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3"/>
  <workbookPr defaultThemeVersion="166925"/>
  <mc:AlternateContent xmlns:mc="http://schemas.openxmlformats.org/markup-compatibility/2006">
    <mc:Choice Requires="x15">
      <x15ac:absPath xmlns:x15ac="http://schemas.microsoft.com/office/spreadsheetml/2010/11/ac" url="https://fittodrivefoundationinc.sharepoint.com/Shared Documents/Programs (PRO)/"/>
    </mc:Choice>
  </mc:AlternateContent>
  <xr:revisionPtr revIDLastSave="0" documentId="8_{34A1639B-8099-45AB-B1D6-E0B2E26BCEFE}" xr6:coauthVersionLast="47" xr6:coauthVersionMax="47" xr10:uidLastSave="{00000000-0000-0000-0000-000000000000}"/>
  <bookViews>
    <workbookView xWindow="28680" yWindow="-120" windowWidth="29040" windowHeight="15840" tabRatio="673" firstSheet="7" activeTab="1" xr2:uid="{BB37273A-3A39-44FE-A0EB-AE89D4E90EE1}"/>
  </bookViews>
  <sheets>
    <sheet name="Regions" sheetId="10" r:id="rId1"/>
    <sheet name="School List" sheetId="7" r:id="rId2"/>
    <sheet name="Police" sheetId="8" r:id="rId3"/>
    <sheet name="Road Rescue" sheetId="9" r:id="rId4"/>
    <sheet name="Training" sheetId="5" r:id="rId5"/>
    <sheet name="F2D Bookings 2023 (2)" sheetId="3" r:id="rId6"/>
    <sheet name="Sheet1" sheetId="14" r:id="rId7"/>
    <sheet name="F2D Bookings 2024" sheetId="2" r:id="rId8"/>
    <sheet name="Team Contacts" sheetId="6" r:id="rId9"/>
    <sheet name="2024 PRICES" sheetId="4" r:id="rId10"/>
    <sheet name="GLI Bookings 2024" sheetId="11" r:id="rId11"/>
    <sheet name="SR Bookings 2024" sheetId="12" r:id="rId12"/>
    <sheet name="LGA Grants and Sponsorships" sheetId="13" r:id="rId13"/>
    <sheet name="2023 LGA funding" sheetId="15" r:id="rId14"/>
    <sheet name="LGAs Aug 2024" sheetId="17" r:id="rId15"/>
  </sheets>
  <definedNames>
    <definedName name="_xlnm._FilterDatabase" localSheetId="5" hidden="1">'F2D Bookings 2023 (2)'!$A$1:$CC$100</definedName>
    <definedName name="_xlnm._FilterDatabase" localSheetId="7" hidden="1">'F2D Bookings 2024'!$D$3:$E$3</definedName>
    <definedName name="_xlnm._FilterDatabase" localSheetId="2" hidden="1">Police!$A$368:$J$368</definedName>
    <definedName name="_xlnm._FilterDatabase" localSheetId="3" hidden="1">'Road Rescue'!$A$2:$J$34</definedName>
    <definedName name="_xlnm._FilterDatabase" localSheetId="1" hidden="1">'School List'!$A$2:$AF$767</definedName>
    <definedName name="_Hlk94775854">'F2D Bookings 2024'!$AW$11</definedName>
    <definedName name="_xlnm.Print_Area" localSheetId="11">'SR Bookings 2024'!$A$1:$BZ$55</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6" i="2" l="1"/>
  <c r="C34" i="17"/>
  <c r="D34" i="17"/>
  <c r="E34" i="17"/>
  <c r="F34" i="17"/>
  <c r="H34" i="17"/>
  <c r="P82" i="15"/>
  <c r="O82" i="15"/>
  <c r="N82" i="15"/>
  <c r="Q81" i="15"/>
  <c r="Q80" i="15"/>
  <c r="Q79" i="15"/>
  <c r="Q78" i="15"/>
  <c r="Q77" i="15"/>
  <c r="Q76" i="15"/>
  <c r="Q75" i="15"/>
  <c r="Q74" i="15"/>
  <c r="Q73" i="15"/>
  <c r="Q72" i="15"/>
  <c r="Q71" i="15"/>
  <c r="Q70" i="15"/>
  <c r="Q69" i="15"/>
  <c r="Q68" i="15"/>
  <c r="Q67" i="15"/>
  <c r="Q66" i="15"/>
  <c r="Q65" i="15"/>
  <c r="Q64" i="15"/>
  <c r="Q63" i="15"/>
  <c r="Q62" i="15"/>
  <c r="Q61" i="15"/>
  <c r="Q60" i="15"/>
  <c r="Q59" i="15"/>
  <c r="Q58" i="15"/>
  <c r="Q57" i="15"/>
  <c r="Q56" i="15"/>
  <c r="Q55" i="15"/>
  <c r="Q54" i="15"/>
  <c r="Q53" i="15"/>
  <c r="Q52" i="15"/>
  <c r="Q51" i="15"/>
  <c r="Q50" i="15"/>
  <c r="Q49" i="15"/>
  <c r="Q48" i="15"/>
  <c r="Q47" i="15"/>
  <c r="Q46" i="15"/>
  <c r="Q45" i="15"/>
  <c r="Q44" i="15"/>
  <c r="Q43" i="15"/>
  <c r="Q42" i="15"/>
  <c r="Q41" i="15"/>
  <c r="Q40" i="15"/>
  <c r="Q39" i="15"/>
  <c r="Q38" i="15"/>
  <c r="Q37" i="15"/>
  <c r="Q36" i="15"/>
  <c r="Q35" i="15"/>
  <c r="Q34" i="15"/>
  <c r="Q33" i="15"/>
  <c r="G33" i="15"/>
  <c r="Q32" i="15"/>
  <c r="Q31" i="15"/>
  <c r="Q30" i="15"/>
  <c r="Q29" i="15"/>
  <c r="Q28" i="15"/>
  <c r="Q27" i="15"/>
  <c r="Q26" i="15"/>
  <c r="Q25" i="15"/>
  <c r="Q24" i="15"/>
  <c r="Q23" i="15"/>
  <c r="Q22" i="15"/>
  <c r="Q21" i="15"/>
  <c r="Q20" i="15"/>
  <c r="Q19" i="15"/>
  <c r="Q18" i="15"/>
  <c r="Q17" i="15"/>
  <c r="Q16" i="15"/>
  <c r="Q15" i="15"/>
  <c r="Q14" i="15"/>
  <c r="Q13" i="15"/>
  <c r="Q12" i="15"/>
  <c r="Q11" i="15"/>
  <c r="Q10" i="15"/>
  <c r="Q9" i="15"/>
  <c r="Q8" i="15"/>
  <c r="Q7" i="15"/>
  <c r="Q6" i="15"/>
  <c r="Q5" i="15"/>
  <c r="Q4" i="15"/>
  <c r="Q3" i="15"/>
  <c r="Q82" i="15" s="1"/>
  <c r="W19" i="2"/>
  <c r="V19" i="2"/>
  <c r="U19" i="2"/>
  <c r="T19" i="2"/>
  <c r="S19" i="2"/>
  <c r="R19" i="2"/>
  <c r="P19" i="2"/>
  <c r="O19" i="2"/>
  <c r="N19" i="2"/>
  <c r="M19" i="2"/>
  <c r="L19" i="2"/>
  <c r="J19" i="2"/>
  <c r="I19" i="2"/>
  <c r="H19" i="2"/>
  <c r="W45" i="2"/>
  <c r="V45" i="2"/>
  <c r="U45" i="2"/>
  <c r="T45" i="2"/>
  <c r="S45" i="2"/>
  <c r="R45" i="2"/>
  <c r="P45" i="2"/>
  <c r="O45" i="2"/>
  <c r="N45" i="2"/>
  <c r="M45" i="2"/>
  <c r="L45" i="2"/>
  <c r="J45" i="2"/>
  <c r="I45" i="2"/>
  <c r="H45" i="2"/>
  <c r="W65" i="2"/>
  <c r="V65" i="2"/>
  <c r="U65" i="2"/>
  <c r="T65" i="2"/>
  <c r="S65" i="2"/>
  <c r="R65" i="2"/>
  <c r="P65" i="2"/>
  <c r="O65" i="2"/>
  <c r="N65" i="2"/>
  <c r="M65" i="2"/>
  <c r="L65" i="2"/>
  <c r="J65" i="2"/>
  <c r="I65" i="2"/>
  <c r="H65" i="2"/>
  <c r="X80" i="2"/>
  <c r="AH80" i="2"/>
  <c r="W80" i="2"/>
  <c r="W81" i="2" s="1"/>
  <c r="V80" i="2"/>
  <c r="V81" i="2" s="1"/>
  <c r="U80" i="2"/>
  <c r="U81" i="2" s="1"/>
  <c r="T80" i="2"/>
  <c r="T81" i="2" s="1"/>
  <c r="S80" i="2"/>
  <c r="S81" i="2" s="1"/>
  <c r="R80" i="2"/>
  <c r="R81" i="2" s="1"/>
  <c r="P80" i="2"/>
  <c r="P81" i="2" s="1"/>
  <c r="O80" i="2"/>
  <c r="O81" i="2" s="1"/>
  <c r="N80" i="2"/>
  <c r="N81" i="2" s="1"/>
  <c r="M80" i="2"/>
  <c r="M81" i="2" s="1"/>
  <c r="L80" i="2"/>
  <c r="L81" i="2" s="1"/>
  <c r="J80" i="2"/>
  <c r="I80" i="2"/>
  <c r="I81" i="2" s="1"/>
  <c r="H80" i="2"/>
  <c r="H81" i="2" s="1"/>
  <c r="G80" i="2"/>
  <c r="BY76" i="2"/>
  <c r="BY55" i="2"/>
  <c r="BY56" i="2"/>
  <c r="BY57" i="2"/>
  <c r="BY58" i="2"/>
  <c r="BY59" i="2"/>
  <c r="BY60" i="2"/>
  <c r="BY61" i="2"/>
  <c r="BY62" i="2"/>
  <c r="BY87" i="2"/>
  <c r="BY88" i="2"/>
  <c r="BY49" i="2"/>
  <c r="BY23" i="2"/>
  <c r="BY21" i="2"/>
  <c r="BY22" i="2"/>
  <c r="BY24" i="2"/>
  <c r="BY25" i="2"/>
  <c r="BY26" i="2"/>
  <c r="BY27" i="2"/>
  <c r="BY28" i="2"/>
  <c r="BY29" i="2"/>
  <c r="BY30" i="2"/>
  <c r="BY31" i="2"/>
  <c r="BY32" i="2"/>
  <c r="BY33" i="2"/>
  <c r="BY34" i="2"/>
  <c r="BY35" i="2"/>
  <c r="BY36" i="2"/>
  <c r="BY37" i="2"/>
  <c r="BY38" i="2"/>
  <c r="BY39" i="2"/>
  <c r="BY40" i="2"/>
  <c r="BY41" i="2"/>
  <c r="BY42" i="2"/>
  <c r="BX19" i="2"/>
  <c r="BY6" i="2"/>
  <c r="BY7" i="2"/>
  <c r="BY8" i="2"/>
  <c r="BY9" i="2"/>
  <c r="BY10" i="2"/>
  <c r="BY11" i="2"/>
  <c r="BY12" i="2"/>
  <c r="BY13" i="2"/>
  <c r="BY5" i="2"/>
  <c r="BY71" i="2"/>
  <c r="BY68" i="2"/>
  <c r="BY86" i="2"/>
  <c r="Q86" i="2"/>
  <c r="BY94" i="2"/>
  <c r="BN19" i="2"/>
  <c r="BM19" i="2"/>
  <c r="BY50" i="2"/>
  <c r="BT14" i="2"/>
  <c r="BY14" i="2" s="1"/>
  <c r="BR54" i="12"/>
  <c r="BM54" i="12"/>
  <c r="BL54" i="12"/>
  <c r="BK54" i="12"/>
  <c r="BJ54" i="12"/>
  <c r="BI54" i="12"/>
  <c r="BH54" i="12"/>
  <c r="BG54" i="12"/>
  <c r="BF54" i="12"/>
  <c r="BE54" i="12"/>
  <c r="BD54" i="12"/>
  <c r="BZ51" i="12"/>
  <c r="BZ54" i="12" s="1"/>
  <c r="BR51" i="12"/>
  <c r="BO51" i="12" a="1"/>
  <c r="BO51" i="12" s="1"/>
  <c r="BN51" i="12" a="1"/>
  <c r="BN51" i="12" s="1"/>
  <c r="BM51" i="12"/>
  <c r="BL51" i="12"/>
  <c r="BK51" i="12"/>
  <c r="BJ51" i="12"/>
  <c r="BI51" i="12"/>
  <c r="BH51" i="12"/>
  <c r="BG51" i="12"/>
  <c r="BF51" i="12"/>
  <c r="BE51" i="12"/>
  <c r="BD51" i="12"/>
  <c r="AH51" i="12"/>
  <c r="AD51" i="12"/>
  <c r="AC51" i="12"/>
  <c r="AB51" i="12"/>
  <c r="BZ39" i="12"/>
  <c r="BR39" i="12"/>
  <c r="BO39" i="12" a="1"/>
  <c r="BO39" i="12" s="1"/>
  <c r="BN39" i="12" a="1"/>
  <c r="BN39" i="12" s="1"/>
  <c r="BM39" i="12"/>
  <c r="BL39" i="12"/>
  <c r="BK39" i="12"/>
  <c r="BJ39" i="12"/>
  <c r="BI39" i="12"/>
  <c r="BH39" i="12"/>
  <c r="BG39" i="12"/>
  <c r="BF39" i="12"/>
  <c r="BE39" i="12"/>
  <c r="BD39" i="12"/>
  <c r="AH39" i="12"/>
  <c r="AH54" i="12" s="1"/>
  <c r="AD39" i="12"/>
  <c r="AC39" i="12"/>
  <c r="AB39" i="12"/>
  <c r="BZ27" i="12"/>
  <c r="BY27" i="12"/>
  <c r="BW27" i="12"/>
  <c r="BU27" i="12"/>
  <c r="BT27" i="12"/>
  <c r="BS27" i="12"/>
  <c r="BR27" i="12"/>
  <c r="BO27" i="12" a="1"/>
  <c r="BO27" i="12" s="1"/>
  <c r="BN27" i="12" a="1"/>
  <c r="BN27" i="12" s="1"/>
  <c r="BM27" i="12"/>
  <c r="BL27" i="12"/>
  <c r="BK27" i="12"/>
  <c r="BJ27" i="12"/>
  <c r="BI27" i="12"/>
  <c r="BH27" i="12"/>
  <c r="BG27" i="12"/>
  <c r="BF27" i="12"/>
  <c r="BE27" i="12"/>
  <c r="BD27" i="12"/>
  <c r="AH27" i="12"/>
  <c r="AD27" i="12"/>
  <c r="AC27" i="12"/>
  <c r="AB27" i="12"/>
  <c r="BZ15" i="12"/>
  <c r="BY15" i="12"/>
  <c r="BW15" i="12"/>
  <c r="BU15" i="12"/>
  <c r="BT15" i="12"/>
  <c r="BS15" i="12"/>
  <c r="BR15" i="12"/>
  <c r="BO15" i="12" a="1"/>
  <c r="BO15" i="12" s="1"/>
  <c r="BN15" i="12" a="1"/>
  <c r="BN15" i="12" s="1"/>
  <c r="BM15" i="12"/>
  <c r="BL15" i="12"/>
  <c r="BK15" i="12"/>
  <c r="BJ15" i="12"/>
  <c r="BI15" i="12"/>
  <c r="BH15" i="12"/>
  <c r="BG15" i="12"/>
  <c r="BF15" i="12"/>
  <c r="BE15" i="12"/>
  <c r="BD15" i="12"/>
  <c r="AH15" i="12"/>
  <c r="AD15" i="12"/>
  <c r="AC15" i="12"/>
  <c r="AB15" i="12"/>
  <c r="L1" i="8"/>
  <c r="V767" i="7"/>
  <c r="K389" i="7"/>
  <c r="K388" i="7"/>
  <c r="Q67" i="2" l="1"/>
  <c r="Q68" i="2" s="1"/>
  <c r="Q69" i="2" s="1"/>
  <c r="Q70" i="2" s="1"/>
  <c r="Q71" i="2" s="1"/>
  <c r="Q72" i="2" s="1"/>
  <c r="Q73" i="2" s="1"/>
  <c r="Q74" i="2" s="1"/>
  <c r="Q75" i="2"/>
  <c r="J81" i="2"/>
  <c r="BN54" i="12" a="1"/>
  <c r="BN54" i="12" s="1"/>
  <c r="BO54" i="12" a="1"/>
  <c r="BO54" i="12" s="1"/>
  <c r="AD54" i="12"/>
  <c r="AB54" i="12"/>
  <c r="AC54" i="12"/>
  <c r="BR65" i="2"/>
  <c r="BS65" i="2"/>
  <c r="BT65" i="2"/>
  <c r="BU65" i="2"/>
  <c r="BV65" i="2"/>
  <c r="BW65" i="2"/>
  <c r="BX65" i="2"/>
  <c r="BO65" i="2"/>
  <c r="BP65" i="2"/>
  <c r="BQ65" i="2"/>
  <c r="BL65" i="2"/>
  <c r="BM65" i="2"/>
  <c r="BN65" i="2"/>
  <c r="AH65" i="2"/>
  <c r="X65" i="2"/>
  <c r="G65" i="2"/>
  <c r="Q5" i="2"/>
  <c r="BY79" i="2"/>
  <c r="BY78" i="2"/>
  <c r="BY77" i="2"/>
  <c r="BY18" i="2"/>
  <c r="BY17" i="2"/>
  <c r="BY16" i="2"/>
  <c r="BY64" i="2"/>
  <c r="BY63" i="2"/>
  <c r="BY51" i="2"/>
  <c r="BY52" i="2"/>
  <c r="BY47" i="2"/>
  <c r="BY44" i="2"/>
  <c r="BY43" i="2"/>
  <c r="BY48" i="2"/>
  <c r="BY20" i="2"/>
  <c r="N130" i="2"/>
  <c r="N129" i="2"/>
  <c r="N128" i="2"/>
  <c r="N127" i="2"/>
  <c r="O131" i="2"/>
  <c r="M131" i="2"/>
  <c r="K131" i="2"/>
  <c r="I131" i="2"/>
  <c r="BY75" i="2"/>
  <c r="BY74" i="2"/>
  <c r="BT15" i="2"/>
  <c r="BY15" i="2" s="1"/>
  <c r="J245" i="3"/>
  <c r="J240" i="3" s="1"/>
  <c r="O241" i="3"/>
  <c r="J237" i="3"/>
  <c r="O240" i="3" s="1"/>
  <c r="T185" i="3"/>
  <c r="Q185" i="3"/>
  <c r="P185" i="3"/>
  <c r="N185" i="3"/>
  <c r="L185" i="3"/>
  <c r="J185" i="3"/>
  <c r="R184" i="3"/>
  <c r="R183" i="3"/>
  <c r="R182" i="3"/>
  <c r="R181" i="3"/>
  <c r="BU165" i="3"/>
  <c r="BU164" i="3"/>
  <c r="BU161" i="3"/>
  <c r="BU157" i="3"/>
  <c r="BP144" i="3"/>
  <c r="BU144" i="3" s="1"/>
  <c r="BU140" i="3"/>
  <c r="BU139" i="3"/>
  <c r="BU137" i="3"/>
  <c r="Z135" i="3"/>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BU122" i="3"/>
  <c r="BT122" i="3"/>
  <c r="BU121" i="3"/>
  <c r="BU120" i="3"/>
  <c r="BU119" i="3"/>
  <c r="BU118" i="3"/>
  <c r="BU117" i="3"/>
  <c r="BU116" i="3"/>
  <c r="BU115" i="3"/>
  <c r="BU114" i="3"/>
  <c r="BU113" i="3"/>
  <c r="Z113" i="3"/>
  <c r="Z114" i="3" s="1"/>
  <c r="BO112" i="3"/>
  <c r="BU112" i="3" s="1"/>
  <c r="BU111" i="3"/>
  <c r="BU110" i="3"/>
  <c r="BU109" i="3"/>
  <c r="BU108" i="3"/>
  <c r="Z108" i="3"/>
  <c r="Z109" i="3" s="1"/>
  <c r="BU107" i="3"/>
  <c r="BU106" i="3"/>
  <c r="BT99" i="3"/>
  <c r="BR99" i="3"/>
  <c r="BQ99" i="3"/>
  <c r="BP99" i="3"/>
  <c r="BN99" i="3"/>
  <c r="BM99" i="3"/>
  <c r="BL99" i="3"/>
  <c r="BK99" i="3"/>
  <c r="BJ99" i="3"/>
  <c r="BI99" i="3"/>
  <c r="AY99" i="3"/>
  <c r="AV99" i="3"/>
  <c r="AF99" i="3"/>
  <c r="AE99" i="3"/>
  <c r="AD99" i="3"/>
  <c r="AC99" i="3"/>
  <c r="AB99" i="3"/>
  <c r="AA99" i="3"/>
  <c r="Y99" i="3"/>
  <c r="X99" i="3"/>
  <c r="W99" i="3"/>
  <c r="V99" i="3"/>
  <c r="U99" i="3"/>
  <c r="S99" i="3"/>
  <c r="J99" i="3"/>
  <c r="I99" i="3"/>
  <c r="H99" i="3"/>
  <c r="M184" i="3" s="1"/>
  <c r="G99" i="3"/>
  <c r="I184" i="3" s="1"/>
  <c r="BO98" i="3"/>
  <c r="BU98" i="3" s="1"/>
  <c r="BU97" i="3"/>
  <c r="BU96" i="3"/>
  <c r="BU95" i="3"/>
  <c r="BU94" i="3"/>
  <c r="BU93" i="3"/>
  <c r="BU92" i="3"/>
  <c r="BU91" i="3"/>
  <c r="BU90" i="3"/>
  <c r="BU89" i="3"/>
  <c r="BO88" i="3"/>
  <c r="BU87" i="3"/>
  <c r="BU86" i="3"/>
  <c r="BU85" i="3"/>
  <c r="BU84" i="3"/>
  <c r="BU83" i="3"/>
  <c r="BU82" i="3"/>
  <c r="BU81" i="3"/>
  <c r="BU79" i="3"/>
  <c r="BU78" i="3"/>
  <c r="BU77" i="3"/>
  <c r="BU76" i="3"/>
  <c r="BU75" i="3"/>
  <c r="BU74" i="3"/>
  <c r="BU73" i="3"/>
  <c r="BU72" i="3"/>
  <c r="BU71" i="3"/>
  <c r="BU70" i="3"/>
  <c r="BI69" i="3"/>
  <c r="BP68" i="3"/>
  <c r="BU68" i="3" s="1"/>
  <c r="BO67" i="3"/>
  <c r="BU67" i="3" s="1"/>
  <c r="BU66" i="3"/>
  <c r="BU65" i="3"/>
  <c r="BU64" i="3"/>
  <c r="BU63" i="3"/>
  <c r="BU62" i="3"/>
  <c r="BU61" i="3"/>
  <c r="BP60" i="3"/>
  <c r="BU60" i="3" s="1"/>
  <c r="BU59" i="3"/>
  <c r="BU58" i="3"/>
  <c r="BU57" i="3"/>
  <c r="BU56" i="3"/>
  <c r="BU55" i="3"/>
  <c r="BU54" i="3"/>
  <c r="BP53" i="3"/>
  <c r="BU53" i="3" s="1"/>
  <c r="BU52" i="3"/>
  <c r="BU51" i="3"/>
  <c r="BU50" i="3"/>
  <c r="BU49" i="3"/>
  <c r="BU48" i="3"/>
  <c r="BU47" i="3"/>
  <c r="BU46" i="3"/>
  <c r="BU45" i="3"/>
  <c r="BP44" i="3"/>
  <c r="BU44" i="3" s="1"/>
  <c r="BT43" i="3"/>
  <c r="BR43" i="3"/>
  <c r="BQ43" i="3"/>
  <c r="BP43" i="3"/>
  <c r="BO43" i="3"/>
  <c r="BN43" i="3"/>
  <c r="BM43" i="3"/>
  <c r="BL43" i="3"/>
  <c r="BK43" i="3"/>
  <c r="BJ43" i="3"/>
  <c r="BI43" i="3"/>
  <c r="AY43" i="3"/>
  <c r="AV43" i="3"/>
  <c r="AF43" i="3"/>
  <c r="AE43" i="3"/>
  <c r="AD43" i="3"/>
  <c r="AC43" i="3"/>
  <c r="AB43" i="3"/>
  <c r="AA43" i="3"/>
  <c r="Y43" i="3"/>
  <c r="X43" i="3"/>
  <c r="W43" i="3"/>
  <c r="V43" i="3"/>
  <c r="U43" i="3"/>
  <c r="S43" i="3"/>
  <c r="R43" i="3"/>
  <c r="N43" i="3"/>
  <c r="J43" i="3"/>
  <c r="I43" i="3"/>
  <c r="H43" i="3"/>
  <c r="M182" i="3" s="1"/>
  <c r="G43" i="3"/>
  <c r="I182" i="3" s="1"/>
  <c r="BU42" i="3"/>
  <c r="BU41" i="3"/>
  <c r="BU40" i="3"/>
  <c r="BU39" i="3"/>
  <c r="BU38" i="3"/>
  <c r="BU37" i="3"/>
  <c r="BU36" i="3"/>
  <c r="BU35" i="3"/>
  <c r="BU34" i="3"/>
  <c r="BU33" i="3"/>
  <c r="BU32" i="3"/>
  <c r="BU31" i="3"/>
  <c r="BU30" i="3"/>
  <c r="BU29" i="3"/>
  <c r="BU28" i="3"/>
  <c r="BU27" i="3"/>
  <c r="BU26" i="3"/>
  <c r="BU25" i="3"/>
  <c r="BU24" i="3"/>
  <c r="BU23" i="3"/>
  <c r="BU22" i="3"/>
  <c r="BU21" i="3"/>
  <c r="BU20" i="3"/>
  <c r="BU19" i="3"/>
  <c r="BU18" i="3"/>
  <c r="BU17" i="3"/>
  <c r="BU16" i="3"/>
  <c r="BU15" i="3"/>
  <c r="BU14" i="3"/>
  <c r="BT13" i="3"/>
  <c r="BR13" i="3"/>
  <c r="BQ13" i="3"/>
  <c r="BP13" i="3"/>
  <c r="BO13" i="3"/>
  <c r="BN13" i="3"/>
  <c r="BM13" i="3"/>
  <c r="BL13" i="3"/>
  <c r="BK13" i="3"/>
  <c r="BJ13" i="3"/>
  <c r="BI13" i="3"/>
  <c r="AY13" i="3"/>
  <c r="AV13" i="3"/>
  <c r="AF13" i="3"/>
  <c r="AE13" i="3"/>
  <c r="AD13" i="3"/>
  <c r="AC13" i="3"/>
  <c r="AB13" i="3"/>
  <c r="AA13" i="3"/>
  <c r="Y13" i="3"/>
  <c r="X13" i="3"/>
  <c r="W13" i="3"/>
  <c r="V13" i="3"/>
  <c r="U13" i="3"/>
  <c r="S13" i="3"/>
  <c r="R13" i="3"/>
  <c r="N13" i="3"/>
  <c r="J13" i="3"/>
  <c r="I13" i="3"/>
  <c r="H13" i="3"/>
  <c r="M181" i="3" s="1"/>
  <c r="G13" i="3"/>
  <c r="I181" i="3" s="1"/>
  <c r="BU12" i="3"/>
  <c r="BU11" i="3"/>
  <c r="BU10" i="3"/>
  <c r="BU9" i="3"/>
  <c r="BU8" i="3"/>
  <c r="BU7" i="3"/>
  <c r="BU6" i="3"/>
  <c r="BU5" i="3"/>
  <c r="BU4" i="3"/>
  <c r="BU3" i="3"/>
  <c r="Z3" i="3"/>
  <c r="Z4" i="3" s="1"/>
  <c r="Z5" i="3" s="1"/>
  <c r="Z6" i="3" s="1"/>
  <c r="Z7" i="3" s="1"/>
  <c r="Z8" i="3" s="1"/>
  <c r="Z9" i="3" s="1"/>
  <c r="Z10" i="3" s="1"/>
  <c r="Z11" i="3" s="1"/>
  <c r="Z12" i="3" s="1"/>
  <c r="BU2" i="3"/>
  <c r="Q76" i="2" l="1"/>
  <c r="Q80" i="2"/>
  <c r="BI100" i="3"/>
  <c r="N181" i="2"/>
  <c r="N182" i="2"/>
  <c r="BM100" i="3"/>
  <c r="BU13" i="3"/>
  <c r="BY65" i="2"/>
  <c r="O239" i="3"/>
  <c r="BO99" i="3"/>
  <c r="Q6" i="2"/>
  <c r="Z13" i="3"/>
  <c r="Z14" i="3" s="1"/>
  <c r="Z15" i="3" s="1"/>
  <c r="Z16" i="3" s="1"/>
  <c r="Z17" i="3" s="1"/>
  <c r="Z18" i="3" s="1"/>
  <c r="Z19" i="3" s="1"/>
  <c r="Z20" i="3" s="1"/>
  <c r="Z21" i="3" s="1"/>
  <c r="Z22" i="3" s="1"/>
  <c r="Z23" i="3" s="1"/>
  <c r="Z24" i="3" s="1"/>
  <c r="Z25" i="3" s="1"/>
  <c r="Z26" i="3" s="1"/>
  <c r="Z27" i="3" s="1"/>
  <c r="BL100" i="3"/>
  <c r="R185" i="3"/>
  <c r="BU88" i="3"/>
  <c r="BU99" i="3" s="1"/>
  <c r="BU43" i="3"/>
  <c r="N131" i="2"/>
  <c r="N180" i="2" s="1"/>
  <c r="J244" i="3"/>
  <c r="O184" i="3"/>
  <c r="Q181" i="3"/>
  <c r="K181" i="3"/>
  <c r="J233" i="3"/>
  <c r="Q182" i="3"/>
  <c r="J234" i="3"/>
  <c r="K182" i="3"/>
  <c r="O181" i="3"/>
  <c r="P181" i="3" s="1"/>
  <c r="J241" i="3"/>
  <c r="O182" i="3"/>
  <c r="J242" i="3"/>
  <c r="Q184" i="3"/>
  <c r="J236" i="3"/>
  <c r="K184" i="3"/>
  <c r="J232" i="3"/>
  <c r="G100" i="3"/>
  <c r="H100" i="3"/>
  <c r="S184" i="3" l="1"/>
  <c r="Q7" i="2"/>
  <c r="Z110" i="3"/>
  <c r="Z28" i="3"/>
  <c r="Z29" i="3" s="1"/>
  <c r="Z30" i="3" s="1"/>
  <c r="Z31" i="3" s="1"/>
  <c r="Z32" i="3" s="1"/>
  <c r="Z33" i="3" s="1"/>
  <c r="Z34" i="3" s="1"/>
  <c r="Z35" i="3" s="1"/>
  <c r="Z36" i="3" s="1"/>
  <c r="Z37" i="3" s="1"/>
  <c r="Z38" i="3" s="1"/>
  <c r="Z39" i="3" s="1"/>
  <c r="Z40" i="3" s="1"/>
  <c r="Z41" i="3" s="1"/>
  <c r="Z42" i="3" s="1"/>
  <c r="Z44" i="3" s="1"/>
  <c r="P182" i="3"/>
  <c r="S181" i="3"/>
  <c r="L181" i="3"/>
  <c r="Q8" i="2" l="1"/>
  <c r="Z43" i="3"/>
  <c r="L182" i="3"/>
  <c r="T181" i="3"/>
  <c r="Z45" i="3"/>
  <c r="Z46" i="3" s="1"/>
  <c r="Z47" i="3" s="1"/>
  <c r="Z48" i="3" s="1"/>
  <c r="Z49" i="3" s="1"/>
  <c r="Z50" i="3" s="1"/>
  <c r="Z51" i="3" s="1"/>
  <c r="Q9" i="2" l="1"/>
  <c r="Z115" i="3"/>
  <c r="Z116" i="3" s="1"/>
  <c r="Z52" i="3"/>
  <c r="T182" i="3"/>
  <c r="Q10" i="2" l="1"/>
  <c r="Z53" i="3"/>
  <c r="Z54" i="3" s="1"/>
  <c r="Z55" i="3" s="1"/>
  <c r="Z56" i="3" s="1"/>
  <c r="Z57" i="3" s="1"/>
  <c r="Z58" i="3" s="1"/>
  <c r="Z59" i="3" s="1"/>
  <c r="Z60" i="3" s="1"/>
  <c r="Q11" i="2" l="1"/>
  <c r="Z61" i="3"/>
  <c r="Z117" i="3"/>
  <c r="Q12" i="2" l="1"/>
  <c r="Z62" i="3"/>
  <c r="Z63" i="3" s="1"/>
  <c r="Q13" i="2" l="1"/>
  <c r="Z64" i="3"/>
  <c r="Z65" i="3" s="1"/>
  <c r="Z66" i="3" s="1"/>
  <c r="Z118" i="3"/>
  <c r="Q14" i="2" l="1"/>
  <c r="Z119" i="3"/>
  <c r="Z67" i="3"/>
  <c r="Z68" i="3" s="1"/>
  <c r="Z70" i="3" s="1"/>
  <c r="Q15" i="2" l="1"/>
  <c r="Q20" i="2"/>
  <c r="Z71" i="3"/>
  <c r="Z72" i="3" s="1"/>
  <c r="Z73" i="3" s="1"/>
  <c r="Z74" i="3" s="1"/>
  <c r="Z75" i="3" s="1"/>
  <c r="Z76" i="3" s="1"/>
  <c r="Z77" i="3" s="1"/>
  <c r="Z78" i="3" s="1"/>
  <c r="Z79" i="3" s="1"/>
  <c r="Z80" i="3" s="1"/>
  <c r="Z81" i="3" s="1"/>
  <c r="Z82" i="3" s="1"/>
  <c r="Z83" i="3" s="1"/>
  <c r="Z122" i="3" s="1"/>
  <c r="Z84" i="3" s="1"/>
  <c r="Z85" i="3" s="1"/>
  <c r="Z86" i="3" s="1"/>
  <c r="Z87" i="3" s="1"/>
  <c r="Z88" i="3" s="1"/>
  <c r="Z89" i="3" s="1"/>
  <c r="Z90" i="3" s="1"/>
  <c r="Z91" i="3" s="1"/>
  <c r="Z92" i="3" s="1"/>
  <c r="Z93" i="3" s="1"/>
  <c r="Z94" i="3" s="1"/>
  <c r="Z95" i="3" s="1"/>
  <c r="Z96" i="3" s="1"/>
  <c r="Z97" i="3" s="1"/>
  <c r="Z98" i="3" s="1"/>
  <c r="Z120" i="3"/>
  <c r="Z121" i="3" s="1"/>
  <c r="Q21" i="2" l="1"/>
  <c r="Q22" i="2" s="1"/>
  <c r="Q23" i="2" s="1"/>
  <c r="Q24" i="2" s="1"/>
  <c r="Q25" i="2" s="1"/>
  <c r="Q26" i="2" s="1"/>
  <c r="Q27" i="2" s="1"/>
  <c r="Q28" i="2" s="1"/>
  <c r="Z99" i="3"/>
  <c r="Z100" i="3" s="1"/>
  <c r="Q93" i="2" l="1"/>
  <c r="Q94" i="2" s="1"/>
  <c r="Q95" i="2" s="1"/>
  <c r="Q29" i="2"/>
  <c r="Q30" i="2" s="1"/>
  <c r="Q31" i="2" s="1"/>
  <c r="Q32" i="2" s="1"/>
  <c r="Q33" i="2" s="1"/>
  <c r="X45" i="2"/>
  <c r="X19" i="2"/>
  <c r="J129" i="2"/>
  <c r="K184" i="2" s="1"/>
  <c r="H129" i="2"/>
  <c r="K176" i="2" s="1"/>
  <c r="BY80" i="2"/>
  <c r="BY45" i="2"/>
  <c r="BV80" i="2"/>
  <c r="BU80" i="2"/>
  <c r="BT80" i="2"/>
  <c r="BR80" i="2"/>
  <c r="BQ80" i="2"/>
  <c r="BP80" i="2"/>
  <c r="BN80" i="2"/>
  <c r="BM80" i="2"/>
  <c r="BL80" i="2"/>
  <c r="BB80" i="2"/>
  <c r="AY80" i="2"/>
  <c r="BX80" i="2"/>
  <c r="BS80" i="2"/>
  <c r="BX45" i="2"/>
  <c r="BX81" i="2" s="1"/>
  <c r="BV45" i="2"/>
  <c r="BU45" i="2"/>
  <c r="BT45" i="2"/>
  <c r="BS45" i="2"/>
  <c r="BR45" i="2"/>
  <c r="BQ45" i="2"/>
  <c r="BP45" i="2"/>
  <c r="BN45" i="2"/>
  <c r="BM45" i="2"/>
  <c r="BL45" i="2"/>
  <c r="BB45" i="2"/>
  <c r="AY45" i="2"/>
  <c r="AH45" i="2"/>
  <c r="AG45" i="2"/>
  <c r="AC45" i="2"/>
  <c r="G45" i="2"/>
  <c r="BV19" i="2"/>
  <c r="BU19" i="2"/>
  <c r="BU81" i="2" s="1"/>
  <c r="BT19" i="2"/>
  <c r="BT81" i="2" s="1"/>
  <c r="BS19" i="2"/>
  <c r="BS81" i="2" s="1"/>
  <c r="BR19" i="2"/>
  <c r="BQ19" i="2"/>
  <c r="BP19" i="2"/>
  <c r="BL19" i="2"/>
  <c r="BB19" i="2"/>
  <c r="AY19" i="2"/>
  <c r="AH19" i="2"/>
  <c r="AG19" i="2"/>
  <c r="AC19" i="2"/>
  <c r="G19" i="2"/>
  <c r="BY19" i="2"/>
  <c r="BY81" i="2" s="1"/>
  <c r="BV81" i="2" l="1"/>
  <c r="Q34" i="2"/>
  <c r="Q35" i="2" s="1"/>
  <c r="Q36" i="2" s="1"/>
  <c r="Q37" i="2" s="1"/>
  <c r="Q38" i="2" s="1"/>
  <c r="J130" i="2"/>
  <c r="K185" i="2" s="1"/>
  <c r="L129" i="2"/>
  <c r="P129" i="2" s="1"/>
  <c r="J128" i="2"/>
  <c r="K183" i="2" s="1"/>
  <c r="H128" i="2"/>
  <c r="H127" i="2"/>
  <c r="K174" i="2" s="1"/>
  <c r="J127" i="2"/>
  <c r="K182" i="2" s="1"/>
  <c r="H130" i="2"/>
  <c r="X81" i="2"/>
  <c r="BL81" i="2"/>
  <c r="Q19" i="2"/>
  <c r="Q39" i="2" l="1"/>
  <c r="Q40" i="2" s="1"/>
  <c r="Q41" i="2" s="1"/>
  <c r="K186" i="2"/>
  <c r="L130" i="2"/>
  <c r="P130" i="2" s="1"/>
  <c r="K177" i="2"/>
  <c r="L128" i="2"/>
  <c r="P128" i="2" s="1"/>
  <c r="K175" i="2"/>
  <c r="J131" i="2"/>
  <c r="L127" i="2"/>
  <c r="P127" i="2" s="1"/>
  <c r="H131" i="2"/>
  <c r="Q42" i="2" l="1"/>
  <c r="Q46" i="2" s="1"/>
  <c r="P182" i="2"/>
  <c r="K181" i="2"/>
  <c r="K178" i="2"/>
  <c r="K173" i="2" s="1"/>
  <c r="P131" i="2"/>
  <c r="L131" i="2"/>
  <c r="Q47" i="2" l="1"/>
  <c r="Q48" i="2" s="1"/>
  <c r="Q49" i="2" s="1"/>
  <c r="H160" i="2"/>
  <c r="P181" i="2"/>
  <c r="Q50" i="2" l="1"/>
  <c r="Q51" i="2" s="1"/>
  <c r="Q52" i="2" s="1"/>
  <c r="Q53" i="2" s="1"/>
  <c r="Q54" i="2" s="1"/>
  <c r="Q45" i="2"/>
  <c r="AC65" i="2"/>
  <c r="AH81" i="2"/>
  <c r="Q55" i="2" l="1"/>
  <c r="Q56" i="2" s="1"/>
  <c r="Q57" i="2" s="1"/>
  <c r="Q58" i="2" s="1"/>
  <c r="Q88" i="2"/>
  <c r="Q87" i="2" s="1"/>
  <c r="AY65" i="2"/>
  <c r="BB65" i="2"/>
  <c r="BP81" i="2" l="1"/>
  <c r="BQ81" i="2" l="1"/>
  <c r="BR81" i="2" l="1"/>
  <c r="Q59" i="2" l="1"/>
  <c r="Q60" i="2" l="1"/>
  <c r="Q61" i="2" s="1"/>
  <c r="Q62" i="2" s="1"/>
  <c r="Q65" i="2" l="1"/>
  <c r="Q81" i="2" s="1"/>
  <c r="G81" i="2"/>
  <c r="P180" i="2" l="1"/>
  <c r="H161" i="2" s="1"/>
  <c r="AB69" i="3"/>
  <c r="AB100" i="3"/>
  <c r="AE69" i="3"/>
  <c r="AE100" i="3"/>
  <c r="P183" i="3"/>
  <c r="O183" i="3"/>
  <c r="H69" i="3"/>
  <c r="M183" i="3"/>
  <c r="J243" i="3"/>
  <c r="AY69" i="3"/>
  <c r="Z69" i="3"/>
  <c r="AD69" i="3"/>
  <c r="AD100" i="3"/>
  <c r="BU100" i="3"/>
  <c r="BO69" i="3"/>
  <c r="BO100" i="3"/>
  <c r="BU100" i="3" a="1"/>
  <c r="BJ69" i="3"/>
  <c r="BM69" i="3"/>
  <c r="BP69" i="3"/>
  <c r="BP100" i="3"/>
  <c r="BK69" i="3"/>
  <c r="BL69" i="3"/>
  <c r="S69" i="3"/>
  <c r="S100" i="3"/>
  <c r="AV69" i="3"/>
  <c r="AA69" i="3"/>
  <c r="AA100" i="3"/>
  <c r="V69" i="3"/>
  <c r="V100" i="3"/>
  <c r="BQ100" i="3"/>
  <c r="BQ69" i="3"/>
  <c r="Y69" i="3"/>
  <c r="Y100" i="3"/>
  <c r="W100" i="3"/>
  <c r="W69" i="3"/>
  <c r="I69" i="3"/>
  <c r="I100" i="3"/>
  <c r="BT69" i="3"/>
  <c r="BT100" i="3"/>
  <c r="Q183" i="3"/>
  <c r="J235" i="3"/>
  <c r="G69" i="3"/>
  <c r="I183" i="3"/>
  <c r="K183" i="3"/>
  <c r="L183" i="3"/>
  <c r="T183" i="3"/>
  <c r="AF69" i="3"/>
  <c r="AF100" i="3"/>
  <c r="N69" i="3"/>
  <c r="U69" i="3"/>
  <c r="U100" i="3"/>
  <c r="J100" i="3"/>
  <c r="J69" i="3"/>
  <c r="AC69" i="3"/>
  <c r="AC100" i="3"/>
  <c r="BN69" i="3"/>
  <c r="BN100" i="3"/>
  <c r="X69" i="3"/>
  <c r="X100" i="3"/>
  <c r="BU69" i="3"/>
  <c r="BR100" i="3"/>
  <c r="BR6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tc={FD413360-EEFA-4BAF-814B-2D97786EF5A0}</author>
    <author>tc={79EA83A4-FA1A-4BF6-A7E6-59702AEC799A}</author>
    <author>tc={23136E01-DF04-4788-86D2-773308886263}</author>
    <author>tc={B7776AC9-34FB-4E84-AD11-C1BC3EF6B120}</author>
    <author>tc={6560542C-6BF9-4627-93F0-7C7AEE8D7B59}</author>
    <author>tc={71068266-6FDB-4204-AC8F-DD89EAA29728}</author>
    <author>tc={C824D2C6-3F4E-4804-A80E-17AE69C5E0DB}</author>
    <author>tc={45A5177D-CC27-412F-B437-6B8D5BC95500}</author>
    <author>tc={E99CD8B0-C192-4A74-8784-E89363F45AFF}</author>
    <author>tc={51563894-51F6-4E71-BCE8-60BCBB29D8E6}</author>
    <author>tc={3C178AA4-DEEA-446D-ADB6-D14AA7B0CDF9}</author>
    <author>tc={B0215167-3C7B-48E6-8CFE-46D51AAF5628}</author>
    <author>tc={29CEFBFE-31CD-4A2B-A5C4-03E5F8ADC5C1}</author>
    <author>tc={6EC37A4A-6025-4ACD-8207-C2640EAFFFB0}</author>
    <author>tc={A9AFCB8C-A164-49B6-97BD-245B3B155626}</author>
    <author>tc={AC8036B2-193C-4225-B83E-C139C8850CF8}</author>
    <author>tc={304E6B24-0551-408B-8133-067C2E4268D5}</author>
    <author>tc={8D4F36FB-CADD-4CF5-92C5-FFC14E74D18F}</author>
    <author>tc={4DAD6DAC-D015-4228-AC9E-6020C5FDA450}</author>
    <author>tc={FB91C0DD-0448-4B12-B122-6523D0BC6BE3}</author>
    <author>tc={BF63A58A-5EA1-42BD-BD65-2657064E570A}</author>
    <author>tc={169D94BA-57DA-46CB-9D59-1C9FC3479067}</author>
    <author>tc={6D3854BD-6FF6-428B-9552-2A2321D2D724}</author>
    <author>tc={349EA9EE-4EAC-417F-8995-9940607BCD22}</author>
    <author>tc={5C0AE20C-E293-4B33-A583-E8D228BA8A3F}</author>
    <author>tc={FC0CEFB3-0B69-41B1-8C96-60C7AA7933FB}</author>
    <author>tc={9537EC74-C350-47CA-ABB9-52C818ECF13D}</author>
    <author>tc={158B08C6-5386-4F1E-8771-2ECA2A18D4B2}</author>
    <author>tc={96847C3F-B9F7-42FA-8A40-305FF4024E49}</author>
    <author>tc={B3FDD618-F9BA-43FB-80D1-8B5208A7FAD0}</author>
    <author>tc={89EF57FD-2A3B-4983-ABC1-3732CEC929ED}</author>
    <author>tc={89A13BD3-48B7-4039-A95E-4EF2C508A0FE}</author>
    <author>tc={FC097701-E457-4B5B-B807-D9AAF86695D0}</author>
    <author>tc={96049832-354E-4772-B41A-50508E6B27B1}</author>
    <author>tc={6510C92A-2133-4B02-BBEF-476F27EF87BB}</author>
    <author>tc={C0442790-2A69-4AF9-8168-70B13243C05D}</author>
    <author>tc={7B6A84BD-311D-4918-885D-F7105C1CDAC5}</author>
    <author>tc={A47717AE-4952-4E90-A91D-9541B5AA4BC6}</author>
    <author>tc={AE79F702-6D10-4DC7-980E-205B6136E4F1}</author>
    <author>tc={61F8DBD6-0BC0-4F65-9A9A-0E8A28E6F02D}</author>
    <author>tc={4E2F9684-B492-420E-81D4-5658D844FD79}</author>
    <author>tc={05237215-1BE4-46B3-97E8-54BE4C781EC5}</author>
    <author>tc={4ABFE091-C795-4A09-91B9-2E10B24C6D9C}</author>
    <author>tc={208226BD-4249-4CB8-AC72-4FA5175F3025}</author>
    <author>tc={F7822C6D-C546-4589-B1DC-E7481A545523}</author>
    <author>tc={EC626847-AA4E-4939-852B-68384192A6C8}</author>
    <author>tc={6EC813AC-0339-4A72-B1AA-78A2467157C8}</author>
    <author>tc={EC52F277-37C4-403C-82A2-F93BB44E8C8D}</author>
    <author>tc={0C89E0E9-C7AE-49FE-B60B-D2380070B080}</author>
    <author>tc={49E25283-9BA3-44A6-ABEC-380CABF1E278}</author>
    <author>tc={0D1901A5-996F-4348-A33F-7BAD28576D90}</author>
    <author>tc={A9B47772-91F7-4524-9C05-1A779919B153}</author>
    <author>tc={BF951111-BF82-4BC3-BBF2-DF1980B9B429}</author>
    <author>tc={4FF1CFC8-D0F1-4CE0-B110-E4E0422C5151}</author>
    <author>tc={55053286-2FBC-416C-8375-35A6BF9B73B6}</author>
    <author>tc={78550B8D-C21C-45AB-9D48-985C5D987B3E}</author>
    <author>tc={EA0D7D2D-51DE-44D7-95DA-28A7F438BA7F}</author>
    <author>tc={CCBE93C4-0CD8-455C-A392-E45ADB547EA0}</author>
    <author>tc={AE8CA9B3-05E3-4384-B3AA-B05E3348B734}</author>
    <author>tc={0E81DED9-E9F1-403F-B84E-E7C46EDCBCC1}</author>
    <author>tc={8F01EE1F-8574-416B-A5F6-95317949FD22}</author>
    <author>tc={F5C667F6-A772-46B1-A8CC-6101D179723B}</author>
    <author>tc={1CFEB65A-4F7B-4BDB-BAC5-69102C5B6CBB}</author>
    <author>tc={FCC0403E-325C-47A2-93F3-4A96C172DFD4}</author>
    <author>tc={1CD50951-B9BC-424C-8325-65D52B5B07FF}</author>
    <author>tc={E90F58C6-686A-430E-8DD1-B9F5C2C38B00}</author>
    <author>tc={37A6B809-A47E-4E16-AB66-2F2B2ACBC696}</author>
    <author>tc={9F99022B-ADE3-4113-B035-E99E34AFD0C9}</author>
    <author>tc={1052126F-2BA7-405C-9150-28B8218D3513}</author>
    <author>tc={DD951DFA-DE65-4498-8331-D7F59105EF19}</author>
    <author>tc={C90204B0-4064-4B87-BCBF-D89198856379}</author>
    <author>tc={EACE6835-99E1-4C7D-8B03-1DFC60FD4E8B}</author>
    <author>tc={F9081C42-DD66-4D66-A6D4-74179FE11088}</author>
    <author>tc={54598B5A-1F3A-4B9E-B3FF-CD4816D14FDF}</author>
    <author>tc={5C81BD9F-128C-4CDD-8968-D6685920095E}</author>
    <author>tc={F480D8E0-4642-4147-85B5-A59C72DED235}</author>
    <author>tc={C307E8F9-5128-4A98-8FEE-150E92711C78}</author>
    <author>tc={31ACD9A2-547E-44C8-9FC0-05971D8BBD6D}</author>
    <author>tc={9F7F85A8-CE19-4EB9-90D7-2392C12DF1B9}</author>
    <author>tc={44C47ADE-8997-4727-B977-2AFC1C0370EB}</author>
    <author>tc={474C3692-EBD4-46D7-B044-0DEE1A8E8D96}</author>
    <author>tc={BA2701C5-10CF-43C0-9012-904F3E37A071}</author>
    <author>tc={69BAA949-E9C2-4ACA-8748-7424FAF5B19C}</author>
    <author>tc={27092B5C-A267-48BD-B1D3-64D45B4D2DF4}</author>
    <author>tc={6E12BAFF-91E1-4176-8A99-F737B50CFFF0}</author>
    <author>tc={7364736D-B3B3-42C3-A8DB-49F841321927}</author>
  </authors>
  <commentList>
    <comment ref="B12" authorId="0" shapeId="0" xr:uid="{FD413360-EEFA-4BAF-814B-2D97786EF5A0}">
      <text>
        <t>[Threaded comment]
Your version of Excel allows you to read this threaded comment; however, any edits to it will get removed if the file is opened in a newer version of Excel. Learn more: https://go.microsoft.com/fwlink/?linkid=870924
Comment:
    Also known as - Ballarat and Queen’s Anglican Grammar School</t>
      </text>
    </comment>
    <comment ref="B15" authorId="1" shapeId="0" xr:uid="{79EA83A4-FA1A-4BF6-A7E6-59702AEC799A}">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15" authorId="2" shapeId="0" xr:uid="{23136E01-DF04-4788-86D2-773308886263}">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2" authorId="3" shapeId="0" xr:uid="{B7776AC9-34FB-4E84-AD11-C1BC3EF6B120}">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37" authorId="4" shapeId="0" xr:uid="{6560542C-6BF9-4627-93F0-7C7AEE8D7B59}">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47" authorId="5" shapeId="0" xr:uid="{71068266-6FDB-4204-AC8F-DD89EAA29728}">
      <text>
        <t>[Threaded comment]
Your version of Excel allows you to read this threaded comment; however, any edits to it will get removed if the file is opened in a newer version of Excel. Learn more: https://go.microsoft.com/fwlink/?linkid=870924
Comment:
    Leongatha Campus K3-10 formerly Sth Coast Christian College.</t>
      </text>
    </comment>
    <comment ref="B49" authorId="6" shapeId="0" xr:uid="{C824D2C6-3F4E-4804-A80E-17AE69C5E0DB}">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61" authorId="7" shapeId="0" xr:uid="{45A5177D-CC27-412F-B437-6B8D5BC95500}">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123" authorId="8" shapeId="0" xr:uid="{E99CD8B0-C192-4A74-8784-E89363F45AFF}">
      <text>
        <t>[Threaded comment]
Your version of Excel allows you to read this threaded comment; however, any edits to it will get removed if the file is opened in a newer version of Excel. Learn more: https://go.microsoft.com/fwlink/?linkid=870924
Comment:
    Brother to St Margaret’s School Berwick</t>
      </text>
    </comment>
    <comment ref="B125" authorId="9" shapeId="0" xr:uid="{51563894-51F6-4E71-BCE8-60BCBB29D8E6}">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129" authorId="10" shapeId="0" xr:uid="{3C178AA4-DEEA-446D-ADB6-D14AA7B0CDF9}">
      <text>
        <t>[Threaded comment]
Your version of Excel allows you to read this threaded comment; however, any edits to it will get removed if the file is opened in a newer version of Excel. Learn more: https://go.microsoft.com/fwlink/?linkid=870924
Comment:
    Lutheran Church of Australia Victorian District - alternae name</t>
      </text>
    </comment>
    <comment ref="B141" authorId="11" shapeId="0" xr:uid="{B0215167-3C7B-48E6-8CFE-46D51AAF5628}">
      <text>
        <t>[Threaded comment]
Your version of Excel allows you to read this threaded comment; however, any edits to it will get removed if the file is opened in a newer version of Excel. Learn more: https://go.microsoft.com/fwlink/?linkid=870924
Comment:
    aka CSV Ltd</t>
      </text>
    </comment>
    <comment ref="B149" authorId="12" shapeId="0" xr:uid="{29CEFBFE-31CD-4A2B-A5C4-03E5F8ADC5C1}">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153" authorId="13" shapeId="0" xr:uid="{6EC37A4A-6025-4ACD-8207-C2640EAFFFB0}">
      <text>
        <t>[Threaded comment]
Your version of Excel allows you to read this threaded comment; however, any edits to it will get removed if the file is opened in a newer version of Excel. Learn more: https://go.microsoft.com/fwlink/?linkid=870924
Comment:
    aka Crest Education Ltd</t>
      </text>
    </comment>
    <comment ref="B157" authorId="14" shapeId="0" xr:uid="{A9AFCB8C-A164-49B6-97BD-245B3B155626}">
      <text>
        <t>[Threaded comment]
Your version of Excel allows you to read this threaded comment; however, any edits to it will get removed if the file is opened in a newer version of Excel. Learn more: https://go.microsoft.com/fwlink/?linkid=870924
Comment:
    aka Association for Christian Education of Dandenong</t>
      </text>
    </comment>
    <comment ref="B161" authorId="15" shapeId="0" xr:uid="{AC8036B2-193C-4225-B83E-C139C8850CF8}">
      <text>
        <t xml:space="preserve">[Threaded comment]
Your version of Excel allows you to read this threaded comment; however, any edits to it will get removed if the file is opened in a newer version of Excel. Learn more: https://go.microsoft.com/fwlink/?linkid=870924
Comment:
    Sister to Berwick Grammar
</t>
      </text>
    </comment>
    <comment ref="B165" authorId="16" shapeId="0" xr:uid="{304E6B24-0551-408B-8133-067C2E4268D5}">
      <text>
        <t>[Threaded comment]
Your version of Excel allows you to read this threaded comment; however, any edits to it will get removed if the file is opened in a newer version of Excel. Learn more: https://go.microsoft.com/fwlink/?linkid=870924
Comment:
    aka Highview Christian Community College Limited</t>
      </text>
    </comment>
    <comment ref="B170" authorId="17" shapeId="0" xr:uid="{8D4F36FB-CADD-4CF5-92C5-FFC14E74D18F}">
      <text>
        <t>[Threaded comment]
Your version of Excel allows you to read this threaded comment; however, any edits to it will get removed if the file is opened in a newer version of Excel. Learn more: https://go.microsoft.com/fwlink/?linkid=870924
Comment:
    2 campus aka Greater Otway Applied Learning School</t>
      </text>
    </comment>
    <comment ref="B179" authorId="18" shapeId="0" xr:uid="{4DAD6DAC-D015-4228-AC9E-6020C5FDA450}">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B187" authorId="19" shapeId="0" xr:uid="{FB91C0DD-0448-4B12-B122-6523D0BC6BE3}">
      <text>
        <t>[Threaded comment]
Your version of Excel allows you to read this threaded comment; however, any edits to it will get removed if the file is opened in a newer version of Excel. Learn more: https://go.microsoft.com/fwlink/?linkid=870924
Comment:
    Trustees of Edmund Rice Education Australia</t>
      </text>
    </comment>
    <comment ref="B192" authorId="20" shapeId="0" xr:uid="{BF63A58A-5EA1-42BD-BD65-2657064E570A}">
      <text>
        <t>[Threaded comment]
Your version of Excel allows you to read this threaded comment; however, any edits to it will get removed if the file is opened in a newer version of Excel. Learn more: https://go.microsoft.com/fwlink/?linkid=870924
Comment:
    aka St John's Greek Orthodox College</t>
      </text>
    </comment>
    <comment ref="B193" authorId="21" shapeId="0" xr:uid="{169D94BA-57DA-46CB-9D59-1C9FC3479067}">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B195" authorId="22" shapeId="0" xr:uid="{6D3854BD-6FF6-428B-9552-2A2321D2D724}">
      <text>
        <t>[Threaded comment]
Your version of Excel allows you to read this threaded comment; however, any edits to it will get removed if the file is opened in a newer version of Excel. Learn more: https://go.microsoft.com/fwlink/?linkid=870924
Comment:
    Main campus - Distance Education Centre Victoria</t>
      </text>
    </comment>
    <comment ref="B226" authorId="23" shapeId="0" xr:uid="{349EA9EE-4EAC-417F-8995-9940607BCD22}">
      <text>
        <t>[Threaded comment]
Your version of Excel allows you to read this threaded comment; however, any edits to it will get removed if the file is opened in a newer version of Excel. Learn more: https://go.microsoft.com/fwlink/?linkid=870924
Comment:
    aka Kerang Christian Community School Ltd</t>
      </text>
    </comment>
    <comment ref="B229" authorId="24" shapeId="0" xr:uid="{5C0AE20C-E293-4B33-A583-E8D228BA8A3F}">
      <text>
        <t>[Threaded comment]
Your version of Excel allows you to read this threaded comment; however, any edits to it will get removed if the file is opened in a newer version of Excel. Learn more: https://go.microsoft.com/fwlink/?linkid=870924
Comment:
    Part of Yeshivah Beth Rivkah Schools Ltd.</t>
      </text>
    </comment>
    <comment ref="B234" authorId="25" shapeId="0" xr:uid="{FC0CEFB3-0B69-41B1-8C96-60C7AA7933FB}">
      <text>
        <t>[Threaded comment]
Your version of Excel allows you to read this threaded comment; however, any edits to it will get removed if the file is opened in a newer version of Excel. Learn more: https://go.microsoft.com/fwlink/?linkid=870924
Comment:
    aka Yavneh College Nominees Pty Ltd</t>
      </text>
    </comment>
    <comment ref="B241" authorId="26" shapeId="0" xr:uid="{9537EC74-C350-47CA-ABB9-52C818ECF13D}">
      <text>
        <t>[Threaded comment]
Your version of Excel allows you to read this threaded comment; however, any edits to it will get removed if the file is opened in a newer version of Excel. Learn more: https://go.microsoft.com/fwlink/?linkid=870924
Comment:
    Part of Yeshivah Beth Rivkah Schools Ltd.</t>
      </text>
    </comment>
    <comment ref="B242" authorId="27" shapeId="0" xr:uid="{158B08C6-5386-4F1E-8771-2ECA2A18D4B2}">
      <text>
        <t>[Threaded comment]
Your version of Excel allows you to read this threaded comment; however, any edits to it will get removed if the file is opened in a newer version of Excel. Learn more: https://go.microsoft.com/fwlink/?linkid=870924
Comment:
    aka The Christian Community College-Portland Ltd.</t>
      </text>
    </comment>
    <comment ref="B252" authorId="28" shapeId="0" xr:uid="{96847C3F-B9F7-42FA-8A40-305FF4024E49}">
      <text>
        <t>[Threaded comment]
Your version of Excel allows you to read this threaded comment; however, any edits to it will get removed if the file is opened in a newer version of Excel. Learn more: https://go.microsoft.com/fwlink/?linkid=870924
Comment:
    aka Catholic College Bendigo &amp; Mercy Education Limited</t>
      </text>
    </comment>
    <comment ref="B262" authorId="29" shapeId="0" xr:uid="{B3FDD618-F9BA-43FB-80D1-8B5208A7FAD0}">
      <text>
        <t>[Threaded comment]
Your version of Excel allows you to read this threaded comment; however, any edits to it will get removed if the file is opened in a newer version of Excel. Learn more: https://go.microsoft.com/fwlink/?linkid=870924
Comment:
    Head Office - 1 Salisbury St RICHMOND</t>
      </text>
    </comment>
    <comment ref="G262" authorId="30" shapeId="0" xr:uid="{89EF57FD-2A3B-4983-ABC1-3732CEC929ED}">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68" authorId="31" shapeId="0" xr:uid="{89A13BD3-48B7-4039-A95E-4EF2C508A0FE}">
      <text>
        <t>[Threaded comment]
Your version of Excel allows you to read this threaded comment; however, any edits to it will get removed if the file is opened in a newer version of Excel. Learn more: https://go.microsoft.com/fwlink/?linkid=870924
Comment:
    Parallel with Haileybury College</t>
      </text>
    </comment>
    <comment ref="G277" authorId="32" shapeId="0" xr:uid="{FC097701-E457-4B5B-B807-D9AAF86695D0}">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288" authorId="33" shapeId="0" xr:uid="{96049832-354E-4772-B41A-50508E6B27B1}">
      <text>
        <t>[Threaded comment]
Your version of Excel allows you to read this threaded comment; however, any edits to it will get removed if the file is opened in a newer version of Excel. Learn more: https://go.microsoft.com/fwlink/?linkid=870924
Comment:
    aka Christian College Geelong Ltd</t>
      </text>
    </comment>
    <comment ref="B290" authorId="34" shapeId="0" xr:uid="{6510C92A-2133-4B02-BBEF-476F27EF87BB}">
      <text>
        <t>[Threaded comment]
Your version of Excel allows you to read this threaded comment; however, any edits to it will get removed if the file is opened in a newer version of Excel. Learn more: https://go.microsoft.com/fwlink/?linkid=870924
Comment:
    aka Geelong Christian Education Association</t>
      </text>
    </comment>
    <comment ref="B295" authorId="35" shapeId="0" xr:uid="{C0442790-2A69-4AF9-8168-70B13243C05D}">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308" authorId="36" shapeId="0" xr:uid="{7B6A84BD-311D-4918-885D-F7105C1CDAC5}">
      <text>
        <t xml:space="preserve">[Threaded comment]
Your version of Excel allows you to read this threaded comment; however, any edits to it will get removed if the file is opened in a newer version of Excel. Learn more: https://go.microsoft.com/fwlink/?linkid=870924
Comment:
    part of Mercy Education Limited
</t>
      </text>
    </comment>
    <comment ref="B310" authorId="37" shapeId="0" xr:uid="{A47717AE-4952-4E90-A91D-9541B5AA4BC6}">
      <text>
        <t>[Threaded comment]
Your version of Excel allows you to read this threaded comment; however, any edits to it will get removed if the file is opened in a newer version of Excel. Learn more: https://go.microsoft.com/fwlink/?linkid=870924
Comment:
    run by Trustees of Edmund Rice Education Australia</t>
      </text>
    </comment>
    <comment ref="B316" authorId="38" shapeId="0" xr:uid="{AE79F702-6D10-4DC7-980E-205B6136E4F1}">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316" authorId="39" shapeId="0" xr:uid="{61F8DBD6-0BC0-4F65-9A9A-0E8A28E6F02D}">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A321" authorId="40" shapeId="0" xr:uid="{4E2F9684-B492-420E-81D4-5658D844FD79}">
      <text>
        <t>[Threaded comment]
Your version of Excel allows you to read this threaded comment; however, any edits to it will get removed if the file is opened in a newer version of Excel. Learn more: https://go.microsoft.com/fwlink/?linkid=870924
Comment:
    Changing multicampus structure from 2020</t>
      </text>
    </comment>
    <comment ref="A325" authorId="41" shapeId="0" xr:uid="{05237215-1BE4-46B3-97E8-54BE4C781EC5}">
      <text>
        <t>[Threaded comment]
Your version of Excel allows you to read this threaded comment; however, any edits to it will get removed if the file is opened in a newer version of Excel. Learn more: https://go.microsoft.com/fwlink/?linkid=870924
Comment:
    Shepparton High School, McGuire College, Mooroopna Secondary College and Wanganui Park Secondary College will merge to form one new single site school that will be better equipped to meet the needs and aspirations of young people across the area.</t>
      </text>
    </comment>
    <comment ref="B349" authorId="42" shapeId="0" xr:uid="{4ABFE091-C795-4A09-91B9-2E10B24C6D9C}">
      <text>
        <t xml:space="preserve">[Threaded comment]
Your version of Excel allows you to read this threaded comment; however, any edits to it will get removed if the file is opened in a newer version of Excel. Learn more: https://go.microsoft.com/fwlink/?linkid=870924
Comment:
    part of Melbourne Anglican Diocesan Schools Commission Limited
</t>
      </text>
    </comment>
    <comment ref="B362" authorId="43" shapeId="0" xr:uid="{208226BD-4249-4CB8-AC72-4FA5175F3025}">
      <text>
        <t>[Threaded comment]
Your version of Excel allows you to read this threaded comment; however, any edits to it will get removed if the file is opened in a newer version of Excel. Learn more: https://go.microsoft.com/fwlink/?linkid=870924
Comment:
    Goulburn Street
BROADMEADOWS 3047 Australia</t>
      </text>
    </comment>
    <comment ref="B363" authorId="44" shapeId="0" xr:uid="{F7822C6D-C546-4589-B1DC-E7481A545523}">
      <text>
        <t>[Threaded comment]
Your version of Excel allows you to read this threaded comment; however, any edits to it will get removed if the file is opened in a newer version of Excel. Learn more: https://go.microsoft.com/fwlink/?linkid=870924
Comment:
    Lilliput Street
BROADMEADOWS 3047 Australia</t>
      </text>
    </comment>
    <comment ref="B372" authorId="45" shapeId="0" xr:uid="{EC626847-AA4E-4939-852B-68384192A6C8}">
      <text>
        <t>[Threaded comment]
Your version of Excel allows you to read this threaded comment; however, any edits to it will get removed if the file is opened in a newer version of Excel. Learn more: https://go.microsoft.com/fwlink/?linkid=870924
Comment:
    Part of Christian Resource Ministries Incorporated</t>
      </text>
    </comment>
    <comment ref="B391" authorId="46" shapeId="0" xr:uid="{6EC813AC-0339-4A72-B1AA-78A2467157C8}">
      <text>
        <t>[Threaded comment]
Your version of Excel allows you to read this threaded comment; however, any edits to it will get removed if the file is opened in a newer version of Excel. Learn more: https://go.microsoft.com/fwlink/?linkid=870924
Comment:
    aka The Presbyterian School of St Andrew Ltd</t>
      </text>
    </comment>
    <comment ref="B398" authorId="47" shapeId="0" xr:uid="{EC52F277-37C4-403C-82A2-F93BB44E8C8D}">
      <text>
        <t>[Threaded comment]
Your version of Excel allows you to read this threaded comment; however, any edits to it will get removed if the file is opened in a newer version of Excel. Learn more: https://go.microsoft.com/fwlink/?linkid=870924
Comment:
    Head Office - 1 Salisbury St RICHMOND - not a campus.</t>
      </text>
    </comment>
    <comment ref="G398" authorId="48" shapeId="0" xr:uid="{0C89E0E9-C7AE-49FE-B60B-D2380070B080}">
      <text>
        <t>[Threaded comment]
Your version of Excel allows you to read this threaded comment; however, any edits to it will get removed if the file is opened in a newer version of Excel. Learn more: https://go.microsoft.com/fwlink/?linkid=870924
Comment:
    Treated as the MAIN campus in this list. Other campuses at MORWELL, SHEPPARTON &amp; BALLARAT</t>
      </text>
    </comment>
    <comment ref="B407" authorId="49" shapeId="0" xr:uid="{49E25283-9BA3-44A6-ABEC-380CABF1E278}">
      <text>
        <t xml:space="preserve">[Threaded comment]
Your version of Excel allows you to read this threaded comment; however, any edits to it will get removed if the file is opened in a newer version of Excel. Learn more: https://go.microsoft.com/fwlink/?linkid=870924
Comment:
    aka Blyton Pty Ltd
</t>
      </text>
    </comment>
    <comment ref="B411" authorId="50" shapeId="0" xr:uid="{0D1901A5-996F-4348-A33F-7BAD28576D90}">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437" authorId="51" shapeId="0" xr:uid="{A9B47772-91F7-4524-9C05-1A779919B153}">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439" authorId="52" shapeId="0" xr:uid="{BF951111-BF82-4BC3-BBF2-DF1980B9B429}">
      <text>
        <t>[Threaded comment]
Your version of Excel allows you to read this threaded comment; however, any edits to it will get removed if the file is opened in a newer version of Excel. Learn more: https://go.microsoft.com/fwlink/?linkid=870924
Comment:
    part of R. Steiner School Co. Ltd</t>
      </text>
    </comment>
    <comment ref="B447" authorId="53" shapeId="0" xr:uid="{4FF1CFC8-D0F1-4CE0-B110-E4E0422C5151}">
      <text>
        <t>[Threaded comment]
Your version of Excel allows you to read this threaded comment; however, any edits to it will get removed if the file is opened in a newer version of Excel. Learn more: https://go.microsoft.com/fwlink/?linkid=870924
Comment:
    Parallel with Haileybury Girls College</t>
      </text>
    </comment>
    <comment ref="B448" authorId="54" shapeId="0" xr:uid="{55053286-2FBC-416C-8375-35A6BF9B73B6}">
      <text>
        <t>[Threaded comment]
Your version of Excel allows you to read this threaded comment; however, any edits to it will get removed if the file is opened in a newer version of Excel. Learn more: https://go.microsoft.com/fwlink/?linkid=870924
Comment:
    part of Melbourne City Mission</t>
      </text>
    </comment>
    <comment ref="B458" authorId="55" shapeId="0" xr:uid="{78550B8D-C21C-45AB-9D48-985C5D987B3E}">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460" authorId="56" shapeId="0" xr:uid="{EA0D7D2D-51DE-44D7-95DA-28A7F438BA7F}">
      <text>
        <t>[Threaded comment]
Your version of Excel allows you to read this threaded comment; however, any edits to it will get removed if the file is opened in a newer version of Excel. Learn more: https://go.microsoft.com/fwlink/?linkid=870924
Comment:
    aka Acknowledge Education Pty Ltd</t>
      </text>
    </comment>
    <comment ref="B470" authorId="57" shapeId="0" xr:uid="{CCBE93C4-0CD8-455C-A392-E45ADB547EA0}">
      <text>
        <t>[Threaded comment]
Your version of Excel allows you to read this threaded comment; however, any edits to it will get removed if the file is opened in a newer version of Excel. Learn more: https://go.microsoft.com/fwlink/?linkid=870924
Comment:
    aka Seventh-Day Adventist Schools (Victoria) Ltd</t>
      </text>
    </comment>
    <comment ref="B473" authorId="58" shapeId="0" xr:uid="{AE8CA9B3-05E3-4384-B3AA-B05E3348B734}">
      <text>
        <t>[Threaded comment]
Your version of Excel allows you to read this threaded comment; however, any edits to it will get removed if the file is opened in a newer version of Excel. Learn more: https://go.microsoft.com/fwlink/?linkid=870924
Comment:
    aka Melton Christian Centre Ltd</t>
      </text>
    </comment>
    <comment ref="B500" authorId="59" shapeId="0" xr:uid="{0E81DED9-E9F1-403F-B84E-E7C46EDCBCC1}">
      <text>
        <t xml:space="preserve">[Threaded comment]
Your version of Excel allows you to read this threaded comment; however, any edits to it will get removed if the file is opened in a newer version of Excel. Learn more: https://go.microsoft.com/fwlink/?linkid=870924
Comment:
    part of Mercy Education Limited
</t>
      </text>
    </comment>
    <comment ref="B503" authorId="60" shapeId="0" xr:uid="{8F01EE1F-8574-416B-A5F6-95317949FD22}">
      <text>
        <t>[Threaded comment]
Your version of Excel allows you to read this threaded comment; however, any edits to it will get removed if the file is opened in a newer version of Excel. Learn more: https://go.microsoft.com/fwlink/?linkid=870924
Comment:
    aka Assumption Catholic College of Kilmore</t>
      </text>
    </comment>
    <comment ref="B510" authorId="61" shapeId="0" xr:uid="{F5C667F6-A772-46B1-A8CC-6101D179723B}">
      <text>
        <t>[Threaded comment]
Your version of Excel allows you to read this threaded comment; however, any edits to it will get removed if the file is opened in a newer version of Excel. Learn more: https://go.microsoft.com/fwlink/?linkid=870924
Comment:
    part of The Anglican Schools Commission Incorporated</t>
      </text>
    </comment>
    <comment ref="B536" authorId="62" shapeId="0" xr:uid="{1CFEB65A-4F7B-4BDB-BAC5-69102C5B6CBB}">
      <text>
        <t>[Threaded comment]
Your version of Excel allows you to read this threaded comment; however, any edits to it will get removed if the file is opened in a newer version of Excel. Learn more: https://go.microsoft.com/fwlink/?linkid=870924
Comment:
    The Greek Orthodox Community of Oakleigh and District Inc</t>
      </text>
    </comment>
    <comment ref="B554" authorId="63" shapeId="0" xr:uid="{FCC0403E-325C-47A2-93F3-4A96C172DFD4}">
      <text>
        <t>[Threaded comment]
Your version of Excel allows you to read this threaded comment; however, any edits to it will get removed if the file is opened in a newer version of Excel. Learn more: https://go.microsoft.com/fwlink/?linkid=870924
Comment:
    part of Trustees of Edmund Rice Education Australia</t>
      </text>
    </comment>
    <comment ref="B560" authorId="64" shapeId="0" xr:uid="{1CD50951-B9BC-424C-8325-65D52B5B07FF}">
      <text>
        <t xml:space="preserve">[Threaded comment]
Your version of Excel allows you to read this threaded comment; however, any edits to it will get removed if the file is opened in a newer version of Excel. Learn more: https://go.microsoft.com/fwlink/?linkid=870924
Comment:
    aka CSV Ltd
</t>
      </text>
    </comment>
    <comment ref="B596" authorId="65" shapeId="0" xr:uid="{E90F58C6-686A-430E-8DD1-B9F5C2C38B00}">
      <text>
        <t xml:space="preserve">[Threaded comment]
Your version of Excel allows you to read this threaded comment; however, any edits to it will get removed if the file is opened in a newer version of Excel. Learn more: https://go.microsoft.com/fwlink/?linkid=870924
Comment:
    aka Education Centre Gippsland. This organisation is registetred as a school but is also registered an ADULT learning organisation. </t>
      </text>
    </comment>
    <comment ref="B597" authorId="66" shapeId="0" xr:uid="{37A6B809-A47E-4E16-AB66-2F2B2ACBC696}">
      <text>
        <t>[Threaded comment]
Your version of Excel allows you to read this threaded comment; however, any edits to it will get removed if the file is opened in a newer version of Excel. Learn more: https://go.microsoft.com/fwlink/?linkid=870924
Comment:
    Formerly Sth Gippsland SC</t>
      </text>
    </comment>
    <comment ref="B605" authorId="67" shapeId="0" xr:uid="{9F99022B-ADE3-4113-B035-E99E34AFD0C9}">
      <text>
        <t>[Threaded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t>
      </text>
    </comment>
    <comment ref="B619" authorId="68" shapeId="0" xr:uid="{1052126F-2BA7-405C-9150-28B8218D3513}">
      <text>
        <t>[Threaded comment]
Your version of Excel allows you to read this threaded comment; however, any edits to it will get removed if the file is opened in a newer version of Excel. Learn more: https://go.microsoft.com/fwlink/?linkid=870924
Comment:
    part of Trustees of Edmund Rice Education Australia</t>
      </text>
    </comment>
    <comment ref="B635" authorId="69" shapeId="0" xr:uid="{DD951DFA-DE65-4498-8331-D7F59105EF19}">
      <text>
        <t>[Threaded comment]
Your version of Excel allows you to read this threaded comment; however, any edits to it will get removed if the file is opened in a newer version of Excel. Learn more: https://go.microsoft.com/fwlink/?linkid=870924
Comment:
    part of The Anglican Schools Commission Incorporated</t>
      </text>
    </comment>
    <comment ref="B644" authorId="70" shapeId="0" xr:uid="{C90204B0-4064-4B87-BCBF-D89198856379}">
      <text>
        <t>[Threaded comment]
Your version of Excel allows you to read this threaded comment; however, any edits to it will get removed if the file is opened in a newer version of Excel. Learn more: https://go.microsoft.com/fwlink/?linkid=870924
Comment:
    aka Merri River School</t>
      </text>
    </comment>
    <comment ref="B669" authorId="71" shapeId="0" xr:uid="{EACE6835-99E1-4C7D-8B03-1DFC60FD4E8B}">
      <text>
        <t>[Threaded comment]
Your version of Excel allows you to read this threaded comment; however, any edits to it will get removed if the file is opened in a newer version of Excel. Learn more: https://go.microsoft.com/fwlink/?linkid=870924
Comment:
    part of Seventh-day Adventist Schools (Victoria) Ltd</t>
      </text>
    </comment>
    <comment ref="B677" authorId="72" shapeId="0" xr:uid="{F9081C42-DD66-4D66-A6D4-74179FE11088}">
      <text>
        <t>[Threaded comment]
Your version of Excel allows you to read this threaded comment; however, any edits to it will get removed if the file is opened in a newer version of Excel. Learn more: https://go.microsoft.com/fwlink/?linkid=870924
Comment:
    aka Seventh-Day Adventist Schools (Victoria) Ltd</t>
      </text>
    </comment>
    <comment ref="B693" authorId="73" shapeId="0" xr:uid="{54598B5A-1F3A-4B9E-B3FF-CD4816D14FDF}">
      <text>
        <t>[Threaded comment]
Your version of Excel allows you to read this threaded comment; however, any edits to it will get removed if the file is opened in a newer version of Excel. Learn more: https://go.microsoft.com/fwlink/?linkid=870924
Comment:
    Includes 3 Pavillion campuses</t>
      </text>
    </comment>
    <comment ref="G693" authorId="74" shapeId="0" xr:uid="{5C81BD9F-128C-4CDD-8968-D6685920095E}">
      <text>
        <t>[Threaded comment]
Your version of Excel allows you to read this threaded comment; however, any edits to it will get removed if the file is opened in a newer version of Excel. Learn more: https://go.microsoft.com/fwlink/?linkid=870924
Comment:
    Possibly a link with a near by Melbourne Polytechnic campus and/or The Edge Youth Services</t>
      </text>
    </comment>
    <comment ref="B701" authorId="75" shapeId="0" xr:uid="{F480D8E0-4642-4147-85B5-A59C72DED235}">
      <text>
        <t>[Threaded comment]
Your version of Excel allows you to read this threaded comment; however, any edits to it will get removed if the file is opened in a newer version of Excel. Learn more: https://go.microsoft.com/fwlink/?linkid=870924
Comment:
    aka Albury Wodonga Community College</t>
      </text>
    </comment>
    <comment ref="B702" authorId="76" shapeId="0" xr:uid="{C307E8F9-5128-4A98-8FEE-150E92711C78}">
      <text>
        <t xml:space="preserve">[Threaded comment]
Your version of Excel allows you to read this threaded comment; however, any edits to it will get removed if the file is opened in a newer version of Excel. Learn more: https://go.microsoft.com/fwlink/?linkid=870924
Comment:
    part of Lutheran Church of Australia Victorian District
</t>
      </text>
    </comment>
    <comment ref="B705" authorId="77" shapeId="0" xr:uid="{31ACD9A2-547E-44C8-9FC0-05971D8BBD6D}">
      <text>
        <t>[Threaded comment]
Your version of Excel allows you to read this threaded comment; however, any edits to it will get removed if the file is opened in a newer version of Excel. Learn more: https://go.microsoft.com/fwlink/?linkid=870924
Comment:
    aka The Islamic Schools of Victoria (Werribee College) Inc</t>
      </text>
    </comment>
    <comment ref="B712" authorId="78" shapeId="0" xr:uid="{9F7F85A8-CE19-4EB9-90D7-2392C12DF1B9}">
      <text>
        <t>[Threaded comment]
Your version of Excel allows you to read this threaded comment; however, any edits to it will get removed if the file is opened in a newer version of Excel. Learn more: https://go.microsoft.com/fwlink/?linkid=870924
Comment:
    part of AFIC Schools (Victoria) Ltd</t>
      </text>
    </comment>
    <comment ref="B726" authorId="79" shapeId="0" xr:uid="{44C47ADE-8997-4727-B977-2AFC1C0370EB}">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738" authorId="80" shapeId="0" xr:uid="{474C3692-EBD4-46D7-B044-0DEE1A8E8D96}">
      <text>
        <t>[Threaded comment]
Your version of Excel allows you to read this threaded comment; however, any edits to it will get removed if the file is opened in a newer version of Excel. Learn more: https://go.microsoft.com/fwlink/?linkid=870924
Comment:
    Previously Northern Melbourne Institute of Technology - main campus in Preston</t>
      </text>
    </comment>
    <comment ref="B742" authorId="81" shapeId="0" xr:uid="{BA2701C5-10CF-43C0-9012-904F3E37A071}">
      <text>
        <t>[Threaded comment]
Your version of Excel allows you to read this threaded comment; however, any edits to it will get removed if the file is opened in a newer version of Excel. Learn more: https://go.microsoft.com/fwlink/?linkid=870924
Comment:
    aka Belgrave Heights Christian School of the Presbyterian Church of Vic Inc</t>
      </text>
    </comment>
    <comment ref="B746" authorId="82" shapeId="0" xr:uid="{69BAA949-E9C2-4ACA-8748-7424FAF5B19C}">
      <text>
        <t>[Threaded comment]
Your version of Excel allows you to read this threaded comment; however, any edits to it will get removed if the file is opened in a newer version of Excel. Learn more: https://go.microsoft.com/fwlink/?linkid=870924
Comment:
    part of Seventh-day Adventist Schools (Victoria) Ltd</t>
      </text>
    </comment>
    <comment ref="B753" authorId="83" shapeId="0" xr:uid="{27092B5C-A267-48BD-B1D3-64D45B4D2DF4}">
      <text>
        <t>[Threaded comment]
Your version of Excel allows you to read this threaded comment; however, any edits to it will get removed if the file is opened in a newer version of Excel. Learn more: https://go.microsoft.com/fwlink/?linkid=870924
Comment:
    part of Association for Christian Education Mt Evelyn Inc</t>
      </text>
    </comment>
    <comment ref="B754" authorId="84" shapeId="0" xr:uid="{6E12BAFF-91E1-4176-8A99-F737B50CFFF0}">
      <text>
        <t>[Threaded comment]
Your version of Excel allows you to read this threaded comment; however, any edits to it will get removed if the file is opened in a newer version of Excel. Learn more: https://go.microsoft.com/fwlink/?linkid=870924
Comment:
    part of Mercy Education Limited</t>
      </text>
    </comment>
    <comment ref="B756" authorId="85" shapeId="0" xr:uid="{7364736D-B3B3-42C3-A8DB-49F841321927}">
      <text>
        <t>[Threaded comment]
Your version of Excel allows you to read this threaded comment; however, any edits to it will get removed if the file is opened in a newer version of Excel. Learn more: https://go.microsoft.com/fwlink/?linkid=870924
Comment:
    aka Life Ministry Centre Ltd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tc={F04EFB8D-F04A-4E0B-A403-94495E8E5A50}</author>
    <author>tc={3ECDB620-2AAE-4E7D-A909-110BB175E208}</author>
    <author>tc={0388D185-6289-4732-BF36-8A2B492B3F51}</author>
  </authors>
  <commentList>
    <comment ref="AH81" authorId="0" shapeId="0" xr:uid="{F04EFB8D-F04A-4E0B-A403-94495E8E5A5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 ref="AH91" authorId="1" shapeId="0" xr:uid="{3ECDB620-2AAE-4E7D-A909-110BB175E208}">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 ref="AH92" authorId="2" shapeId="0" xr:uid="{0388D185-6289-4732-BF36-8A2B492B3F51}">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tc={DF5374D9-42CB-4C8C-B91B-A207A1890846}</author>
  </authors>
  <commentList>
    <comment ref="CA11" authorId="0" shapeId="0" xr:uid="{DF5374D9-42CB-4C8C-B91B-A207A1890846}">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@Zoe Stewart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<sst xmlns="http://schemas.openxmlformats.org/spreadsheetml/2006/main" count="23057" uniqueCount="9417">
  <si>
    <t xml:space="preserve">Regions </t>
  </si>
  <si>
    <t>Metro</t>
  </si>
  <si>
    <t>Rural</t>
  </si>
  <si>
    <t>Banyule</t>
  </si>
  <si>
    <t>Manningham</t>
  </si>
  <si>
    <t>Alpine</t>
  </si>
  <si>
    <t>Macedon Ranges</t>
  </si>
  <si>
    <t>Bayside</t>
  </si>
  <si>
    <t>Maribyrnong</t>
  </si>
  <si>
    <t>Ararat</t>
  </si>
  <si>
    <t>Mansfield</t>
  </si>
  <si>
    <t>Boroondara</t>
  </si>
  <si>
    <t>Maroondah</t>
  </si>
  <si>
    <t>Ballarat</t>
  </si>
  <si>
    <t>Mildura</t>
  </si>
  <si>
    <t>Brimbank</t>
  </si>
  <si>
    <t>Melbourne</t>
  </si>
  <si>
    <t>Bass Coast</t>
  </si>
  <si>
    <t>Mitchell</t>
  </si>
  <si>
    <t>Cardinia</t>
  </si>
  <si>
    <t>Melton</t>
  </si>
  <si>
    <t>Baw Baw</t>
  </si>
  <si>
    <t>Moira</t>
  </si>
  <si>
    <t>Casey</t>
  </si>
  <si>
    <t>Monash</t>
  </si>
  <si>
    <t>Benalla</t>
  </si>
  <si>
    <t>Moorabool</t>
  </si>
  <si>
    <t>Darebin</t>
  </si>
  <si>
    <t>Moonee Valley</t>
  </si>
  <si>
    <t>Buloke</t>
  </si>
  <si>
    <t>Mount Alexander</t>
  </si>
  <si>
    <t>Frankston</t>
  </si>
  <si>
    <t>Moreland</t>
  </si>
  <si>
    <t>Campaspe</t>
  </si>
  <si>
    <t>Moyne</t>
  </si>
  <si>
    <t>Glen Eira</t>
  </si>
  <si>
    <t>Mornington Peninsula</t>
  </si>
  <si>
    <t>Central Goldfield</t>
  </si>
  <si>
    <t>Murrindindi</t>
  </si>
  <si>
    <t>Greater Dandenong</t>
  </si>
  <si>
    <t>Nillumbik</t>
  </si>
  <si>
    <t>Colac Otway</t>
  </si>
  <si>
    <t>Northern Grampians</t>
  </si>
  <si>
    <t>Hobsons Bay</t>
  </si>
  <si>
    <t>Port Phillip</t>
  </si>
  <si>
    <t>Corangamite</t>
  </si>
  <si>
    <t>Pyrenees</t>
  </si>
  <si>
    <t>Hume</t>
  </si>
  <si>
    <t>Stonnington</t>
  </si>
  <si>
    <t>East Gippsland</t>
  </si>
  <si>
    <t>Queenscliffe</t>
  </si>
  <si>
    <t>Kingston</t>
  </si>
  <si>
    <t>Whitehorse</t>
  </si>
  <si>
    <t>Gannawarra</t>
  </si>
  <si>
    <t>South Gippsland</t>
  </si>
  <si>
    <t>Knox</t>
  </si>
  <si>
    <t>Whittlesea</t>
  </si>
  <si>
    <t>Glenelg</t>
  </si>
  <si>
    <t>Southern Grampians</t>
  </si>
  <si>
    <t>Wyndham</t>
  </si>
  <si>
    <t>Golden Plains</t>
  </si>
  <si>
    <t>Strathbogie</t>
  </si>
  <si>
    <t>Yarra</t>
  </si>
  <si>
    <t>Greater Bendigo</t>
  </si>
  <si>
    <t>Surf Coast</t>
  </si>
  <si>
    <t>Yarra Ranges</t>
  </si>
  <si>
    <t>Greater Geelong</t>
  </si>
  <si>
    <t>Swan Hill</t>
  </si>
  <si>
    <t>Greater Shepparton</t>
  </si>
  <si>
    <t>Towong</t>
  </si>
  <si>
    <t>Hepburn</t>
  </si>
  <si>
    <t>Wangaratta</t>
  </si>
  <si>
    <t>Hindmarsh</t>
  </si>
  <si>
    <t>Warrnambool</t>
  </si>
  <si>
    <t>Horsham</t>
  </si>
  <si>
    <t>Wellington</t>
  </si>
  <si>
    <t>Indigo</t>
  </si>
  <si>
    <t>West Wimmera</t>
  </si>
  <si>
    <t>Latrobe</t>
  </si>
  <si>
    <t>Wodonga</t>
  </si>
  <si>
    <t>Loddon</t>
  </si>
  <si>
    <t>Yarriambiack</t>
  </si>
  <si>
    <t>BOOKING HISTORY</t>
  </si>
  <si>
    <t>SCHOOL CONTACT</t>
  </si>
  <si>
    <t>LGA</t>
  </si>
  <si>
    <t>Organisation Name</t>
  </si>
  <si>
    <t>Telephone</t>
  </si>
  <si>
    <t>Email General</t>
  </si>
  <si>
    <t>Website</t>
  </si>
  <si>
    <t>Street Address</t>
  </si>
  <si>
    <t>Suburb</t>
  </si>
  <si>
    <t>Postcode</t>
  </si>
  <si>
    <t>School Type</t>
  </si>
  <si>
    <t>Metro/
Rural</t>
  </si>
  <si>
    <t>Approx Yr11 size</t>
  </si>
  <si>
    <t>2020 F2D</t>
  </si>
  <si>
    <t>2020 SR</t>
  </si>
  <si>
    <t>2021 F2D</t>
  </si>
  <si>
    <t>2021 SR</t>
  </si>
  <si>
    <t>2022 F2D</t>
  </si>
  <si>
    <t>2023 F2D</t>
  </si>
  <si>
    <t>2024 F2D</t>
  </si>
  <si>
    <t>Updated contact?</t>
  </si>
  <si>
    <t>Contact Name</t>
  </si>
  <si>
    <t>Contact Email Adress</t>
  </si>
  <si>
    <t>Contact Number</t>
  </si>
  <si>
    <t>Contact Position Title</t>
  </si>
  <si>
    <t>Funding</t>
  </si>
  <si>
    <t xml:space="preserve">Funding provider </t>
  </si>
  <si>
    <t>Notes?</t>
  </si>
  <si>
    <t xml:space="preserve">Alpine </t>
  </si>
  <si>
    <t>Bright P-12 College</t>
  </si>
  <si>
    <t>03 5755 1166</t>
  </si>
  <si>
    <t>bright.p12@edumail.vic.gov.au</t>
  </si>
  <si>
    <t>http://www.brightp12.vic.edu.au/</t>
  </si>
  <si>
    <t>46 Bakers Gully Road</t>
  </si>
  <si>
    <t>Bright</t>
  </si>
  <si>
    <t>GOV</t>
  </si>
  <si>
    <t xml:space="preserve">Rural </t>
  </si>
  <si>
    <t>Kaylee Mackenzie</t>
  </si>
  <si>
    <t xml:space="preserve">kaylee.mackenzie@education.vic.gov.au </t>
  </si>
  <si>
    <t>No</t>
  </si>
  <si>
    <t>Marian College Myrtleford</t>
  </si>
  <si>
    <t>03 5752 1596</t>
  </si>
  <si>
    <t>info@mcm.vic.edu.au</t>
  </si>
  <si>
    <t>https://www.mcm.vic.edu.au/</t>
  </si>
  <si>
    <t>Prince Street</t>
  </si>
  <si>
    <t>Myrtleford</t>
  </si>
  <si>
    <t>CATH</t>
  </si>
  <si>
    <t>Brad Carroll</t>
  </si>
  <si>
    <t xml:space="preserve">brad.carroll@mcm.vic.edu.au </t>
  </si>
  <si>
    <t>Mount Beauty Secondary College</t>
  </si>
  <si>
    <t>03 5754 4005</t>
  </si>
  <si>
    <t>mount.beauty.sc@education.vic.gov.au</t>
  </si>
  <si>
    <t>http://www.mbsc.vic.edu.au/</t>
  </si>
  <si>
    <t>Tailrace Road</t>
  </si>
  <si>
    <t>Mount Beauty</t>
  </si>
  <si>
    <t xml:space="preserve">Ann Bellingham </t>
  </si>
  <si>
    <t xml:space="preserve">kathryn.bellingham@education.vic.gov.au </t>
  </si>
  <si>
    <t>Year 11 &amp; Camps Coordinator</t>
  </si>
  <si>
    <t>Myrtleford P-12 College</t>
  </si>
  <si>
    <t>03 5752 1174</t>
  </si>
  <si>
    <t>myrtleford.p12@edumail.vic.gov.au</t>
  </si>
  <si>
    <t>http://www.myrtlefordp12.vic.edu.au/</t>
  </si>
  <si>
    <t>Joanne Milford</t>
  </si>
  <si>
    <t xml:space="preserve">joanne.milford@education.vic.gov.au </t>
  </si>
  <si>
    <t xml:space="preserve">Ararat </t>
  </si>
  <si>
    <t>Ararat Secondary College</t>
  </si>
  <si>
    <t>03 53524177</t>
  </si>
  <si>
    <t>ararat.sc@education.vic.gov.au</t>
  </si>
  <si>
    <t>http://www.araratcc.vic.edu.au/</t>
  </si>
  <si>
    <t>4-30 Barkly Street</t>
  </si>
  <si>
    <t>Katy Jewell</t>
  </si>
  <si>
    <t>Katy.Jewell@education.vic.gov.au</t>
  </si>
  <si>
    <t>03 5352 4177</t>
  </si>
  <si>
    <t>Year 11 Coordinator Assistant</t>
  </si>
  <si>
    <t>Lake Bolac College</t>
  </si>
  <si>
    <t>03 5350 2302</t>
  </si>
  <si>
    <t>lake.bolac.co@edumail.vic.gov.au</t>
  </si>
  <si>
    <t>http://www.lakebolacc.vic.edu.au/</t>
  </si>
  <si>
    <t>90 Montgomery Street</t>
  </si>
  <si>
    <t>Lake Bolac</t>
  </si>
  <si>
    <t>allgood.giselle.m@edumail.vic.gov.au</t>
  </si>
  <si>
    <t>Marian College Ararat</t>
  </si>
  <si>
    <t>03 5352 3861</t>
  </si>
  <si>
    <t>principal@mcararat.catholic.edu.au</t>
  </si>
  <si>
    <t>https://www.mcararat.catholic.edu.au/</t>
  </si>
  <si>
    <t>304 Barkly Street</t>
  </si>
  <si>
    <t>Steph Saravanja</t>
  </si>
  <si>
    <t>saravanj@mcararat.catholic.edu.au</t>
  </si>
  <si>
    <t>(03) 5352 3861</t>
  </si>
  <si>
    <t xml:space="preserve">Ballarat </t>
  </si>
  <si>
    <t>Ballarat Christian College</t>
  </si>
  <si>
    <t>03 5335 6429</t>
  </si>
  <si>
    <t>bcc@balcc.vic.edu.au</t>
  </si>
  <si>
    <t>https://www.balcc.vic.edu.au/</t>
  </si>
  <si>
    <t>Yarrowee &amp; Vickers Streets</t>
  </si>
  <si>
    <t>Sebastopol</t>
  </si>
  <si>
    <t>IND</t>
  </si>
  <si>
    <t>Karen Farquhar</t>
  </si>
  <si>
    <t>kfarquhar@balcc.vic.edu.au;</t>
  </si>
  <si>
    <t>03 5337 5900</t>
  </si>
  <si>
    <t>Curriculum Advisor, Child Safety Officer and Health and Physical Education Teacher</t>
  </si>
  <si>
    <r>
      <rPr>
        <b/>
        <sz val="10"/>
        <color rgb="FF000000"/>
        <rFont val="Calibri"/>
        <family val="2"/>
      </rPr>
      <t>(2023) Secondary Contact:</t>
    </r>
    <r>
      <rPr>
        <sz val="10"/>
        <color rgb="FF000000"/>
        <rFont val="Calibri"/>
        <family val="2"/>
      </rPr>
      <t xml:space="preserve"> David Neumann &lt;dneumann@balcc.vic.edu.au&gt;</t>
    </r>
  </si>
  <si>
    <t>Ballarat Clarendon College</t>
  </si>
  <si>
    <t>03 5330 8200</t>
  </si>
  <si>
    <t>college@clarendon.vic.edu.au</t>
  </si>
  <si>
    <t>https://www.clarendon.vic.edu.au/</t>
  </si>
  <si>
    <t>1425 Sturt Street</t>
  </si>
  <si>
    <t>Ballarat Grammar</t>
  </si>
  <si>
    <t>03 5338 0700</t>
  </si>
  <si>
    <t>Rodger.Klopak@bgs.vic.edu.au</t>
  </si>
  <si>
    <t>https://www.bgs.vic.edu.au/</t>
  </si>
  <si>
    <t>201 Forest Street</t>
  </si>
  <si>
    <t>Wendouree</t>
  </si>
  <si>
    <t>Rodger Klopak</t>
  </si>
  <si>
    <t>03 5338 0888</t>
  </si>
  <si>
    <t>Year Level Co-ordinator - Year 11</t>
  </si>
  <si>
    <t>Ballarat High School</t>
  </si>
  <si>
    <t>03 5338 9000</t>
  </si>
  <si>
    <t>ballarat.hs@education.vic.gov.au</t>
  </si>
  <si>
    <t>https://www.ballaraths.vic.edu.au/</t>
  </si>
  <si>
    <t>1726 Sturt Street</t>
  </si>
  <si>
    <t>Kristy Gatens</t>
  </si>
  <si>
    <t>Kristy.Gatens@education.vic.gov.au</t>
  </si>
  <si>
    <t>Ballarat Specialist School</t>
  </si>
  <si>
    <t>03 5334 1302</t>
  </si>
  <si>
    <t>ballarat.ss@education.vic.gov.au</t>
  </si>
  <si>
    <t>http://www.ballaratss.vic.edu.au/</t>
  </si>
  <si>
    <t>25 Gillies Street North</t>
  </si>
  <si>
    <t>Lake Gardens</t>
  </si>
  <si>
    <t>SPEC</t>
  </si>
  <si>
    <t>Matt Gannon</t>
  </si>
  <si>
    <t>mathew.gannon@education.vic.gov.au</t>
  </si>
  <si>
    <t>(03) 5334 1302</t>
  </si>
  <si>
    <t>Berry Street Ballarat</t>
  </si>
  <si>
    <t>03 9429 9266</t>
  </si>
  <si>
    <t>info@berrystreet.org.au</t>
  </si>
  <si>
    <t>https://www.berrystreet.org.au</t>
  </si>
  <si>
    <t>1 Sainsbury Street</t>
  </si>
  <si>
    <t>COMM</t>
  </si>
  <si>
    <t>Paul Jeffrey</t>
  </si>
  <si>
    <t>pjeffrey@berrystreet.org.au</t>
  </si>
  <si>
    <t>Damascus College</t>
  </si>
  <si>
    <t>03 5337 2222</t>
  </si>
  <si>
    <t>info@damascus.vic.edu.au</t>
  </si>
  <si>
    <t>https://www.damascus.vic.edu.au/</t>
  </si>
  <si>
    <t>200 Victoria Street</t>
  </si>
  <si>
    <t>Mount Clear</t>
  </si>
  <si>
    <t>Andrew Robertson</t>
  </si>
  <si>
    <t>a.robertson@damascus.vic.edu.au</t>
  </si>
  <si>
    <t>5337 2222</t>
  </si>
  <si>
    <t>Loreto College</t>
  </si>
  <si>
    <t>03 5329 6100</t>
  </si>
  <si>
    <t>enquiries@loreto.vic.edu.au</t>
  </si>
  <si>
    <t>https://loreto.vic.edu.au/</t>
  </si>
  <si>
    <t>1600 Sturt Street</t>
  </si>
  <si>
    <t>Meaghan Hillman</t>
  </si>
  <si>
    <t>mhillman@loreto.vic.edu.au</t>
  </si>
  <si>
    <t>Year 11 Coordinator</t>
  </si>
  <si>
    <t>Match Works Ballarat</t>
  </si>
  <si>
    <t>03 4313 5600</t>
  </si>
  <si>
    <t>info@matchworks.com.au</t>
  </si>
  <si>
    <t>https://www.matchworks.com.au/location/victoria/ballarat/</t>
  </si>
  <si>
    <t>118-120 Armstrong Street South</t>
  </si>
  <si>
    <t>anita.godfrey@matchworks.com.au</t>
  </si>
  <si>
    <t>Mount Clear College</t>
  </si>
  <si>
    <t>03 5330 1500</t>
  </si>
  <si>
    <t>mount.clear.sc@education.vic.gov.au</t>
  </si>
  <si>
    <t>https://mountclearcollege.vic.edu.au/</t>
  </si>
  <si>
    <t>Olympic Avenue</t>
  </si>
  <si>
    <t>Fiona Wooller</t>
  </si>
  <si>
    <t>Fionna.Wooller@education.vic.gov.au</t>
  </si>
  <si>
    <t>0419 897 036</t>
  </si>
  <si>
    <t>Mount Rowan Secondary College</t>
  </si>
  <si>
    <t>03 5336 7804</t>
  </si>
  <si>
    <t>mount.rowan.sc@education.vic.gov.au</t>
  </si>
  <si>
    <t>https://mountrowan.net.au</t>
  </si>
  <si>
    <t>453-457 Forest Street</t>
  </si>
  <si>
    <t>Phoenix P-12 Community College</t>
  </si>
  <si>
    <t>03 5329 3293</t>
  </si>
  <si>
    <t>phoenix.p12.cc@education.vic.gov.au</t>
  </si>
  <si>
    <t>https://www.phoenix.vic.edu.au/</t>
  </si>
  <si>
    <t>Hertford Street</t>
  </si>
  <si>
    <t>Brenton Powell</t>
  </si>
  <si>
    <t>brenton.powell@education.vic.gov.au</t>
  </si>
  <si>
    <t>Year 11 Village Leader</t>
  </si>
  <si>
    <t>St Patrick's College Ballarat</t>
  </si>
  <si>
    <t>03 5331 1688</t>
  </si>
  <si>
    <t>info@stpats.vic.edu.au</t>
  </si>
  <si>
    <t>https://www.stpats.vic.edu.au</t>
  </si>
  <si>
    <t>1431 Sturt Street</t>
  </si>
  <si>
    <t>Lynda Wright Coles</t>
  </si>
  <si>
    <t>lwrightcoles@stpats.vic.edu.au</t>
  </si>
  <si>
    <r>
      <rPr>
        <b/>
        <sz val="10"/>
        <color rgb="FF000000"/>
        <rFont val="Calibri"/>
        <family val="2"/>
      </rPr>
      <t>(2023) Secondary Contact:</t>
    </r>
    <r>
      <rPr>
        <sz val="10"/>
        <color rgb="FF000000"/>
        <rFont val="Calibri"/>
        <family val="2"/>
      </rPr>
      <t xml:space="preserve"> Ryan Williams &lt;rwilliams@stpats.vic.edu.au&gt;</t>
    </r>
  </si>
  <si>
    <t>Woodmans Hill College</t>
  </si>
  <si>
    <t>03 5336 7264</t>
  </si>
  <si>
    <t>woodmans.hill.sc@education.vic.gov.au</t>
  </si>
  <si>
    <t>https://woodmanshill.net.au/</t>
  </si>
  <si>
    <t>Fussell Street</t>
  </si>
  <si>
    <t>Ballarat East</t>
  </si>
  <si>
    <t>fields.stephen.s@edumail.vic.gov.au</t>
  </si>
  <si>
    <t xml:space="preserve">Banyule </t>
  </si>
  <si>
    <t>Bundoora Secondary College</t>
  </si>
  <si>
    <t>03 9467 1511</t>
  </si>
  <si>
    <t>bundoora.sc@edumail.vic.gov.au</t>
  </si>
  <si>
    <t>https://www.bundoorasc.vic.edu.au/</t>
  </si>
  <si>
    <t>Barkly Street</t>
  </si>
  <si>
    <t>Bundoora</t>
  </si>
  <si>
    <t xml:space="preserve">Metro </t>
  </si>
  <si>
    <t>Jim Tsakmakis</t>
  </si>
  <si>
    <t>Jim.Tsakmakis@education.vic.gov.au</t>
  </si>
  <si>
    <t>yes</t>
  </si>
  <si>
    <t xml:space="preserve">Banyule City Council </t>
  </si>
  <si>
    <t>Concord School</t>
  </si>
  <si>
    <t>03 9467 3972</t>
  </si>
  <si>
    <t>concord.sch@education.vic.gov.au</t>
  </si>
  <si>
    <t>https://www.concordsch.vic.edu.au/</t>
  </si>
  <si>
    <t>411 Grimshaw Street</t>
  </si>
  <si>
    <t>Isobel Baynes</t>
  </si>
  <si>
    <t>Isobel.Baynes@education.vic.gov.au</t>
  </si>
  <si>
    <t>Diamond Valley Learning Centre</t>
  </si>
  <si>
    <t>03 9435 9060</t>
  </si>
  <si>
    <t>courses@dvlc.org.au</t>
  </si>
  <si>
    <t>https://www.dvlc.org.au/</t>
  </si>
  <si>
    <t>1 Diamond Creek Road</t>
  </si>
  <si>
    <t>Greensborough</t>
  </si>
  <si>
    <t>Greensborough Secondary College</t>
  </si>
  <si>
    <t>03 9433 2666</t>
  </si>
  <si>
    <t>greensborough.sc@education.vic.gov.au</t>
  </si>
  <si>
    <t>https://www.greensc.vic.edu.au/</t>
  </si>
  <si>
    <t>Nell Street</t>
  </si>
  <si>
    <t>Andrew Ericksen</t>
  </si>
  <si>
    <t>andrew.ericksen@education.vic.gov.au</t>
  </si>
  <si>
    <t xml:space="preserve">03 9433 2666 </t>
  </si>
  <si>
    <t>Year 11 Leader</t>
  </si>
  <si>
    <r>
      <rPr>
        <b/>
        <sz val="10"/>
        <color rgb="FF000000"/>
        <rFont val="Calibri"/>
        <family val="2"/>
      </rPr>
      <t>(2023) Secondary Contact:</t>
    </r>
    <r>
      <rPr>
        <sz val="10"/>
        <color rgb="FF000000"/>
        <rFont val="Calibri"/>
        <family val="2"/>
      </rPr>
      <t xml:space="preserve"> Anthony Ellul &lt;anthony.ellul@education.vic.gov.au&gt;</t>
    </r>
  </si>
  <si>
    <t>Ivanhoe Girls' Grammar School</t>
  </si>
  <si>
    <t>03 9490 6222</t>
  </si>
  <si>
    <t>enquiries@ivanhoegirls.vic.edu.au</t>
  </si>
  <si>
    <t>https://www.ivanhoegirls.vic.edu.au/</t>
  </si>
  <si>
    <t>123 Marshall Street</t>
  </si>
  <si>
    <t>Ivanhoe</t>
  </si>
  <si>
    <t xml:space="preserve">Ivanhoe Grammar School </t>
  </si>
  <si>
    <t>03 9490 1877</t>
  </si>
  <si>
    <t>info@ivanhoe.com.au</t>
  </si>
  <si>
    <t>https://www.ivanhoe.com.au/</t>
  </si>
  <si>
    <t>The Ridgeway</t>
  </si>
  <si>
    <t>Angela Di Ciocco</t>
  </si>
  <si>
    <t>angela.diciocco@ivanhoe.com.au</t>
  </si>
  <si>
    <t>Latrobe Lifeskills Head Office</t>
  </si>
  <si>
    <t>03 9479 1474</t>
  </si>
  <si>
    <t>info@lifeskills.vic.edu.au</t>
  </si>
  <si>
    <t>https://lifeskills.vic.edu.au/</t>
  </si>
  <si>
    <t>1A Union Drive</t>
  </si>
  <si>
    <t>Loyola College</t>
  </si>
  <si>
    <t>03 9434 4466</t>
  </si>
  <si>
    <t>office@loyola.vic.edu.au</t>
  </si>
  <si>
    <t>https://www.loyola.vic.edu.au/</t>
  </si>
  <si>
    <t>325 Grimshaw Street</t>
  </si>
  <si>
    <t>Watsonia</t>
  </si>
  <si>
    <t>Shannon Staub</t>
  </si>
  <si>
    <t xml:space="preserve">staubs@loyola.vic.edu.au </t>
  </si>
  <si>
    <t>Year 10-12 Coordinator</t>
  </si>
  <si>
    <t>Macleod College</t>
  </si>
  <si>
    <t>03 9459 0222</t>
  </si>
  <si>
    <t>macleod.co@education.vic.gov.au</t>
  </si>
  <si>
    <t>https://www.macleod.vic.edu.au/</t>
  </si>
  <si>
    <t>Carwarp Street</t>
  </si>
  <si>
    <t>Macleod</t>
  </si>
  <si>
    <t>Sarah Barrand</t>
  </si>
  <si>
    <t>sarah.barrand@education.vic.gov.au</t>
  </si>
  <si>
    <t xml:space="preserve">Year 11 Student Manager </t>
  </si>
  <si>
    <r>
      <rPr>
        <b/>
        <sz val="10"/>
        <color rgb="FF000000"/>
        <rFont val="Calibri"/>
        <family val="2"/>
      </rPr>
      <t>(2023) Secondary Contact:</t>
    </r>
    <r>
      <rPr>
        <sz val="10"/>
        <color rgb="FF000000"/>
        <rFont val="Calibri"/>
        <family val="2"/>
      </rPr>
      <t xml:space="preserve"> Bill Corbett &lt;william.corbett@education.vic.gov.au&gt; (was also the previous 2022 contact)</t>
    </r>
  </si>
  <si>
    <t>Melbourne Polytechnic Greensborough Campus</t>
  </si>
  <si>
    <t>03 9269 1200</t>
  </si>
  <si>
    <t>info@melbournepolytechnic.edu.au</t>
  </si>
  <si>
    <t>https://www.melbournepolytechnic.edu.au</t>
  </si>
  <si>
    <t>61 Civic Drive</t>
  </si>
  <si>
    <t>TAFE</t>
  </si>
  <si>
    <t>Melbourne Polytechnic Heidelberg Campus</t>
  </si>
  <si>
    <t>Corner Waterdale Road &amp; Bell Street</t>
  </si>
  <si>
    <t>Heidelberg</t>
  </si>
  <si>
    <t>Montmorency Secondary College</t>
  </si>
  <si>
    <t>03 9422 1500</t>
  </si>
  <si>
    <t>montmorency.sc@education.vic.gov.au</t>
  </si>
  <si>
    <t>http://www.montysc.vic.edu.au/</t>
  </si>
  <si>
    <t>Para Road</t>
  </si>
  <si>
    <t>Montmorency</t>
  </si>
  <si>
    <t>Vicki Bucher</t>
  </si>
  <si>
    <t>Vicki.Bucher@education.vic.gov.au;</t>
  </si>
  <si>
    <t>0410 151 013</t>
  </si>
  <si>
    <t>VCAL Coordinator &amp; PDS teacher</t>
  </si>
  <si>
    <t>Our Lady of Mercy College</t>
  </si>
  <si>
    <t>03 9459 2511</t>
  </si>
  <si>
    <t>principal@olmc.vic.edu.au</t>
  </si>
  <si>
    <t>http://www.olmcheidelberg.catholic.edu.au/</t>
  </si>
  <si>
    <t>52 Cape Street</t>
  </si>
  <si>
    <t>hgamblecurran@olmcheidelberg.catholic.edu.au</t>
  </si>
  <si>
    <t>Parade College</t>
  </si>
  <si>
    <t>03 9468 3300</t>
  </si>
  <si>
    <t>- Only have a 'Contact Us' form.</t>
  </si>
  <si>
    <t>https://www.parade.vic.edu.au</t>
  </si>
  <si>
    <t>1436 Plenty Road</t>
  </si>
  <si>
    <t>jherran@parade.vic.edu.au</t>
  </si>
  <si>
    <t>St Helena Secondary College</t>
  </si>
  <si>
    <t>03 9438 8500</t>
  </si>
  <si>
    <t>st.helena.sc@edumail.vic.gov.au</t>
  </si>
  <si>
    <t>https://www.sthelena.vic.edu.au/</t>
  </si>
  <si>
    <t>Wallowa Road</t>
  </si>
  <si>
    <t>Eltham North</t>
  </si>
  <si>
    <t>cdn@sthelena.vic.edu</t>
  </si>
  <si>
    <t>The Austin School</t>
  </si>
  <si>
    <t>03 9496 5324</t>
  </si>
  <si>
    <t>austin.sch@education.vic.gov.au</t>
  </si>
  <si>
    <t>http://www.austinschool.vic.edu.au/</t>
  </si>
  <si>
    <t>145 Studely Road</t>
  </si>
  <si>
    <t>Viewbank College</t>
  </si>
  <si>
    <t>03 9458 2811</t>
  </si>
  <si>
    <t>viewbank.co@education.vic.gov.au</t>
  </si>
  <si>
    <t>https://www.viewbank.vic.edu.au/</t>
  </si>
  <si>
    <t>Warren Road</t>
  </si>
  <si>
    <t>Viewbank</t>
  </si>
  <si>
    <t>Renea Betts</t>
  </si>
  <si>
    <t>Renea.Betts@education.vic.gov.au</t>
  </si>
  <si>
    <t>Waratah Special Developmental School</t>
  </si>
  <si>
    <t>03 9474 8700</t>
  </si>
  <si>
    <t>waratah.sds@education.vic.gov.au</t>
  </si>
  <si>
    <t>https://www.waratahsds.vic.edu.au/</t>
  </si>
  <si>
    <t>228 Banksia Street</t>
  </si>
  <si>
    <t>Bellfield</t>
  </si>
  <si>
    <t xml:space="preserve">Bass Coast </t>
  </si>
  <si>
    <t>Bass Coast Specialist School</t>
  </si>
  <si>
    <t>03 5672 4474</t>
  </si>
  <si>
    <t>bass.coast.ss@education.vic.gov.au</t>
  </si>
  <si>
    <t>https://www.basscoastss.vic.edu.au</t>
  </si>
  <si>
    <t>6 McKenzie Street</t>
  </si>
  <si>
    <t>Wonthaggi</t>
  </si>
  <si>
    <t>Chisholm Institute Bass Coast</t>
  </si>
  <si>
    <t>1300 244 746</t>
  </si>
  <si>
    <t>https://www.chisholm.edu.au/</t>
  </si>
  <si>
    <t>Corner Bass Highway and South Dudley Road</t>
  </si>
  <si>
    <t>Newhaven College</t>
  </si>
  <si>
    <t>03 5956 7505</t>
  </si>
  <si>
    <t>info@newhavencol.vic.edu.au</t>
  </si>
  <si>
    <t>https://www.newhavencol.vic.edu.au/</t>
  </si>
  <si>
    <t>1770 Phillip Island Road</t>
  </si>
  <si>
    <t>Rhyll</t>
  </si>
  <si>
    <t xml:space="preserve">Village High School </t>
  </si>
  <si>
    <t xml:space="preserve">0409 172 812 </t>
  </si>
  <si>
    <t>admin@villagehighschool.org</t>
  </si>
  <si>
    <t>https://www.villagehighschool.org</t>
  </si>
  <si>
    <t>450 Dalyston-Glen Forbes Road</t>
  </si>
  <si>
    <t>Ryanston</t>
  </si>
  <si>
    <t>Wonthaggi Secondary College</t>
  </si>
  <si>
    <t>03 5671 3700</t>
  </si>
  <si>
    <t>wonthaggi.sc@edumail.vic.gov.au</t>
  </si>
  <si>
    <t>https://wonthaggisc.vic.edu.au/</t>
  </si>
  <si>
    <t>McBride Avenue</t>
  </si>
  <si>
    <t>Jim Lees</t>
  </si>
  <si>
    <t>James.Lees@education.vic.gov.au</t>
  </si>
  <si>
    <t>VCAL &amp; VET Coordinator</t>
  </si>
  <si>
    <t xml:space="preserve">Baw Baw </t>
  </si>
  <si>
    <t>Chairo Christian School Drouin Campus</t>
  </si>
  <si>
    <t>03 5625 4600</t>
  </si>
  <si>
    <t>drouin@chairo.vic.edu.au</t>
  </si>
  <si>
    <t>https://www.chairo.vic.edu.au/</t>
  </si>
  <si>
    <t>76 Balfour Road</t>
  </si>
  <si>
    <t>Drouin</t>
  </si>
  <si>
    <t>Russell Murfet</t>
  </si>
  <si>
    <t>rmurfet@chairo.vic.edu.au</t>
  </si>
  <si>
    <t>0401 457 789</t>
  </si>
  <si>
    <t>Yes</t>
  </si>
  <si>
    <t>Baw Baw Shire Council</t>
  </si>
  <si>
    <t>Drouin Secondary College</t>
  </si>
  <si>
    <t>03 5625 1002</t>
  </si>
  <si>
    <t>drouin.sc@education.vic.gov.au</t>
  </si>
  <si>
    <t>https://www.drouinsc.vic.edu.au/</t>
  </si>
  <si>
    <t>South Road</t>
  </si>
  <si>
    <t>Andrew Walsh</t>
  </si>
  <si>
    <t>andrew.walsh@education.vic.gov.au</t>
  </si>
  <si>
    <r>
      <rPr>
        <b/>
        <sz val="10"/>
        <color rgb="FF000000"/>
        <rFont val="Calibri"/>
        <family val="2"/>
      </rPr>
      <t>(2023) Secondary Contact:</t>
    </r>
    <r>
      <rPr>
        <sz val="10"/>
        <color rgb="FF000000"/>
        <rFont val="Calibri"/>
        <family val="2"/>
      </rPr>
      <t xml:space="preserve"> Erin Stephens (Erin Cusworth-Warner) &lt;Erin.Cusworth-Warner@education.vic.gov.au&gt; [03 5625 1002] </t>
    </r>
    <r>
      <rPr>
        <b/>
        <sz val="10"/>
        <color rgb="FF000000"/>
        <rFont val="Calibri"/>
        <family val="2"/>
      </rPr>
      <t>(Previously, 2022)</t>
    </r>
    <r>
      <rPr>
        <sz val="10"/>
        <color rgb="FF000000"/>
        <rFont val="Calibri"/>
        <family val="2"/>
      </rPr>
      <t xml:space="preserve"> James Firth &lt;James.Firth@education.vic.gov.au&gt;</t>
    </r>
  </si>
  <si>
    <t>ECG College Warragul Campus</t>
  </si>
  <si>
    <t>03 5622 6000</t>
  </si>
  <si>
    <t>info@ecg.vic.edu.au</t>
  </si>
  <si>
    <t>https://ccg.asn.au</t>
  </si>
  <si>
    <t>71 Korumburra-Warragul Road</t>
  </si>
  <si>
    <t>Warragul</t>
  </si>
  <si>
    <t>Nicole Roberts</t>
  </si>
  <si>
    <t>nicole.roberts@ccg.asn.au</t>
  </si>
  <si>
    <t>0413 716 609</t>
  </si>
  <si>
    <t>Teacher</t>
  </si>
  <si>
    <t>Marist-Sion College</t>
  </si>
  <si>
    <t>03 5623 5944</t>
  </si>
  <si>
    <t>marist@mscw.vic.edu.au</t>
  </si>
  <si>
    <t>https://www.mscw.vic.edu.au/</t>
  </si>
  <si>
    <t>165 Bourke Street</t>
  </si>
  <si>
    <t>Ben Cunningham</t>
  </si>
  <si>
    <t>bcunningham@mscw.vic.edu.au</t>
  </si>
  <si>
    <t>VCAL Coordinator</t>
  </si>
  <si>
    <t>Neerim District Secondary College</t>
  </si>
  <si>
    <t>03 5628 1455</t>
  </si>
  <si>
    <t>neerim.sc@edumail.vic.gov.au</t>
  </si>
  <si>
    <t>http://ndsc.vic.edu.au/</t>
  </si>
  <si>
    <t>Neerim East Road</t>
  </si>
  <si>
    <t>Neerim South</t>
  </si>
  <si>
    <t>Tina Moonen</t>
  </si>
  <si>
    <t>Bettina.Moonen@education.vic.gov.au</t>
  </si>
  <si>
    <t>VCE Coordinator</t>
  </si>
  <si>
    <t>St Paul's Anglican Grammar School</t>
  </si>
  <si>
    <t>03 5623 5833</t>
  </si>
  <si>
    <t>stpauls@stpaulsags.vic.edu.au</t>
  </si>
  <si>
    <t>https://stpaulsags.vic.edu.au/</t>
  </si>
  <si>
    <t>150 Bowen Street</t>
  </si>
  <si>
    <t>Sarah Moerke</t>
  </si>
  <si>
    <t>smoerke@stpaulsags.vic.edu.au</t>
  </si>
  <si>
    <t>Trafalgar High School</t>
  </si>
  <si>
    <t>03 5633 1733</t>
  </si>
  <si>
    <t>trafalgar.hs@education.vic.gov.au</t>
  </si>
  <si>
    <t>http://trafalgarhs.vic.edu.au/</t>
  </si>
  <si>
    <t>School Road</t>
  </si>
  <si>
    <t>Trafalgar</t>
  </si>
  <si>
    <t>Warragul &amp; District Specialist School</t>
  </si>
  <si>
    <t>03 5623 1385</t>
  </si>
  <si>
    <t>N/A</t>
  </si>
  <si>
    <t>www.wgldss.vic.edu.au</t>
  </si>
  <si>
    <t>55 Burke Street</t>
  </si>
  <si>
    <t>Warragul Regional College</t>
  </si>
  <si>
    <t>03 5623 9900</t>
  </si>
  <si>
    <t>warragul.co@edumail.vic.gov.au</t>
  </si>
  <si>
    <t>https://wrc.vic.edu.au/</t>
  </si>
  <si>
    <t xml:space="preserve">Bayside </t>
  </si>
  <si>
    <t>Beaumaris Secondary College</t>
  </si>
  <si>
    <t>03 8569 9200</t>
  </si>
  <si>
    <t>beaumaris.sc@edumail.vic.gov.au</t>
  </si>
  <si>
    <t>https://beaumarissc.vic.edu.au</t>
  </si>
  <si>
    <t>117-135 Reserve Road</t>
  </si>
  <si>
    <t>Beaumaris</t>
  </si>
  <si>
    <t>Berendale School</t>
  </si>
  <si>
    <t>9555 6141</t>
  </si>
  <si>
    <t>berendale.sch@education.vic.gov.au</t>
  </si>
  <si>
    <t>https://berendale.vic.edu.au/</t>
  </si>
  <si>
    <t>2 Berend Street</t>
  </si>
  <si>
    <t>Hampton East</t>
  </si>
  <si>
    <t>Brighton Grammar School</t>
  </si>
  <si>
    <t>8591 2200</t>
  </si>
  <si>
    <t>admin@brightongrammar.vic.edu.au</t>
  </si>
  <si>
    <t>https://www.brightongrammar.vic.edu.au/</t>
  </si>
  <si>
    <t>90 Outer Crescent</t>
  </si>
  <si>
    <t>Brighton</t>
  </si>
  <si>
    <t>Brighton Secondary College</t>
  </si>
  <si>
    <t>9592 7488</t>
  </si>
  <si>
    <t>brighton.sc@education.vic.gov.au</t>
  </si>
  <si>
    <t>https://brightonsc.vic.edu.au/</t>
  </si>
  <si>
    <t>120 Marriage Road</t>
  </si>
  <si>
    <t>Brighton East</t>
  </si>
  <si>
    <t>Firbank Grammar School</t>
  </si>
  <si>
    <t>03 9591 5188</t>
  </si>
  <si>
    <t>https://www.firbank.vic.edu.au</t>
  </si>
  <si>
    <t>51 Outer Crescent</t>
  </si>
  <si>
    <t>Haileybury Brighton Campus</t>
  </si>
  <si>
    <t>03 9904 6005</t>
  </si>
  <si>
    <t>reception@haileybury.vic.edu.au</t>
  </si>
  <si>
    <t>https://www.haileybury.com.au/</t>
  </si>
  <si>
    <t>120 South Road</t>
  </si>
  <si>
    <t>Sandringham College</t>
  </si>
  <si>
    <t>03 8599 0500</t>
  </si>
  <si>
    <t>sandringham.co@edumail.vic.gov.au</t>
  </si>
  <si>
    <t>https://sandringhamsc.vic.edu.au/</t>
  </si>
  <si>
    <t>11 Holloway Road</t>
  </si>
  <si>
    <t>Sandringham</t>
  </si>
  <si>
    <t>Maria Curphey</t>
  </si>
  <si>
    <t>Maria.Curphey@education.vic.gov.au</t>
  </si>
  <si>
    <t>St Leonard's College</t>
  </si>
  <si>
    <t>03 9909 9300</t>
  </si>
  <si>
    <t>stleonards@stleonards.vic.edu.au</t>
  </si>
  <si>
    <t>https://www.stleonards.vic.edu.au/</t>
  </si>
  <si>
    <t>163 South Road</t>
  </si>
  <si>
    <t>Star of the Sea College</t>
  </si>
  <si>
    <t>03 9595 9595</t>
  </si>
  <si>
    <t>star@starmelb.catholic.edu.au</t>
  </si>
  <si>
    <t>https://www.starmelb.catholic.edu.au/new/home</t>
  </si>
  <si>
    <t>74-80 Martin Street</t>
  </si>
  <si>
    <t xml:space="preserve">Benalla </t>
  </si>
  <si>
    <t>Benalla P-12 College Faithfull St Campus</t>
  </si>
  <si>
    <t>03 5761 2777</t>
  </si>
  <si>
    <t>benalla.p12@edumail.vic.gov.au</t>
  </si>
  <si>
    <t>https://benallap12.vic.edu.au</t>
  </si>
  <si>
    <t>20 Faithful Street</t>
  </si>
  <si>
    <t>Christa Rembold</t>
  </si>
  <si>
    <t>christa.rembold@education.vic.gov.au</t>
  </si>
  <si>
    <t>(03) 5761 2777</t>
  </si>
  <si>
    <t>Benalla Lions Club</t>
  </si>
  <si>
    <t>EdSpace</t>
  </si>
  <si>
    <t>03 5762 5543</t>
  </si>
  <si>
    <t>edspaceadmin@mac.com</t>
  </si>
  <si>
    <t>https://www.capabilitybuilding.org.au/about-edspace</t>
  </si>
  <si>
    <t>24-26 Carrier Street</t>
  </si>
  <si>
    <t>FCJ College Benalla</t>
  </si>
  <si>
    <t>03 5762 1222</t>
  </si>
  <si>
    <t>admin@fcjbenalla.catholic.edu.au</t>
  </si>
  <si>
    <t>https://www.fcjbenalla.catholic.edu.au</t>
  </si>
  <si>
    <t>36 Arundel Street</t>
  </si>
  <si>
    <t>Erin Crook</t>
  </si>
  <si>
    <t>erin.crook@fcjbenalla.catholic.edu.au</t>
  </si>
  <si>
    <t>GOTAFE Benalla</t>
  </si>
  <si>
    <t>1300 468 233</t>
  </si>
  <si>
    <t>https://www.gotafe.vic.edu.au/campuses/benalla</t>
  </si>
  <si>
    <t>57 Samaria Road</t>
  </si>
  <si>
    <t xml:space="preserve">Boroondara </t>
  </si>
  <si>
    <t>Alia College</t>
  </si>
  <si>
    <t>03 9822 9622</t>
  </si>
  <si>
    <t>info@alia.vic.edu.au</t>
  </si>
  <si>
    <t>https://alia.vic.edu.au/</t>
  </si>
  <si>
    <t>405 Tooronga Road</t>
  </si>
  <si>
    <t>Hawthorn East</t>
  </si>
  <si>
    <t>Boroondara City Council</t>
  </si>
  <si>
    <t>Andale School</t>
  </si>
  <si>
    <t>03 9853 3911</t>
  </si>
  <si>
    <t>andaleschool@andale.vic.edu.au</t>
  </si>
  <si>
    <t>https://www.andale.vic.edu.au</t>
  </si>
  <si>
    <t>84 Charles Street</t>
  </si>
  <si>
    <t>Kew</t>
  </si>
  <si>
    <t>Auburn High School</t>
  </si>
  <si>
    <t>03 98223247</t>
  </si>
  <si>
    <t>auburn.hs@education.vic.gov.au</t>
  </si>
  <si>
    <t>https://www.auburnhs.vic.edu.au/</t>
  </si>
  <si>
    <t>Burgess Street</t>
  </si>
  <si>
    <t>Ella Price</t>
  </si>
  <si>
    <t>ella.price@education.vic.gov.au</t>
  </si>
  <si>
    <t>03 9822 3247</t>
  </si>
  <si>
    <t>Balwyn High School</t>
  </si>
  <si>
    <t>03 9819 7911</t>
  </si>
  <si>
    <t>balwynhs@balwynhs.vic.edu.au</t>
  </si>
  <si>
    <t>https://www.balwynhs.vic.edu.au/</t>
  </si>
  <si>
    <t>Buchanan Avenue</t>
  </si>
  <si>
    <t>Balwyn North</t>
  </si>
  <si>
    <t>Belmore School</t>
  </si>
  <si>
    <t>03 9859 8762</t>
  </si>
  <si>
    <t>belmore.sch@education.vic.gov.au</t>
  </si>
  <si>
    <t>https://belmoresc.vic.gov.au</t>
  </si>
  <si>
    <t>49 Stroud Street</t>
  </si>
  <si>
    <t>Balwyn</t>
  </si>
  <si>
    <t>Bialik College</t>
  </si>
  <si>
    <t>03 9822 7981</t>
  </si>
  <si>
    <t>registrar@bialik.vic.edu.au</t>
  </si>
  <si>
    <t>https://www.bialik.vic.edu.au/</t>
  </si>
  <si>
    <t>429 Auburn Road</t>
  </si>
  <si>
    <t>Camberwell Girls Grammar School</t>
  </si>
  <si>
    <t>03 9813 1166</t>
  </si>
  <si>
    <t>camgram@cggs.vic.edu.au</t>
  </si>
  <si>
    <t>https://cggs.vic.edu.au/</t>
  </si>
  <si>
    <t>2 Torrington Street</t>
  </si>
  <si>
    <t>Canterbury</t>
  </si>
  <si>
    <t>Kath Woolcock</t>
  </si>
  <si>
    <t>WoolcockK@cggs.vic.edu.au</t>
  </si>
  <si>
    <t>Deputy Head of Senior School</t>
  </si>
  <si>
    <r>
      <rPr>
        <b/>
        <sz val="10"/>
        <color rgb="FF000000"/>
        <rFont val="Calibri"/>
        <family val="2"/>
      </rPr>
      <t>(2023) Secondary Contact:</t>
    </r>
    <r>
      <rPr>
        <sz val="10"/>
        <color rgb="FF000000"/>
        <rFont val="Calibri"/>
        <family val="2"/>
      </rPr>
      <t xml:space="preserve"> Kate Manners &lt;mannersk@cggs.vic.edu.au&gt;</t>
    </r>
  </si>
  <si>
    <t>Camberwell Grammar School</t>
  </si>
  <si>
    <t>03 9835 1777</t>
  </si>
  <si>
    <t>admissions@cgs.vic.edu.au</t>
  </si>
  <si>
    <t>https://www.cgs.vic.edu.au/</t>
  </si>
  <si>
    <t>55 Mont Albert Road</t>
  </si>
  <si>
    <t>Andrew Warne</t>
  </si>
  <si>
    <t>ajw@cgs.vic.edu.au</t>
  </si>
  <si>
    <t>3 9835 1777</t>
  </si>
  <si>
    <t>Camberwell High School</t>
  </si>
  <si>
    <t>03 9836 0555</t>
  </si>
  <si>
    <t>camberwell.hs@edumail.vic.gov.au</t>
  </si>
  <si>
    <t>https://www.camhigh.vic.edu.au/</t>
  </si>
  <si>
    <t>Prospect Hill Road</t>
  </si>
  <si>
    <t>Canterbury Girls Secondary College</t>
  </si>
  <si>
    <t>03 9830 5099</t>
  </si>
  <si>
    <t>info@cgsc.vic.edu.au</t>
  </si>
  <si>
    <t>https://www.cgsc.vic.edu.au/</t>
  </si>
  <si>
    <t>Mangarra Road</t>
  </si>
  <si>
    <t>Carey Baptist Grammar School</t>
  </si>
  <si>
    <t>03 9816 1222</t>
  </si>
  <si>
    <t>reception@carey.com.au</t>
  </si>
  <si>
    <t>https://www.carey.com.au/</t>
  </si>
  <si>
    <t>349 Barkers Road</t>
  </si>
  <si>
    <t>Fintona Girls' School</t>
  </si>
  <si>
    <t>03 9830 1388</t>
  </si>
  <si>
    <t>fgs@fintona.vic.edu.au </t>
  </si>
  <si>
    <t>https://www.fintona.vic.edu.au/</t>
  </si>
  <si>
    <t>79 Balwyn Road</t>
  </si>
  <si>
    <t>Genazzano FCJ College</t>
  </si>
  <si>
    <t>03 8862 1000</t>
  </si>
  <si>
    <t>enquiries@genazzano.vic.edu.au</t>
  </si>
  <si>
    <t>https://www.genazzano.vic.edu.au/</t>
  </si>
  <si>
    <t>301 Cotham Road</t>
  </si>
  <si>
    <t>Matthew Wesson</t>
  </si>
  <si>
    <t>Matthew.Wesson@genazzano.vic.edu.au</t>
  </si>
  <si>
    <t>Year 10 Team Leader</t>
  </si>
  <si>
    <t>Giant Steps Melbourne</t>
  </si>
  <si>
    <t>03 9853 9578</t>
  </si>
  <si>
    <t>melbourne@giantsteps.net.au</t>
  </si>
  <si>
    <t>https://giantsteps.net.au</t>
  </si>
  <si>
    <t>11 Malmsbury Street</t>
  </si>
  <si>
    <t>Kew High School</t>
  </si>
  <si>
    <t>03 9859 8652</t>
  </si>
  <si>
    <t>kew@kew.vic.edu.au</t>
  </si>
  <si>
    <t>https://www.kew.vic.edu.au/</t>
  </si>
  <si>
    <t>1393 Burke Road</t>
  </si>
  <si>
    <t>Kew East</t>
  </si>
  <si>
    <t>Methodist Ladies' College</t>
  </si>
  <si>
    <t>03 9274 6333</t>
  </si>
  <si>
    <t>college@mlc.vic.edu.au</t>
  </si>
  <si>
    <t>https://www.mlc.vic.edu.au/</t>
  </si>
  <si>
    <t>207 Barkers Road</t>
  </si>
  <si>
    <t>Preshil, The Margaret Lyttle Memorial School</t>
  </si>
  <si>
    <t>03 9817 6135</t>
  </si>
  <si>
    <t>preshil@preshil.vic.edu.au</t>
  </si>
  <si>
    <t>https://www.preshil.vic.edu.au/</t>
  </si>
  <si>
    <t>395 Barkers Road</t>
  </si>
  <si>
    <t>Rossbourne School</t>
  </si>
  <si>
    <t>03 9819 4611</t>
  </si>
  <si>
    <t>https://www.rossbourne.vic.edu.au</t>
  </si>
  <si>
    <t>131 Power Street</t>
  </si>
  <si>
    <t xml:space="preserve">Hawthorn  </t>
  </si>
  <si>
    <t>Paul Salomon</t>
  </si>
  <si>
    <t>salomp@rossbourne.vic.edu.au</t>
  </si>
  <si>
    <t>Senior School and Pathways Coordinator</t>
  </si>
  <si>
    <t>Ruyton Girls' School</t>
  </si>
  <si>
    <t>03 9819 2422</t>
  </si>
  <si>
    <t>ruyton@ruyton.vic.edu.au</t>
  </si>
  <si>
    <t>https://www.ruyton.vic.edu.au/</t>
  </si>
  <si>
    <t>12 Selbourne Road</t>
  </si>
  <si>
    <t>Walter Zavattiero</t>
  </si>
  <si>
    <t>ZavattieroW@ruyton.vic.gov.au</t>
  </si>
  <si>
    <t>9819 2422</t>
  </si>
  <si>
    <t>Scotch College</t>
  </si>
  <si>
    <t>03 9810 4321</t>
  </si>
  <si>
    <t>commedu@scotch.vic.edu.au</t>
  </si>
  <si>
    <t>https://www.scotch.vic.edu.au/</t>
  </si>
  <si>
    <t>1 Morrison Street</t>
  </si>
  <si>
    <t>Hawthorn</t>
  </si>
  <si>
    <t>Siena College Ltd</t>
  </si>
  <si>
    <t>03 9835 0200</t>
  </si>
  <si>
    <t>reception@siena.vic.edu.au</t>
  </si>
  <si>
    <t>https://www.siena.vic.edu.au/</t>
  </si>
  <si>
    <t>815 Riversdale Road</t>
  </si>
  <si>
    <t>Camberwell</t>
  </si>
  <si>
    <t>St Paul's College Balwyn</t>
  </si>
  <si>
    <t>03 8595 2470</t>
  </si>
  <si>
    <t>stpauls@vmch.com.au</t>
  </si>
  <si>
    <t>https://vmch.com/services/st-pauls-college/our-school/</t>
  </si>
  <si>
    <t>3/13 Brenbeal Street</t>
  </si>
  <si>
    <t>Strathcona Baptist Girls' Grammar</t>
  </si>
  <si>
    <t>03 8779 7500</t>
  </si>
  <si>
    <t>admin@strathcona.vic.edu.au</t>
  </si>
  <si>
    <t>https://www.strathcona.vic.edu.au/</t>
  </si>
  <si>
    <t>34 Scott Street</t>
  </si>
  <si>
    <t>Swinburne Senior Secondary College</t>
  </si>
  <si>
    <t>03 8862 4400</t>
  </si>
  <si>
    <t>swinburne.senior.sc@edumail.vic.gov.au</t>
  </si>
  <si>
    <t>https://sssc.vic.edu.au/</t>
  </si>
  <si>
    <t>505 Burwood Rd</t>
  </si>
  <si>
    <t>Trinity Grammar School Kew</t>
  </si>
  <si>
    <t>03 9854 3600</t>
  </si>
  <si>
    <t>trinity@trinity.vic.edu.au</t>
  </si>
  <si>
    <t>https://www.trinity.vic.edu.au/</t>
  </si>
  <si>
    <t>60 Wellington Street</t>
  </si>
  <si>
    <t>Xavier College</t>
  </si>
  <si>
    <t>03 9854 5411</t>
  </si>
  <si>
    <t>enquiries@xavier.vic.edu.au</t>
  </si>
  <si>
    <t>http://www.xavier.vic.edu.au/</t>
  </si>
  <si>
    <t>135 Barkers Road</t>
  </si>
  <si>
    <t xml:space="preserve">Brimbank </t>
  </si>
  <si>
    <t>AMES Australia St Albans</t>
  </si>
  <si>
    <t>13 26 37</t>
  </si>
  <si>
    <t>https://www.ames.net.au/</t>
  </si>
  <si>
    <t>16 Victoria Square</t>
  </si>
  <si>
    <t>St Albans</t>
  </si>
  <si>
    <t>Brimbank City Council</t>
  </si>
  <si>
    <t>Catholic Regional College Sydenham</t>
  </si>
  <si>
    <t>03 9361 0000</t>
  </si>
  <si>
    <t>info@crcsydenham.net</t>
  </si>
  <si>
    <t>https://crcs.vic.edu.au/</t>
  </si>
  <si>
    <t>380 Sydenham Road</t>
  </si>
  <si>
    <t>Sydenham</t>
  </si>
  <si>
    <t>Copperfield College</t>
  </si>
  <si>
    <t>03 9307 5555</t>
  </si>
  <si>
    <t>copperfield.co@education.vic.gov.au</t>
  </si>
  <si>
    <t>https://copperfieldcollege.vic.edu.au/</t>
  </si>
  <si>
    <t>70 Goldsmith Avenue</t>
  </si>
  <si>
    <t>Delahey</t>
  </si>
  <si>
    <t>Christopher Pagonis</t>
  </si>
  <si>
    <t>christopher.pagonis@education.vic.gov.au</t>
  </si>
  <si>
    <t>03 9307 5559</t>
  </si>
  <si>
    <t>Red Team Leader</t>
  </si>
  <si>
    <t>Harvester Technical College</t>
  </si>
  <si>
    <t>03 8311 5555</t>
  </si>
  <si>
    <t>admin@harvestercollege.vic.edu.au</t>
  </si>
  <si>
    <t>http://harvestercollege.vic.edu.au/</t>
  </si>
  <si>
    <t>76 Suffolk Road</t>
  </si>
  <si>
    <t>Sunshine North</t>
  </si>
  <si>
    <t>Rucio Sosnowski</t>
  </si>
  <si>
    <t>rucio.sosnowski@education.vic.gov.au (cc, admin@harvestercollege.vic.edu.au)</t>
  </si>
  <si>
    <t>Jackson School</t>
  </si>
  <si>
    <t>03 9366 4322</t>
  </si>
  <si>
    <t>jackson.sch@education.vic.gov.au</t>
  </si>
  <si>
    <t>https://www.jacksons.vic.edu.au/</t>
  </si>
  <si>
    <t>40 Mulhall Drive</t>
  </si>
  <si>
    <t>Vu Nguyen</t>
  </si>
  <si>
    <t>Vu.Nguyen@education.vic.gov.au</t>
  </si>
  <si>
    <t>Classroom Teacher</t>
  </si>
  <si>
    <t>Keilor Downs College</t>
  </si>
  <si>
    <t>03 9367 4200</t>
  </si>
  <si>
    <t>keilor.downs.sc@edumail.vic.gov.au</t>
  </si>
  <si>
    <t>https://www.kdc.vic.edu.au</t>
  </si>
  <si>
    <t>100-110 Odessa Avenue</t>
  </si>
  <si>
    <t>Keilor Downs</t>
  </si>
  <si>
    <t>Trent Cocks</t>
  </si>
  <si>
    <t>trent.cocks@education.vic.gov.au</t>
  </si>
  <si>
    <t>03 9365 8000</t>
  </si>
  <si>
    <t>Yellow House Leader</t>
  </si>
  <si>
    <t>Marian College Sunshine West</t>
  </si>
  <si>
    <t>03 9363 1711</t>
  </si>
  <si>
    <t>enquiries@mariansw.catholic.edu.au</t>
  </si>
  <si>
    <t>http://www.mariansw.catholic.edu.au/</t>
  </si>
  <si>
    <t>196 Glengala Road</t>
  </si>
  <si>
    <t>Sunshine West</t>
  </si>
  <si>
    <t>Pasqualina Piccione</t>
  </si>
  <si>
    <t>ppiccione@mariansw.catholic.edu.au</t>
  </si>
  <si>
    <t>Overnewton Anglican Community College</t>
  </si>
  <si>
    <t>03 9334 0000</t>
  </si>
  <si>
    <t>https://www.overnewton.vic.edu.au/index.php</t>
  </si>
  <si>
    <t>2-30 Overnewton Road</t>
  </si>
  <si>
    <t>Keilor</t>
  </si>
  <si>
    <t>St Albans Secondary College</t>
  </si>
  <si>
    <t>03 9366 2555</t>
  </si>
  <si>
    <t>st.albans.sc@education.vic.gov.au</t>
  </si>
  <si>
    <t>https://stalbanssc.vic.edu.au/</t>
  </si>
  <si>
    <t>289 Main Road East</t>
  </si>
  <si>
    <t xml:space="preserve">Laura Gough, (VCAL) Marlene Cassar (VCE) </t>
  </si>
  <si>
    <t>Sunshine College West Campus</t>
  </si>
  <si>
    <t>03 8311 5200</t>
  </si>
  <si>
    <t>sunshine.co@education.vic.gov.au</t>
  </si>
  <si>
    <t>http://www.sunshine.vic.edu.au/</t>
  </si>
  <si>
    <t>Graham Street</t>
  </si>
  <si>
    <t>Sunshine</t>
  </si>
  <si>
    <t>Huy Le</t>
  </si>
  <si>
    <t>huy.le@education.vic.gov.au</t>
  </si>
  <si>
    <t>0 416442423</t>
  </si>
  <si>
    <t>Year 12 Coordinator</t>
  </si>
  <si>
    <t>Sunshine Special Developmental School</t>
  </si>
  <si>
    <t>03 9311 4804</t>
  </si>
  <si>
    <t>sunshine.sds@education.vic.gov.au</t>
  </si>
  <si>
    <t>www.ssds.vic.edu.au</t>
  </si>
  <si>
    <t>Ivory Court</t>
  </si>
  <si>
    <t>Taylors Lakes Secondary College</t>
  </si>
  <si>
    <t>03 9390 3130</t>
  </si>
  <si>
    <t>taylors.lakes.sc@edumail.vic.gov.au </t>
  </si>
  <si>
    <t>https://www.tlsc.vic.edu.au/</t>
  </si>
  <si>
    <t>1-39 Parmelia Drive</t>
  </si>
  <si>
    <t>Taylors Lakes</t>
  </si>
  <si>
    <t>Antoniette Massarotto</t>
  </si>
  <si>
    <t>Antoniette.Massarotto@education.vic.gov.au</t>
  </si>
  <si>
    <t>9390 3130</t>
  </si>
  <si>
    <t>Sub School Leader</t>
  </si>
  <si>
    <t>Victoria University Secondary College</t>
  </si>
  <si>
    <t>03 8312 0200</t>
  </si>
  <si>
    <t>victoria.university.sc@edumail.vic.gov.au</t>
  </si>
  <si>
    <t xml:space="preserve">https://www.vusc.vic.edu.au </t>
  </si>
  <si>
    <t>5A Jamieson Street</t>
  </si>
  <si>
    <t xml:space="preserve">Buloke </t>
  </si>
  <si>
    <t>Birchip P-12 School</t>
  </si>
  <si>
    <t>03 5492 2287</t>
  </si>
  <si>
    <t>birchip.p12@edumail.vic.gov.au</t>
  </si>
  <si>
    <t>www.birchip.vic.edu.au</t>
  </si>
  <si>
    <t>43-47 Campbell Street</t>
  </si>
  <si>
    <t>Birchip</t>
  </si>
  <si>
    <t>Jacinta Connelly</t>
  </si>
  <si>
    <t>jacinta.connelly@education.vic.gov.au</t>
  </si>
  <si>
    <t>(03) 5492 2287</t>
  </si>
  <si>
    <r>
      <rPr>
        <b/>
        <sz val="10"/>
        <color rgb="FF000000"/>
        <rFont val="Calibri"/>
        <family val="2"/>
      </rPr>
      <t xml:space="preserve">(2023) Secondary Contact: </t>
    </r>
    <r>
      <rPr>
        <sz val="10"/>
        <color rgb="FF000000"/>
        <rFont val="Calibri"/>
        <family val="2"/>
      </rPr>
      <t>Andrew Sayle &lt;andrew.sayle@education.vic.gov.au&gt; 0429 922 395</t>
    </r>
  </si>
  <si>
    <t>Charlton College</t>
  </si>
  <si>
    <t>03 5491 1280</t>
  </si>
  <si>
    <t>charlton.p12@education.vic.gov.au </t>
  </si>
  <si>
    <t>http://www.charlton.vic.edu.au/</t>
  </si>
  <si>
    <t>33-49 Davies Street</t>
  </si>
  <si>
    <t>Charlton</t>
  </si>
  <si>
    <t>Meaghan King</t>
  </si>
  <si>
    <t>Meaghan.King@education.vic.gov.au</t>
  </si>
  <si>
    <t>VCE Co-ordinator VCAL Co-ordinator</t>
  </si>
  <si>
    <t>Donald High School</t>
  </si>
  <si>
    <t>03 5497 1205</t>
  </si>
  <si>
    <t>donald.hs@education.vic.gov.au</t>
  </si>
  <si>
    <t>http://www.donaldhs.vic.edu.au/</t>
  </si>
  <si>
    <t>2-16 Camp Street</t>
  </si>
  <si>
    <t>Donald</t>
  </si>
  <si>
    <t>Raeanne O'Shea</t>
  </si>
  <si>
    <t>raeanne.oshea@education.vic.gov.au</t>
  </si>
  <si>
    <t>(03) 5497 1205</t>
  </si>
  <si>
    <r>
      <rPr>
        <b/>
        <sz val="10"/>
        <color rgb="FF000000"/>
        <rFont val="Calibri"/>
        <family val="2"/>
      </rPr>
      <t>(2023) Secondary Contact:</t>
    </r>
    <r>
      <rPr>
        <sz val="10"/>
        <color rgb="FF000000"/>
        <rFont val="Calibri"/>
        <family val="2"/>
      </rPr>
      <t xml:space="preserve"> Tony Cashin &lt;anthony.cashin@education.vic.gov.au&gt;</t>
    </r>
  </si>
  <si>
    <t>North Central LLEN</t>
  </si>
  <si>
    <t>03 5491 1144</t>
  </si>
  <si>
    <t>ncllen@ncllen.org.au</t>
  </si>
  <si>
    <t>http://www.ncllen.org.au/</t>
  </si>
  <si>
    <t>9c High Street</t>
  </si>
  <si>
    <t>Tanya Watts</t>
  </si>
  <si>
    <t>tanya.watts@education.vic.gov.au</t>
  </si>
  <si>
    <t>0407 264 651</t>
  </si>
  <si>
    <t>Flexible Learning Options (FLO) Program Coordinator</t>
  </si>
  <si>
    <t>Tyrrell College</t>
  </si>
  <si>
    <t>03 5070 2106</t>
  </si>
  <si>
    <t>tyrrell.co@edumail.vic.gov.au</t>
  </si>
  <si>
    <t>http://www.tyrrell.vic.edu.au/</t>
  </si>
  <si>
    <t>10 Sutcliff Street</t>
  </si>
  <si>
    <t>Sea Lake</t>
  </si>
  <si>
    <t>Fiona Wright</t>
  </si>
  <si>
    <t>fiona.wright@education.vic.gov.au</t>
  </si>
  <si>
    <t>0427 701 206</t>
  </si>
  <si>
    <t>Wycheproof P-12 College</t>
  </si>
  <si>
    <t>03 5493 7409</t>
  </si>
  <si>
    <t>wycheproof.p12@education.vic.gov.au</t>
  </si>
  <si>
    <t>http://www.wychep12.vic.edu.au/</t>
  </si>
  <si>
    <t>Mckenzie Crescent</t>
  </si>
  <si>
    <t>Wycheproof</t>
  </si>
  <si>
    <t>Claire Ison</t>
  </si>
  <si>
    <t>claire.ison@education.vic.gov.au</t>
  </si>
  <si>
    <t>(03) 5493 7409</t>
  </si>
  <si>
    <t xml:space="preserve">Campaspe </t>
  </si>
  <si>
    <t>Bendigo TAFE Echuca</t>
  </si>
  <si>
    <t>1300 554 248</t>
  </si>
  <si>
    <t>https://www.bendigotafe.edu.au/aboutbendigotafe/campuslocations/Pages/Echuca-campus.aspx</t>
  </si>
  <si>
    <t>Corner of Hare and Darling Streets</t>
  </si>
  <si>
    <t>Echuca</t>
  </si>
  <si>
    <t>Echuca College</t>
  </si>
  <si>
    <t>03 5482 1133</t>
  </si>
  <si>
    <t>www.echucacollege.vic.edu.au</t>
  </si>
  <si>
    <t> 20-50 Butcher Street</t>
  </si>
  <si>
    <t>Warren Duffy</t>
  </si>
  <si>
    <t>warren.duffy@education.vic.gov.au</t>
  </si>
  <si>
    <t>(03) 5482 1133</t>
  </si>
  <si>
    <t>Echuca Specialist School</t>
  </si>
  <si>
    <t>5482 2769</t>
  </si>
  <si>
    <t>echuca.ss@education.vic.gov.au</t>
  </si>
  <si>
    <t>https://www.echucass.vic.edu.au/</t>
  </si>
  <si>
    <t>238 High Street</t>
  </si>
  <si>
    <t>Kyabram P-12 College</t>
  </si>
  <si>
    <t>5851 2100</t>
  </si>
  <si>
    <t>kyabram.p12@education.vic.gov.au</t>
  </si>
  <si>
    <t>http://www.kyabramp-12.vic.edu.au/</t>
  </si>
  <si>
    <t>57 Fischer Street</t>
  </si>
  <si>
    <t>Kyabram</t>
  </si>
  <si>
    <t>Marion Martin</t>
  </si>
  <si>
    <t>Marion.Martin@education.vic.gov.au</t>
  </si>
  <si>
    <t>Rochester Secondary College</t>
  </si>
  <si>
    <t>5484 1844</t>
  </si>
  <si>
    <t>rochester.sc@edumail.vic.gov.au</t>
  </si>
  <si>
    <t>https://www.rochsec.vic.edu.au/</t>
  </si>
  <si>
    <t>Edward Street</t>
  </si>
  <si>
    <t>Rochester</t>
  </si>
  <si>
    <t>lmillard@rochsec.vic.edu.au</t>
  </si>
  <si>
    <t>Rushworth P-12 College</t>
  </si>
  <si>
    <t>5856 1230</t>
  </si>
  <si>
    <t>rushworth.p12@education.vic.gov.au</t>
  </si>
  <si>
    <t>http://www.rushworthp-12.vic.edu.au/</t>
  </si>
  <si>
    <t>45 Heily Street</t>
  </si>
  <si>
    <t>Rushworth</t>
  </si>
  <si>
    <t>St Augustine's College</t>
  </si>
  <si>
    <t>5851 3000</t>
  </si>
  <si>
    <t>admin@sakyabram.vic.edu.au</t>
  </si>
  <si>
    <t>https://www.sakyabram.catholic.edu.au/</t>
  </si>
  <si>
    <t>59 Church Street</t>
  </si>
  <si>
    <t>Ash Warren</t>
  </si>
  <si>
    <t>ashleywarren@sakyabram.vic.edu.au</t>
  </si>
  <si>
    <t xml:space="preserve">VCAL Coordinator </t>
  </si>
  <si>
    <t>St Joseph's College</t>
  </si>
  <si>
    <t>5482 2577</t>
  </si>
  <si>
    <t>enquiry@sje.vic.edu.au</t>
  </si>
  <si>
    <t>https://www.sje.vic.edu.au/</t>
  </si>
  <si>
    <t>21 Dickson Street</t>
  </si>
  <si>
    <t xml:space="preserve">Cardinia </t>
  </si>
  <si>
    <t>Beaconhills College Pakenham Campus</t>
  </si>
  <si>
    <t>1300 002 225</t>
  </si>
  <si>
    <t>enquiries@beaconhills.vic.edu.au</t>
  </si>
  <si>
    <t>https://www.beaconhills.vic.edu.au/</t>
  </si>
  <si>
    <t>30-34 Toomuc Valley Road</t>
  </si>
  <si>
    <t>Pakenham</t>
  </si>
  <si>
    <t>Blair Cooper</t>
  </si>
  <si>
    <t>Head of Senior School</t>
  </si>
  <si>
    <t>Berwick Grammar School</t>
  </si>
  <si>
    <t>03 9998 5731</t>
  </si>
  <si>
    <t>https://www.stmargarets.vic.edu.au/berwick-grammar-school/</t>
  </si>
  <si>
    <t>80 Tivendale Road</t>
  </si>
  <si>
    <t>Officer</t>
  </si>
  <si>
    <t>Jodie McCarthy</t>
  </si>
  <si>
    <t>mccarthyj@smbg.vic.edu.au</t>
  </si>
  <si>
    <t>03 9703 8111</t>
  </si>
  <si>
    <t>Careers Practitioner</t>
  </si>
  <si>
    <t>Chairo Christian School Pakenham Campus</t>
  </si>
  <si>
    <t>03 5942 5632</t>
  </si>
  <si>
    <t>pakenham@chairo.vic.edu.au</t>
  </si>
  <si>
    <t>585 Bald Hill Road</t>
  </si>
  <si>
    <t>Nar Nar Goon</t>
  </si>
  <si>
    <t>Chris Burke</t>
  </si>
  <si>
    <t>cburke@chairo.vic.edu.au</t>
  </si>
  <si>
    <t>0437 054 415</t>
  </si>
  <si>
    <t>ECG College Pakenham Campus</t>
  </si>
  <si>
    <t>03 5940 4513</t>
  </si>
  <si>
    <t>https://ecg.vic.edu.au/</t>
  </si>
  <si>
    <t>126 Princes Highway</t>
  </si>
  <si>
    <t>Kimberley Caldwell</t>
  </si>
  <si>
    <t>kimberley.caldwell@ccg.asn.au</t>
  </si>
  <si>
    <t>0472 607 979</t>
  </si>
  <si>
    <r>
      <rPr>
        <b/>
        <sz val="10"/>
        <color rgb="FF000000"/>
        <rFont val="Calibri"/>
        <family val="2"/>
      </rPr>
      <t>(2023) Secondary Contact:</t>
    </r>
    <r>
      <rPr>
        <sz val="10"/>
        <color rgb="FF000000"/>
        <rFont val="Calibri"/>
        <family val="2"/>
      </rPr>
      <t xml:space="preserve"> Eamon Hatley-Smith &lt;eamon.hatley-smith@ccg.asn.au&gt; 0488 559 889</t>
    </r>
  </si>
  <si>
    <t>Emerald Secondary College</t>
  </si>
  <si>
    <t>5968 5388</t>
  </si>
  <si>
    <t>emerald.sc@education.vic.gov.au</t>
  </si>
  <si>
    <t>https://www.emeraldsc.vic.edu.au/</t>
  </si>
  <si>
    <t>425 Belgrave-Gembrook Road</t>
  </si>
  <si>
    <t>Emerald</t>
  </si>
  <si>
    <t>BlueLight Pakenham</t>
  </si>
  <si>
    <t>Heritage College Officer Campus</t>
  </si>
  <si>
    <t>03 9796 0100</t>
  </si>
  <si>
    <t>admin@heritagecollege.vic.edu.au</t>
  </si>
  <si>
    <t>https://heritagecollege.vic.edu.au/</t>
  </si>
  <si>
    <t>66 Starling Road</t>
  </si>
  <si>
    <t>Elyse Taylor</t>
  </si>
  <si>
    <t>e.taylor@heritagecollege.vic.edu.au</t>
  </si>
  <si>
    <t>Koo Wee Rup Secondary College</t>
  </si>
  <si>
    <t>03 5997 1444</t>
  </si>
  <si>
    <t>koo.wee.rup.sc@education.vic.gov.au</t>
  </si>
  <si>
    <t>http://www.kwrsc.vic.edu.au/</t>
  </si>
  <si>
    <t>349 Rossiter Road</t>
  </si>
  <si>
    <t>Koo Wee Rup</t>
  </si>
  <si>
    <t>Crystal Meyer</t>
  </si>
  <si>
    <t>Crystal.Meyer@education.vic.gov.au</t>
  </si>
  <si>
    <t>Lakeside College</t>
  </si>
  <si>
    <t>03 5941 7544</t>
  </si>
  <si>
    <t>enquiries@lakeside.vic.edu.au</t>
  </si>
  <si>
    <t>https://www.lakeside.vic.edu.au/</t>
  </si>
  <si>
    <t>2 Portobello Road</t>
  </si>
  <si>
    <t>Michelle Roberts</t>
  </si>
  <si>
    <t>michelle.roberts@lakeside.vic.edu.au</t>
  </si>
  <si>
    <t>(03) 5941 7544</t>
  </si>
  <si>
    <r>
      <rPr>
        <b/>
        <sz val="10"/>
        <color rgb="FF000000"/>
        <rFont val="Calibri"/>
        <family val="2"/>
      </rPr>
      <t>(2023) Secondary Contact:</t>
    </r>
    <r>
      <rPr>
        <sz val="10"/>
        <color rgb="FF000000"/>
        <rFont val="Calibri"/>
        <family val="2"/>
      </rPr>
      <t xml:space="preserve"> Megan Ball &lt;megan.ball@lakeside.vic.edu.au&gt; </t>
    </r>
    <r>
      <rPr>
        <b/>
        <sz val="10"/>
        <color rgb="FF000000"/>
        <rFont val="Calibri"/>
        <family val="2"/>
      </rPr>
      <t>(Previous Contact)</t>
    </r>
    <r>
      <rPr>
        <sz val="10"/>
        <color rgb="FF000000"/>
        <rFont val="Calibri"/>
        <family val="2"/>
      </rPr>
      <t xml:space="preserve"> Amanda Trewin &lt;amanda.trewin@lakeside.vic.edu.au&gt; [P-12 Sport Coordinator &amp; Health / PE Coordinator]</t>
    </r>
  </si>
  <si>
    <t>Minaret College Officer Campus</t>
  </si>
  <si>
    <t>03 9574 0567</t>
  </si>
  <si>
    <t>admin@minaret.vic.edu.au</t>
  </si>
  <si>
    <t>https://minaret.vic.edu.au/</t>
  </si>
  <si>
    <t>67 Tivendale Road</t>
  </si>
  <si>
    <t>Officer Secondary College</t>
  </si>
  <si>
    <t>03 5942 4000</t>
  </si>
  <si>
    <t>officer.sc@edumail.vic.gov.au</t>
  </si>
  <si>
    <t>https://www.officersc.vic.edu.au</t>
  </si>
  <si>
    <t>1 Parker Street</t>
  </si>
  <si>
    <t>Oakwood School Pakenham</t>
  </si>
  <si>
    <t>Officer Specialist School</t>
  </si>
  <si>
    <t>03 5943 2800</t>
  </si>
  <si>
    <t>officer.ss@education.vic.gov.au</t>
  </si>
  <si>
    <t>https://www.officerss.vic.edu.au</t>
  </si>
  <si>
    <t>3 Parker Street</t>
  </si>
  <si>
    <t>Rachel Gordon</t>
  </si>
  <si>
    <t>Rachel.Gordon@education.vic.gov.au</t>
  </si>
  <si>
    <t>Secondary Department Teacher</t>
  </si>
  <si>
    <r>
      <rPr>
        <b/>
        <sz val="10"/>
        <color rgb="FF000000"/>
        <rFont val="Calibri"/>
        <family val="2"/>
      </rPr>
      <t>(2023) Secondary Contact:</t>
    </r>
    <r>
      <rPr>
        <sz val="10"/>
        <color rgb="FF000000"/>
        <rFont val="Calibri"/>
        <family val="2"/>
      </rPr>
      <t xml:space="preserve"> Nicholas Findley | Secondary (Pathways) Department Lead Teacher &lt;nicholas.findley@education.vic.gov.au&gt;</t>
    </r>
  </si>
  <si>
    <t>OneSchool Global Berwick Campus</t>
  </si>
  <si>
    <t>03 5943 1013</t>
  </si>
  <si>
    <t>admin.berwick@au.oneschoolglobal.com</t>
  </si>
  <si>
    <t>https://www.oneschoolglobal.com/campus/australia/berwick/</t>
  </si>
  <si>
    <t>30 Starling Road</t>
  </si>
  <si>
    <t>Pakenham Secondary College</t>
  </si>
  <si>
    <t>03 5945 1433</t>
  </si>
  <si>
    <t>pakenham.sc@edumail.vic.gov.au</t>
  </si>
  <si>
    <t>http://pakenhamsc.vic.edu.au/</t>
  </si>
  <si>
    <t>1020 Princes Highway</t>
  </si>
  <si>
    <t>St Francis Xavier College Beaconsfield Campus</t>
  </si>
  <si>
    <t>03 9702 6588</t>
  </si>
  <si>
    <t>beaconsfield@sfx.vic.edu.au</t>
  </si>
  <si>
    <t>https://sfx.vic.edu.au/</t>
  </si>
  <si>
    <t>4 Beaconsfield Avenue</t>
  </si>
  <si>
    <t>Beaconsfield</t>
  </si>
  <si>
    <t>Kirsty Atkinson</t>
  </si>
  <si>
    <t>katkinson@sfx.vic.edu.au</t>
  </si>
  <si>
    <t>03 9707 3111</t>
  </si>
  <si>
    <t>Year 11 VCAL Curriculum Leader</t>
  </si>
  <si>
    <t>St Thomas Aquinas College</t>
  </si>
  <si>
    <t>03 5275 3560</t>
  </si>
  <si>
    <t>office@stac.vic.edu.au</t>
  </si>
  <si>
    <t>https://www.stac.vic.edu.au/</t>
  </si>
  <si>
    <t>1 Tynong Road</t>
  </si>
  <si>
    <t>Tynong</t>
  </si>
  <si>
    <t xml:space="preserve">Casey </t>
  </si>
  <si>
    <t>Alkira Secondary College</t>
  </si>
  <si>
    <t>03 5991 3500</t>
  </si>
  <si>
    <t>alkira.sc@education.vic.gov.au</t>
  </si>
  <si>
    <t>http://www.alkirasecondarycollege.com.au/</t>
  </si>
  <si>
    <t>15 Nurture Avenue</t>
  </si>
  <si>
    <t>Cranbourne North</t>
  </si>
  <si>
    <t>Samara Varker</t>
  </si>
  <si>
    <t>Samara.Varker@education.vic.gov.au</t>
  </si>
  <si>
    <t>VCAL Curriculum Leader</t>
  </si>
  <si>
    <t>Casey City Council</t>
  </si>
  <si>
    <t>Beaconhills College Berwick Campus</t>
  </si>
  <si>
    <t>92 Kangan Drive</t>
  </si>
  <si>
    <t>Berwick</t>
  </si>
  <si>
    <t>Jodie Bayley</t>
  </si>
  <si>
    <t>Berwick College</t>
  </si>
  <si>
    <t>03 8768 1004</t>
  </si>
  <si>
    <t>berwick.sc@education.vic.gov.au</t>
  </si>
  <si>
    <t>http://www.berwickcollege.vic.edu.au/</t>
  </si>
  <si>
    <t>67 Manuka Road</t>
  </si>
  <si>
    <t>Daniel Bowen</t>
  </si>
  <si>
    <t>daniel.bowen@education.vic.gov.au</t>
  </si>
  <si>
    <t>0409 527 695</t>
  </si>
  <si>
    <t>Casey Grammar School</t>
  </si>
  <si>
    <t>03 5991 0800</t>
  </si>
  <si>
    <t>info@caseygrammar.vic.edu.au</t>
  </si>
  <si>
    <t>www.caseygrammar.vic.edu.au</t>
  </si>
  <si>
    <t>5/3 New Holland Drive</t>
  </si>
  <si>
    <t>Cranbourne East</t>
  </si>
  <si>
    <t>Sarah Blythman</t>
  </si>
  <si>
    <t>S.Blythman@caseygrammar.vic.edu.au</t>
  </si>
  <si>
    <t>Head of Careers and Student Pathways</t>
  </si>
  <si>
    <t>Chisholm Institute Berwick</t>
  </si>
  <si>
    <t>25 Kangan Drive</t>
  </si>
  <si>
    <t>Keith McGinn</t>
  </si>
  <si>
    <t>Keith.McGinn@chisholm.edu.au</t>
  </si>
  <si>
    <t>0405 154 370</t>
  </si>
  <si>
    <t>VCAL Teacher</t>
  </si>
  <si>
    <t>Chisholm Institute Cranbourne</t>
  </si>
  <si>
    <t>New Holland Drive</t>
  </si>
  <si>
    <t>Cranbourne</t>
  </si>
  <si>
    <t>Cranbourne East Secondary College</t>
  </si>
  <si>
    <t>03 5990 0200</t>
  </si>
  <si>
    <t>cranbourne.east.sc@education.vic.gov.au</t>
  </si>
  <si>
    <t>https://www.cesc.vic.edu.au/</t>
  </si>
  <si>
    <t>50 Stately Drive</t>
  </si>
  <si>
    <t>Elise Corney</t>
  </si>
  <si>
    <t>elise.corney@education.vic.gov.au</t>
  </si>
  <si>
    <t>Year 11 Team Leader</t>
  </si>
  <si>
    <t>Cranbourne Secondary College</t>
  </si>
  <si>
    <t>03 5996 3544</t>
  </si>
  <si>
    <t>cranbourne.sc@education.vic.gov.au</t>
  </si>
  <si>
    <t>https://cranbournesc.vic.edu.au/</t>
  </si>
  <si>
    <t>Stawell Street</t>
  </si>
  <si>
    <t>Alison Wall</t>
  </si>
  <si>
    <t xml:space="preserve">alison.wall@education.vic.gov.au </t>
  </si>
  <si>
    <t>0448 204 426</t>
  </si>
  <si>
    <r>
      <rPr>
        <b/>
        <sz val="10"/>
        <color rgb="FF000000"/>
        <rFont val="Calibri"/>
        <family val="2"/>
      </rPr>
      <t>(2023) Secondary Contact:</t>
    </r>
    <r>
      <rPr>
        <sz val="10"/>
        <color rgb="FF000000"/>
        <rFont val="Calibri"/>
        <family val="2"/>
      </rPr>
      <t xml:space="preserve"> Ali Wall &lt;alison.wall@education.vic.gov.au&gt; [59963544]</t>
    </r>
  </si>
  <si>
    <t>Dandenong Valley Special Developmental School</t>
  </si>
  <si>
    <t xml:space="preserve">03 9704 4800 </t>
  </si>
  <si>
    <t>dandenong.valley.sds@education.vic.gov.au</t>
  </si>
  <si>
    <t>https://www.dandyvalley.vic.edu.au/</t>
  </si>
  <si>
    <t>Victoria Road</t>
  </si>
  <si>
    <t>Narre Warren</t>
  </si>
  <si>
    <t>Fountain Gate Secondary College</t>
  </si>
  <si>
    <t>03 8762 6839</t>
  </si>
  <si>
    <t>fountain.gate.sc@edumail.vic.gov.au</t>
  </si>
  <si>
    <t>https://www.fountaingatesc.vic.edu.au/</t>
  </si>
  <si>
    <t>45 Josephine Avenue</t>
  </si>
  <si>
    <t>Gleneagles Secondary College</t>
  </si>
  <si>
    <t>03 9708 1319</t>
  </si>
  <si>
    <t>gleneagles.sc@education.vic.gov.au</t>
  </si>
  <si>
    <t>http://www.gleneagles.vic.edu.au/</t>
  </si>
  <si>
    <t>58 Reema Boulevard</t>
  </si>
  <si>
    <t>Endeavour Hills</t>
  </si>
  <si>
    <t>Haileybury Berwick Campus</t>
  </si>
  <si>
    <t>03 9904 6007</t>
  </si>
  <si>
    <t>138 High Street</t>
  </si>
  <si>
    <t>Hallam Senior Secondary College</t>
  </si>
  <si>
    <t>03 9703 1266</t>
  </si>
  <si>
    <t>hallam.senior.sc@edumail.vic.gov.au</t>
  </si>
  <si>
    <t>http://www.hallamssc.vic.edu.au/</t>
  </si>
  <si>
    <t>Frawley Road</t>
  </si>
  <si>
    <t>Hallam</t>
  </si>
  <si>
    <t>Karlene Morgan</t>
  </si>
  <si>
    <t>Karlene.Morgan@education.vic.gov.au</t>
  </si>
  <si>
    <t>Year 11 Sub School Leading Teacher</t>
  </si>
  <si>
    <t>Hampton Park Secondary College</t>
  </si>
  <si>
    <t>03 8795 9400</t>
  </si>
  <si>
    <t>hampton.park.sc@edumail.vic.gov.au</t>
  </si>
  <si>
    <t>https://hpsc.vic.edu.au/</t>
  </si>
  <si>
    <t>58-96 Fordholm Road</t>
  </si>
  <si>
    <t>Hampton Park</t>
  </si>
  <si>
    <t>Ciara Vella</t>
  </si>
  <si>
    <t>Ciara.Vella@education.vic.gov.au</t>
  </si>
  <si>
    <t xml:space="preserve">03 8795 9400 </t>
  </si>
  <si>
    <t>Senior School Administration</t>
  </si>
  <si>
    <t>Heritage College Narre Warren South Campus</t>
  </si>
  <si>
    <t>333 Centre Road</t>
  </si>
  <si>
    <t>Narre Warren South</t>
  </si>
  <si>
    <t>Hillcrest Christian College</t>
  </si>
  <si>
    <t>03 9702 2144</t>
  </si>
  <si>
    <t>admin@hillcrest.vic.edu.au</t>
  </si>
  <si>
    <t>https://www.hillcrest.vic.edu.au/</t>
  </si>
  <si>
    <t>500 Soldiers Road</t>
  </si>
  <si>
    <t>Clyde North</t>
  </si>
  <si>
    <t>Deb Rebello</t>
  </si>
  <si>
    <t>Deborah.rebello@hillcrest.vic.edu.au</t>
  </si>
  <si>
    <t>Kambrya College</t>
  </si>
  <si>
    <t>03 9707 7600</t>
  </si>
  <si>
    <t>kambrya.co@education.vic.gov.au</t>
  </si>
  <si>
    <t>https://www.kambryacollege.com/</t>
  </si>
  <si>
    <t>Bemersyde Drive</t>
  </si>
  <si>
    <t>Alex Clark</t>
  </si>
  <si>
    <t>alex.clark@education.vic.gov.au</t>
  </si>
  <si>
    <r>
      <rPr>
        <b/>
        <sz val="10"/>
        <color rgb="FF000000"/>
        <rFont val="Calibri"/>
        <family val="2"/>
      </rPr>
      <t>(2023) Secondary Contact:</t>
    </r>
    <r>
      <rPr>
        <sz val="10"/>
        <color rgb="FF000000"/>
        <rFont val="Calibri"/>
        <family val="2"/>
      </rPr>
      <t xml:space="preserve"> Loes Parma &lt;loes.parma@education.vic.gov.au&gt; [0397077600]  </t>
    </r>
    <r>
      <rPr>
        <b/>
        <sz val="10"/>
        <color rgb="FF000000"/>
        <rFont val="Calibri"/>
        <family val="2"/>
      </rPr>
      <t>(Previously, 2022)</t>
    </r>
    <r>
      <rPr>
        <sz val="10"/>
        <color rgb="FF000000"/>
        <rFont val="Calibri"/>
        <family val="2"/>
      </rPr>
      <t xml:space="preserve"> Cathie Lange &lt;catherine.lange@education.vic.gov.au&gt;</t>
    </r>
  </si>
  <si>
    <t>Lighthouse Christian College Cranbourne</t>
  </si>
  <si>
    <t>03 5996 1588</t>
  </si>
  <si>
    <t>https://www.lighthouse.vic.edu.au/</t>
  </si>
  <si>
    <t>1785 South Gippsland Highway</t>
  </si>
  <si>
    <t>Lyndhurst Secondary College</t>
  </si>
  <si>
    <t>03 5996 0144</t>
  </si>
  <si>
    <t>https://www.lyndhurst.vic.edu.au/</t>
  </si>
  <si>
    <t>950 Sth Gippsland Highway</t>
  </si>
  <si>
    <t>Le-Le Dang</t>
  </si>
  <si>
    <t>Le-Le.Dang@education.vic.gov.au</t>
  </si>
  <si>
    <t>Community Engagement and Innovations Leader</t>
  </si>
  <si>
    <t>Maranatha Christian School</t>
  </si>
  <si>
    <t>03 9709 7200</t>
  </si>
  <si>
    <t>REndeavourHills@maranatha.vic.edu.au</t>
  </si>
  <si>
    <t>https://www.maranatha.vic.edu.au/</t>
  </si>
  <si>
    <t>104 - 108 Reema Boulevard</t>
  </si>
  <si>
    <t>Marnebek School Cranbourne</t>
  </si>
  <si>
    <t>03 5996 3858</t>
  </si>
  <si>
    <t>marnebek.sch.cranbourne@education.vic.gov.au</t>
  </si>
  <si>
    <t>https://www.marnebek.vic.edu.au/</t>
  </si>
  <si>
    <t>9 New Holland Drive</t>
  </si>
  <si>
    <t>Penelope Elliot-Johnstone</t>
  </si>
  <si>
    <t>Penelope.Elliott-Johnstone@education.vic.gov.au</t>
  </si>
  <si>
    <t>Narre Warren South P-12 College</t>
  </si>
  <si>
    <t>03 9704 3333</t>
  </si>
  <si>
    <t>narre.warren.south.p12@education.vic.gov.au</t>
  </si>
  <si>
    <t>https://www.nwsc.vic.edu.au/</t>
  </si>
  <si>
    <t>Amberly Park Drive</t>
  </si>
  <si>
    <t>Susan Cochrane</t>
  </si>
  <si>
    <t>Susan.Cochrane@education.vic.gov.au</t>
  </si>
  <si>
    <t>Domain Leader for VCAL</t>
  </si>
  <si>
    <t>Nossal High School</t>
  </si>
  <si>
    <t>03 8762 4600</t>
  </si>
  <si>
    <t> nossal.hs@edumail.vic.gov.au</t>
  </si>
  <si>
    <t>https://www.nossalhs.vic.edu.au/</t>
  </si>
  <si>
    <t>100 Clyde Road</t>
  </si>
  <si>
    <t>Tracey Mackin</t>
  </si>
  <si>
    <t>tracey.mackin@nossalhs.vic.edu.au</t>
  </si>
  <si>
    <t>0418 308 384</t>
  </si>
  <si>
    <t>St Margaret's Berwick Grammar</t>
  </si>
  <si>
    <t>https://www.stmargarets.vic.edu.au/</t>
  </si>
  <si>
    <t>27-47 Gloucester Avenue</t>
  </si>
  <si>
    <t>Deborrah Francis</t>
  </si>
  <si>
    <t>francisd@smbg.vic.edu.au</t>
  </si>
  <si>
    <t>Head of Senior Girls, Wellbeing</t>
  </si>
  <si>
    <r>
      <rPr>
        <b/>
        <sz val="10"/>
        <color rgb="FF000000"/>
        <rFont val="Calibri"/>
        <family val="2"/>
      </rPr>
      <t>(2023) Secondary Contact:</t>
    </r>
    <r>
      <rPr>
        <sz val="10"/>
        <color rgb="FF000000"/>
        <rFont val="Calibri"/>
        <family val="2"/>
      </rPr>
      <t xml:space="preserve"> Brooke White &lt;whiteb@smbg.vic.edu&gt; 0403 353 602</t>
    </r>
  </si>
  <si>
    <t>St Peter's College Clyde North Campus</t>
  </si>
  <si>
    <t>03 5990 7777</t>
  </si>
  <si>
    <t>officecln@stpeters.vic.edu.au</t>
  </si>
  <si>
    <t>https://www2.stpeters.vic.edu.au/</t>
  </si>
  <si>
    <t>55 Mackillop Way</t>
  </si>
  <si>
    <t>Emma Lloyd Smith</t>
  </si>
  <si>
    <t>elloydsmith@stpeters.vic.edu.au</t>
  </si>
  <si>
    <t>PA to Head of Campus</t>
  </si>
  <si>
    <r>
      <rPr>
        <b/>
        <sz val="10"/>
        <color rgb="FF000000"/>
        <rFont val="Calibri"/>
        <family val="2"/>
      </rPr>
      <t>(2023) Secondary Contact:</t>
    </r>
    <r>
      <rPr>
        <sz val="10"/>
        <color rgb="FF000000"/>
        <rFont val="Calibri"/>
        <family val="2"/>
      </rPr>
      <t xml:space="preserve"> Julie Banda &lt;jbanda@stpeters.vic.edu.au&gt;</t>
    </r>
  </si>
  <si>
    <t>St Peter's College Cranbourne Campus</t>
  </si>
  <si>
    <t>officecra@stpeters.vic.edu.au</t>
  </si>
  <si>
    <t>1005 Cranbourne-Frankston Road</t>
  </si>
  <si>
    <t>Waverley Christian College</t>
  </si>
  <si>
    <t>03 8765 7700</t>
  </si>
  <si>
    <t>nws@wcc.vic.edu.au</t>
  </si>
  <si>
    <t>https://www.wcc.vic.edu.au/</t>
  </si>
  <si>
    <t>20 College Drive</t>
  </si>
  <si>
    <t xml:space="preserve">Central Goldfields </t>
  </si>
  <si>
    <t>Highview College</t>
  </si>
  <si>
    <t>03 5461 1833</t>
  </si>
  <si>
    <t>highview@highview.vic.edu.au</t>
  </si>
  <si>
    <t>https://www.highview.vic.edu.au/</t>
  </si>
  <si>
    <t>21 Kars Street</t>
  </si>
  <si>
    <t>Maryborough</t>
  </si>
  <si>
    <t>Maryborough Education Centre</t>
  </si>
  <si>
    <t>03 5461 7900</t>
  </si>
  <si>
    <t>maryborough.ec@education.vic.gov.au</t>
  </si>
  <si>
    <t>http://www.maryborougheducationcentre.vic.edu.au/</t>
  </si>
  <si>
    <t>102-192 Balaclava Road</t>
  </si>
  <si>
    <t xml:space="preserve">Colac-Otway </t>
  </si>
  <si>
    <t>Apollo Bay P-12 College</t>
  </si>
  <si>
    <t>03 5237 6483</t>
  </si>
  <si>
    <t>apollo.bay.p12@edumail.vic.gov.au</t>
  </si>
  <si>
    <t>http://external.apollobayp12.vic.edu.au/</t>
  </si>
  <si>
    <t>Pengilley Avenue</t>
  </si>
  <si>
    <t>Apollo Bay</t>
  </si>
  <si>
    <t>Rotary Club of Colac</t>
  </si>
  <si>
    <t>Colac Secondary College</t>
  </si>
  <si>
    <t>03 5231 5844</t>
  </si>
  <si>
    <t>colac.sc@edumail.vic.gov.au</t>
  </si>
  <si>
    <t>https://www.colac-sc.vic.edu.au/</t>
  </si>
  <si>
    <t>142 Hearn Street</t>
  </si>
  <si>
    <t>Colac</t>
  </si>
  <si>
    <t>Julie Holloway</t>
  </si>
  <si>
    <t>Julie.Holloway@education.vic.gov.au</t>
  </si>
  <si>
    <t>Colac Specialist School</t>
  </si>
  <si>
    <t>03 5231 1055</t>
  </si>
  <si>
    <t>colac.ss@edumail.vic.gov.au</t>
  </si>
  <si>
    <t>https://www.colacspecialistschool.vic.edu.au/</t>
  </si>
  <si>
    <t>120A Wilson Street</t>
  </si>
  <si>
    <t>Louisa Robertson</t>
  </si>
  <si>
    <t>louisa.robertson@education.vic.gov.au</t>
  </si>
  <si>
    <t>Lavers Hill K-12 College</t>
  </si>
  <si>
    <t>03 5237 3213</t>
  </si>
  <si>
    <t>lavers.hill.p12@education.vic.gov.au</t>
  </si>
  <si>
    <t>http://www.lavershillp12c.vic.edu.au/</t>
  </si>
  <si>
    <t>Great Ocean Road</t>
  </si>
  <si>
    <t>Lavers Hill</t>
  </si>
  <si>
    <t>Rebecca McKenzie</t>
  </si>
  <si>
    <t>Rebecca.McKenzie@education.vic.gov.au</t>
  </si>
  <si>
    <t>0455 825 612</t>
  </si>
  <si>
    <t>Campus Principal</t>
  </si>
  <si>
    <t>Trinity College Colac</t>
  </si>
  <si>
    <t>03 5233 9259</t>
  </si>
  <si>
    <t>admin@tcc.vic.edu.au</t>
  </si>
  <si>
    <t>https://www.tcc.vic.edu.au/</t>
  </si>
  <si>
    <t>119 Hart Street</t>
  </si>
  <si>
    <t>Patrick Seal</t>
  </si>
  <si>
    <t>pseal@tcc.vic.edu.au</t>
  </si>
  <si>
    <t>(03) 5233 9272</t>
  </si>
  <si>
    <t xml:space="preserve">Corangamite </t>
  </si>
  <si>
    <t>Camperdown College</t>
  </si>
  <si>
    <t>03 5593 1617</t>
  </si>
  <si>
    <t>camperdown.co@education.vic.gov.au</t>
  </si>
  <si>
    <t>https://www.camperdowncoll.vic.edu.au/</t>
  </si>
  <si>
    <t>Wilson Street</t>
  </si>
  <si>
    <t>Camperdown</t>
  </si>
  <si>
    <t>Jenna Richardson</t>
  </si>
  <si>
    <t>Jenna.Richardson@education.vic.gov.au</t>
  </si>
  <si>
    <t>Cobden Technical School</t>
  </si>
  <si>
    <t>03 5595 1202</t>
  </si>
  <si>
    <t>cobden.ts@edumail.vic.gov.au</t>
  </si>
  <si>
    <t>https://www.cobtech.vic.edu.au/</t>
  </si>
  <si>
    <t>87 McKenzie Street</t>
  </si>
  <si>
    <t>Cobden</t>
  </si>
  <si>
    <t>Sarah Cook</t>
  </si>
  <si>
    <t>Sarah.cook3@education.vic.gov.au</t>
  </si>
  <si>
    <t>Senior School Coordinator</t>
  </si>
  <si>
    <t>Derrinallum P-12 College</t>
  </si>
  <si>
    <t>03 5597 6625</t>
  </si>
  <si>
    <t>derrinallum.p12@education.vic.gov.au</t>
  </si>
  <si>
    <t>http://www.derrinallump12.vic.edu.au/</t>
  </si>
  <si>
    <t>Campbell Street</t>
  </si>
  <si>
    <t>Derrinallum</t>
  </si>
  <si>
    <t>Hampden Specialist School</t>
  </si>
  <si>
    <t>03 5598 1995</t>
  </si>
  <si>
    <t>hampden.ss@edumail.vic.gov.au</t>
  </si>
  <si>
    <t>https://www.hampdenss.vic.edu.au/</t>
  </si>
  <si>
    <t>Grayland Street</t>
  </si>
  <si>
    <t>Mercy Regional College</t>
  </si>
  <si>
    <t>03 5593 2011</t>
  </si>
  <si>
    <t>kjensen@mercy.vic.edu.au; lthornton@mercy.vic.edu.au; sue@mercy.vic.edu.au</t>
  </si>
  <si>
    <t>https://www.mercy.vic.edu.au/</t>
  </si>
  <si>
    <t>Henderson Street</t>
  </si>
  <si>
    <t>Daniel Glennen</t>
  </si>
  <si>
    <t>dglennen@mercy.vic.edu.au</t>
  </si>
  <si>
    <t>Terang College</t>
  </si>
  <si>
    <t>03 5592 1349</t>
  </si>
  <si>
    <t>terang.co@education.vic.gov.au</t>
  </si>
  <si>
    <t>http://www.terangcollege.vic.edu.au/</t>
  </si>
  <si>
    <t>45 Strong Street</t>
  </si>
  <si>
    <t>Terang</t>
  </si>
  <si>
    <t>Timboon P-12 School</t>
  </si>
  <si>
    <t>03 5598 3381</t>
  </si>
  <si>
    <t>timboon.p12@education.vic.gov.au</t>
  </si>
  <si>
    <t>https://www.timboonp12.vic.edu.au/</t>
  </si>
  <si>
    <t>Bailey Street</t>
  </si>
  <si>
    <t>Timboon</t>
  </si>
  <si>
    <t xml:space="preserve">Darebin </t>
  </si>
  <si>
    <t>Charles La Trobe P-12 College</t>
  </si>
  <si>
    <t>03 9223 1400</t>
  </si>
  <si>
    <t>charles.la.trobe.p12@edumail.vic.gov.au</t>
  </si>
  <si>
    <t>https://www.charleslatrobecollege.vic.edu.au/</t>
  </si>
  <si>
    <t>235 Kingsbury Drive</t>
  </si>
  <si>
    <t>Macleod West</t>
  </si>
  <si>
    <t>Angi Tenace</t>
  </si>
  <si>
    <t>Angie.Tenace@education.vic.gov.au</t>
  </si>
  <si>
    <t>VCE Leader/Managed Individual Pathways Manager</t>
  </si>
  <si>
    <t>Darebin City Council</t>
  </si>
  <si>
    <t>Croxton Special School Northcote Campus</t>
  </si>
  <si>
    <t>03 9482 5482</t>
  </si>
  <si>
    <t>communications@croxton.vic.edu.au</t>
  </si>
  <si>
    <t>https://www.croxton.vic.edu.au/</t>
  </si>
  <si>
    <t>159-165 Beaconsfield Parade</t>
  </si>
  <si>
    <t>Northcote</t>
  </si>
  <si>
    <t>Vicki Spiliopoulos</t>
  </si>
  <si>
    <t>Vicki.Spiliopoulos@education.vic.gov.au</t>
  </si>
  <si>
    <t>VCAL Leader</t>
  </si>
  <si>
    <t>Croxton Special School Thornbury Campus</t>
  </si>
  <si>
    <t>East Preston Islamic College</t>
  </si>
  <si>
    <t>03 9478 3323</t>
  </si>
  <si>
    <t>admin@epic.vic.edu.au</t>
  </si>
  <si>
    <t>https://www.epic.vic.edu.au/</t>
  </si>
  <si>
    <t>55 Tyler Street</t>
  </si>
  <si>
    <t>East Preston</t>
  </si>
  <si>
    <t>Melbourne Polytechnic Preston Campus</t>
  </si>
  <si>
    <t>https://www.melbournepolytechnic.edu.au/</t>
  </si>
  <si>
    <t>77 St Georges Road</t>
  </si>
  <si>
    <t>Preston</t>
  </si>
  <si>
    <t>Northcote High School</t>
  </si>
  <si>
    <t>03 9488 2300</t>
  </si>
  <si>
    <t>info@nhs.vic.edu.au</t>
  </si>
  <si>
    <t>https://www.nhs.vic.edu.au/</t>
  </si>
  <si>
    <t>St Georges Road</t>
  </si>
  <si>
    <t>Paul-Micah Sullivan</t>
  </si>
  <si>
    <t>psu@nhs.vic.edu.au</t>
  </si>
  <si>
    <t>03 9488 2386</t>
  </si>
  <si>
    <t>Year 11 Program Leader</t>
  </si>
  <si>
    <t>Northern College of the Arts and Technology</t>
  </si>
  <si>
    <t>03 9478 1333</t>
  </si>
  <si>
    <t>ncat@edumail.vic.gov.au</t>
  </si>
  <si>
    <t>https://ncat.vic.edu.au/</t>
  </si>
  <si>
    <t>62 Murray Road</t>
  </si>
  <si>
    <t>Northern School For Autism Reservoir Campus</t>
  </si>
  <si>
    <t>03 9462 5990</t>
  </si>
  <si>
    <t>northern.sch.autism@education.vic.gov.au</t>
  </si>
  <si>
    <t>https://www.northernautism.vic.edu.au/</t>
  </si>
  <si>
    <t>16-18 Gertz Avenue</t>
  </si>
  <si>
    <t>Reservoir</t>
  </si>
  <si>
    <t>Parade College (VCAL campus)</t>
  </si>
  <si>
    <t>https://www.parade.vic.edu.au/</t>
  </si>
  <si>
    <t>8 Clifton Grove</t>
  </si>
  <si>
    <t>Joe Herran</t>
  </si>
  <si>
    <t>9416 6517</t>
  </si>
  <si>
    <t>Preston High School</t>
  </si>
  <si>
    <t xml:space="preserve">03 9055 8400 </t>
  </si>
  <si>
    <t>https://phs.vic.edu.au/</t>
  </si>
  <si>
    <t>2-16 Cooma Street</t>
  </si>
  <si>
    <t>Preston Reservoir Adult Community Education Inc | PRACE College</t>
  </si>
  <si>
    <t>03 9462 6077</t>
  </si>
  <si>
    <t>office@prace.vic.edu.au</t>
  </si>
  <si>
    <t>https://prace.vic.edu.au/</t>
  </si>
  <si>
    <t>35 Sturdee Street</t>
  </si>
  <si>
    <t>Matthew Goldsworthy</t>
  </si>
  <si>
    <t>mgoldsworthy@prace.vic.edu.au</t>
  </si>
  <si>
    <t>Reservoir High School</t>
  </si>
  <si>
    <t>03 9466 0900</t>
  </si>
  <si>
    <t>reservoir.hs@education.vic.gov.au</t>
  </si>
  <si>
    <t>http://reservoirhs.vic.edu.au/</t>
  </si>
  <si>
    <t>855 Plenty Road</t>
  </si>
  <si>
    <t>Shannon Lazarus</t>
  </si>
  <si>
    <t>Shannon.Lazarus@education.vic.gov.au</t>
  </si>
  <si>
    <t>9466 0900</t>
  </si>
  <si>
    <t xml:space="preserve">Year 11 Coordinator </t>
  </si>
  <si>
    <t>Santa Maria College</t>
  </si>
  <si>
    <t>03 9489 7644</t>
  </si>
  <si>
    <t>info@santamaria.vic.edu.au</t>
  </si>
  <si>
    <t>https://www.santamaria.vic.edu.au/</t>
  </si>
  <si>
    <t>50 Separation Street</t>
  </si>
  <si>
    <t>St John's College Preston</t>
  </si>
  <si>
    <t>03 9480 5300</t>
  </si>
  <si>
    <t>https://www.stjohnspreston.vic.edu.au/</t>
  </si>
  <si>
    <t>21 Railway Place West</t>
  </si>
  <si>
    <t>The Pavilion School East Preston Campus</t>
  </si>
  <si>
    <t>03 9470 2023</t>
  </si>
  <si>
    <t>charles.la.trobe.p12.preston.east@edumail.vic.gov.au</t>
  </si>
  <si>
    <t>https://pavilionschool.vic.edu.au/</t>
  </si>
  <si>
    <t>1-3 Sylvester Grove</t>
  </si>
  <si>
    <t>Melanie Henry</t>
  </si>
  <si>
    <t>melanie.henry@education.vic.gov.au</t>
  </si>
  <si>
    <t>0459 539 111</t>
  </si>
  <si>
    <t>Instructional Leader</t>
  </si>
  <si>
    <t>Thornbury High School</t>
  </si>
  <si>
    <t>03 9480 4066</t>
  </si>
  <si>
    <t>thornbury.hs@education.vic.gov.au</t>
  </si>
  <si>
    <t>https://www.thornburyhs.vic.edu.au/</t>
  </si>
  <si>
    <t>238 Collins Street</t>
  </si>
  <si>
    <t>Thornbury</t>
  </si>
  <si>
    <t>Tom Ding</t>
  </si>
  <si>
    <t>tom.ding@thornburyhs.vic.edu.au</t>
  </si>
  <si>
    <t>0480 178 999</t>
  </si>
  <si>
    <t>Virtual Schools Victoria</t>
  </si>
  <si>
    <t>03 8480 0000</t>
  </si>
  <si>
    <t>feedback@vsv.vic.edu.au</t>
  </si>
  <si>
    <t>https://vsv.vic.edu.au/</t>
  </si>
  <si>
    <t>William Ruthven Secondary College</t>
  </si>
  <si>
    <t>03 9462 2177</t>
  </si>
  <si>
    <t>william.ruthven.sc@education.vic.gov.au</t>
  </si>
  <si>
    <t>http://www.williamruthvensc.vic.edu.au/</t>
  </si>
  <si>
    <t>60 Merrilands Road</t>
  </si>
  <si>
    <t>Rebecca Norton</t>
  </si>
  <si>
    <t>Rebecca.Norton@education.vic.gov.au</t>
  </si>
  <si>
    <t>0487 000 474</t>
  </si>
  <si>
    <t>Mental Health Practitioner</t>
  </si>
  <si>
    <t xml:space="preserve">East Gippsland </t>
  </si>
  <si>
    <t>Bairnsdale Secondary College</t>
  </si>
  <si>
    <t>03 5150 4800</t>
  </si>
  <si>
    <t>bairnsdale.sc@education.vic.gov.au</t>
  </si>
  <si>
    <t>http://bairnsdalesc.vic.edu.au/</t>
  </si>
  <si>
    <t>90 Mckean Street</t>
  </si>
  <si>
    <t>Bairnsdale</t>
  </si>
  <si>
    <t>Matt Redenbach</t>
  </si>
  <si>
    <t>matt.redenbach@education.vic.gov.au</t>
  </si>
  <si>
    <t>Cann River P-12 College</t>
  </si>
  <si>
    <t>03 5158 6245</t>
  </si>
  <si>
    <t>cann.river.p12@edumail.vic.gov.au</t>
  </si>
  <si>
    <t>http://www.cannp-12.vic.edu.au/</t>
  </si>
  <si>
    <t>Tamboon Road</t>
  </si>
  <si>
    <t>Cann River</t>
  </si>
  <si>
    <t>Liza Spink</t>
  </si>
  <si>
    <t>Liza.Spink@education.vic.gov.au</t>
  </si>
  <si>
    <t>East Gippsland Specialist School</t>
  </si>
  <si>
    <t>03 5152 5922</t>
  </si>
  <si>
    <t>east.gippsland.ss@education.vic.gov.au</t>
  </si>
  <si>
    <t>https://www.eastgippslandss.vic.edu.au/</t>
  </si>
  <si>
    <t>31 Calvert Street</t>
  </si>
  <si>
    <t>Diana Kearns</t>
  </si>
  <si>
    <t>Diana.Kearns@education.vic.gov.au</t>
  </si>
  <si>
    <t>5152 5922</t>
  </si>
  <si>
    <t>Lakes Entrance Secondary College</t>
  </si>
  <si>
    <t>03 5155 2982</t>
  </si>
  <si>
    <t>lakes.entrance.sc@edumail.vic.gov.au</t>
  </si>
  <si>
    <t>http://www.lakessc.vic.edu.au/</t>
  </si>
  <si>
    <t>1-11 North Street</t>
  </si>
  <si>
    <t>Lakes Entrance</t>
  </si>
  <si>
    <t>Mallacoota P-12 College</t>
  </si>
  <si>
    <t>03 5147 1790</t>
  </si>
  <si>
    <t>mallacoota.p12@edumail.vic.gov.au</t>
  </si>
  <si>
    <t>http://www.mallp12.vic.edu.au/</t>
  </si>
  <si>
    <t>25 Bucknall Street</t>
  </si>
  <si>
    <t>Mallacoota</t>
  </si>
  <si>
    <t>Nagle College</t>
  </si>
  <si>
    <t>03 5152 6122</t>
  </si>
  <si>
    <t>nagle@nagle.vic.edu.au</t>
  </si>
  <si>
    <t>http://www.nagle.vic.edu.au/</t>
  </si>
  <si>
    <t>20 Hope Avenue</t>
  </si>
  <si>
    <t>Tina Sonka; Michelle Atkinson</t>
  </si>
  <si>
    <t>tsonka@nagle.vic.edu.au; matkinson@nagle.vic.edu.au</t>
  </si>
  <si>
    <t>OneSchool Global Bairnsdale Campus</t>
  </si>
  <si>
    <t>03 5152 4867</t>
  </si>
  <si>
    <t>admin.bairnsdale@au.oneschoolglobal.com</t>
  </si>
  <si>
    <t>https://www.oneschoolglobal.com/campus/australia/bairnsdale/</t>
  </si>
  <si>
    <t>112 Great Alpine Road</t>
  </si>
  <si>
    <t>Andy Manicom</t>
  </si>
  <si>
    <t>adny.manicom@au.oneschoolglobal.com</t>
  </si>
  <si>
    <t>Orbost Secondary College</t>
  </si>
  <si>
    <t>03 5154 1084</t>
  </si>
  <si>
    <t>orbost.sc@education.vic.gov.au</t>
  </si>
  <si>
    <t>http://www.orbostsc.vic.edu.au/</t>
  </si>
  <si>
    <t>Arnold Street</t>
  </si>
  <si>
    <t>Orbost</t>
  </si>
  <si>
    <t>Swifts Creek P-12 School</t>
  </si>
  <si>
    <t>03 5159 4366</t>
  </si>
  <si>
    <t>swifts.creek.p12@education.vic.gov.au</t>
  </si>
  <si>
    <t>https://www.swiftscreekp12.vic.edu.au/</t>
  </si>
  <si>
    <t>6840 Great Alpine Highway</t>
  </si>
  <si>
    <t>Swifts Creek</t>
  </si>
  <si>
    <t>John O'Neill</t>
  </si>
  <si>
    <t>John.ONeill@education.vic.gov.au</t>
  </si>
  <si>
    <t>Later Years Coordinator</t>
  </si>
  <si>
    <t xml:space="preserve">Frankston </t>
  </si>
  <si>
    <t>Bayside Christian College</t>
  </si>
  <si>
    <t>5971 6700</t>
  </si>
  <si>
    <t>info@baysidecc.vic.edu.au</t>
  </si>
  <si>
    <t>https://www.baysidecc.vic.edu.au/</t>
  </si>
  <si>
    <t>120-128 Robinsons Road</t>
  </si>
  <si>
    <t>Langwarrin South</t>
  </si>
  <si>
    <t>Chris Alley</t>
  </si>
  <si>
    <t>chris.alley@baysidecc.vic.edu.au</t>
  </si>
  <si>
    <t>03 5971 6700</t>
  </si>
  <si>
    <t>Arthur Seat Challenge</t>
  </si>
  <si>
    <t>Carrum Downs Secondary College</t>
  </si>
  <si>
    <t>9788 9100</t>
  </si>
  <si>
    <t>carrum.downs.sc@edumail.vic.gov.au</t>
  </si>
  <si>
    <t>https://cdsc.vic.edu.au/</t>
  </si>
  <si>
    <t>263 McCormicks Road</t>
  </si>
  <si>
    <t>Carrum Downs</t>
  </si>
  <si>
    <t>Teegan Simmons</t>
  </si>
  <si>
    <t>teegan.simmons@education.vic.gov.au</t>
  </si>
  <si>
    <t>Pastoral Care Co-Ordinator</t>
  </si>
  <si>
    <t>Chisholm Institute Frankston</t>
  </si>
  <si>
    <t>Building M Fletcher Road</t>
  </si>
  <si>
    <t>Kathrin Colgan</t>
  </si>
  <si>
    <t>kathrin.colgan@chisholm.edu.au</t>
  </si>
  <si>
    <t>VCE Education Manager</t>
  </si>
  <si>
    <t>David Scott School</t>
  </si>
  <si>
    <t>03 8781 5907</t>
  </si>
  <si>
    <t>info@davidscottschool.vic.edu.au</t>
  </si>
  <si>
    <t>https://www.davidscottschool.vic.edu.au/</t>
  </si>
  <si>
    <t>24-26 High Street</t>
  </si>
  <si>
    <t>Candice West</t>
  </si>
  <si>
    <t>Candice.West@bsl.org.au</t>
  </si>
  <si>
    <t>03 8781 5935</t>
  </si>
  <si>
    <t>Elisabeth Murdoch College</t>
  </si>
  <si>
    <t>9788 2600</t>
  </si>
  <si>
    <t>elisabeth.murdoch.co@education.vic.gov.au</t>
  </si>
  <si>
    <t>https://www.emc.vic.edu.au/</t>
  </si>
  <si>
    <t>Clyde Road</t>
  </si>
  <si>
    <t>Langwarrin</t>
  </si>
  <si>
    <t>Andrea Zappner</t>
  </si>
  <si>
    <t>Andrea.Zappner@education.vic.gov.au</t>
  </si>
  <si>
    <t>03 9788 2600</t>
  </si>
  <si>
    <t>Senior School Achievement Leader - Myamba</t>
  </si>
  <si>
    <t>Flinders Christian Community College Carrum Downs Campus</t>
  </si>
  <si>
    <t>03 9785 0000</t>
  </si>
  <si>
    <t>https://www.flinders.vic.edu.au/</t>
  </si>
  <si>
    <t>100 Ballarto Road</t>
  </si>
  <si>
    <t>Austin Van Strijp</t>
  </si>
  <si>
    <t>austin.vanstrijp@flinders.vic.edu.au</t>
  </si>
  <si>
    <t>Frankston High School</t>
  </si>
  <si>
    <t>03 9783 7955</t>
  </si>
  <si>
    <t>office@fhs.vic.edu.au</t>
  </si>
  <si>
    <t>http://www.fhs.vic.edu.au/</t>
  </si>
  <si>
    <t>Foot Street</t>
  </si>
  <si>
    <t>Leanne Milne, Shaun Rodan</t>
  </si>
  <si>
    <t>lmilne@fhs.vic.edu.au, srodan@fhs.vic.edu.au</t>
  </si>
  <si>
    <t>0415 463 548 (Leanne), 0456 685 576 (Shaun)</t>
  </si>
  <si>
    <t>Leanne - Y11 Leader</t>
  </si>
  <si>
    <t>Frankston Special Developmental School</t>
  </si>
  <si>
    <t>03 9789 6844</t>
  </si>
  <si>
    <t>frankston.sds@education.vic.gov.au</t>
  </si>
  <si>
    <t>https://frankston-sds.vic.edu.au/</t>
  </si>
  <si>
    <t>Sassafras Drive</t>
  </si>
  <si>
    <t>John Paul College</t>
  </si>
  <si>
    <t>03 9784 0242</t>
  </si>
  <si>
    <t>johnpaul@jpc.vic.edu.au</t>
  </si>
  <si>
    <t>https://www.jpc.vic.edu.au/home/</t>
  </si>
  <si>
    <t>161 McMahons Road</t>
  </si>
  <si>
    <t>Caroline Jeremiah</t>
  </si>
  <si>
    <t>jeremiac@jpc.vic.edu.au</t>
  </si>
  <si>
    <t>9784 0241</t>
  </si>
  <si>
    <t>McClelland College</t>
  </si>
  <si>
    <t>03 9789 4544</t>
  </si>
  <si>
    <t>https://www.mcclellandcollege.vic.edu.au/</t>
  </si>
  <si>
    <t> 31 Belar Avenue</t>
  </si>
  <si>
    <t>2023 - 2 dates (also 23/06/2023)</t>
  </si>
  <si>
    <t>Matt Wright</t>
  </si>
  <si>
    <t>matt.wright@education.vic.gov.au</t>
  </si>
  <si>
    <t>0435 530 107</t>
  </si>
  <si>
    <r>
      <rPr>
        <b/>
        <sz val="10"/>
        <color rgb="FF000000"/>
        <rFont val="Calibri"/>
        <family val="2"/>
      </rPr>
      <t>(2023) Secondary Contact:</t>
    </r>
    <r>
      <rPr>
        <sz val="10"/>
        <color rgb="FF000000"/>
        <rFont val="Calibri"/>
        <family val="2"/>
      </rPr>
      <t xml:space="preserve"> David Thompson &lt;david.thompson@education.vic.gov.au&gt;  AND Robyn Andrews &lt;Robyn.Andrews@education.vic.gov.au&gt; </t>
    </r>
    <r>
      <rPr>
        <b/>
        <sz val="10"/>
        <color rgb="FF000000"/>
        <rFont val="Calibri"/>
        <family val="2"/>
      </rPr>
      <t>(Previously, 2022)</t>
    </r>
    <r>
      <rPr>
        <sz val="10"/>
        <color rgb="FF000000"/>
        <rFont val="Calibri"/>
        <family val="2"/>
      </rPr>
      <t xml:space="preserve"> Laura Murphy - VCE Coordinator &lt;Laura.Murphy2@education.vic.gov.au&gt; 9789 4544</t>
    </r>
  </si>
  <si>
    <t>Monterey Secondary College</t>
  </si>
  <si>
    <t>03 9781 7700</t>
  </si>
  <si>
    <t>monterey.sc@edumail.vic.gov.au</t>
  </si>
  <si>
    <t>https://www.monterey.vic.edu.au/</t>
  </si>
  <si>
    <t>20 Silvertop Street</t>
  </si>
  <si>
    <t>Frankston North</t>
  </si>
  <si>
    <t>Pota Krywyn</t>
  </si>
  <si>
    <t>krywyn.pota.a@edumail.vic.gov.au</t>
  </si>
  <si>
    <t>9781 7700</t>
  </si>
  <si>
    <t>Senior Level Coordinator</t>
  </si>
  <si>
    <t>Mount Erin College</t>
  </si>
  <si>
    <t>03 5971 6000</t>
  </si>
  <si>
    <t>mount.erin.sc@edumail.vic.gov.au</t>
  </si>
  <si>
    <t>https://mounterin.vic.edu.au/</t>
  </si>
  <si>
    <t>Robinson Road</t>
  </si>
  <si>
    <t>Frankston South</t>
  </si>
  <si>
    <t>Matt Baker</t>
  </si>
  <si>
    <t>matt.baker@mounterin.vic.edu.au</t>
  </si>
  <si>
    <t>0432 392 882</t>
  </si>
  <si>
    <r>
      <rPr>
        <b/>
        <sz val="10"/>
        <color rgb="FF000000"/>
        <rFont val="Calibri"/>
        <family val="2"/>
      </rPr>
      <t>(2023) Secondary Contact:</t>
    </r>
    <r>
      <rPr>
        <sz val="10"/>
        <color rgb="FF000000"/>
        <rFont val="Calibri"/>
        <family val="2"/>
      </rPr>
      <t xml:space="preserve"> Patrick Mooney &lt;patrick.mooney@mounterin.vic.edu.au&gt;</t>
    </r>
  </si>
  <si>
    <t>Naranga  School</t>
  </si>
  <si>
    <t>9788 2222</t>
  </si>
  <si>
    <t>naranga.ss@edumail.vic.gov.au</t>
  </si>
  <si>
    <t>https://www.naranga.vic.edu.au/</t>
  </si>
  <si>
    <t>14 Naranga Crescent</t>
  </si>
  <si>
    <t>Sarah Howden</t>
  </si>
  <si>
    <t>sarah.howden@education.vic.gov.au</t>
  </si>
  <si>
    <t>0408 504 721</t>
  </si>
  <si>
    <t>Nepean Special School</t>
  </si>
  <si>
    <t>(03) 9786 9111</t>
  </si>
  <si>
    <t>nepean.ss@edumail.vic.gov.au</t>
  </si>
  <si>
    <t>http://www.nepean.vic.edu.au/</t>
  </si>
  <si>
    <t>33 Klauer Street</t>
  </si>
  <si>
    <t>Seaford</t>
  </si>
  <si>
    <t>Oakwood School</t>
  </si>
  <si>
    <t>03 8796 0200</t>
  </si>
  <si>
    <t>oakwood.sch.noble.park@education.vic.gov.au</t>
  </si>
  <si>
    <t>http://www.oakwoodschool.vic.edu.au/</t>
  </si>
  <si>
    <t>9 Ross Smith Avenue</t>
  </si>
  <si>
    <t>Patterson River Secondary College</t>
  </si>
  <si>
    <t>03 8770 6700</t>
  </si>
  <si>
    <t>patterson.river.sc@edumail.vic.gov.au</t>
  </si>
  <si>
    <t>https://www.prsc.vic.edu.au/</t>
  </si>
  <si>
    <t>70-98 Eel Race Road </t>
  </si>
  <si>
    <t>D'Arcy Garton</t>
  </si>
  <si>
    <t>darcy.garton@education.vic.gov.au</t>
  </si>
  <si>
    <r>
      <rPr>
        <b/>
        <sz val="10"/>
        <color rgb="FF000000"/>
        <rFont val="Calibri"/>
        <family val="2"/>
      </rPr>
      <t>(2023) Secondary Contact:</t>
    </r>
    <r>
      <rPr>
        <sz val="10"/>
        <color rgb="FF000000"/>
        <rFont val="Calibri"/>
        <family val="2"/>
      </rPr>
      <t xml:space="preserve"> Lyndal Ford &lt;lyndal.ford@education.vic.gov.au&gt; </t>
    </r>
    <r>
      <rPr>
        <b/>
        <sz val="10"/>
        <color rgb="FF000000"/>
        <rFont val="Calibri"/>
        <family val="2"/>
      </rPr>
      <t>(Previous Contact)</t>
    </r>
    <r>
      <rPr>
        <sz val="10"/>
        <color rgb="FF000000"/>
        <rFont val="Calibri"/>
        <family val="2"/>
      </rPr>
      <t xml:space="preserve"> Leigh O'Brien &lt;O'Brien.Leigh.A@edumail.vic.gov.au&gt;</t>
    </r>
  </si>
  <si>
    <t>SEDA (Frankston campus)</t>
  </si>
  <si>
    <t>1300 11 7332</t>
  </si>
  <si>
    <t>info@seda.vic.edu.au</t>
  </si>
  <si>
    <t>https://seda.vic.edu.au/</t>
  </si>
  <si>
    <t>SkillsPlus Frankston</t>
  </si>
  <si>
    <t>9781 3388</t>
  </si>
  <si>
    <t>enquiries@skillsplus.com.au</t>
  </si>
  <si>
    <t>https://skillsplus.com.au/</t>
  </si>
  <si>
    <t>54-58 Wells Street</t>
  </si>
  <si>
    <t>Woodleigh School</t>
  </si>
  <si>
    <t>03 5971 6100</t>
  </si>
  <si>
    <t>office@woodleigh.vic.edu.au</t>
  </si>
  <si>
    <t>https://www.woodleigh.vic.edu.au/</t>
  </si>
  <si>
    <t>485 Golf Links Road</t>
  </si>
  <si>
    <t>Sam Lewis</t>
  </si>
  <si>
    <t>slewis@woodleigh.vic.edu.au</t>
  </si>
  <si>
    <t>Deputy Director of Senior Homestead (Pastoral Care)</t>
  </si>
  <si>
    <t xml:space="preserve">Gannawarra </t>
  </si>
  <si>
    <t>Cohuna Secondary College</t>
  </si>
  <si>
    <t>03 5456 2555</t>
  </si>
  <si>
    <t>cohuna.sc@education.vic.gov.au</t>
  </si>
  <si>
    <t>https://www.cohuna-sc.vic.edu.au/</t>
  </si>
  <si>
    <t>6415 Murray Valley Highway</t>
  </si>
  <si>
    <t>Cohuna</t>
  </si>
  <si>
    <t>Sharon Payne</t>
  </si>
  <si>
    <t>Sharon.Payne@education.vic.gov.au</t>
  </si>
  <si>
    <t>Assistant Principal</t>
  </si>
  <si>
    <t>Kerang Christian College</t>
  </si>
  <si>
    <t>03 5450 3894</t>
  </si>
  <si>
    <t>admin@kccs.vic.edu.au</t>
  </si>
  <si>
    <t>https://www.kccs.vic.edu.au/</t>
  </si>
  <si>
    <t>98 Wyndham Street</t>
  </si>
  <si>
    <t>Kerang</t>
  </si>
  <si>
    <t>Michelle Café</t>
  </si>
  <si>
    <t>mcafe@kccs.vic.edu.au</t>
  </si>
  <si>
    <t>Head of Secondary</t>
  </si>
  <si>
    <t>Kerang Technical High School</t>
  </si>
  <si>
    <t>03 5452 1062</t>
  </si>
  <si>
    <t>kerang.tech.hs@education.vic.gov.au</t>
  </si>
  <si>
    <t>https://kerangths.vic.edu.au/</t>
  </si>
  <si>
    <t>48 Murray Street</t>
  </si>
  <si>
    <t xml:space="preserve">Glen Eira </t>
  </si>
  <si>
    <t>Bentleigh Secondary College</t>
  </si>
  <si>
    <t>03 9579 1044</t>
  </si>
  <si>
    <t>bentleigh.sc@education.vic.gov.au</t>
  </si>
  <si>
    <t>https://www.bentleighsc.vic.edu.au/</t>
  </si>
  <si>
    <t>Vivien Street</t>
  </si>
  <si>
    <t>Bentleigh East</t>
  </si>
  <si>
    <t>Kylie Dark</t>
  </si>
  <si>
    <t>Kylie.Dark@education.vic.gov.au</t>
  </si>
  <si>
    <t>Head of Year 11</t>
  </si>
  <si>
    <t>Beth Rivkah Ladies College</t>
  </si>
  <si>
    <t>03 9522 8222</t>
  </si>
  <si>
    <t>brs@ybr.vic.edu.au</t>
  </si>
  <si>
    <t>https://www.ybr.vic.edu.au/</t>
  </si>
  <si>
    <t xml:space="preserve"> 14 Balaclava Road</t>
  </si>
  <si>
    <t>St Kilda East</t>
  </si>
  <si>
    <t>Kimberley Mordech</t>
  </si>
  <si>
    <t>kimberley.mordech@ybr.vic.edu.au</t>
  </si>
  <si>
    <t>Caulfield Grammar School Caulfield Campus</t>
  </si>
  <si>
    <t>03 9524 6300</t>
  </si>
  <si>
    <t>https://www.caulfieldgs.vic.edu.au/</t>
  </si>
  <si>
    <t>217 Glen Eira Road</t>
  </si>
  <si>
    <t>Glen Eira College</t>
  </si>
  <si>
    <t>03 9571 7838</t>
  </si>
  <si>
    <t>Glen.Eira.Co@education.vic.gov.au</t>
  </si>
  <si>
    <t>https://gec.vic.edu.au/</t>
  </si>
  <si>
    <t>76 Booran Road</t>
  </si>
  <si>
    <t>Caulfield East</t>
  </si>
  <si>
    <t>Katandra School</t>
  </si>
  <si>
    <t>03 9578 6991</t>
  </si>
  <si>
    <t>katandra.sch@education.vic.gov.au</t>
  </si>
  <si>
    <t>https://katandra.vic.edu.au/</t>
  </si>
  <si>
    <t>2 Walsh Steet</t>
  </si>
  <si>
    <t>Ormond</t>
  </si>
  <si>
    <t>Kilvington Grammar School</t>
  </si>
  <si>
    <t>03 9578 6231</t>
  </si>
  <si>
    <t>https://www.kilvington.vic.edu.au/</t>
  </si>
  <si>
    <t>2 Leila Road</t>
  </si>
  <si>
    <t>Leibler Yavneh College</t>
  </si>
  <si>
    <t>03 9528 4911</t>
  </si>
  <si>
    <t>c.skewes@yavneh.vic.edu.au</t>
  </si>
  <si>
    <t>https://www.yavneh.vic.edu.au/</t>
  </si>
  <si>
    <t>2 Nagle Avenue</t>
  </si>
  <si>
    <t>Elsternwick</t>
  </si>
  <si>
    <t>Miriam Segal</t>
  </si>
  <si>
    <t>M.Segal@yavneh.vic.edu.au</t>
  </si>
  <si>
    <t>3 9982 5782</t>
  </si>
  <si>
    <r>
      <rPr>
        <b/>
        <sz val="10"/>
        <color rgb="FF000000"/>
        <rFont val="Calibri"/>
        <family val="2"/>
      </rPr>
      <t>(2023) Secondary Contact:</t>
    </r>
    <r>
      <rPr>
        <sz val="10"/>
        <color rgb="FF000000"/>
        <rFont val="Calibri"/>
        <family val="2"/>
      </rPr>
      <t xml:space="preserve"> Avigail Wonder &lt;a.wonder@yavneh.vic.edu.au&gt;  </t>
    </r>
    <r>
      <rPr>
        <b/>
        <sz val="10"/>
        <color rgb="FF000000"/>
        <rFont val="Calibri"/>
        <family val="2"/>
      </rPr>
      <t>(Previously, 2022)</t>
    </r>
    <r>
      <rPr>
        <sz val="10"/>
        <color rgb="FF000000"/>
        <rFont val="Calibri"/>
        <family val="2"/>
      </rPr>
      <t xml:space="preserve"> Danny Gold &lt;D.Gold@yavneh.vic.edu.au&gt; Jeannie Su &lt;J.Su@yavneh.vic.edu.au&gt;</t>
    </r>
  </si>
  <si>
    <t>McKinnon Secondary College</t>
  </si>
  <si>
    <t>03 8520 9000</t>
  </si>
  <si>
    <t>mailbox@mckinnonsc.vic.edu.au</t>
  </si>
  <si>
    <t>https://www.mckinnonsc.vic.edu.au/</t>
  </si>
  <si>
    <t xml:space="preserve">291a McKinnon Road </t>
  </si>
  <si>
    <t>McKinnon</t>
  </si>
  <si>
    <t>Kirby McConnon</t>
  </si>
  <si>
    <t>mcc@mckinnonsc.vic.edu.au</t>
  </si>
  <si>
    <t>Melbourne Montessori School</t>
  </si>
  <si>
    <t>03 9131 5200</t>
  </si>
  <si>
    <t>admin@mms.vic.edu.au</t>
  </si>
  <si>
    <t>https://melbournemontessori.vic.edu.au/</t>
  </si>
  <si>
    <t>6 Roselea Street</t>
  </si>
  <si>
    <t>Caulfield South</t>
  </si>
  <si>
    <t>Oakwood School Caulfield Park Community Campus</t>
  </si>
  <si>
    <t>03 9563 5644</t>
  </si>
  <si>
    <t>319 Balaclava Road</t>
  </si>
  <si>
    <t>Caulfield North</t>
  </si>
  <si>
    <t>Our Lady of the Sacred Heart College</t>
  </si>
  <si>
    <t>03 8520 9200</t>
  </si>
  <si>
    <t>principal@olsh.vic.edu.au</t>
  </si>
  <si>
    <t>https://www.olsh.catholic.edu.au/</t>
  </si>
  <si>
    <t>111 Jasper Road</t>
  </si>
  <si>
    <t>Bentleigh</t>
  </si>
  <si>
    <t>Robyn Rayment</t>
  </si>
  <si>
    <t>rrayment@olsh.vic.edu.au</t>
  </si>
  <si>
    <t>Program Leader. Years 11 and 12</t>
  </si>
  <si>
    <t>Shelford Girls' Grammar</t>
  </si>
  <si>
    <t>03 9524 7333</t>
  </si>
  <si>
    <t>information@shelford.vic.edu.au</t>
  </si>
  <si>
    <t>https://www.shelford.vic.edu.au/</t>
  </si>
  <si>
    <t>3 Hood Crescent</t>
  </si>
  <si>
    <t>Caulfield</t>
  </si>
  <si>
    <t>Southern Autistic School</t>
  </si>
  <si>
    <t>03 9563 8139</t>
  </si>
  <si>
    <t>southern.autistic.sch@education.vic.gov.au</t>
  </si>
  <si>
    <t>https://www.southernautistic.vic.edu.au/</t>
  </si>
  <si>
    <t>12 Margaretta Street</t>
  </si>
  <si>
    <t>East Bentleigh</t>
  </si>
  <si>
    <t>Yeshivah College</t>
  </si>
  <si>
    <t xml:space="preserve">03 9522 8222 </t>
  </si>
  <si>
    <t>ys@ybr.vic.edu.au</t>
  </si>
  <si>
    <t>88 Hotham Street</t>
  </si>
  <si>
    <t xml:space="preserve">Glenelg </t>
  </si>
  <si>
    <t>Bayview College</t>
  </si>
  <si>
    <t>03 5523 1042</t>
  </si>
  <si>
    <t>school.contact@bayview.vic.edu.au</t>
  </si>
  <si>
    <t>https://bayview.vic.edu.au/</t>
  </si>
  <si>
    <t>119 Bentinck Street</t>
  </si>
  <si>
    <t>Portland</t>
  </si>
  <si>
    <t>Sha Gallagher</t>
  </si>
  <si>
    <t>Sha.Gallagher@bayview.vic.edu.au</t>
  </si>
  <si>
    <t>Director of Community Wellbeing, Year 11 &amp; 12 Co ordinator</t>
  </si>
  <si>
    <t>Portland Blue Light</t>
  </si>
  <si>
    <t>Casterton Secondary College</t>
  </si>
  <si>
    <t>03 5581 1588</t>
  </si>
  <si>
    <t>casterton.sc@edumail.vic.gov.au</t>
  </si>
  <si>
    <t>http://www.castertonsc.vic.edu.au/</t>
  </si>
  <si>
    <t>27 Mt Gambier Road</t>
  </si>
  <si>
    <t>Casterton</t>
  </si>
  <si>
    <t>Chelsea Carter</t>
  </si>
  <si>
    <t>chelsea.carter@education.vic.gov.au</t>
  </si>
  <si>
    <t>(03) 5581 1588</t>
  </si>
  <si>
    <r>
      <rPr>
        <b/>
        <sz val="10"/>
        <color rgb="FF000000"/>
        <rFont val="Calibri"/>
        <family val="2"/>
      </rPr>
      <t>(2023) Secondary Contact:</t>
    </r>
    <r>
      <rPr>
        <sz val="10"/>
        <color rgb="FF000000"/>
        <rFont val="Calibri"/>
        <family val="2"/>
      </rPr>
      <t xml:space="preserve"> John Webb &lt;john.webb@education.vic.gov.au&gt; </t>
    </r>
    <r>
      <rPr>
        <b/>
        <sz val="10"/>
        <color rgb="FF000000"/>
        <rFont val="Calibri"/>
        <family val="2"/>
      </rPr>
      <t>(Previously, 2022)</t>
    </r>
    <r>
      <rPr>
        <sz val="10"/>
        <color rgb="FF000000"/>
        <rFont val="Calibri"/>
        <family val="2"/>
      </rPr>
      <t xml:space="preserve"> Renae Newell &lt;renae.newell@education.vic.gov.au&gt;</t>
    </r>
  </si>
  <si>
    <t>Heywood District Secondary College</t>
  </si>
  <si>
    <t>03 5527 1303</t>
  </si>
  <si>
    <t>heywood.sc@edumail.vic.gov.au</t>
  </si>
  <si>
    <t>https://www.heywoodsc.vic.edu.au/</t>
  </si>
  <si>
    <t>Gorrie Street</t>
  </si>
  <si>
    <t>Heywood</t>
  </si>
  <si>
    <t>Kerrie Smith</t>
  </si>
  <si>
    <t>Kerrie.Smith@education.vic.gov.au</t>
  </si>
  <si>
    <t>Portland Bay School</t>
  </si>
  <si>
    <t>03 5523 2218</t>
  </si>
  <si>
    <t>portland.bay.sch@education.vic.gov.au</t>
  </si>
  <si>
    <t>http://portlandbayschool.vic.edu.au/</t>
  </si>
  <si>
    <t>77 Henty Street</t>
  </si>
  <si>
    <t>Portland Secondary College</t>
  </si>
  <si>
    <t>03 5523 1344</t>
  </si>
  <si>
    <t xml:space="preserve">portland.sc@edumail.vic.gov.au </t>
  </si>
  <si>
    <t>https://portlandsc.vic.edu.au/</t>
  </si>
  <si>
    <t>Must Street</t>
  </si>
  <si>
    <t>Andrew Prentice</t>
  </si>
  <si>
    <t>andrew.prentice@education.vic.gov.au</t>
  </si>
  <si>
    <t>0499 212 473</t>
  </si>
  <si>
    <t xml:space="preserve">Golden Plains </t>
  </si>
  <si>
    <t>Bannockburn P-12 College</t>
  </si>
  <si>
    <t>03 5281 1755</t>
  </si>
  <si>
    <t>bannockburn.P12@education.vic.gov.au</t>
  </si>
  <si>
    <t>http://bannockburnp12.vic.edu.au/</t>
  </si>
  <si>
    <t>139 Milton Street</t>
  </si>
  <si>
    <t>Bannockburn</t>
  </si>
  <si>
    <t>Rowena Goldsmith</t>
  </si>
  <si>
    <t>rowena.goldsmith@education.vic.gov.au</t>
  </si>
  <si>
    <t>Later Years Leader</t>
  </si>
  <si>
    <t xml:space="preserve">Greater Bendigo </t>
  </si>
  <si>
    <t>ACSO Bendigo Hub</t>
  </si>
  <si>
    <t>03 5445 1600</t>
  </si>
  <si>
    <t>acso@acso.org.au</t>
  </si>
  <si>
    <t>https://www.acso.org.au/</t>
  </si>
  <si>
    <t>Level 1, 20 Bridge Street</t>
  </si>
  <si>
    <t>Bendigo</t>
  </si>
  <si>
    <t>Bendigo Senior Secondary College</t>
  </si>
  <si>
    <t>03 5443 1222</t>
  </si>
  <si>
    <t>admin@bssc.edu.au</t>
  </si>
  <si>
    <t>http://www.bssc.edu.au/</t>
  </si>
  <si>
    <t>Gaol Road</t>
  </si>
  <si>
    <t>Mardi Holland</t>
  </si>
  <si>
    <t>holland.mardi@bssc.edu.au</t>
  </si>
  <si>
    <t>Bendigo Special Developmental School</t>
  </si>
  <si>
    <t>(03) 5447 3267</t>
  </si>
  <si>
    <t>bendigo.sds@education.vic.gov.au</t>
  </si>
  <si>
    <t>https://www.bendigosds.vic.edu.au/</t>
  </si>
  <si>
    <t>26-32 Lockwood Road</t>
  </si>
  <si>
    <t>Kangaroo Flat</t>
  </si>
  <si>
    <t>Bendigo TAFE Bendigo City Campus</t>
  </si>
  <si>
    <t xml:space="preserve">1300 554 248 </t>
  </si>
  <si>
    <t>https://www.bendigotafe.edu.au/Pages/default.aspx</t>
  </si>
  <si>
    <t>136 McCrae Street</t>
  </si>
  <si>
    <t>Cindy Grant</t>
  </si>
  <si>
    <t>cindy.grant@bendigotafe.edu.au</t>
  </si>
  <si>
    <t>Catherine McAuley College</t>
  </si>
  <si>
    <t>(03) 5449 3560</t>
  </si>
  <si>
    <t>info@cmc.vic.edu.au</t>
  </si>
  <si>
    <t>https://www.cmc.vic.edu.au/</t>
  </si>
  <si>
    <t>Maria Slater</t>
  </si>
  <si>
    <t>mslater@cmc.vic.edu.au</t>
  </si>
  <si>
    <t>5443 9100</t>
  </si>
  <si>
    <t>Year 11 Level Learning Leader</t>
  </si>
  <si>
    <t>DOXA School Bendigo</t>
  </si>
  <si>
    <t xml:space="preserve"> (03) 5442 8140</t>
  </si>
  <si>
    <t>https://www.doxabendigo.catholic.edu.au/</t>
  </si>
  <si>
    <t>118 Hargreaves Street</t>
  </si>
  <si>
    <t>Girton Grammar School</t>
  </si>
  <si>
    <t>(03) 5441 3114</t>
  </si>
  <si>
    <t>reception@girton.vic.edu.au</t>
  </si>
  <si>
    <t>https://www.girton.vic.edu.au/</t>
  </si>
  <si>
    <t>105 MacKenzie Street</t>
  </si>
  <si>
    <t>Kalianna Special School</t>
  </si>
  <si>
    <t>(03) 5442 1311</t>
  </si>
  <si>
    <t>kalianna.ss@education.vic.gov.au</t>
  </si>
  <si>
    <t>https://www.kalianna.vic.edu.au/</t>
  </si>
  <si>
    <t>300 Nolan Street</t>
  </si>
  <si>
    <t>Joshua Mould</t>
  </si>
  <si>
    <t>joshua.mould@education.vic.gov.au</t>
  </si>
  <si>
    <t>Specialist</t>
  </si>
  <si>
    <t>Marist College Bendigo</t>
  </si>
  <si>
    <t>(03) 5400 1252</t>
  </si>
  <si>
    <t xml:space="preserve">principal@marist.vic.edu.au </t>
  </si>
  <si>
    <t>https://www.marist.vic.edu.au/</t>
  </si>
  <si>
    <t>95 Golf Links Road</t>
  </si>
  <si>
    <t>Maiden Gully</t>
  </si>
  <si>
    <t>OneSchool Global Bendigo Campus</t>
  </si>
  <si>
    <t>03 5447 0222</t>
  </si>
  <si>
    <t>admin.bendigo@au.oneschoolglobal.com</t>
  </si>
  <si>
    <t>https://www.oneschoolglobal.com/campus/australia/bendigo/</t>
  </si>
  <si>
    <t>155 Olympic Parade</t>
  </si>
  <si>
    <t>Victory Christian College</t>
  </si>
  <si>
    <t>(03) 5445 2600</t>
  </si>
  <si>
    <t>admin@vcc.vic.edu.au</t>
  </si>
  <si>
    <t>https://www.vcc.vic.edu.au/</t>
  </si>
  <si>
    <t>6 Kairn Road</t>
  </si>
  <si>
    <t>Strathdale</t>
  </si>
  <si>
    <t xml:space="preserve">Greater Dandenong </t>
  </si>
  <si>
    <t>AMES Australia Dandenong</t>
  </si>
  <si>
    <t>Levels 4-5, 280 Thomas Street</t>
  </si>
  <si>
    <t>Dandenong</t>
  </si>
  <si>
    <t>City of Greater Dandenong Council</t>
  </si>
  <si>
    <t>AMES Australia Noble Park</t>
  </si>
  <si>
    <t>60 Douglas Street</t>
  </si>
  <si>
    <t>Noble Park</t>
  </si>
  <si>
    <t>AMES Australia Springvale</t>
  </si>
  <si>
    <t>126 Springvale Road</t>
  </si>
  <si>
    <t>Springvale</t>
  </si>
  <si>
    <t>Berry Street Noble Park Office</t>
  </si>
  <si>
    <t>(03) 9429 9266</t>
  </si>
  <si>
    <t>https://www.berrystreet.org.au/</t>
  </si>
  <si>
    <t>Level 1, 500 Princes Hwy</t>
  </si>
  <si>
    <t>Carwatha College P-12</t>
  </si>
  <si>
    <t>03) 9795 5848</t>
  </si>
  <si>
    <t>carwatha.p12@education.vic.gov.au</t>
  </si>
  <si>
    <t>https://www.carwatha.vic.edu.au/</t>
  </si>
  <si>
    <t>43-81 Browns Road</t>
  </si>
  <si>
    <t>Mitch Hammond</t>
  </si>
  <si>
    <t>03 9795 5848</t>
  </si>
  <si>
    <t>Chisholm Institute Dandenong</t>
  </si>
  <si>
    <t>121 Stud Road</t>
  </si>
  <si>
    <t>Education Manager VCE</t>
  </si>
  <si>
    <t>Cornish College</t>
  </si>
  <si>
    <t>(03) 9781 9000</t>
  </si>
  <si>
    <t>office@cornishcollege.vic.edu.au</t>
  </si>
  <si>
    <t>https://www.cornishcollege.vic.edu.au/</t>
  </si>
  <si>
    <t>65 Riverend Road</t>
  </si>
  <si>
    <t>Bangholme</t>
  </si>
  <si>
    <t>Dandenong High School</t>
  </si>
  <si>
    <t>(03) 9792 0561</t>
  </si>
  <si>
    <t>dandenong.hs@education.vic.gov.au</t>
  </si>
  <si>
    <t>http://www.dandenong-hs.vic.edu.au/</t>
  </si>
  <si>
    <t>92-106 Princes Highway</t>
  </si>
  <si>
    <t>Emerson School</t>
  </si>
  <si>
    <t>(03) 9791 8900</t>
  </si>
  <si>
    <t>emerson.sch@education.vic.gov.au</t>
  </si>
  <si>
    <t>https://www.emersonsc.vic.edu.au/</t>
  </si>
  <si>
    <t>1430 Heatherton Road</t>
  </si>
  <si>
    <t>Amber Ward</t>
  </si>
  <si>
    <t>amber.ward@education.vic.gov.au</t>
  </si>
  <si>
    <t>03 9791 8900</t>
  </si>
  <si>
    <t>Haileybury Keysborough Campus</t>
  </si>
  <si>
    <t>03 9904 6003</t>
  </si>
  <si>
    <t>855 Springvale Road</t>
  </si>
  <si>
    <t>Keysborough</t>
  </si>
  <si>
    <t>Ting Hu</t>
  </si>
  <si>
    <t>Ting.Hu@haileybury.vic.edu.au</t>
  </si>
  <si>
    <t>9904 6329</t>
  </si>
  <si>
    <t>Keysborough College Acacia Campus</t>
  </si>
  <si>
    <t>(03) 9798 1877</t>
  </si>
  <si>
    <t>keysborough.sc@education.vic.gov.au</t>
  </si>
  <si>
    <t>https://www6.keysboroughsc.vic.edu.au/</t>
  </si>
  <si>
    <t>28 Isaac Road</t>
  </si>
  <si>
    <t>Matt Currie</t>
  </si>
  <si>
    <t>Matthew.Currie2@education.vic.gov.au</t>
  </si>
  <si>
    <t>9798 1877</t>
  </si>
  <si>
    <t>Year 11 Teacher Team Leader</t>
  </si>
  <si>
    <t>Keysborough College Banksia Campus</t>
  </si>
  <si>
    <t>(03) 9546 4144</t>
  </si>
  <si>
    <t>8-20 Janine Road</t>
  </si>
  <si>
    <t>Springvale South</t>
  </si>
  <si>
    <t>Alison Parkes</t>
  </si>
  <si>
    <t>Alison.Parkes@education.vic.gov.au</t>
  </si>
  <si>
    <t>9546 4144</t>
  </si>
  <si>
    <t>Killester College</t>
  </si>
  <si>
    <t>(03) 9547 5000</t>
  </si>
  <si>
    <t>principal@killester.vic.edu.au</t>
  </si>
  <si>
    <t>https://www.killester.vic.edu.au/</t>
  </si>
  <si>
    <t>433 Springvale Road</t>
  </si>
  <si>
    <t>Elissa Galante</t>
  </si>
  <si>
    <t>egalante@killester.vic.edu.au</t>
  </si>
  <si>
    <t>03 9547 5000</t>
  </si>
  <si>
    <r>
      <rPr>
        <b/>
        <sz val="10"/>
        <color rgb="FF000000"/>
        <rFont val="Calibri"/>
        <family val="2"/>
      </rPr>
      <t>(2023) Secondary Contact:</t>
    </r>
    <r>
      <rPr>
        <sz val="10"/>
        <color rgb="FF000000"/>
        <rFont val="Calibri"/>
        <family val="2"/>
      </rPr>
      <t xml:space="preserve"> Sam Powell &lt;spowell@killester.vic.edu.au&gt; 9547 5000 </t>
    </r>
    <r>
      <rPr>
        <b/>
        <sz val="10"/>
        <color rgb="FF000000"/>
        <rFont val="Calibri"/>
        <family val="2"/>
      </rPr>
      <t>(Previously, 2022)</t>
    </r>
    <r>
      <rPr>
        <sz val="10"/>
        <color rgb="FF000000"/>
        <rFont val="Calibri"/>
        <family val="2"/>
      </rPr>
      <t xml:space="preserve"> Trelene Luecke Year 11 Student Development Leader &lt;tluecke@killester.vic.edu.au&gt;</t>
    </r>
  </si>
  <si>
    <t>Lighthouse Christian College</t>
  </si>
  <si>
    <t>(03) 8796 7373</t>
  </si>
  <si>
    <t>school.office@lighthouse.vic.edu.au</t>
  </si>
  <si>
    <t>927-937 Springvale Road</t>
  </si>
  <si>
    <t xml:space="preserve">Petra Bracken </t>
  </si>
  <si>
    <t>Petra.Bracken@lighthouse.vic.edu.au</t>
  </si>
  <si>
    <t>0415 736 060</t>
  </si>
  <si>
    <t>Lyndale Secondary College</t>
  </si>
  <si>
    <t>(03) 9795 2366</t>
  </si>
  <si>
    <t>lyndale.sc@education.vic.gov.au</t>
  </si>
  <si>
    <t>https://lyndale.vic.edu.au/</t>
  </si>
  <si>
    <t>170-174 Gladstone Road</t>
  </si>
  <si>
    <t>Dandenong North</t>
  </si>
  <si>
    <t>Minaret College</t>
  </si>
  <si>
    <t>(03) 9574 0567</t>
  </si>
  <si>
    <t>36-38 Lewis Street</t>
  </si>
  <si>
    <t>Mt Hira College</t>
  </si>
  <si>
    <t>(03) 9709 0100</t>
  </si>
  <si>
    <t>admin@mthira.vic.edu.au</t>
  </si>
  <si>
    <t>https://www.mthira.vic.edu.au/</t>
  </si>
  <si>
    <t>185 Perry Road</t>
  </si>
  <si>
    <t>Muhammed Sezgin</t>
  </si>
  <si>
    <t>msezgin@mthira.vic.edu.au</t>
  </si>
  <si>
    <t>9709 0100</t>
  </si>
  <si>
    <t>Year 11 Form Teacher</t>
  </si>
  <si>
    <t>Nazareth College</t>
  </si>
  <si>
    <t>(03) 9795 8100</t>
  </si>
  <si>
    <t>enquiry@nazareth.vic.edu.au</t>
  </si>
  <si>
    <t>https://www.nazareth.vic.edu.au/</t>
  </si>
  <si>
    <t>Manning Drive</t>
  </si>
  <si>
    <t>Noble Park North</t>
  </si>
  <si>
    <t>Noble Park English Language School</t>
  </si>
  <si>
    <t>(03) 9546 9578</t>
  </si>
  <si>
    <t>noble.park.els@education.vic.gov.au</t>
  </si>
  <si>
    <t>https://nobleparkels.vic.edu.au/</t>
  </si>
  <si>
    <t>21-35 Thomas Street</t>
  </si>
  <si>
    <t>Noble Park Secondary College</t>
  </si>
  <si>
    <t>(03) 9546 9066</t>
  </si>
  <si>
    <t>noble.park.sc@edumail.vic.gov.au</t>
  </si>
  <si>
    <t>http://www.nobleparksc.vic.edu.au/</t>
  </si>
  <si>
    <t>3 Callaghan Street</t>
  </si>
  <si>
    <t>Mark Ward</t>
  </si>
  <si>
    <t>mark.ward@education.vic.gov.au</t>
  </si>
  <si>
    <t>(03) 9703 7400</t>
  </si>
  <si>
    <t>oakwood.sch.noble.park@edumail.vic.gov.au</t>
  </si>
  <si>
    <t>1 Camellia Avenure</t>
  </si>
  <si>
    <t>Sirius College Keysborough Campus</t>
  </si>
  <si>
    <t>(03) 8576 8400</t>
  </si>
  <si>
    <t>info@sirius.vic.edu.au</t>
  </si>
  <si>
    <t>https://www.sirius.vic.edu.au/</t>
  </si>
  <si>
    <t>139 Chapel Road</t>
  </si>
  <si>
    <t>Skillinvest Dandenong</t>
  </si>
  <si>
    <t>1300 135 008</t>
  </si>
  <si>
    <t>https://www.skillinvest.com.au/</t>
  </si>
  <si>
    <t>290 Thomas Street</t>
  </si>
  <si>
    <t xml:space="preserve">Michael Butson </t>
  </si>
  <si>
    <t>michael.butson@skillinvest.com.au</t>
  </si>
  <si>
    <t>0410 651 308</t>
  </si>
  <si>
    <t>VCAL/VET Educator</t>
  </si>
  <si>
    <t>SkillsPlus Dandenong</t>
  </si>
  <si>
    <t>03 9767 6900</t>
  </si>
  <si>
    <t>dandenong@skillsplus.com.au</t>
  </si>
  <si>
    <t>44-48 Robinson Street</t>
  </si>
  <si>
    <t>Springvale Park Special Developmental School</t>
  </si>
  <si>
    <t>(03) 9546 7666</t>
  </si>
  <si>
    <t>springvale.park.sds@edumail.vic.gov.au</t>
  </si>
  <si>
    <t>https://www.springvaleparksds.vic.edu.au/</t>
  </si>
  <si>
    <t>13-15 Sandown Road</t>
  </si>
  <si>
    <t>St John's Regional College</t>
  </si>
  <si>
    <t>(03) 8793 2000</t>
  </si>
  <si>
    <t>stjohns@sjrc.vic.edu.au</t>
  </si>
  <si>
    <t>https://www.sjrc.vic.edu.au/</t>
  </si>
  <si>
    <t>5-11 Caroline Street</t>
  </si>
  <si>
    <t>Shantelle Wills</t>
  </si>
  <si>
    <t>swills@sjrc.vic.edu.au</t>
  </si>
  <si>
    <t>Applied Learning Coordinator</t>
  </si>
  <si>
    <t xml:space="preserve">Greater Geelong </t>
  </si>
  <si>
    <t>Barwon Valley School</t>
  </si>
  <si>
    <t>(03) 5243 1813</t>
  </si>
  <si>
    <t>barwon.valley.sch@education.vic.gov.au</t>
  </si>
  <si>
    <t>https://www.barwonss.vic.edu.au/</t>
  </si>
  <si>
    <t>76-94 Laura Avenue</t>
  </si>
  <si>
    <t>Belmont</t>
  </si>
  <si>
    <t>Emma Scarlett</t>
  </si>
  <si>
    <t>Emma.Scarlett@education.vic.gov.au</t>
  </si>
  <si>
    <t>03 5243 1813</t>
  </si>
  <si>
    <t>Leading Teacher</t>
  </si>
  <si>
    <t>City of Greater Geelong Council</t>
  </si>
  <si>
    <t>Bellarine Secondary College</t>
  </si>
  <si>
    <t>(03) 5251 9000</t>
  </si>
  <si>
    <t>bellarine.sc@education.vic.gov.au</t>
  </si>
  <si>
    <t>https://www.bellarinesc.vic.edu.au/</t>
  </si>
  <si>
    <t>Peninsula Drive</t>
  </si>
  <si>
    <t>Drysdale</t>
  </si>
  <si>
    <t>Belmont High School</t>
  </si>
  <si>
    <t>(03) 5243 5355</t>
  </si>
  <si>
    <t>belmont.hs@education.vic.gov.au</t>
  </si>
  <si>
    <t>https://www.bhs.vic.edu.au/</t>
  </si>
  <si>
    <t>Rotherham Street</t>
  </si>
  <si>
    <t>Darren Lynch</t>
  </si>
  <si>
    <t>Darren.Lynch@education.vic.gov.au</t>
  </si>
  <si>
    <t>Christian College Geelong</t>
  </si>
  <si>
    <t>(03) 5241 1577</t>
  </si>
  <si>
    <t>enquire@ccg.vic.edu.au</t>
  </si>
  <si>
    <t>https://www.christiancollege.vic.edu.au/index</t>
  </si>
  <si>
    <t>135 Pigdons Road</t>
  </si>
  <si>
    <t>Waurn Ponds</t>
  </si>
  <si>
    <t>Clonard College</t>
  </si>
  <si>
    <t>(03) 5278 2155</t>
  </si>
  <si>
    <t>office@clonard.vic.edu.au</t>
  </si>
  <si>
    <t>https://clonard.vic.edu.au/</t>
  </si>
  <si>
    <t>225 Church Street</t>
  </si>
  <si>
    <t>Herne Hill</t>
  </si>
  <si>
    <t>Sarah Ellmer</t>
  </si>
  <si>
    <t>Sarah.Ellmer@clonard.vic.edu.au</t>
  </si>
  <si>
    <t>5278 2155</t>
  </si>
  <si>
    <t>Year 11 Wellbeing Leader</t>
  </si>
  <si>
    <t>Covenant College</t>
  </si>
  <si>
    <t>(03) 5278 5122</t>
  </si>
  <si>
    <t>administration@covenant.vic.edu.au</t>
  </si>
  <si>
    <t>https://www.covenant.vic.edu.au/</t>
  </si>
  <si>
    <t>Creamery Road</t>
  </si>
  <si>
    <t>Bell Post Hill</t>
  </si>
  <si>
    <t>Joshua McEwen</t>
  </si>
  <si>
    <t>jmcewen@covenant.vic.edu.au</t>
  </si>
  <si>
    <t>Vice Principal</t>
  </si>
  <si>
    <t>Diversitat Youth</t>
  </si>
  <si>
    <t>03 5260 6000</t>
  </si>
  <si>
    <t>info@diversitat.org.au</t>
  </si>
  <si>
    <t>https://diversitat.org.au/services/youth-services/</t>
  </si>
  <si>
    <t>68-70 Little Ryrie Street</t>
  </si>
  <si>
    <t>Geelong</t>
  </si>
  <si>
    <t>Geelong Baptist College</t>
  </si>
  <si>
    <t>(03) 5260 9999</t>
  </si>
  <si>
    <t>enquiries@gbc.vic.edu.au</t>
  </si>
  <si>
    <t>https://www.gbc.vic.edu.au/</t>
  </si>
  <si>
    <t>590 Anakie Road</t>
  </si>
  <si>
    <t>Lovely Banks</t>
  </si>
  <si>
    <t>Andrew Liberts</t>
  </si>
  <si>
    <t>aliberts@gbc.vic.edu.au</t>
  </si>
  <si>
    <t>03 5260 9999</t>
  </si>
  <si>
    <t>Geelong Grammar School</t>
  </si>
  <si>
    <t>(03)  5273 9200</t>
  </si>
  <si>
    <t>seniorschool@ggs.vic.edu.au</t>
  </si>
  <si>
    <t>https://www.ggs.vic.edu.au/</t>
  </si>
  <si>
    <t>50 Biddlecombe Avenue</t>
  </si>
  <si>
    <t>Corio</t>
  </si>
  <si>
    <t>Geelong High School</t>
  </si>
  <si>
    <t>(03) 5225 4100</t>
  </si>
  <si>
    <t>Geelong.hs@education.vic.gov.au</t>
  </si>
  <si>
    <t>https://www.geelonghigh.vic.edu.au/</t>
  </si>
  <si>
    <t>Ryrie Street</t>
  </si>
  <si>
    <t>East Geelong</t>
  </si>
  <si>
    <t>Geelong Lutheran College</t>
  </si>
  <si>
    <t>(03) 5264 1038</t>
  </si>
  <si>
    <t>office@glc.vic.edu.au</t>
  </si>
  <si>
    <t>https://www.glc.vic.edu.au/</t>
  </si>
  <si>
    <t>2 /38 Burvilles Road</t>
  </si>
  <si>
    <t>Armstrong Creek</t>
  </si>
  <si>
    <t>Alison Kooloos</t>
  </si>
  <si>
    <t>Alison.Kooloos@glc.vic.edu.au</t>
  </si>
  <si>
    <t>0478 011 841</t>
  </si>
  <si>
    <t>Applied Learning Teacher</t>
  </si>
  <si>
    <t>Grovedale College</t>
  </si>
  <si>
    <t>(03) 5245 4545</t>
  </si>
  <si>
    <t>grovedale.co@education.vic.gov.au</t>
  </si>
  <si>
    <t>http://grovedale.vic.edu.au/</t>
  </si>
  <si>
    <t>19 Wingarra Drive</t>
  </si>
  <si>
    <t>Grovedale</t>
  </si>
  <si>
    <t>Hamlyn Views School</t>
  </si>
  <si>
    <t>03 5215 5700</t>
  </si>
  <si>
    <t>hamlyn.views.school@education.vic.gov.au</t>
  </si>
  <si>
    <t>https://hamlynviews.vic.edu.au/</t>
  </si>
  <si>
    <t>45 Calvert Street</t>
  </si>
  <si>
    <t>Hamlyn Heights</t>
  </si>
  <si>
    <t>Iona College Geelong</t>
  </si>
  <si>
    <t>(03) 5229 0004</t>
  </si>
  <si>
    <t>reception@iona.vic.edu.au</t>
  </si>
  <si>
    <t>https://iona.vic.edu.au/</t>
  </si>
  <si>
    <t>242 Horseshoe Bend Road</t>
  </si>
  <si>
    <t>Charlemont</t>
  </si>
  <si>
    <t>a</t>
  </si>
  <si>
    <t>Justine Fitzpatrick</t>
  </si>
  <si>
    <t>Justine.Fitzpatrick@clonard.vic.edu.au</t>
  </si>
  <si>
    <t>Kardinia International College</t>
  </si>
  <si>
    <t>(03) 5278 9999</t>
  </si>
  <si>
    <t>kardinia@kardinia.vic.edu.au</t>
  </si>
  <si>
    <t>https://www.kardinia.vic.edu.au/</t>
  </si>
  <si>
    <t>29-31 Kardinia Drive</t>
  </si>
  <si>
    <t>Geoffrey Woolard</t>
  </si>
  <si>
    <t>g.woolard@kardinia.vic.edu.au</t>
  </si>
  <si>
    <t>03 5278 9999</t>
  </si>
  <si>
    <t>Lara Secondary College</t>
  </si>
  <si>
    <t>(03) 5282 8988</t>
  </si>
  <si>
    <t>lara.sc@edumail.vic.gov.au</t>
  </si>
  <si>
    <t>https://www.larasc.vic.edu.au/</t>
  </si>
  <si>
    <t>Alkara Avenue</t>
  </si>
  <si>
    <t>Lara</t>
  </si>
  <si>
    <t>MacKillop Specialist School</t>
  </si>
  <si>
    <t>(03) 9964 6600</t>
  </si>
  <si>
    <t>anne.henderson@mackillop.org.au</t>
  </si>
  <si>
    <t>https://www.mackillop.org.au/</t>
  </si>
  <si>
    <t>27/33 Oxford Street</t>
  </si>
  <si>
    <t>Whittington</t>
  </si>
  <si>
    <t>Matthew Flinders Girls Secondary College</t>
  </si>
  <si>
    <t>(03) 657 (2016)</t>
  </si>
  <si>
    <t>matthew.flinders.girls.sc@edumail.vic.gov.au</t>
  </si>
  <si>
    <t>https://www.mfgsc.vic.edu.au/</t>
  </si>
  <si>
    <t>Little Ryrie Street</t>
  </si>
  <si>
    <t>Nelson Park School</t>
  </si>
  <si>
    <t>(03) 5278 3620</t>
  </si>
  <si>
    <t>nelson.park.sch@education.vic.gov.au</t>
  </si>
  <si>
    <t>http://www.nelsonpark.vic.edu.au/</t>
  </si>
  <si>
    <t>26-40 Libau Avenue</t>
  </si>
  <si>
    <t>Bell Park</t>
  </si>
  <si>
    <t>Newcomb Secondary College</t>
  </si>
  <si>
    <t>(03) 5248 1400</t>
  </si>
  <si>
    <t>newcomb.sc@education.vic.gov.au</t>
  </si>
  <si>
    <t>https://www.newcombsc.vic.edu.au/</t>
  </si>
  <si>
    <t>81/85 Bellarine Highway</t>
  </si>
  <si>
    <t>Newcomb</t>
  </si>
  <si>
    <t>Bianca Angelevski</t>
  </si>
  <si>
    <t>bianca.angelevski@education.vic.gov.au</t>
  </si>
  <si>
    <t>5248 1400</t>
  </si>
  <si>
    <t>Year 11 Student Support</t>
  </si>
  <si>
    <t>North Geelong Secondary College</t>
  </si>
  <si>
    <t>(03) 5240 5800</t>
  </si>
  <si>
    <t>north.geelong.sc@education.vic.gov.au</t>
  </si>
  <si>
    <t>https://ngsc.vic.edu.au/</t>
  </si>
  <si>
    <t>130 Seperation Street</t>
  </si>
  <si>
    <t>North Geelong</t>
  </si>
  <si>
    <t>Joel McDougall</t>
  </si>
  <si>
    <t>Joel.McDougall@education.vic.gov.au</t>
  </si>
  <si>
    <t>VCE/Senior School Leader</t>
  </si>
  <si>
    <t>Northern Bay P-12 College</t>
  </si>
  <si>
    <t>(03) 5228 4200</t>
  </si>
  <si>
    <t>northern.bay.p12@education.vic.gov.au</t>
  </si>
  <si>
    <t>https://www.nbc.vic.edu.au/</t>
  </si>
  <si>
    <t>38 Hendy Street</t>
  </si>
  <si>
    <t>Oberon High School</t>
  </si>
  <si>
    <t>(03) 5243 4444</t>
  </si>
  <si>
    <t>oberon.hs@education.vic.gov.au</t>
  </si>
  <si>
    <t>https://www.oberonhs.vic.edu.au/site/</t>
  </si>
  <si>
    <t>12 Pickett Crescent</t>
  </si>
  <si>
    <t>Sacred Heart College Geelong</t>
  </si>
  <si>
    <t>03 5221 4211</t>
  </si>
  <si>
    <t>info@shcgeelong.catholic.edu.au</t>
  </si>
  <si>
    <t>http://www.shcgeelong.catholic.edu.au/</t>
  </si>
  <si>
    <t>Retreat Road</t>
  </si>
  <si>
    <t>Newtown</t>
  </si>
  <si>
    <t>Saint Ignatius College Geelong</t>
  </si>
  <si>
    <t>(03) 5251 1136</t>
  </si>
  <si>
    <t>info@ignatius.vic.edu.au</t>
  </si>
  <si>
    <t>https://www.ignatius.vic.edu.au/</t>
  </si>
  <si>
    <t>27 Peninsula Drive</t>
  </si>
  <si>
    <t>Alex Simpson</t>
  </si>
  <si>
    <t>simpsona@ignatius.vic.edu.au</t>
  </si>
  <si>
    <t>Already have road safety in 2022, try again 2023?</t>
  </si>
  <si>
    <t>St Joseph's College Geelong</t>
  </si>
  <si>
    <t xml:space="preserve">(03) 5226 8100 </t>
  </si>
  <si>
    <t>sjcoffice@sjc.vic.edu.au</t>
  </si>
  <si>
    <t>https://www.sjc.vic.edu.au/new/index.html</t>
  </si>
  <si>
    <t>135 Aphrasia Street</t>
  </si>
  <si>
    <t>The Geelong College</t>
  </si>
  <si>
    <t>(03) 5226 3111</t>
  </si>
  <si>
    <t>info@geelongcollege.vic.edu.au</t>
  </si>
  <si>
    <t>https://www.geelongcollege.vic.edu.au/</t>
  </si>
  <si>
    <t>Talbot Street</t>
  </si>
  <si>
    <t>Joan Gill</t>
  </si>
  <si>
    <t>joan.gill@geelongcollege.vic.edu.au</t>
  </si>
  <si>
    <t>The Gordon East Geelong Campus (GTEC)</t>
  </si>
  <si>
    <t>5246 6350</t>
  </si>
  <si>
    <t>gtec@gordontafe.edu.au</t>
  </si>
  <si>
    <t>https://www.thegordon.edu.au/gtec</t>
  </si>
  <si>
    <t>Boundary Road</t>
  </si>
  <si>
    <t>The Gordon Geelong City Campus</t>
  </si>
  <si>
    <t>https://www.thegordon.edu.au/</t>
  </si>
  <si>
    <t>2 Fenwick Street</t>
  </si>
  <si>
    <t>Thea Carbines</t>
  </si>
  <si>
    <t>tcarbines@gordontafe.edu.au</t>
  </si>
  <si>
    <t>03 5225 0773</t>
  </si>
  <si>
    <t>Western Heights Secondary College</t>
  </si>
  <si>
    <t>(03) 5277 1177</t>
  </si>
  <si>
    <t>western.heights.sc@edumail.vic.gov.au</t>
  </si>
  <si>
    <t>https://www.whc.vic.edu.au/</t>
  </si>
  <si>
    <t>37-61 Vines Road</t>
  </si>
  <si>
    <t>Nicholas Chudoschnik</t>
  </si>
  <si>
    <t>Nicholas.Chudoschnik@education.vic.gov.au</t>
  </si>
  <si>
    <t>0409 131 319</t>
  </si>
  <si>
    <t>Year 11 Learning Community Leader</t>
  </si>
  <si>
    <t xml:space="preserve">Greater Shepparton </t>
  </si>
  <si>
    <t>Academy of Sport, Health and Education</t>
  </si>
  <si>
    <t>03 5823 6600</t>
  </si>
  <si>
    <t>dwyerl@unimelb.edu.au</t>
  </si>
  <si>
    <t>https://ashe.unimelb.edu.au/</t>
  </si>
  <si>
    <t>21 Nixon Street</t>
  </si>
  <si>
    <t>Shepparton</t>
  </si>
  <si>
    <t>no</t>
  </si>
  <si>
    <t>Berry Street Shepparton Office</t>
  </si>
  <si>
    <t>03 5822 8100</t>
  </si>
  <si>
    <t>shepparton@berrystreet.org.au</t>
  </si>
  <si>
    <t>110 Wyndham Street</t>
  </si>
  <si>
    <t>GOTAFE Shepparton - Fryers Street</t>
  </si>
  <si>
    <t>https://www.gotafe.vic.edu.au/</t>
  </si>
  <si>
    <t>152-200 Fryers Street</t>
  </si>
  <si>
    <t>Goulburn Valley Grammar School</t>
  </si>
  <si>
    <t>03 5821 8155</t>
  </si>
  <si>
    <t>gvgs@gvgs.vic.edu.au</t>
  </si>
  <si>
    <t>https://www.gvgs.vic.edu.au/</t>
  </si>
  <si>
    <t>455 Verney Road</t>
  </si>
  <si>
    <t>Greater Shepparton Secondary College McGuire Campus</t>
  </si>
  <si>
    <t>03 5820 9900</t>
  </si>
  <si>
    <t>greater.shepparton.sc@education.vic.gov.au</t>
  </si>
  <si>
    <t>https://www.gssc.vic.edu.au/</t>
  </si>
  <si>
    <t>92-100 Wilmot Road</t>
  </si>
  <si>
    <t>Greater Shepparton Secondary College Mooroopna Campus</t>
  </si>
  <si>
    <t>141-179 Echuca Rd</t>
  </si>
  <si>
    <t>Mooroopna</t>
  </si>
  <si>
    <t>Greater Shepparton Secondary College Wanganui Campus</t>
  </si>
  <si>
    <t>Parkside Drive</t>
  </si>
  <si>
    <t>Notre Dame College</t>
  </si>
  <si>
    <t>5822 8400</t>
  </si>
  <si>
    <t>rohan.larkin@notredame.vic.edu.au</t>
  </si>
  <si>
    <t>https://www.notredame.vic.edu.au/</t>
  </si>
  <si>
    <t>139 Knight Street</t>
  </si>
  <si>
    <t>Rohan Larkin</t>
  </si>
  <si>
    <t>Year 11 Driver Ed Coordinator</t>
  </si>
  <si>
    <t>Shepparton ACE Secondary College</t>
  </si>
  <si>
    <t>03 5831 4029</t>
  </si>
  <si>
    <t>shepace@iinet.net.au</t>
  </si>
  <si>
    <t>https://www.sheppartonace.com.au/</t>
  </si>
  <si>
    <t>130 Rowe Street</t>
  </si>
  <si>
    <t xml:space="preserve">COMM </t>
  </si>
  <si>
    <t>Shepparton Christian College</t>
  </si>
  <si>
    <t>03 5831 7790</t>
  </si>
  <si>
    <t>admin@scc.vic.edu.au</t>
  </si>
  <si>
    <t>https://scc.vic.edu.au/</t>
  </si>
  <si>
    <t>155 Verney Road</t>
  </si>
  <si>
    <t>Phil Tan</t>
  </si>
  <si>
    <t>p.tan@scc.vic.edu.au</t>
  </si>
  <si>
    <t>Year 11-12 Coordinator</t>
  </si>
  <si>
    <t>Shepparton High School</t>
  </si>
  <si>
    <t>5821 4322</t>
  </si>
  <si>
    <t>shepparton.hs@edumail.vic.gov.au</t>
  </si>
  <si>
    <t>www.shs.vic.edu.au</t>
  </si>
  <si>
    <t>31-71 Hawdon Street</t>
  </si>
  <si>
    <t>Verney Road School</t>
  </si>
  <si>
    <t>5821 8185</t>
  </si>
  <si>
    <t>verney.road.sch@education.vic.gov.au</t>
  </si>
  <si>
    <t>http://verneyrd.vic.edu.au/</t>
  </si>
  <si>
    <t>2 Verney Road</t>
  </si>
  <si>
    <t xml:space="preserve">Hepburn </t>
  </si>
  <si>
    <t>Daylesford Secondary College</t>
  </si>
  <si>
    <t>03 5348 2367</t>
  </si>
  <si>
    <t>daylesford.sc@edumail.vic.gov.au</t>
  </si>
  <si>
    <t>http://www.daylesfordsc.vic.edu.au/</t>
  </si>
  <si>
    <t>39 Smith Street</t>
  </si>
  <si>
    <t>Daylesford</t>
  </si>
  <si>
    <t xml:space="preserve">Hindmarsh </t>
  </si>
  <si>
    <t>Dimboola Memorial Secondary College</t>
  </si>
  <si>
    <t>03 5389 1460</t>
  </si>
  <si>
    <t>dimboola.memorial.sc@education.vic.gov.au</t>
  </si>
  <si>
    <t>http://dmsc.vic.edu.au/</t>
  </si>
  <si>
    <t>66 Ellerman Street</t>
  </si>
  <si>
    <t>Dimboola</t>
  </si>
  <si>
    <t>Belinda Frost</t>
  </si>
  <si>
    <t>belinda.frost@education.vic.gov.au</t>
  </si>
  <si>
    <t>(03) 5389 1460</t>
  </si>
  <si>
    <t>Nhill College</t>
  </si>
  <si>
    <t>03 53912111</t>
  </si>
  <si>
    <t>nhill.co@education.vic.gov.au</t>
  </si>
  <si>
    <t>https://www.nhillcollege.vic.edu.au/</t>
  </si>
  <si>
    <t>Whitehead Avenue</t>
  </si>
  <si>
    <t>Nhill</t>
  </si>
  <si>
    <t>Amanda Cole</t>
  </si>
  <si>
    <t>Amanda.Cole@education.vic.gov.au</t>
  </si>
  <si>
    <t>(03) 5391 2111</t>
  </si>
  <si>
    <t>Year 12 Coordinator/VCAL Coordinator</t>
  </si>
  <si>
    <r>
      <rPr>
        <b/>
        <sz val="10"/>
        <color rgb="FF000000"/>
        <rFont val="Calibri"/>
        <family val="2"/>
      </rPr>
      <t>(2023) Secondary Contact:</t>
    </r>
    <r>
      <rPr>
        <sz val="10"/>
        <color rgb="FF000000"/>
        <rFont val="Calibri"/>
        <family val="2"/>
      </rPr>
      <t xml:space="preserve"> Kim Magrath &lt;kim.magrath@education.vic.gov.au&gt;</t>
    </r>
  </si>
  <si>
    <t>Rainbow P-12 College</t>
  </si>
  <si>
    <t>03 5395 1063</t>
  </si>
  <si>
    <t>rainbow.p12@edumail.vic.gov.au</t>
  </si>
  <si>
    <t>http://rainbowp12.vic.edu.au/</t>
  </si>
  <si>
    <t>17 Albert Street</t>
  </si>
  <si>
    <t>Rainbow</t>
  </si>
  <si>
    <t xml:space="preserve">Hobsons Bay </t>
  </si>
  <si>
    <t>Altona College</t>
  </si>
  <si>
    <t>03 9250 8050</t>
  </si>
  <si>
    <t>altona.co@education.vic.gov.au</t>
  </si>
  <si>
    <t>https://www.altonacollege.vic.edu.au/</t>
  </si>
  <si>
    <t>103A Grieve Parade</t>
  </si>
  <si>
    <t>Altona</t>
  </si>
  <si>
    <t>Jessica Skogstad</t>
  </si>
  <si>
    <t>Jessica.Skogstad@education.vic.gov.au</t>
  </si>
  <si>
    <t>Hobsons Bay City Council</t>
  </si>
  <si>
    <t>Bayside P-12 College</t>
  </si>
  <si>
    <t>03 9393 5800</t>
  </si>
  <si>
    <t>bayside.p12@education.vic.gov.au</t>
  </si>
  <si>
    <t>https://bayside.vic.edu.au/</t>
  </si>
  <si>
    <t>29-69 Kororoit Creek Road</t>
  </si>
  <si>
    <t>Williamstown</t>
  </si>
  <si>
    <t>Jane Altermatt</t>
  </si>
  <si>
    <t>Jane.Altermatt@education.vic.gov.au</t>
  </si>
  <si>
    <t>0413 013 563</t>
  </si>
  <si>
    <t>Secondary School Nurse</t>
  </si>
  <si>
    <t>Emmanuel College St Pauls campus</t>
  </si>
  <si>
    <t>03 8325 5100</t>
  </si>
  <si>
    <t>principal@ecmelb.catholic.edu.au</t>
  </si>
  <si>
    <t>https://www.ecmelb.catholic.edu.au/</t>
  </si>
  <si>
    <t>423 Blackshaws Road</t>
  </si>
  <si>
    <t>Altona North</t>
  </si>
  <si>
    <t>Matthew Farrugia</t>
  </si>
  <si>
    <t>mfarrugia@ecmelb.catholic.edu.au</t>
  </si>
  <si>
    <t>Ass. VCAL Coordinator</t>
  </si>
  <si>
    <t>Jennings Street School</t>
  </si>
  <si>
    <t>(03) 9360 9322</t>
  </si>
  <si>
    <t>jennings.street.sch@education.vic.gov.au</t>
  </si>
  <si>
    <t>https://www.jenningsstreetschool.vic.edu.au/</t>
  </si>
  <si>
    <t>4 Jennings Street</t>
  </si>
  <si>
    <t>Laverton</t>
  </si>
  <si>
    <t>Laverton P-12 College</t>
  </si>
  <si>
    <t>03 9369 1833</t>
  </si>
  <si>
    <t>laverton.p12.co@education.vic.gov.au</t>
  </si>
  <si>
    <t>https://www.lavertonp12college.vic.edu.au/</t>
  </si>
  <si>
    <t>91 Bladin Street</t>
  </si>
  <si>
    <t>Michelle Hynson</t>
  </si>
  <si>
    <t>Michelle.Hynson@education.vic.gov.au</t>
  </si>
  <si>
    <t>0401 988 194</t>
  </si>
  <si>
    <t>Mount St Joseph Girls' College</t>
  </si>
  <si>
    <t>03 8398 2000</t>
  </si>
  <si>
    <t>info@msj.vic.edu.au</t>
  </si>
  <si>
    <t>https://www.msj.vic.edu.au/</t>
  </si>
  <si>
    <t>133 Maidstone Street</t>
  </si>
  <si>
    <t>Alison Duncan</t>
  </si>
  <si>
    <t>aduncan@msj.vic.edu.au</t>
  </si>
  <si>
    <t>Senior Wellbeing Leader</t>
  </si>
  <si>
    <r>
      <rPr>
        <b/>
        <sz val="10"/>
        <color rgb="FF000000"/>
        <rFont val="Calibri"/>
        <family val="2"/>
      </rPr>
      <t>(2023) Secondary Contact:</t>
    </r>
    <r>
      <rPr>
        <sz val="10"/>
        <color rgb="FF000000"/>
        <rFont val="Calibri"/>
        <family val="2"/>
      </rPr>
      <t xml:space="preserve"> Kelly Sexton</t>
    </r>
  </si>
  <si>
    <t>Western Autistic School</t>
  </si>
  <si>
    <t>03 9097 2000</t>
  </si>
  <si>
    <t>https://westernautisticschool.vic.edu.au/</t>
  </si>
  <si>
    <t>1 Burnley Street</t>
  </si>
  <si>
    <t>Williamstown High School</t>
  </si>
  <si>
    <t>03 9397 1899</t>
  </si>
  <si>
    <t>williamstown.hs@edumail.vic.gov.au</t>
  </si>
  <si>
    <t>https://www.willihigh.vic.edu.au/</t>
  </si>
  <si>
    <t>76 Pasco Street</t>
  </si>
  <si>
    <t>Michael Patchell</t>
  </si>
  <si>
    <t>Michael.Patchell@education.vic.gov.au</t>
  </si>
  <si>
    <t>Year 11 Level Coordinator</t>
  </si>
  <si>
    <t xml:space="preserve">Horsham </t>
  </si>
  <si>
    <t>Holy Trinity Lutheran College</t>
  </si>
  <si>
    <t>03 5382 2529</t>
  </si>
  <si>
    <t>admin@htlc.vic.edu.au</t>
  </si>
  <si>
    <t>https://htlc.vic.edu.au/</t>
  </si>
  <si>
    <t>25 Trinity Drive</t>
  </si>
  <si>
    <t>Chris Versteegen</t>
  </si>
  <si>
    <t>chris.versteegen@htlc.vic.edu.au</t>
  </si>
  <si>
    <t xml:space="preserve">VCAL Coordinator | Secondary Teacher </t>
  </si>
  <si>
    <t>Horsham College</t>
  </si>
  <si>
    <t>03 5381 7100</t>
  </si>
  <si>
    <t>horsham.co@edumail.vic.gov.au</t>
  </si>
  <si>
    <t>https://www.horsham-college.vic.edu.au/</t>
  </si>
  <si>
    <t>23 High Street North</t>
  </si>
  <si>
    <t>Horsham Special School</t>
  </si>
  <si>
    <t>03 5381 1475</t>
  </si>
  <si>
    <t>horsham.ss@education.vic.gov.au</t>
  </si>
  <si>
    <t>http://www.hsds.vic.edu.au/</t>
  </si>
  <si>
    <t>17 High Street North</t>
  </si>
  <si>
    <t>St Brigid's College</t>
  </si>
  <si>
    <t>03 5382 3545</t>
  </si>
  <si>
    <t>info@stbc.vic.edu.au</t>
  </si>
  <si>
    <t>https://www.stbc.vic.edu.au/</t>
  </si>
  <si>
    <t>97 Robinson Street</t>
  </si>
  <si>
    <t>Lesley Lannen</t>
  </si>
  <si>
    <t>llannen@stbc.vic.edu.au</t>
  </si>
  <si>
    <t xml:space="preserve">Hume </t>
  </si>
  <si>
    <t>Aitken College</t>
  </si>
  <si>
    <t>03 9333 1866</t>
  </si>
  <si>
    <t>admin@aitkencollege.edu.au</t>
  </si>
  <si>
    <t>https://www.aitkencollege.edu.au/</t>
  </si>
  <si>
    <t>1010 Mickleham Road</t>
  </si>
  <si>
    <t>Greenvale</t>
  </si>
  <si>
    <t>Hume City Council</t>
  </si>
  <si>
    <t>Broadmeadows Special Developmental School</t>
  </si>
  <si>
    <t>03 9302 1244</t>
  </si>
  <si>
    <t>broadmeadows.sds@education.vic.gov.au</t>
  </si>
  <si>
    <t>https://www.broadmeadowssds.vic.edu.au/</t>
  </si>
  <si>
    <t>30-40 Sorrento Street</t>
  </si>
  <si>
    <t>Broadmeadows</t>
  </si>
  <si>
    <t>Collingwood English Language School Broadmeadows Campus</t>
  </si>
  <si>
    <t>(03) 9419 7633</t>
  </si>
  <si>
    <t>collingwood.els.broadmeadows@edumail.vic.gov.au</t>
  </si>
  <si>
    <t>https://www.collingwoodels.vic.edu.au</t>
  </si>
  <si>
    <t>80 Johnstone Street</t>
  </si>
  <si>
    <t>Collingwood English Language School Craigieburn Campus</t>
  </si>
  <si>
    <t>collingwood.els.craigieburn@edumail.vic.gov.au</t>
  </si>
  <si>
    <t>71 Northleigh Avenue</t>
  </si>
  <si>
    <t>Craigieburn</t>
  </si>
  <si>
    <t>Craigieburn Secondary College</t>
  </si>
  <si>
    <t>03 9308 1144</t>
  </si>
  <si>
    <t>craigieburn.sc@edumail.vic.gov.au</t>
  </si>
  <si>
    <t>http://www.craigieburnsc.vic.edu.au/</t>
  </si>
  <si>
    <t>102 Hothlyn Drive</t>
  </si>
  <si>
    <t>Linda Harris</t>
  </si>
  <si>
    <t>linda.harris@education.vic.gov.au</t>
  </si>
  <si>
    <t>VCAL Learning Specialist</t>
  </si>
  <si>
    <t>Gladstone Park Secondary College</t>
  </si>
  <si>
    <t>03 9933 0500</t>
  </si>
  <si>
    <t>gladstone.park.sc@education.vic.gov.au</t>
  </si>
  <si>
    <t>http://www.gladstoneparksc.vic.edu.au/</t>
  </si>
  <si>
    <t>Taylor Drive</t>
  </si>
  <si>
    <t>Gladstone Park</t>
  </si>
  <si>
    <t>Joanne Carvalho</t>
  </si>
  <si>
    <t>joanne.carvalho@education.vic.gov.au</t>
  </si>
  <si>
    <t>Senior School Events Coordinator</t>
  </si>
  <si>
    <r>
      <rPr>
        <b/>
        <sz val="10"/>
        <color rgb="FF000000"/>
        <rFont val="Calibri"/>
        <family val="2"/>
      </rPr>
      <t>(2023) Secondary Contact:</t>
    </r>
    <r>
      <rPr>
        <sz val="10"/>
        <color rgb="FF000000"/>
        <rFont val="Calibri"/>
        <family val="2"/>
      </rPr>
      <t xml:space="preserve"> Elizabeth Dickin &lt;elizabeth.dickin@education.vic.gov.au&gt;</t>
    </r>
    <r>
      <rPr>
        <b/>
        <sz val="10"/>
        <color rgb="FF000000"/>
        <rFont val="Calibri"/>
        <family val="2"/>
      </rPr>
      <t xml:space="preserve"> (Previously, 2022)</t>
    </r>
    <r>
      <rPr>
        <sz val="10"/>
        <color rgb="FF000000"/>
        <rFont val="Calibri"/>
        <family val="2"/>
      </rPr>
      <t xml:space="preserve"> Camelia Jansz &lt;Camelia.Jansz@education.vic.gov.au&gt;</t>
    </r>
  </si>
  <si>
    <t>Hume Anglican Grammar Mt Ridley Campus</t>
  </si>
  <si>
    <t>03 8339 6900</t>
  </si>
  <si>
    <t>info@humegrammar.vic.edu.au</t>
  </si>
  <si>
    <t>https://www.humegrammar.vic.edu.au/front</t>
  </si>
  <si>
    <t>100 Mt Ridley Road</t>
  </si>
  <si>
    <t>Mickleham</t>
  </si>
  <si>
    <t>Tamara Vasiliadis</t>
  </si>
  <si>
    <t>vasiliadist@humegrammar.vic.edu.au</t>
  </si>
  <si>
    <t>0 458012851</t>
  </si>
  <si>
    <r>
      <rPr>
        <b/>
        <sz val="10"/>
        <color rgb="FF000000"/>
        <rFont val="Calibri"/>
        <family val="2"/>
      </rPr>
      <t>(2023) Secondary Contact:</t>
    </r>
    <r>
      <rPr>
        <sz val="10"/>
        <color rgb="FF000000"/>
        <rFont val="Calibri"/>
        <family val="2"/>
      </rPr>
      <t xml:space="preserve"> Jeremy Martin &lt;martinj@humegrammar.vic.edu.au&gt;</t>
    </r>
    <r>
      <rPr>
        <b/>
        <sz val="10"/>
        <color rgb="FF000000"/>
        <rFont val="Calibri"/>
        <family val="2"/>
      </rPr>
      <t xml:space="preserve"> (Previously, 2022)</t>
    </r>
    <r>
      <rPr>
        <sz val="10"/>
        <color rgb="FF000000"/>
        <rFont val="Calibri"/>
        <family val="2"/>
      </rPr>
      <t xml:space="preserve"> Acacia Cooper &lt;coopera@humegrammar.vic.edu.au&gt;</t>
    </r>
  </si>
  <si>
    <t xml:space="preserve">Hume Central Secondary College </t>
  </si>
  <si>
    <t>03 9066 3600</t>
  </si>
  <si>
    <t>hume.central.sc@edumail.vic.gov.au</t>
  </si>
  <si>
    <t>http://www.humecentralsc.vic.edu.au/</t>
  </si>
  <si>
    <t>60-78 Tanderrum Way</t>
  </si>
  <si>
    <t>Emily Rosenbrock</t>
  </si>
  <si>
    <t>emily.rosenbrock@education.vic.gov.au</t>
  </si>
  <si>
    <t>9066 3600</t>
  </si>
  <si>
    <t>Hume Valley School</t>
  </si>
  <si>
    <t>03 9309 3477</t>
  </si>
  <si>
    <t>hume.valley.sch@education.vic.gov.au</t>
  </si>
  <si>
    <t>http://www.humevalley.vic.edu.au/</t>
  </si>
  <si>
    <t>15-41 Koroit Avenue</t>
  </si>
  <si>
    <t>Loren Cronin</t>
  </si>
  <si>
    <t>loren.cronin@education.vic.gov.au</t>
  </si>
  <si>
    <r>
      <rPr>
        <b/>
        <sz val="10"/>
        <color rgb="FF000000"/>
        <rFont val="Calibri"/>
        <family val="2"/>
      </rPr>
      <t>(2023) Secondary Contact:</t>
    </r>
    <r>
      <rPr>
        <sz val="10"/>
        <color rgb="FF000000"/>
        <rFont val="Calibri"/>
        <family val="2"/>
      </rPr>
      <t xml:space="preserve"> Sheridan Ralston &lt;sheridan.ralston@education.vic.gov.au&gt;</t>
    </r>
  </si>
  <si>
    <t>Ilim College Kiewa Campus (Boys)</t>
  </si>
  <si>
    <t>03 9302 1150</t>
  </si>
  <si>
    <t>info@ilimcollege.vic.edu.au</t>
  </si>
  <si>
    <t>https://www.ilimcollege.vic.edu.au/</t>
  </si>
  <si>
    <t>26-44 Kiewa Crescent</t>
  </si>
  <si>
    <t>Dallas</t>
  </si>
  <si>
    <t>Sevinc Ofli</t>
  </si>
  <si>
    <t>s.ofli@ilimcollege.vic.edu.au</t>
  </si>
  <si>
    <t>Ilim College Secondary Girls Campus</t>
  </si>
  <si>
    <t>03 9302 3771</t>
  </si>
  <si>
    <t>30 Inverloch Crescent</t>
  </si>
  <si>
    <t>Amina Rawal</t>
  </si>
  <si>
    <t>a.rawal@ilimcollege.vic.edu.au</t>
  </si>
  <si>
    <t>(03) 9302 3771</t>
  </si>
  <si>
    <t>Secondary Teacher</t>
  </si>
  <si>
    <t>Jacana School for Autism</t>
  </si>
  <si>
    <t>03 9309 6258</t>
  </si>
  <si>
    <t>jacana.school@education.vic.gov.au</t>
  </si>
  <si>
    <t>http://www.jacanaschoolforautism.vic.edu.au/</t>
  </si>
  <si>
    <t>19-39 Landy Road</t>
  </si>
  <si>
    <t>Jacana</t>
  </si>
  <si>
    <t>Kerry Norton</t>
  </si>
  <si>
    <t>Kerry.Norton@education.vic.gov.au</t>
  </si>
  <si>
    <t>0425 856 279</t>
  </si>
  <si>
    <t>Kangan Institute Broadmeadows Campus</t>
  </si>
  <si>
    <t>13 82 33</t>
  </si>
  <si>
    <t>enquiries@kangan.edu.au</t>
  </si>
  <si>
    <t>https://www.kangan.edu.au/campuses/broadmeadows</t>
  </si>
  <si>
    <t>Pearcedale Parade</t>
  </si>
  <si>
    <t>Julia Trost</t>
  </si>
  <si>
    <t>jtrost@kangan.edu.au</t>
  </si>
  <si>
    <t>03 9279 2535</t>
  </si>
  <si>
    <t>Youth Worker</t>
  </si>
  <si>
    <r>
      <rPr>
        <b/>
        <sz val="10"/>
        <color rgb="FF000000"/>
        <rFont val="Calibri"/>
        <family val="2"/>
      </rPr>
      <t>(2023) Secondary Contact:</t>
    </r>
    <r>
      <rPr>
        <sz val="10"/>
        <color rgb="FF000000"/>
        <rFont val="Calibri"/>
        <family val="2"/>
      </rPr>
      <t xml:space="preserve"> David Stillwell &lt;dstillwell@kangan.edu.au&gt; 0466 825 963</t>
    </r>
  </si>
  <si>
    <t>Kolbe Catholic College</t>
  </si>
  <si>
    <t>03 8339 3060</t>
  </si>
  <si>
    <t>office@kolbecc.catholic.edu.au</t>
  </si>
  <si>
    <t>https://www.kolbecc.catholic.edu.au/</t>
  </si>
  <si>
    <t>Lysterfield Drive</t>
  </si>
  <si>
    <t>Greenvale Lakes</t>
  </si>
  <si>
    <t>Stephen Brasier</t>
  </si>
  <si>
    <t>sbrasier@kolbecc.catholic.edu.au</t>
  </si>
  <si>
    <r>
      <rPr>
        <b/>
        <sz val="10"/>
        <color rgb="FF000000"/>
        <rFont val="Calibri"/>
        <family val="2"/>
      </rPr>
      <t>(2023) Secondary Contact:</t>
    </r>
    <r>
      <rPr>
        <sz val="10"/>
        <color rgb="FF000000"/>
        <rFont val="Calibri"/>
        <family val="2"/>
      </rPr>
      <t xml:space="preserve"> Adam Gonzalez &lt;agonzalez@kolbecc.catholic.edu.au&gt; </t>
    </r>
    <r>
      <rPr>
        <b/>
        <sz val="10"/>
        <color rgb="FF000000"/>
        <rFont val="Calibri"/>
        <family val="2"/>
      </rPr>
      <t>(Previously, 2022)</t>
    </r>
    <r>
      <rPr>
        <sz val="10"/>
        <color rgb="FF000000"/>
        <rFont val="Calibri"/>
        <family val="2"/>
      </rPr>
      <t xml:space="preserve"> Anthony Schepis &lt;aschepis@kolbecc.catholic.edu.au&gt;</t>
    </r>
  </si>
  <si>
    <t>Mount Ridley P-12 College</t>
  </si>
  <si>
    <t>03 8338 3600</t>
  </si>
  <si>
    <t>mount.ridley.p12@education.vic.gov.au</t>
  </si>
  <si>
    <t>http://www.mountridleycollege.vic.edu.au/</t>
  </si>
  <si>
    <t>2-30 Hampton Street</t>
  </si>
  <si>
    <t>Sarah Relf</t>
  </si>
  <si>
    <t>sarah.relf@education.vic.gov.au</t>
  </si>
  <si>
    <t>Penola Catholic College</t>
  </si>
  <si>
    <t>03 9301 2777</t>
  </si>
  <si>
    <t>principal@penola.vic.edu.au</t>
  </si>
  <si>
    <t>https://penola.vic.edu.au/</t>
  </si>
  <si>
    <t>29 GIbson Street</t>
  </si>
  <si>
    <t>Danny Diaz, Andrew Theodorakopoulos</t>
  </si>
  <si>
    <t>ddiaz@penola.vic.edu.au; atheodorakopoulos@penola.vic.edu.au</t>
  </si>
  <si>
    <t xml:space="preserve">Andrew - 03 9908 9094 </t>
  </si>
  <si>
    <t>Year 11 Coordinator and Teacher of Mathematics</t>
  </si>
  <si>
    <t>Roxburgh College</t>
  </si>
  <si>
    <t>03 9930 8100</t>
  </si>
  <si>
    <t>roxburgh.co.roxburgh@edumail.vic.gov.au</t>
  </si>
  <si>
    <t>http://roxburghcollege.vic.edu.au/</t>
  </si>
  <si>
    <t>60-70 Donald Cameron Drive</t>
  </si>
  <si>
    <t>Roxburgh Park</t>
  </si>
  <si>
    <t>Sunita Badhwar</t>
  </si>
  <si>
    <t>Sunita.Badhwar@education.vic.gov.au</t>
  </si>
  <si>
    <t>(03) 9930 8100</t>
  </si>
  <si>
    <t>Senior School Leader</t>
  </si>
  <si>
    <r>
      <rPr>
        <b/>
        <sz val="10"/>
        <color rgb="FF000000"/>
        <rFont val="Calibri"/>
        <family val="2"/>
      </rPr>
      <t>(2023) Secondary Contact:</t>
    </r>
    <r>
      <rPr>
        <sz val="10"/>
        <color rgb="FF000000"/>
        <rFont val="Calibri"/>
        <family val="2"/>
      </rPr>
      <t xml:space="preserve"> Karan Kanwal</t>
    </r>
  </si>
  <si>
    <t>Roxburgh College - The Gateway School</t>
  </si>
  <si>
    <t>rider.damien.c@edumail.vic.gov.au</t>
  </si>
  <si>
    <t>http://gateway.roxburghcollege.vic.edu.au/</t>
  </si>
  <si>
    <t>33-37 Pearcedale Parade</t>
  </si>
  <si>
    <t>Salesian College Sunbury</t>
  </si>
  <si>
    <t>03 9744 0000</t>
  </si>
  <si>
    <t>hello@salesiansunbury.vic.edu.au</t>
  </si>
  <si>
    <t>https://www.salesian.vic.edu.au/</t>
  </si>
  <si>
    <t>1 Macedon Street</t>
  </si>
  <si>
    <t>Sunbury</t>
  </si>
  <si>
    <t>Romi Bennett</t>
  </si>
  <si>
    <t>rbennett@scr.vic.edu.au</t>
  </si>
  <si>
    <t>(03) 9744 0000</t>
  </si>
  <si>
    <t>Director - Student Wellbeing (10-12)</t>
  </si>
  <si>
    <r>
      <rPr>
        <b/>
        <sz val="10"/>
        <color rgb="FF000000"/>
        <rFont val="Calibri"/>
        <family val="2"/>
      </rPr>
      <t>(2023) Secondary Contact</t>
    </r>
    <r>
      <rPr>
        <sz val="10"/>
        <color rgb="FF000000"/>
        <rFont val="Calibri"/>
        <family val="2"/>
      </rPr>
      <t>: Rebecca Zammit - Bosco Campus Assistant</t>
    </r>
  </si>
  <si>
    <t>Sirius College Eastmeadows Campus (Girls)</t>
  </si>
  <si>
    <t>03 9301 9602</t>
  </si>
  <si>
    <t>eastmeadows@sirius.vic.edu.au</t>
  </si>
  <si>
    <t>Goulburn Street</t>
  </si>
  <si>
    <t xml:space="preserve"> 14/07/2021</t>
  </si>
  <si>
    <t xml:space="preserve">Inass Fayad </t>
  </si>
  <si>
    <t>inass.fayad@sirius.vic.edu.au</t>
  </si>
  <si>
    <t>03 9301 5800</t>
  </si>
  <si>
    <t>Year 11 and 12 Coordinator</t>
  </si>
  <si>
    <t>Sirius College Meadow Fair Campus (Boys)</t>
  </si>
  <si>
    <t>03 8576 8500</t>
  </si>
  <si>
    <t>meadowfair@sirius.vic.edu.au</t>
  </si>
  <si>
    <t>23 Lilliput Street</t>
  </si>
  <si>
    <t>Michael Kapadia</t>
  </si>
  <si>
    <t>michael.kapadia@sirius.vic.edu.au</t>
  </si>
  <si>
    <t>03 9309 0988</t>
  </si>
  <si>
    <t>St Mary's Coptic Orthodox College</t>
  </si>
  <si>
    <t>03 9302 2788</t>
  </si>
  <si>
    <t>info@stmarys.vic.edu.au</t>
  </si>
  <si>
    <t>https://www.stmarys.vic.edu.au/</t>
  </si>
  <si>
    <t>19-35 Thorpdale Avenue</t>
  </si>
  <si>
    <t>Coolaroo</t>
  </si>
  <si>
    <t>Chris Mathew</t>
  </si>
  <si>
    <t>c.mathew@stmarys.vic.edu.au</t>
  </si>
  <si>
    <t>03 9301 0932</t>
  </si>
  <si>
    <r>
      <rPr>
        <b/>
        <sz val="10"/>
        <color rgb="FF000000"/>
        <rFont val="Calibri"/>
        <family val="2"/>
      </rPr>
      <t>(2023) Secondary Contact</t>
    </r>
    <r>
      <rPr>
        <sz val="10"/>
        <color rgb="FF000000"/>
        <rFont val="Calibri"/>
        <family val="2"/>
      </rPr>
      <t>: Evan Kasapis &lt;e.kasapis@stmarys.vic.edu.au&gt;</t>
    </r>
  </si>
  <si>
    <t>Sunbury And Macedon Ranges Specialist School</t>
  </si>
  <si>
    <t>03 5428 9222</t>
  </si>
  <si>
    <t>sunbury.macedon.ranges.bullengarook@education.vic.gov.au</t>
  </si>
  <si>
    <t>http://wordpress.smrss.vic.edu.au/</t>
  </si>
  <si>
    <t>705 Bacchus Marsh Road</t>
  </si>
  <si>
    <t>Sunbury College</t>
  </si>
  <si>
    <t>03 9744 1066</t>
  </si>
  <si>
    <t>sunbury.co@education.vic.gov.au</t>
  </si>
  <si>
    <t>https://www.sunburysc.vic.edu.au/</t>
  </si>
  <si>
    <t>30 Racecourse Road</t>
  </si>
  <si>
    <t>Sarah Heath</t>
  </si>
  <si>
    <t>Sarah.Heath@education.vic.gov.au</t>
  </si>
  <si>
    <t>9744 1066</t>
  </si>
  <si>
    <t>Sunbury Downs Secondary College</t>
  </si>
  <si>
    <t>03 9744 7366</t>
  </si>
  <si>
    <t>sunbury.downs.sc@education.vic.gov.au</t>
  </si>
  <si>
    <t>https://www.sunburydowns.vic.edu.au/</t>
  </si>
  <si>
    <t>Mitchells Lane</t>
  </si>
  <si>
    <t>Nicollette Plakas</t>
  </si>
  <si>
    <t>Nicollette.Plakas@education.vic.gov.au</t>
  </si>
  <si>
    <t>03 9744 0500</t>
  </si>
  <si>
    <t xml:space="preserve">Year 11 Coordinator Assistant </t>
  </si>
  <si>
    <t xml:space="preserve">Indigo </t>
  </si>
  <si>
    <t>Beechworth Secondary College</t>
  </si>
  <si>
    <t>03 5728 1264</t>
  </si>
  <si>
    <t>beechworth.sc@edumail.vic.gov.au</t>
  </si>
  <si>
    <t>http://www.bworthsc.vic.edu.au/</t>
  </si>
  <si>
    <t>85 Balaclava Road</t>
  </si>
  <si>
    <t>Beechworth</t>
  </si>
  <si>
    <t>Rutherglen High School</t>
  </si>
  <si>
    <t>02 6032 9483</t>
  </si>
  <si>
    <t>rutherglen.hs@education.vic.gov.au</t>
  </si>
  <si>
    <t>http://www.rutherglenhs.vic.edu.au/</t>
  </si>
  <si>
    <t>40 Sheridans Bridge Road</t>
  </si>
  <si>
    <t>Rutherglen</t>
  </si>
  <si>
    <t>Brooke Henderson</t>
  </si>
  <si>
    <t>Brooke.Henderson@education.vic.gov.au</t>
  </si>
  <si>
    <t xml:space="preserve">Kingston </t>
  </si>
  <si>
    <t>Bayside Special Developmental School</t>
  </si>
  <si>
    <t>03 9555 4155</t>
  </si>
  <si>
    <t>bayside.sds@education.vic.gov.au</t>
  </si>
  <si>
    <t>https://www.baysidesds.vic.edu.au/</t>
  </si>
  <si>
    <t>Genoa Street</t>
  </si>
  <si>
    <t>Moorabbin</t>
  </si>
  <si>
    <t>Kingston City Council</t>
  </si>
  <si>
    <t>Cheltenham Secondary College</t>
  </si>
  <si>
    <t>9555 5955</t>
  </si>
  <si>
    <t>cheltenham.sc@edumail.vic.gov.au</t>
  </si>
  <si>
    <t>https://www.cheltsec.vic.edu.au/</t>
  </si>
  <si>
    <t>73 Bernard Street</t>
  </si>
  <si>
    <t>Cheltenham</t>
  </si>
  <si>
    <t>Heatherton Christian College</t>
  </si>
  <si>
    <t>03 8551 6650</t>
  </si>
  <si>
    <t>office@hcc.vic.edu.au</t>
  </si>
  <si>
    <t>https://www.hcc.vic.edu.au/</t>
  </si>
  <si>
    <t>316-322 Kingston Road</t>
  </si>
  <si>
    <t>Clarinda</t>
  </si>
  <si>
    <t>Holmesglen Moorabbin Campus</t>
  </si>
  <si>
    <t xml:space="preserve">Leanne Azzopardi </t>
  </si>
  <si>
    <t>Leanne.Azzopardi@holmesglen.edu.au</t>
  </si>
  <si>
    <t>Kilbreda College</t>
  </si>
  <si>
    <t> 03 9584 7766</t>
  </si>
  <si>
    <t>kilbreda@kilbreda.vic.edu.au</t>
  </si>
  <si>
    <t>https://www.kilbreda.vic.edu.au/</t>
  </si>
  <si>
    <t>Como Parade</t>
  </si>
  <si>
    <t>Mentone</t>
  </si>
  <si>
    <t>Sue Dempster</t>
  </si>
  <si>
    <t>sue.dempster@kilbreda.vic.edu.au</t>
  </si>
  <si>
    <t xml:space="preserve">9581 7766 </t>
  </si>
  <si>
    <r>
      <rPr>
        <b/>
        <sz val="10"/>
        <color rgb="FF000000"/>
        <rFont val="Calibri"/>
        <family val="2"/>
      </rPr>
      <t>(2023) Secondary Contact:</t>
    </r>
    <r>
      <rPr>
        <sz val="10"/>
        <color rgb="FF000000"/>
        <rFont val="Calibri"/>
        <family val="2"/>
      </rPr>
      <t xml:space="preserve"> Vince Camera &lt;vince.camera@kilbreda.vic.edu.au&gt; </t>
    </r>
    <r>
      <rPr>
        <b/>
        <sz val="10"/>
        <color rgb="FF000000"/>
        <rFont val="Calibri"/>
        <family val="2"/>
      </rPr>
      <t>(Previous Contact)</t>
    </r>
    <r>
      <rPr>
        <sz val="10"/>
        <color rgb="FF000000"/>
        <rFont val="Calibri"/>
        <family val="2"/>
      </rPr>
      <t xml:space="preserve"> Trish Moloney &lt;Trish.Moloney@kilbreda.vic.edu.au&gt;</t>
    </r>
  </si>
  <si>
    <t>Mentone Girls' Grammar School</t>
  </si>
  <si>
    <t> 03 9581 1200</t>
  </si>
  <si>
    <t>info@mentonegirls.vic.edu.au</t>
  </si>
  <si>
    <t>https://www.mentonegirls.vic.edu.au/</t>
  </si>
  <si>
    <t>11 Mentone Parade</t>
  </si>
  <si>
    <t>Rita Czwarno</t>
  </si>
  <si>
    <t>rczwarno@mentonegirls.vic.edu.au</t>
  </si>
  <si>
    <t>Mentone Girls' Secondary College</t>
  </si>
  <si>
    <t>03 9581 5200</t>
  </si>
  <si>
    <t>mentone.girls.sc@education.vic.gov.au</t>
  </si>
  <si>
    <t>https://mgsc.vic.edu.au/</t>
  </si>
  <si>
    <t>Corner Balcombe &amp; Charman Roads</t>
  </si>
  <si>
    <t>Mentone Grammar School</t>
  </si>
  <si>
    <t>03 9584 4211</t>
  </si>
  <si>
    <t>enquiry@mentonegramar.net</t>
  </si>
  <si>
    <t>https://www.mentonegrammar.net/</t>
  </si>
  <si>
    <t>63 Venice Street</t>
  </si>
  <si>
    <t>Mordialloc College</t>
  </si>
  <si>
    <t>03 9580 1184</t>
  </si>
  <si>
    <t>mordialloc.co@education.vic.gov.au</t>
  </si>
  <si>
    <t>http://www.mcsc.vic.edu.au/</t>
  </si>
  <si>
    <t>1 Station Street</t>
  </si>
  <si>
    <t>Mordialloc</t>
  </si>
  <si>
    <t xml:space="preserve">Robyn Wilson </t>
  </si>
  <si>
    <t>Robyn.Wilson2@education.vic.gov.au</t>
  </si>
  <si>
    <t>Oakwood School VCAL Campus</t>
  </si>
  <si>
    <t>03 8796 0234</t>
  </si>
  <si>
    <t>15 Chelsea Road</t>
  </si>
  <si>
    <t>Chelsea</t>
  </si>
  <si>
    <t>Parkdale Secondary College</t>
  </si>
  <si>
    <t> 03 9580 6311</t>
  </si>
  <si>
    <t>parkdale.sc@education.vic.gov.au</t>
  </si>
  <si>
    <t>http://www.parkdalesc.vic.edu.au/</t>
  </si>
  <si>
    <t>120 Warren Road</t>
  </si>
  <si>
    <t>Faya Mrad</t>
  </si>
  <si>
    <t>faya.mrad@education.vic.gov.au</t>
  </si>
  <si>
    <t>03 9580 6311</t>
  </si>
  <si>
    <r>
      <rPr>
        <b/>
        <sz val="10"/>
        <color rgb="FF000000"/>
        <rFont val="Calibri"/>
        <family val="2"/>
      </rPr>
      <t>(2023) Secondary Contact</t>
    </r>
    <r>
      <rPr>
        <sz val="10"/>
        <color rgb="FF000000"/>
        <rFont val="Calibri"/>
        <family val="2"/>
      </rPr>
      <t>: Lucas Vogt &lt;Lucas.Vogt@education.vic.gov.au&gt;</t>
    </r>
  </si>
  <si>
    <t>St Bede's College</t>
  </si>
  <si>
    <t> 03 9582 5999</t>
  </si>
  <si>
    <t>stbedes@stbedes.catholic.edu.au</t>
  </si>
  <si>
    <t>https://www.stbedes.catholic.edu.au/</t>
  </si>
  <si>
    <t>Granville Street</t>
  </si>
  <si>
    <t>Mark Jones</t>
  </si>
  <si>
    <t>mj@stbedes.catholic.edu.au</t>
  </si>
  <si>
    <t>Deputy Principal</t>
  </si>
  <si>
    <t>Westall Secondary College</t>
  </si>
  <si>
    <t> 03 9546 3233</t>
  </si>
  <si>
    <t>info@westallsc.vic.edu.au</t>
  </si>
  <si>
    <t>https://www.westallsc.vic.edu.au/</t>
  </si>
  <si>
    <t>88 Rosebank Avenue</t>
  </si>
  <si>
    <t>Clayton South</t>
  </si>
  <si>
    <t>Helen Ifandis</t>
  </si>
  <si>
    <t>Helen.Ifandis@education.vic.gov.au</t>
  </si>
  <si>
    <t>03 9546 3233</t>
  </si>
  <si>
    <t>Yarrabah School</t>
  </si>
  <si>
    <t>03 9580 0384</t>
  </si>
  <si>
    <t>yarrabah.sch@education.vic.gov.au</t>
  </si>
  <si>
    <t>http://www.yarrabah.sch.vic.edu.au/</t>
  </si>
  <si>
    <t>23 Mill Street</t>
  </si>
  <si>
    <t>Aspendale</t>
  </si>
  <si>
    <t xml:space="preserve">Knox </t>
  </si>
  <si>
    <t>Bayswater Secondary College</t>
  </si>
  <si>
    <t>03 8720 7555</t>
  </si>
  <si>
    <t>bayswater.sc@edumail.vic.gov.au</t>
  </si>
  <si>
    <t>http://www.bayswatersc.vic.edu.au/</t>
  </si>
  <si>
    <t>14 Orchard Road</t>
  </si>
  <si>
    <t>Bayswater</t>
  </si>
  <si>
    <t>Knox City Council</t>
  </si>
  <si>
    <t>Boronia K-12 College</t>
  </si>
  <si>
    <t>03 9760 4900</t>
  </si>
  <si>
    <t>boronia.k12@education.vic.gov.au</t>
  </si>
  <si>
    <t>https://www.boroniak-12.vic.edu.au/</t>
  </si>
  <si>
    <t>Albert Ave, Boronia</t>
  </si>
  <si>
    <t>Boronia</t>
  </si>
  <si>
    <t>Eastern Ranges School</t>
  </si>
  <si>
    <t>03 9758 3772</t>
  </si>
  <si>
    <t>eastern.ranges.sch@education.vic.gov.au</t>
  </si>
  <si>
    <t>https://easternrangesschool.vic.edu.au/</t>
  </si>
  <si>
    <t>56 Dorset Road</t>
  </si>
  <si>
    <t>Ferntree Gully</t>
  </si>
  <si>
    <t>Fairhills High School</t>
  </si>
  <si>
    <t>03 9758 5022</t>
  </si>
  <si>
    <t>Fairhills.hs@education.vic.gov.au</t>
  </si>
  <si>
    <t>https://www.fairhillshs.vic.edu.au/</t>
  </si>
  <si>
    <t>330 Scoresby Road</t>
  </si>
  <si>
    <t>Knoxfield</t>
  </si>
  <si>
    <t>Rowville Secondary College Eastern campus</t>
  </si>
  <si>
    <t>03 9755 4555</t>
  </si>
  <si>
    <t>Rowville.sc@education.vic.gov.au</t>
  </si>
  <si>
    <t>https://www.rowvillesc.vic.edu.au/</t>
  </si>
  <si>
    <t>Humphreys Way</t>
  </si>
  <si>
    <t>Rowville</t>
  </si>
  <si>
    <t>Rowville Secondary College Western campus</t>
  </si>
  <si>
    <t>Paratea Drive</t>
  </si>
  <si>
    <t>Scoresby Secondary College</t>
  </si>
  <si>
    <t>03 9765 4100</t>
  </si>
  <si>
    <t>scoresby.sc@edumail.vic.gov.au</t>
  </si>
  <si>
    <t>http://www.scoresbysc.vic.edu.au/</t>
  </si>
  <si>
    <t>2 Cavell Street</t>
  </si>
  <si>
    <t>Scoresby</t>
  </si>
  <si>
    <t>Tom Tsantlogianis</t>
  </si>
  <si>
    <t>Tom.Tsantlogianis@education.vic.gov.au</t>
  </si>
  <si>
    <t>St Andrews Christian College</t>
  </si>
  <si>
    <t>03 9808 9911</t>
  </si>
  <si>
    <t>enquiries@standrews.vic.edu.au</t>
  </si>
  <si>
    <t>https://standrews.vic.edu.au/</t>
  </si>
  <si>
    <t>130 Tyner Road</t>
  </si>
  <si>
    <t>Wantirna South</t>
  </si>
  <si>
    <t>Irena Yevlahova</t>
  </si>
  <si>
    <t>iyevlahova@standrews.vic.edu.au</t>
  </si>
  <si>
    <t>03 8847 8389</t>
  </si>
  <si>
    <t>Careers and Senior School Teacher</t>
  </si>
  <si>
    <t>St Joseph's College (Ferntree Gully)</t>
  </si>
  <si>
    <t>03 9758 2000</t>
  </si>
  <si>
    <t>info@stjosephs.com.au</t>
  </si>
  <si>
    <t>http://stjosephs.com.au/</t>
  </si>
  <si>
    <t>5 Brenock Pard Drive</t>
  </si>
  <si>
    <t>Benjamin Hodges</t>
  </si>
  <si>
    <t>bhodges@stjosephs.com.au</t>
  </si>
  <si>
    <t xml:space="preserve">03 9758 2000 </t>
  </si>
  <si>
    <r>
      <rPr>
        <b/>
        <sz val="10"/>
        <color rgb="FF000000"/>
        <rFont val="Calibri"/>
        <family val="2"/>
      </rPr>
      <t>(2023) Secondary Contact:</t>
    </r>
    <r>
      <rPr>
        <sz val="10"/>
        <color rgb="FF000000"/>
        <rFont val="Calibri"/>
        <family val="2"/>
      </rPr>
      <t xml:space="preserve"> Nelushka Sendapperuma &lt;nsendepperuma@stjosephs.com.au&gt; </t>
    </r>
    <r>
      <rPr>
        <b/>
        <sz val="10"/>
        <color rgb="FF000000"/>
        <rFont val="Calibri"/>
        <family val="2"/>
      </rPr>
      <t>(Previously, 2022)</t>
    </r>
    <r>
      <rPr>
        <sz val="10"/>
        <color rgb="FF000000"/>
        <rFont val="Calibri"/>
        <family val="2"/>
      </rPr>
      <t xml:space="preserve"> Craig Buys &lt;cbuys@stjosephs.com.au&gt;</t>
    </r>
  </si>
  <si>
    <t>Swinburne TAFE Wantirna</t>
  </si>
  <si>
    <t>03 9214 8000</t>
  </si>
  <si>
    <t>https://www.swinburne.edu.au/life-at-swinburne/locations/wantirna-campus/</t>
  </si>
  <si>
    <t>369 Stud Road</t>
  </si>
  <si>
    <t>Wantirna</t>
  </si>
  <si>
    <t>Jan Farrell</t>
  </si>
  <si>
    <t>jafarrell@swin.edu.au</t>
  </si>
  <si>
    <t>03 9726 1482</t>
  </si>
  <si>
    <t>The Knox School</t>
  </si>
  <si>
    <t>03 8805 3800</t>
  </si>
  <si>
    <t>Sonia.Lili@knox.vic.edu.au</t>
  </si>
  <si>
    <t>https://www.knox.vic.edu.au/</t>
  </si>
  <si>
    <t>220 Burwood Highway</t>
  </si>
  <si>
    <t>Jaszmin Dennis-Hayne</t>
  </si>
  <si>
    <t>Jaszmin.Dennis-Hayne@knox.vic.edu.au</t>
  </si>
  <si>
    <t>TAD Assistant</t>
  </si>
  <si>
    <t>Wantirna College</t>
  </si>
  <si>
    <t>03 9801 9700</t>
  </si>
  <si>
    <t>GeneralOffice@wantirnacollege.vic.edu.au</t>
  </si>
  <si>
    <t>https://www.wantirnacollege.vic.edu.au/</t>
  </si>
  <si>
    <t>Harold Street</t>
  </si>
  <si>
    <t>Katrina King</t>
  </si>
  <si>
    <t>kik@wantirnacollege.vic.edu.au</t>
  </si>
  <si>
    <t>9801 9700</t>
  </si>
  <si>
    <t>Later Years Leader - VCAL and Pathways</t>
  </si>
  <si>
    <t>03 9871 8600</t>
  </si>
  <si>
    <t>1248 High Street Road</t>
  </si>
  <si>
    <t xml:space="preserve">Latrobe </t>
  </si>
  <si>
    <t>Baringa Special School</t>
  </si>
  <si>
    <t>03 5127 1744</t>
  </si>
  <si>
    <t>baringa.ss@education.vic.gov.au</t>
  </si>
  <si>
    <t>http://www.baringass.vic.edu.au/</t>
  </si>
  <si>
    <t>47 Staff Street</t>
  </si>
  <si>
    <t>Moe</t>
  </si>
  <si>
    <t>Berry Street Morwell Office</t>
  </si>
  <si>
    <t>03 5134 5971</t>
  </si>
  <si>
    <t>morwell@berrystreet.org.au</t>
  </si>
  <si>
    <t>37 Elgin Street</t>
  </si>
  <si>
    <t>Morwell</t>
  </si>
  <si>
    <t>Kurnai College</t>
  </si>
  <si>
    <t>03 5132 3800</t>
  </si>
  <si>
    <t>kurnai.co@education.vic.gov.au</t>
  </si>
  <si>
    <t>https://kurnai.co/</t>
  </si>
  <si>
    <t>Bridle Road</t>
  </si>
  <si>
    <t>Latrobe Special Developmental School</t>
  </si>
  <si>
    <t>0431 741 956</t>
  </si>
  <si>
    <t>latrobe.sds@education.vic.gov.au</t>
  </si>
  <si>
    <t>http://www.latrobesds.vic.edu.au/</t>
  </si>
  <si>
    <t>56 Hickox Street</t>
  </si>
  <si>
    <t>Traralgon</t>
  </si>
  <si>
    <t>Lavalla Catholic College</t>
  </si>
  <si>
    <t>03 5174 5272</t>
  </si>
  <si>
    <t>administration_k@lavalla.vic.edu.au</t>
  </si>
  <si>
    <t>https://www.lavalla.vic.edu.au/</t>
  </si>
  <si>
    <t>Kosciusko Street</t>
  </si>
  <si>
    <t>Alice Nelson</t>
  </si>
  <si>
    <t>nelsali1@lavalla.vic.edu.au</t>
  </si>
  <si>
    <t xml:space="preserve">VCAL leader </t>
  </si>
  <si>
    <t>Lowanna College</t>
  </si>
  <si>
    <t>03 5127 9200</t>
  </si>
  <si>
    <t>lowanna.co@education.vic.gov.au</t>
  </si>
  <si>
    <t>https://www.lowanna.vic.edu.au/</t>
  </si>
  <si>
    <t>72-96 Newark Avenue</t>
  </si>
  <si>
    <t>Newborough</t>
  </si>
  <si>
    <t>Traralgon College</t>
  </si>
  <si>
    <t>03 5176 2240</t>
  </si>
  <si>
    <t>traralgon.co@edumail.vic.gov.au</t>
  </si>
  <si>
    <t>https://www.traralsc.vic.edu.au/</t>
  </si>
  <si>
    <t>154-184 Grey Street</t>
  </si>
  <si>
    <t>Ronan O’Sullivan</t>
  </si>
  <si>
    <t>ronan.osullivan@education.vic.gov.au</t>
  </si>
  <si>
    <t xml:space="preserve">Loddon </t>
  </si>
  <si>
    <t>Boort District P-12 School</t>
  </si>
  <si>
    <t>03 5455 2201</t>
  </si>
  <si>
    <t>boort.district.p12@education.vic.gov.au</t>
  </si>
  <si>
    <t>https://www.boortds.vic.edu.au/</t>
  </si>
  <si>
    <t>9-27 Malone Street</t>
  </si>
  <si>
    <t>Boort</t>
  </si>
  <si>
    <t>Merryn Rees</t>
  </si>
  <si>
    <t>merryn.rees@education.vic.gov.au</t>
  </si>
  <si>
    <t>East Loddon P-12 College</t>
  </si>
  <si>
    <t>03 5436 8300</t>
  </si>
  <si>
    <t>east.loddon.p12@education.vic.gov.au</t>
  </si>
  <si>
    <t>https://www.eastloddp12.vic.edu.au/</t>
  </si>
  <si>
    <t>Serpentine Road</t>
  </si>
  <si>
    <t>Dingee</t>
  </si>
  <si>
    <t>Sarah Krahe</t>
  </si>
  <si>
    <t>Sarah.Krahe@education.vic.gov.au</t>
  </si>
  <si>
    <t>(03) 5436 8300</t>
  </si>
  <si>
    <t>Wedderburn College</t>
  </si>
  <si>
    <t>5494 3011</t>
  </si>
  <si>
    <t>wedderburn.p12@edumail.vic.gov.au </t>
  </si>
  <si>
    <t>http://www.wedderburn.vic.edu.au/</t>
  </si>
  <si>
    <t>15-29 Hospital Street</t>
  </si>
  <si>
    <t>Wedderburn</t>
  </si>
  <si>
    <t>Carol Woodman</t>
  </si>
  <si>
    <t>VCAL/VCE Coordinators</t>
  </si>
  <si>
    <t xml:space="preserve">Macedon Ranges </t>
  </si>
  <si>
    <t>Alice Miller School</t>
  </si>
  <si>
    <t>5426 1751</t>
  </si>
  <si>
    <t>contact@alicemiller.school</t>
  </si>
  <si>
    <t>https://www.alicemillerschool.com/</t>
  </si>
  <si>
    <t>110 Bailey Road</t>
  </si>
  <si>
    <t>Macedon</t>
  </si>
  <si>
    <t>Braemar College</t>
  </si>
  <si>
    <t>5427 2500</t>
  </si>
  <si>
    <t>registrar@braemar.vic.edu.au</t>
  </si>
  <si>
    <t>https://braemar.vic.edu.au/</t>
  </si>
  <si>
    <t>1499 Mt Macedon Road</t>
  </si>
  <si>
    <t>Woodend</t>
  </si>
  <si>
    <t>Don Moran</t>
  </si>
  <si>
    <t>d.moran@braemar.vic.edu.au</t>
  </si>
  <si>
    <t>Year 11 Level Leader</t>
  </si>
  <si>
    <t>Gisborne Secondary College</t>
  </si>
  <si>
    <t>5428 3691</t>
  </si>
  <si>
    <t>gisborne.sc@education.vic.gov.au</t>
  </si>
  <si>
    <t>https://gisbornesc.vic.edu.au/</t>
  </si>
  <si>
    <t>Gisborne Melton Road</t>
  </si>
  <si>
    <t>Gisborne</t>
  </si>
  <si>
    <t>Kyneton High School</t>
  </si>
  <si>
    <t>5421 1100</t>
  </si>
  <si>
    <t>kyneton.hs@education.vic.gov.au</t>
  </si>
  <si>
    <t>http://www.kynetonhigh.vic.edu.au/</t>
  </si>
  <si>
    <t>7 Epping Street</t>
  </si>
  <si>
    <t>Kyneton</t>
  </si>
  <si>
    <t>Annette Brown</t>
  </si>
  <si>
    <t>annette.brown@education.vic.gov.au</t>
  </si>
  <si>
    <t>03 5421 1100</t>
  </si>
  <si>
    <t>Pathways/Senior Years Administration</t>
  </si>
  <si>
    <r>
      <rPr>
        <b/>
        <sz val="10"/>
        <color rgb="FF000000"/>
        <rFont val="Calibri"/>
        <family val="2"/>
      </rPr>
      <t>(2023) Secondary Contact</t>
    </r>
    <r>
      <rPr>
        <sz val="10"/>
        <color rgb="FF000000"/>
        <rFont val="Calibri"/>
        <family val="2"/>
      </rPr>
      <t>: Rebecca Wallace (Year 11 Level Leader)</t>
    </r>
  </si>
  <si>
    <t>Sacred Heart College Kyneton</t>
  </si>
  <si>
    <t>5421 1200</t>
  </si>
  <si>
    <t>principal@shckyneton.catholic.edu.au</t>
  </si>
  <si>
    <t>https://www.shckyneton.catholic.edu.au/</t>
  </si>
  <si>
    <t>94 High Street</t>
  </si>
  <si>
    <t>Anthony Diamond</t>
  </si>
  <si>
    <t>adiamond@shckyneton.catholic.edu.au</t>
  </si>
  <si>
    <t>(03) 5421 1200</t>
  </si>
  <si>
    <t>Y11 Level Leader</t>
  </si>
  <si>
    <t xml:space="preserve">Manningham </t>
  </si>
  <si>
    <t>Bulleen Heights School</t>
  </si>
  <si>
    <t>03 9852 1631</t>
  </si>
  <si>
    <t>bulleen.heights.sch@edumail.vic.gov.au</t>
  </si>
  <si>
    <t>http://bulleenheights.vic.edu.au/bhs/</t>
  </si>
  <si>
    <t>221 Manningham Road</t>
  </si>
  <si>
    <t>Bulleen</t>
  </si>
  <si>
    <t>Manningham City Council</t>
  </si>
  <si>
    <t>Doncaster Secondary College</t>
  </si>
  <si>
    <t>03 9848 4677</t>
  </si>
  <si>
    <t>doncaster.sc@education.vic.gov.au</t>
  </si>
  <si>
    <t>https://doncastersc.vic.edu.au/</t>
  </si>
  <si>
    <t>123 Church Road</t>
  </si>
  <si>
    <t>Doncaster</t>
  </si>
  <si>
    <t>Daniel Campbell</t>
  </si>
  <si>
    <t>Daniel.Campbell@education.vic.gov.au</t>
  </si>
  <si>
    <t>613 9848 4677</t>
  </si>
  <si>
    <t>Year 11 Leading teacher</t>
  </si>
  <si>
    <t>Donvale Christian College</t>
  </si>
  <si>
    <t>03 9844 2471</t>
  </si>
  <si>
    <t>office@donvale.vic.edu.au</t>
  </si>
  <si>
    <t>https://www.donvale.vic.edu.au/</t>
  </si>
  <si>
    <t>155 Tindals Road</t>
  </si>
  <si>
    <t>Donvale</t>
  </si>
  <si>
    <t>Dave Mitton</t>
  </si>
  <si>
    <t>david.mitton@donvale.vic.edu.au</t>
  </si>
  <si>
    <t>(03) 9844 2471</t>
  </si>
  <si>
    <t>East Doncaster Secondary College</t>
  </si>
  <si>
    <t>03 9842 2244</t>
  </si>
  <si>
    <t>east.doncaster.sc@education.vic.gov.au</t>
  </si>
  <si>
    <t>https://www.eastdonsc.vic.edu.au/</t>
  </si>
  <si>
    <t>20 George Street </t>
  </si>
  <si>
    <t>Doncaster East</t>
  </si>
  <si>
    <t>Paul Basford</t>
  </si>
  <si>
    <t>Paul.Basford@education.vic.gov.au</t>
  </si>
  <si>
    <t>Heatherwood School</t>
  </si>
  <si>
    <t>03 9842 8319</t>
  </si>
  <si>
    <t>heatherwood.sch@edumail.vic.gov.au</t>
  </si>
  <si>
    <t>http://www.heatherwood.vic.edu.au/</t>
  </si>
  <si>
    <t>370 Springvale Rd</t>
  </si>
  <si>
    <t>Marcellin College</t>
  </si>
  <si>
    <t>03 9851 1589</t>
  </si>
  <si>
    <t>info@marcellin.vic.edu.au</t>
  </si>
  <si>
    <t>https://www.marcellin.vic.edu.au/</t>
  </si>
  <si>
    <t>160 Bulleen Road</t>
  </si>
  <si>
    <t>Fran Davey</t>
  </si>
  <si>
    <t>fran.davey@marcellin.vic.edu.au</t>
  </si>
  <si>
    <t>Templestowe College</t>
  </si>
  <si>
    <t>03 9850 6333</t>
  </si>
  <si>
    <t>feedback@tc.vic.edu.au</t>
  </si>
  <si>
    <t>https://tc.vic.edu.au/</t>
  </si>
  <si>
    <t>Cypress Avenue</t>
  </si>
  <si>
    <t>Templestowe Lower</t>
  </si>
  <si>
    <t>Warrandyte High School</t>
  </si>
  <si>
    <t>03 9844 2749</t>
  </si>
  <si>
    <t>whs@warrandytehigh.vic.edu.au</t>
  </si>
  <si>
    <t>https://www.warrandytehigh.vic.edu.au/</t>
  </si>
  <si>
    <t>Corner Alexander &amp; Warrandyte Roads</t>
  </si>
  <si>
    <t>Warrandyte</t>
  </si>
  <si>
    <t>Christina Gazeas</t>
  </si>
  <si>
    <t>christena.gazeas@education.vic.gov.au</t>
  </si>
  <si>
    <t>9844 2749</t>
  </si>
  <si>
    <t>Student Services Leading Teacher</t>
  </si>
  <si>
    <t>Whitefriars College Inc</t>
  </si>
  <si>
    <t>03 9872 8200</t>
  </si>
  <si>
    <t>info@whitefriars.vic.edu.au</t>
  </si>
  <si>
    <t>https://www.whitefriars.vic.edu.au/</t>
  </si>
  <si>
    <t>156 Park Road</t>
  </si>
  <si>
    <t xml:space="preserve">Mansfield </t>
  </si>
  <si>
    <t>Mansfield Autism Statewide Services</t>
  </si>
  <si>
    <t>03 5775 2876</t>
  </si>
  <si>
    <t>https://autismmansfield.org.au</t>
  </si>
  <si>
    <t>81 Highett Street</t>
  </si>
  <si>
    <t>Mansfield Rudolf Steiner School</t>
  </si>
  <si>
    <t>03 5779 1445</t>
  </si>
  <si>
    <t>admin@mansfieldsteiner.vic.edu.au</t>
  </si>
  <si>
    <t>https://mansfieldsteiner.vic.edu.au</t>
  </si>
  <si>
    <t>91 Highett Street</t>
  </si>
  <si>
    <t>Mansfield Secondary College</t>
  </si>
  <si>
    <t>03 5775 2022</t>
  </si>
  <si>
    <t>mansfield.sc@education.vic.gov.au</t>
  </si>
  <si>
    <t>www.mansfieldsc.vic.edu.au</t>
  </si>
  <si>
    <t>15 View Street</t>
  </si>
  <si>
    <t>Mark O'Loughlan</t>
  </si>
  <si>
    <t>Mark.OLoughlan@education.vic.gov.au</t>
  </si>
  <si>
    <t>Acting Year 11 Coordinator</t>
  </si>
  <si>
    <t xml:space="preserve">Maribyrnong </t>
  </si>
  <si>
    <t>AMES Australia Footscray</t>
  </si>
  <si>
    <t>289 Barkly Street</t>
  </si>
  <si>
    <t>Footscray</t>
  </si>
  <si>
    <t>Maribyrnong City Council</t>
  </si>
  <si>
    <t>Braybrook College</t>
  </si>
  <si>
    <t>03 9312 2900</t>
  </si>
  <si>
    <t>braybrook.sc@edumail.vic.gov.au</t>
  </si>
  <si>
    <t>https://www.braybrooksc.vic.edu.au/</t>
  </si>
  <si>
    <t>352 Ballarat Road</t>
  </si>
  <si>
    <t>Braybrook</t>
  </si>
  <si>
    <t>Maria Petrides</t>
  </si>
  <si>
    <t>maria.petrides@education.vic.gov.au</t>
  </si>
  <si>
    <t>0413 565 094</t>
  </si>
  <si>
    <t>Caroline Chisholm Catholic College</t>
  </si>
  <si>
    <t>03 9296 5311</t>
  </si>
  <si>
    <t>communications@cccc.vic.edu.au</t>
  </si>
  <si>
    <t>https://www.cccc.vic.edu.au/</t>
  </si>
  <si>
    <t>204 Churchill Avenue</t>
  </si>
  <si>
    <t>Laura Bonini</t>
  </si>
  <si>
    <t>l.bonini@cccc.vic.edu.au</t>
  </si>
  <si>
    <t>Year Level Coordinator</t>
  </si>
  <si>
    <t>Footscray High School</t>
  </si>
  <si>
    <t>03 8387 1500</t>
  </si>
  <si>
    <t>info@footscray.vic.edu.au</t>
  </si>
  <si>
    <t>https://footscray.vic.edu.au/</t>
  </si>
  <si>
    <t>Kinnear Street</t>
  </si>
  <si>
    <t>Maribyrnong College</t>
  </si>
  <si>
    <t>03 9091 8100</t>
  </si>
  <si>
    <t>maribyrnong.sc@edumail.vic.gov.au</t>
  </si>
  <si>
    <t>https://www.maribsc.vic.edu.au/</t>
  </si>
  <si>
    <t>2 River Street</t>
  </si>
  <si>
    <t>Kaisha Corkery-Lavender</t>
  </si>
  <si>
    <t>kaisha.corkery-lavender@education.vic.gov.au</t>
  </si>
  <si>
    <r>
      <rPr>
        <b/>
        <sz val="10"/>
        <color rgb="FF000000"/>
        <rFont val="Calibri"/>
        <family val="2"/>
      </rPr>
      <t>(2023) Secondary Contact:</t>
    </r>
    <r>
      <rPr>
        <sz val="10"/>
        <color rgb="FF000000"/>
        <rFont val="Calibri"/>
        <family val="2"/>
      </rPr>
      <t xml:space="preserve"> Fiona Walker &lt;fiona.walker3@education.vic.gov.au&gt; </t>
    </r>
    <r>
      <rPr>
        <b/>
        <sz val="10"/>
        <color rgb="FF000000"/>
        <rFont val="Calibri"/>
        <family val="2"/>
      </rPr>
      <t>(Previously, 2022)</t>
    </r>
    <r>
      <rPr>
        <sz val="10"/>
        <color rgb="FF000000"/>
        <rFont val="Calibri"/>
        <family val="2"/>
      </rPr>
      <t xml:space="preserve"> Emily Frawley &lt;emily.frawley@education.vic.gov.au&gt;</t>
    </r>
  </si>
  <si>
    <t>Rosamond Special School</t>
  </si>
  <si>
    <t>03 9311 1511</t>
  </si>
  <si>
    <t>rosamond.ss@education.vic.gov.au</t>
  </si>
  <si>
    <t>http://www.rosamond.vic.edu.au/</t>
  </si>
  <si>
    <t>276 Ballarat Road</t>
  </si>
  <si>
    <t>Victoria University Polytechnic Footscray</t>
  </si>
  <si>
    <t>1300 82 33 87</t>
  </si>
  <si>
    <t>https://www.vupolytechnic.edu.au/</t>
  </si>
  <si>
    <t>Nicholson &amp; Buckley Streets</t>
  </si>
  <si>
    <t>Gavin Liddle</t>
  </si>
  <si>
    <t>Gavin.Liddle@vu.edu.au</t>
  </si>
  <si>
    <t>03 9919 7704</t>
  </si>
  <si>
    <t>Youth Coordinator/Teacher</t>
  </si>
  <si>
    <t>Western English Language School</t>
  </si>
  <si>
    <t>03 9311 9325</t>
  </si>
  <si>
    <t>https://www.wels.vic.edu.au/</t>
  </si>
  <si>
    <t>46 South Road</t>
  </si>
  <si>
    <t>Yarraville Special Developmental School</t>
  </si>
  <si>
    <t>03 9314 4919</t>
  </si>
  <si>
    <t>yarraville.sds@edumail.vic.gov.au</t>
  </si>
  <si>
    <t>https://yarravillesds.vic.edu.au/</t>
  </si>
  <si>
    <t>117 Blackwood Street</t>
  </si>
  <si>
    <t>Yarraville</t>
  </si>
  <si>
    <t xml:space="preserve">Maroondah </t>
  </si>
  <si>
    <t>Aquinas College</t>
  </si>
  <si>
    <t xml:space="preserve"> 03 5275 3560</t>
  </si>
  <si>
    <t>https://www.aquinas.vic.edu.au/</t>
  </si>
  <si>
    <t>51 Plume Street</t>
  </si>
  <si>
    <t>Ringwood</t>
  </si>
  <si>
    <t>Croydon Community School</t>
  </si>
  <si>
    <t>03 9724 2900</t>
  </si>
  <si>
    <t>croydon.cs@education.vic.gov.au</t>
  </si>
  <si>
    <t>https://www.croydoncs.vic.edu.au/</t>
  </si>
  <si>
    <t>Corner Mt Dandenong Road &amp; Anzac Street</t>
  </si>
  <si>
    <t>Croydon</t>
  </si>
  <si>
    <t>Keirran O'kennedy</t>
  </si>
  <si>
    <t>Keirran.Okennedy@education.vic.gov.au</t>
  </si>
  <si>
    <t>Croydon Special Developmental School</t>
  </si>
  <si>
    <t>03 9725 4933</t>
  </si>
  <si>
    <t>croydon.sds@education.vic.gov.au</t>
  </si>
  <si>
    <t>http://www.croydonsds.vic.edu.au/</t>
  </si>
  <si>
    <t>71-95 Belmont Road East</t>
  </si>
  <si>
    <t>Croydon South</t>
  </si>
  <si>
    <t>Heathmont College</t>
  </si>
  <si>
    <t>03 9871 4888</t>
  </si>
  <si>
    <t>heathmont.co@education.vic.gov.au</t>
  </si>
  <si>
    <t>https://www.heathmont.vic.edu.au/</t>
  </si>
  <si>
    <t>Waters Grove</t>
  </si>
  <si>
    <t>Heathmont</t>
  </si>
  <si>
    <t>Luther College</t>
  </si>
  <si>
    <t>03 9724 2000</t>
  </si>
  <si>
    <t>reception@luther.vic.edu.au</t>
  </si>
  <si>
    <t>https://www.luther.vic.edu.au/</t>
  </si>
  <si>
    <t>1-39 Plymouth Road</t>
  </si>
  <si>
    <t>Croydon Hills</t>
  </si>
  <si>
    <t>Melba Secondary College</t>
  </si>
  <si>
    <t>03 9870 4551</t>
  </si>
  <si>
    <t>melba.sc@edumail.vic.gov.au</t>
  </si>
  <si>
    <t>http://melba.vic.edu.au/</t>
  </si>
  <si>
    <t>Brentnall Road</t>
  </si>
  <si>
    <t>Melissa Macdonald</t>
  </si>
  <si>
    <t>melissa.macdonald@education.vic.gov.au</t>
  </si>
  <si>
    <t>9955 5750</t>
  </si>
  <si>
    <t>Senior Sub School Leader</t>
  </si>
  <si>
    <t>Melbourne Rudolf Steiner School</t>
  </si>
  <si>
    <t>03 9876 2633</t>
  </si>
  <si>
    <t>office@mrss.vic.edu.au</t>
  </si>
  <si>
    <t>https://mrss.com.au/</t>
  </si>
  <si>
    <t>213 Wonga Road</t>
  </si>
  <si>
    <t>Warranwood</t>
  </si>
  <si>
    <t>Norwood Secondary College</t>
  </si>
  <si>
    <t>03 9871 0400</t>
  </si>
  <si>
    <t>norwood.sc@edumail.vic.gov.au</t>
  </si>
  <si>
    <t>https://www.norwood.vic.edu.au/</t>
  </si>
  <si>
    <t>Byron Street</t>
  </si>
  <si>
    <t>Ringwood Secondary College</t>
  </si>
  <si>
    <t>03 9870 2002</t>
  </si>
  <si>
    <t>ringwood.sc@education.vic.gov.au</t>
  </si>
  <si>
    <t>https://www.ringwoodsc.vic.edu.au/</t>
  </si>
  <si>
    <t>Bedford Road</t>
  </si>
  <si>
    <t>Voula Margellis</t>
  </si>
  <si>
    <t>VMARGELLIS@ringwoodsc.vic.edu.au</t>
  </si>
  <si>
    <t>0414 421 329</t>
  </si>
  <si>
    <t>Swinburne TAFE Croydon</t>
  </si>
  <si>
    <t>https://www.swinburne.edu.au/life-at-swinburne/locations/croydon-campus/</t>
  </si>
  <si>
    <t>12-50 Norton Road</t>
  </si>
  <si>
    <t>Tintern Grammar</t>
  </si>
  <si>
    <t>03 9845 7777</t>
  </si>
  <si>
    <t>admissions@tintern.vic.edu.au</t>
  </si>
  <si>
    <t>https://www.tintern.vic.edu.au/</t>
  </si>
  <si>
    <t>90 Alexandra Road</t>
  </si>
  <si>
    <t>Ringwood East</t>
  </si>
  <si>
    <t>Heather Ruckert</t>
  </si>
  <si>
    <t>hruckert@tintern.vic.edu.au</t>
  </si>
  <si>
    <t>0408 393 679</t>
  </si>
  <si>
    <t>Y12 Coordinator and Careers Consultant</t>
  </si>
  <si>
    <t>Yarra Valley Grammar</t>
  </si>
  <si>
    <t>03 9262 7700</t>
  </si>
  <si>
    <t>reception@yvg.vic.edu.au</t>
  </si>
  <si>
    <t>https://www.yvg.vic.edu.au/</t>
  </si>
  <si>
    <t>Kalinda Road</t>
  </si>
  <si>
    <t>Benjamin Ratcliffe</t>
  </si>
  <si>
    <t>Benjamin.Ratcliffe@YVG.vic.edu.au</t>
  </si>
  <si>
    <t xml:space="preserve">Melbourne </t>
  </si>
  <si>
    <t>AMES Australia Flagstaff - Melbourne City</t>
  </si>
  <si>
    <t>255 William Street</t>
  </si>
  <si>
    <t xml:space="preserve">Box Hill Institute Lilydale Lakeside Campus </t>
  </si>
  <si>
    <t>1300 809 718</t>
  </si>
  <si>
    <t>https://www.boxhill.edu.au</t>
  </si>
  <si>
    <t>253 Flinders Lane</t>
  </si>
  <si>
    <t>Haileybury City Campus</t>
  </si>
  <si>
    <t>03 9904 6008</t>
  </si>
  <si>
    <t>383 King Street</t>
  </si>
  <si>
    <t>West Melbourne</t>
  </si>
  <si>
    <t>Hester Hornbrook Academy</t>
  </si>
  <si>
    <t>1800 517 218</t>
  </si>
  <si>
    <t>admin@hhacademy.vic.edu.au</t>
  </si>
  <si>
    <t>http://www.hhacademy.vic.edu.au/</t>
  </si>
  <si>
    <t>601 Bourke Street</t>
  </si>
  <si>
    <t>Holmes Grammar School</t>
  </si>
  <si>
    <t>03 9662 2055</t>
  </si>
  <si>
    <t>melbourne@holmes.edu.au</t>
  </si>
  <si>
    <t>https://www.holmes.edu.au/pages/schools-and-faculties/secondary</t>
  </si>
  <si>
    <t>185 Spring Street</t>
  </si>
  <si>
    <t>Kangan Institute Docklands Campus (ACE)</t>
  </si>
  <si>
    <t>https://www.kangan.edu.au/campuses/docklands</t>
  </si>
  <si>
    <t>1 Batmans Hill Drive</t>
  </si>
  <si>
    <t>Docklands</t>
  </si>
  <si>
    <t>Kensington Community High School</t>
  </si>
  <si>
    <t>03 9376 1953</t>
  </si>
  <si>
    <t>kensington.community.hs@education.vic.gov.au</t>
  </si>
  <si>
    <t>http://www.kchs.vic.edu.au/</t>
  </si>
  <si>
    <t>405 Racecourse Road</t>
  </si>
  <si>
    <t>Kensington</t>
  </si>
  <si>
    <t>Melbourne Girls Grammar</t>
  </si>
  <si>
    <t>03 9862 9200</t>
  </si>
  <si>
    <t>community@mggs.vic.edu.au</t>
  </si>
  <si>
    <t>https://www.mggs.vic.edu.au/</t>
  </si>
  <si>
    <t>86 Anderson Street</t>
  </si>
  <si>
    <t>South Yarra</t>
  </si>
  <si>
    <t>Melbourne Grammar School</t>
  </si>
  <si>
    <t>03 9865 7555</t>
  </si>
  <si>
    <t>mgs@mgs.vic.edu.au</t>
  </si>
  <si>
    <t>https://www.mgs.vic.edu.au/</t>
  </si>
  <si>
    <t>355 St Kilda Road</t>
  </si>
  <si>
    <t>Ozford College</t>
  </si>
  <si>
    <t>03 8663 7188</t>
  </si>
  <si>
    <t>info@ozford.edu.au</t>
  </si>
  <si>
    <t>https://ozford.edu.au/</t>
  </si>
  <si>
    <t>310 King Street</t>
  </si>
  <si>
    <t>Parkville College</t>
  </si>
  <si>
    <t>03 9389 4408</t>
  </si>
  <si>
    <t>parkville.co@education.vic.gov.au</t>
  </si>
  <si>
    <t>https://www.parkvillecollege.vic.edu.au/</t>
  </si>
  <si>
    <t>900 Park Street</t>
  </si>
  <si>
    <t>Parkville</t>
  </si>
  <si>
    <t>James Kelk</t>
  </si>
  <si>
    <t xml:space="preserve">James.kelk@education.vic.gov.au </t>
  </si>
  <si>
    <t>River Nile School</t>
  </si>
  <si>
    <t>03 9329 8425</t>
  </si>
  <si>
    <t xml:space="preserve">admin@rivernileschool.vic.edu.au </t>
  </si>
  <si>
    <t>http://www.rivernileschool.vic.edu.au/</t>
  </si>
  <si>
    <t>Level 1, 117 Capel Street</t>
  </si>
  <si>
    <t>North Melbourne</t>
  </si>
  <si>
    <t>Sonya Hammoud</t>
  </si>
  <si>
    <t>sonya.hammoud@rivernileschool.vic.edu.au</t>
  </si>
  <si>
    <t>VET, Pathways and Transition Coordinator</t>
  </si>
  <si>
    <t>Simonds Catholic College</t>
  </si>
  <si>
    <t>03 9321 9200</t>
  </si>
  <si>
    <t>contactus@sccmelb.catholic.edu.au</t>
  </si>
  <si>
    <t>https://www.sccmelb.catholic.edu.au/</t>
  </si>
  <si>
    <t>273 Victoria Street</t>
  </si>
  <si>
    <t>Luke Scerri</t>
  </si>
  <si>
    <t>lscerri@sccmelb.catholic.edu.au</t>
  </si>
  <si>
    <t>St Aloysius College</t>
  </si>
  <si>
    <t>9325 9200</t>
  </si>
  <si>
    <t>enquiry@aloysius.vic.edu.au</t>
  </si>
  <si>
    <t>https://www.aloysius.vic.edu.au/</t>
  </si>
  <si>
    <t>31 Curran Street</t>
  </si>
  <si>
    <t>Alizee Bourgault</t>
  </si>
  <si>
    <t>Bourgaulta@aloysius.vic.edu.au</t>
  </si>
  <si>
    <t>03 9325 9200</t>
  </si>
  <si>
    <t>St Joseph's Flexible Learning Centre North Melbourne</t>
  </si>
  <si>
    <t>03 9269 6900</t>
  </si>
  <si>
    <t>NorthMelbourneAdmin@youthplus.edu.au</t>
  </si>
  <si>
    <t>https://www.ereafsn.edu.au/st-josephs-flc-north-melbourne/</t>
  </si>
  <si>
    <t>385 Queensberry Street</t>
  </si>
  <si>
    <t>Dieni Powell</t>
  </si>
  <si>
    <t>Dieni.Powell@stjosephs.vic.edu.au</t>
  </si>
  <si>
    <t>0409 097 835</t>
  </si>
  <si>
    <t>Director of Teaching and Learning</t>
  </si>
  <si>
    <t>Stott's College</t>
  </si>
  <si>
    <t>03 9663 3399</t>
  </si>
  <si>
    <t>c.nickson@ae.edu.au</t>
  </si>
  <si>
    <t>https://www.stotts.edu.au/</t>
  </si>
  <si>
    <t>168 Exhibition Street</t>
  </si>
  <si>
    <t>University High School</t>
  </si>
  <si>
    <t>03 9347 2022</t>
  </si>
  <si>
    <t>University.hs@education.vic.gov.au</t>
  </si>
  <si>
    <t>https://www.unihigh.vic.edu.au/</t>
  </si>
  <si>
    <t>77 Story Street</t>
  </si>
  <si>
    <t>Victorian College For The Deaf</t>
  </si>
  <si>
    <t>03 9510 1706</t>
  </si>
  <si>
    <t>victorian.ds@education.vic.gov.au</t>
  </si>
  <si>
    <t>http://www.vcd.vic.edu.au/</t>
  </si>
  <si>
    <t>597 St Kilda Road</t>
  </si>
  <si>
    <t>Victorian College Of The Arts Secondary School</t>
  </si>
  <si>
    <t>03 8644 8644</t>
  </si>
  <si>
    <t>enquiries@vcass.vic.edu.au</t>
  </si>
  <si>
    <t>http://vcass.vic.edu.au/</t>
  </si>
  <si>
    <t>57 Miles Street</t>
  </si>
  <si>
    <t>Southbank</t>
  </si>
  <si>
    <t>Lis Viggers</t>
  </si>
  <si>
    <t>lviggers@vcass.vic.edu.au</t>
  </si>
  <si>
    <t>0 438195488</t>
  </si>
  <si>
    <t>Phone: 2/9/24- Reception forwarded my email to Lis Viggers. FOLLOW-UP 4/9/24</t>
  </si>
  <si>
    <t>Wesley College St Kilda Road Campus</t>
  </si>
  <si>
    <t>03 8102 6100</t>
  </si>
  <si>
    <t>stkildaroad@wesleycollege.edu.au</t>
  </si>
  <si>
    <t>https://www.wesleycollege.edu.au/</t>
  </si>
  <si>
    <t>577 St Kilda Road</t>
  </si>
  <si>
    <t>William Angliss Institute</t>
  </si>
  <si>
    <t>03 9606 2111</t>
  </si>
  <si>
    <t>info@angliss.edu.au</t>
  </si>
  <si>
    <t>https://www.angliss.edu.au/</t>
  </si>
  <si>
    <t>555 La Trobe Street</t>
  </si>
  <si>
    <t>Ross Baker</t>
  </si>
  <si>
    <t>ross.baker@angliss.edu.au</t>
  </si>
  <si>
    <t>Phoned: 2/9/24 - No Answer</t>
  </si>
  <si>
    <t xml:space="preserve">Melton </t>
  </si>
  <si>
    <t>AMES Australia Melton</t>
  </si>
  <si>
    <t>Suites 3-5-8, 3 Alexandra Street</t>
  </si>
  <si>
    <t>Melton City Council</t>
  </si>
  <si>
    <t>Australian International Academy Caroline Springs Campus</t>
  </si>
  <si>
    <t>03 8372 5446</t>
  </si>
  <si>
    <t>csc@aia.vic.edu.au</t>
  </si>
  <si>
    <t>https://cs.aiahome.net/</t>
  </si>
  <si>
    <t>183-191 Caroline Springs Boulevard</t>
  </si>
  <si>
    <t>Caroline Springs</t>
  </si>
  <si>
    <t xml:space="preserve">Catholic Regional College Melton </t>
  </si>
  <si>
    <t>03 9743 6522</t>
  </si>
  <si>
    <t>info@crcmelton.com.au</t>
  </si>
  <si>
    <t>https://www.crcmelton.com.au/</t>
  </si>
  <si>
    <t>109-141 Bulmans Road</t>
  </si>
  <si>
    <t>Melton West</t>
  </si>
  <si>
    <t>Karina Dunne</t>
  </si>
  <si>
    <t>kdunne@crcmelton.com.au</t>
  </si>
  <si>
    <t>03 8099 6000</t>
  </si>
  <si>
    <t>Director of Student Wellbeing</t>
  </si>
  <si>
    <t>Djerriwarrh Community College</t>
  </si>
  <si>
    <t>03 8746 1000</t>
  </si>
  <si>
    <t>info@djerriwarrh.org</t>
  </si>
  <si>
    <t>https://djerriwarrh.org.au/</t>
  </si>
  <si>
    <t>239 Station Street</t>
  </si>
  <si>
    <t>Amy Abdullah</t>
  </si>
  <si>
    <t>amya@dcc.vic.edu.au</t>
  </si>
  <si>
    <t>03 8746 1082</t>
  </si>
  <si>
    <r>
      <rPr>
        <b/>
        <sz val="10"/>
        <color rgb="FF000000"/>
        <rFont val="Calibri"/>
        <family val="2"/>
      </rPr>
      <t>(2023) Secondary Contact:</t>
    </r>
    <r>
      <rPr>
        <sz val="10"/>
        <color rgb="FF000000"/>
        <rFont val="Calibri"/>
        <family val="2"/>
      </rPr>
      <t xml:space="preserve"> Amy Farrell (Principal) &lt;amyf@dcc.vic.edu.au&gt; OR Sween Sharma (Admin) &lt;sweens@dcc.vic.edu.au&gt; </t>
    </r>
    <r>
      <rPr>
        <b/>
        <sz val="10"/>
        <color rgb="FF000000"/>
        <rFont val="Calibri"/>
        <family val="2"/>
      </rPr>
      <t>(Previously, 2022)</t>
    </r>
    <r>
      <rPr>
        <sz val="10"/>
        <color rgb="FF000000"/>
        <rFont val="Calibri"/>
        <family val="2"/>
      </rPr>
      <t xml:space="preserve"> Marianne Santos &lt;mariannes@dcc.vic.edu.au&gt;</t>
    </r>
  </si>
  <si>
    <t>Gilson College Taylors Hill Campus</t>
  </si>
  <si>
    <t>03 9365 9365</t>
  </si>
  <si>
    <t>admin.th@gilson.vic.edu.au</t>
  </si>
  <si>
    <t>https://www.gilsoncollege.vic.edu.au/</t>
  </si>
  <si>
    <t>450 Taylors Road</t>
  </si>
  <si>
    <t>Taylors Hill</t>
  </si>
  <si>
    <t>Katerina Crichton</t>
  </si>
  <si>
    <t>katerina.crichton@gilson.vic.edu.au</t>
  </si>
  <si>
    <t>Kurunjang Secondary College</t>
  </si>
  <si>
    <t>03 9743 9211</t>
  </si>
  <si>
    <t>kurunjang.sc@edumail.vic.gov.au </t>
  </si>
  <si>
    <t>http://www.kurunjangsc.vic.edu.au/</t>
  </si>
  <si>
    <t>10 Kurunjang Drive</t>
  </si>
  <si>
    <t>Kurunjang</t>
  </si>
  <si>
    <t>Carmela Sant</t>
  </si>
  <si>
    <t>Carmela.Sant@education.vic.gov.au</t>
  </si>
  <si>
    <t>Lakeview Senior College</t>
  </si>
  <si>
    <t>9219 3100</t>
  </si>
  <si>
    <t>lakeview.senior.co@education.vic.gov.au</t>
  </si>
  <si>
    <t>http://www.lakeviewcollege.vic.edu.au/</t>
  </si>
  <si>
    <t>College Street</t>
  </si>
  <si>
    <t>Alanna Doherty</t>
  </si>
  <si>
    <t>Alanna.Doherty@education.vic.gov.au</t>
  </si>
  <si>
    <t>VCAL Leading Teacher</t>
  </si>
  <si>
    <t>Melton Christian College</t>
  </si>
  <si>
    <t>03 9743 8193</t>
  </si>
  <si>
    <t>office@mcc.vic.edu.au</t>
  </si>
  <si>
    <t>https://www.mcc.vic.edu.au/</t>
  </si>
  <si>
    <t>152-156 Brooklyn Road</t>
  </si>
  <si>
    <t>Brookfield</t>
  </si>
  <si>
    <t>Barry Ibrahim</t>
  </si>
  <si>
    <t>BIbrahim@mcc.vic.edu.au</t>
  </si>
  <si>
    <t>03 9732 3000</t>
  </si>
  <si>
    <t>Melton Secondary College</t>
  </si>
  <si>
    <t>03 9743 3322</t>
  </si>
  <si>
    <t>melton.sc@education.vic.gov.au</t>
  </si>
  <si>
    <t>http://www.meltonsc.vic.edu.au/</t>
  </si>
  <si>
    <t>Coburns Road</t>
  </si>
  <si>
    <t>Maximilian Beliniak</t>
  </si>
  <si>
    <t xml:space="preserve">Year 11 Team Leader </t>
  </si>
  <si>
    <t>Melton Specialist School</t>
  </si>
  <si>
    <t>03 9743 4966</t>
  </si>
  <si>
    <t>melton.ss@edumail.vic.gov.au</t>
  </si>
  <si>
    <t>https://meltonss.vic.edu.au/</t>
  </si>
  <si>
    <t>159-211 Coburns Road</t>
  </si>
  <si>
    <t>Dash Alimi/Linsay Knight</t>
  </si>
  <si>
    <t>linsay.knight@education.vic.gov.au</t>
  </si>
  <si>
    <t>(03) 9743 4966</t>
  </si>
  <si>
    <t>One School Global Melton Campus</t>
  </si>
  <si>
    <t>03 9747 3337</t>
  </si>
  <si>
    <t>admin.melton@au.oneschoolglobal.com</t>
  </si>
  <si>
    <t>https://www.oneschoolglobal.com/campus/australia/melton/</t>
  </si>
  <si>
    <t>769 High Street</t>
  </si>
  <si>
    <t>Southern Cross Grammar</t>
  </si>
  <si>
    <t>03 8363 2000</t>
  </si>
  <si>
    <t>admin@scg.vic.edu.au</t>
  </si>
  <si>
    <t>https://www.scg.vic.edu.au/</t>
  </si>
  <si>
    <t>2/20 Lancefield Drive</t>
  </si>
  <si>
    <t>Judith Gowdy</t>
  </si>
  <si>
    <t>jgowdy@scg.vic.edu.au</t>
  </si>
  <si>
    <t>Vocational Education Co-ordinator</t>
  </si>
  <si>
    <t>Springside West Secondary College</t>
  </si>
  <si>
    <t>03 8357 7100</t>
  </si>
  <si>
    <t>springside.west.sc@edumail.vic.gov.au</t>
  </si>
  <si>
    <t>https://www.swsc.vic.edu.au/</t>
  </si>
  <si>
    <t>135 City Vista Road</t>
  </si>
  <si>
    <t>Fraser Rise</t>
  </si>
  <si>
    <t>Giulia Fontana</t>
  </si>
  <si>
    <t>giulia.fontana@education.vic.gov.au</t>
  </si>
  <si>
    <t>Staughton College</t>
  </si>
  <si>
    <t>03 9743 4622</t>
  </si>
  <si>
    <t>staughton.co@edumail.vic.gov.au</t>
  </si>
  <si>
    <t>http://www.staughtoncollege.vic.edu.au/</t>
  </si>
  <si>
    <t>26-46 Wilson Road</t>
  </si>
  <si>
    <t>Anushka Vowels</t>
  </si>
  <si>
    <t>Anushka.Vowels@education.vic.gov.au</t>
  </si>
  <si>
    <t>Merri-Bek</t>
  </si>
  <si>
    <t>Antonine College</t>
  </si>
  <si>
    <t>03 9354 1377</t>
  </si>
  <si>
    <t>enquiries@antonine.catholic.edu.au</t>
  </si>
  <si>
    <t>https://www.antonine.catholic.edu.au/</t>
  </si>
  <si>
    <t>71 Grandview Avenue</t>
  </si>
  <si>
    <t>Pascoe Vale South</t>
  </si>
  <si>
    <t>Australian International Academy Melbourne Secondary Campus</t>
  </si>
  <si>
    <t>03 9350 4533</t>
  </si>
  <si>
    <t>aiamsc@aia.vic.edu.au</t>
  </si>
  <si>
    <t>https://msc.aiahome.net/</t>
  </si>
  <si>
    <t>56 Bakers Road</t>
  </si>
  <si>
    <t>North Coburg</t>
  </si>
  <si>
    <t>Brunswick Secondary College</t>
  </si>
  <si>
    <t>03 9387 6133</t>
  </si>
  <si>
    <t>Brunswick.sc@education.vic.gov.au</t>
  </si>
  <si>
    <t>https://www.brunswick.vic.edu.au/</t>
  </si>
  <si>
    <t>47 Dawson Street</t>
  </si>
  <si>
    <t>Brunswick</t>
  </si>
  <si>
    <t xml:space="preserve">Michael Bartley </t>
  </si>
  <si>
    <t>Michael.Bartley@education.vic.gov.au</t>
  </si>
  <si>
    <t>(03) 9387 6133</t>
  </si>
  <si>
    <t>Coordinator</t>
  </si>
  <si>
    <t>Moreland City Council</t>
  </si>
  <si>
    <t>Coburg High School</t>
  </si>
  <si>
    <t>03 9353 1700</t>
  </si>
  <si>
    <t>info@coburg.vic.edu.au</t>
  </si>
  <si>
    <t>https://www.coburg.vic.edu.au/</t>
  </si>
  <si>
    <t>101 Urquhart Street</t>
  </si>
  <si>
    <t>Coburg</t>
  </si>
  <si>
    <t>Eve Lamb</t>
  </si>
  <si>
    <t>eve.lamb@coburg.vic.edu.au</t>
  </si>
  <si>
    <t>Senior Sub-school Leader</t>
  </si>
  <si>
    <t>Coburg Special Developmental School</t>
  </si>
  <si>
    <t>03 9354 4366</t>
  </si>
  <si>
    <t>coburg.sds@edumail.vic.gov.au</t>
  </si>
  <si>
    <t>http://www.coburgsds.vic.edu.au/</t>
  </si>
  <si>
    <t>187-195 Gaffney Street</t>
  </si>
  <si>
    <t>Darul Ulum College of Victoria</t>
  </si>
  <si>
    <t>03 9355 6800</t>
  </si>
  <si>
    <t>info@dulum.vic.edu.au</t>
  </si>
  <si>
    <t>https://www.dulum.vic.edu.au/</t>
  </si>
  <si>
    <t>17 Baird Street</t>
  </si>
  <si>
    <t>Fawkner</t>
  </si>
  <si>
    <t>Glenroy Neighbourhood Learning Centre</t>
  </si>
  <si>
    <t>03 9304 3910</t>
  </si>
  <si>
    <t>manager@glenlink.vic.edu.au</t>
  </si>
  <si>
    <t>https://glenroynlc.org.au/</t>
  </si>
  <si>
    <t>5b Cromwell Street</t>
  </si>
  <si>
    <t>Glenroy</t>
  </si>
  <si>
    <t xml:space="preserve">Melanie Maloney </t>
  </si>
  <si>
    <t>melanie.maloney@glenlink.vic.edu.au</t>
  </si>
  <si>
    <t>Glenroy Secondary College</t>
  </si>
  <si>
    <t>03 9304 0400</t>
  </si>
  <si>
    <t>glenroy.sc@edumail.vic.gov.au</t>
  </si>
  <si>
    <t>https://glenroycollege.vic.edu.au/</t>
  </si>
  <si>
    <t>120 Glenroy Road</t>
  </si>
  <si>
    <t>Glenroy Specialist School</t>
  </si>
  <si>
    <t>03 9304 2263</t>
  </si>
  <si>
    <t>glenroy.ss@education.vic.gov.au</t>
  </si>
  <si>
    <t>https://www.glenroyss.vic.edu.au/</t>
  </si>
  <si>
    <t>208 Hilton Street</t>
  </si>
  <si>
    <t>John Fawkner Secondary College</t>
  </si>
  <si>
    <t>03 9359 1166</t>
  </si>
  <si>
    <t>john.fawkner.sc@education.vic.gov.au</t>
  </si>
  <si>
    <t>https://www.jfc.vic.edu.au/</t>
  </si>
  <si>
    <t>51 Jukes Road</t>
  </si>
  <si>
    <t>Kieran Mcdowell</t>
  </si>
  <si>
    <t>kieran.mcdowell@education.vic.gov.au</t>
  </si>
  <si>
    <t>0475 820 829</t>
  </si>
  <si>
    <t>Lynall Hall Community School The Island</t>
  </si>
  <si>
    <t>03 9489 0611</t>
  </si>
  <si>
    <t>stock.laura.l@edumail.vic.gov.au</t>
  </si>
  <si>
    <t>http://www.lynallhall.vic.edu.au/</t>
  </si>
  <si>
    <t>189 Urquhart Street</t>
  </si>
  <si>
    <t>Mercy College</t>
  </si>
  <si>
    <t>03 9319 9299</t>
  </si>
  <si>
    <t>info@mercycoburg.catholic.edu.au</t>
  </si>
  <si>
    <t>https://www.mercycoburg.catholic.edu.au/</t>
  </si>
  <si>
    <t>760 Sydney Road</t>
  </si>
  <si>
    <t>Helen Anderton</t>
  </si>
  <si>
    <t>hAnderton@mercycoburg.catholic.edu.au</t>
  </si>
  <si>
    <t>03 9319 9239</t>
  </si>
  <si>
    <t>Senior Learning &amp; Wellbeing Level Leader</t>
  </si>
  <si>
    <t>Pascoe Vale Girls College</t>
  </si>
  <si>
    <t>9306 2544</t>
  </si>
  <si>
    <t>https://www.pvgc.vic.edu.au/</t>
  </si>
  <si>
    <t>Lake Avenue</t>
  </si>
  <si>
    <t>Pascoe Vale</t>
  </si>
  <si>
    <t>Kerry Hall</t>
  </si>
  <si>
    <t>Kerry.Hall3@education.vic.gov.au</t>
  </si>
  <si>
    <t>03 9306 2544</t>
  </si>
  <si>
    <t>Sydney Road Community School</t>
  </si>
  <si>
    <t>03 9380 9417</t>
  </si>
  <si>
    <t>sydney.road.com@edumail.vic.gov.au</t>
  </si>
  <si>
    <t>https://sydneyrdcs.wordpress.com/</t>
  </si>
  <si>
    <t>350 Sydney Road</t>
  </si>
  <si>
    <t>Mel Alexander</t>
  </si>
  <si>
    <t>Melissa.Alexander@education.vic.gov.au</t>
  </si>
  <si>
    <t xml:space="preserve">Mildura </t>
  </si>
  <si>
    <t>AMES Australia Mildura</t>
  </si>
  <si>
    <t>Suite 2 150 Langtree Avenue</t>
  </si>
  <si>
    <t>Mildura Senior College</t>
  </si>
  <si>
    <t>03 5021 2911</t>
  </si>
  <si>
    <t>mildura.senior.co@education.vic.gov.au</t>
  </si>
  <si>
    <t>http://www.milsen.vic.edu.au/</t>
  </si>
  <si>
    <t>Cnr 14th Street and Deakin Avenue</t>
  </si>
  <si>
    <t>Mildura Specialist School</t>
  </si>
  <si>
    <t>03 5021 3311</t>
  </si>
  <si>
    <t>mildura.ss@education.vic.gov.au</t>
  </si>
  <si>
    <t>https://www.mildss.vic.edu.au/</t>
  </si>
  <si>
    <t>341 Deakin Avenue</t>
  </si>
  <si>
    <t>Murrayville Community College</t>
  </si>
  <si>
    <t>03 5095 2001</t>
  </si>
  <si>
    <t>murrayville.cc@education.vic.gov.au</t>
  </si>
  <si>
    <t>http://m1078127-4454.westnethosting.com.au/</t>
  </si>
  <si>
    <t>20 Francis Street</t>
  </si>
  <si>
    <t>Murrayville</t>
  </si>
  <si>
    <t>Ouyen P-12 College</t>
  </si>
  <si>
    <t>03 5092 1182</t>
  </si>
  <si>
    <t>ouyen.p12@education.vic.gov.au</t>
  </si>
  <si>
    <t>https://www.ouyenp12college.vic.edu.au/</t>
  </si>
  <si>
    <t>1-35 Fuller Street</t>
  </si>
  <si>
    <t>Ouyen</t>
  </si>
  <si>
    <t>Red Cliffs Secondary College</t>
  </si>
  <si>
    <t>03 5024 1522</t>
  </si>
  <si>
    <t>red.cliffs.sc@education.vic.gov.au</t>
  </si>
  <si>
    <t>https://www.red-cliffs-sc.vic.edu.au/</t>
  </si>
  <si>
    <t>55 Fitzroy Avenue</t>
  </si>
  <si>
    <t>Red Cliffs</t>
  </si>
  <si>
    <t>St Joseph's College Mildura</t>
  </si>
  <si>
    <t>03 5018 8000</t>
  </si>
  <si>
    <t>reception@sjcmda.vic.edu.au</t>
  </si>
  <si>
    <t>https://www.sjcmda.vic.edu.au/</t>
  </si>
  <si>
    <t>154 Twelfth Street</t>
  </si>
  <si>
    <t>Sunraysia Institute of TAFE Mildura</t>
  </si>
  <si>
    <t>03 5022 3666</t>
  </si>
  <si>
    <t>mildura@sunitafe.edu.au</t>
  </si>
  <si>
    <t>https://www.sunitafe.edu.au/</t>
  </si>
  <si>
    <t>453 Benetook Avenue</t>
  </si>
  <si>
    <t>Werrimull P-12 School</t>
  </si>
  <si>
    <t>03 5028 1251</t>
  </si>
  <si>
    <t>werrimull.p12@edumail.vic.gov.au</t>
  </si>
  <si>
    <t>https://www.werrp12.vic.edu.au/</t>
  </si>
  <si>
    <t>5 McDonald Street</t>
  </si>
  <si>
    <t>Werrimull</t>
  </si>
  <si>
    <t xml:space="preserve">Mitchell </t>
  </si>
  <si>
    <t>Assumption College</t>
  </si>
  <si>
    <t>03 5783 5000</t>
  </si>
  <si>
    <t>reception@assumption.vic.edu.au</t>
  </si>
  <si>
    <t>https://www.assumption.vic.edu.au/</t>
  </si>
  <si>
    <t>Sutherland Street</t>
  </si>
  <si>
    <t>Kilmore</t>
  </si>
  <si>
    <t>Rotary Club of Southern Mitchell</t>
  </si>
  <si>
    <t>Broadford Secondary College</t>
  </si>
  <si>
    <t>03 5784 1200</t>
  </si>
  <si>
    <t>broadford.sc@edumail.vic.gov.au</t>
  </si>
  <si>
    <t>https://www.broadfordsc.vic.edu.au//BSCWeb/index.html</t>
  </si>
  <si>
    <t>2-12 Pinniger Street</t>
  </si>
  <si>
    <t>Broadford</t>
  </si>
  <si>
    <t>GOTAFE Seymour</t>
  </si>
  <si>
    <t>35 Wallis Street</t>
  </si>
  <si>
    <t>Seymour</t>
  </si>
  <si>
    <t>Seymour College</t>
  </si>
  <si>
    <t>03 5771 1300</t>
  </si>
  <si>
    <t>https://www.seymourcollege.vic.edu.au/</t>
  </si>
  <si>
    <t>29-47 Stewart Street</t>
  </si>
  <si>
    <t>Lisa Macheras</t>
  </si>
  <si>
    <t>Lisa.Macheras@education.vic.gov.au</t>
  </si>
  <si>
    <t>Year 12 VCAL Program Manager</t>
  </si>
  <si>
    <t>The Kilmore International School</t>
  </si>
  <si>
    <t>03 5782 2211</t>
  </si>
  <si>
    <t>info@kilmore.vic.edu.au</t>
  </si>
  <si>
    <t>https://www.kilmore.vic.edu.au/</t>
  </si>
  <si>
    <t>32-42 White Street</t>
  </si>
  <si>
    <t>Wallan Secondary College</t>
  </si>
  <si>
    <t>03 5783 0300</t>
  </si>
  <si>
    <t>wallan.sc@edumail.vic.gov.au</t>
  </si>
  <si>
    <t>https://www.wallansc.vic.edu.au/</t>
  </si>
  <si>
    <t>100 Duke Street</t>
  </si>
  <si>
    <t>Wallan</t>
  </si>
  <si>
    <t>Emmily Pratt</t>
  </si>
  <si>
    <t>Emmily.Pratt@education.vic.gov.au</t>
  </si>
  <si>
    <t xml:space="preserve">Moira </t>
  </si>
  <si>
    <t>Cobram and District Specialist School</t>
  </si>
  <si>
    <t>03 5872 1643</t>
  </si>
  <si>
    <t>Cobram.sds@education.vic.gov.au</t>
  </si>
  <si>
    <t>http://www.csds.vic.edu.au/</t>
  </si>
  <si>
    <t>4-8 Hume Street</t>
  </si>
  <si>
    <t>Cobram</t>
  </si>
  <si>
    <t>Cobram Anglican Grammar School</t>
  </si>
  <si>
    <t>03 5871 1816</t>
  </si>
  <si>
    <t>admin@cags.vic.edu.au</t>
  </si>
  <si>
    <t>https://www.cags.vic.edu.au/</t>
  </si>
  <si>
    <t>40-48 Campbell Road</t>
  </si>
  <si>
    <t>Jade Drew</t>
  </si>
  <si>
    <t>careers@cags.vic.edu.au</t>
  </si>
  <si>
    <t>Career Coordinator</t>
  </si>
  <si>
    <t>Cobram Secondary College</t>
  </si>
  <si>
    <t>03 5871 1700</t>
  </si>
  <si>
    <t>cobram.sc@education.vic.gov.au</t>
  </si>
  <si>
    <t>https://www.cobramsc.vic.edu.au/</t>
  </si>
  <si>
    <t>25-47 Warkil Street</t>
  </si>
  <si>
    <t>Michelle Anderson</t>
  </si>
  <si>
    <t>Michelle.Anderson4@education.vic.gov.au</t>
  </si>
  <si>
    <r>
      <rPr>
        <b/>
        <sz val="10"/>
        <color rgb="FF000000"/>
        <rFont val="Calibri"/>
        <family val="2"/>
      </rPr>
      <t>(2023) Secondary Contact:</t>
    </r>
    <r>
      <rPr>
        <sz val="10"/>
        <color rgb="FF000000"/>
        <rFont val="Calibri"/>
        <family val="2"/>
      </rPr>
      <t xml:space="preserve"> Lauren Scott &lt;Lauren.Scott@education.vic.gov.au&gt; </t>
    </r>
    <r>
      <rPr>
        <b/>
        <sz val="10"/>
        <color rgb="FF000000"/>
        <rFont val="Calibri"/>
        <family val="2"/>
      </rPr>
      <t>(Previous Contact)</t>
    </r>
    <r>
      <rPr>
        <sz val="10"/>
        <color rgb="FF000000"/>
        <rFont val="Calibri"/>
        <family val="2"/>
      </rPr>
      <t xml:space="preserve"> Tracey Knott &lt;Tracey.Knott@education.vic.gov.au&gt;</t>
    </r>
  </si>
  <si>
    <t>Nathalia Secondary College</t>
  </si>
  <si>
    <t>03 5866 2331</t>
  </si>
  <si>
    <t>nathalia.sc@education.vic.gov.au</t>
  </si>
  <si>
    <t>https://www.nathaliasc.vic.edu.au/</t>
  </si>
  <si>
    <t>41 Chapel Street</t>
  </si>
  <si>
    <t>Nathalia</t>
  </si>
  <si>
    <t>Numurkah Secondary College</t>
  </si>
  <si>
    <t>03 5862 1088</t>
  </si>
  <si>
    <t>numurkah.sc@education.vic.gov.au</t>
  </si>
  <si>
    <t>http://www.numurkahsc.vic.edu.au/</t>
  </si>
  <si>
    <t>104 Tocumwal Road</t>
  </si>
  <si>
    <t>Numurkah</t>
  </si>
  <si>
    <t>Cate Eddy</t>
  </si>
  <si>
    <t>Cate.Eddy@education.vic.gov.au</t>
  </si>
  <si>
    <t>One School Global Nathalia Campus</t>
  </si>
  <si>
    <t>03 5866 3223</t>
  </si>
  <si>
    <t>admin.nathalia@au.oneschoolglobal.com</t>
  </si>
  <si>
    <t>https://www.oneschoolglobal.com/campus/australia/nathalia/</t>
  </si>
  <si>
    <t>26 Harcourt Street</t>
  </si>
  <si>
    <t>Sacred Heart College Yarrawonga</t>
  </si>
  <si>
    <t>03 5742 1300</t>
  </si>
  <si>
    <t>info@shcy.vic.edu.au</t>
  </si>
  <si>
    <t>https://www.shcy.vic.edu.au/</t>
  </si>
  <si>
    <t>30 Witt Street</t>
  </si>
  <si>
    <t>Yarrawonga</t>
  </si>
  <si>
    <t>Richard Geary</t>
  </si>
  <si>
    <t>richard.geary@shcy.vic.edu.au</t>
  </si>
  <si>
    <t>St Mary of the Angels College</t>
  </si>
  <si>
    <t>03 5866 2222</t>
  </si>
  <si>
    <t>info@smotanathalia.catholic.edu.au</t>
  </si>
  <si>
    <t>https://www.smotanathalia.catholic.edu.au/</t>
  </si>
  <si>
    <t>Chapel Street</t>
  </si>
  <si>
    <t>Yarrawonga College P-12</t>
  </si>
  <si>
    <t>5744 1751</t>
  </si>
  <si>
    <t>yarrawonga.p12@education.vic.gov.au</t>
  </si>
  <si>
    <t>https://yarrawonga.vic.edu.au/</t>
  </si>
  <si>
    <t>8-12 Gilmore Street</t>
  </si>
  <si>
    <t xml:space="preserve">Monash </t>
  </si>
  <si>
    <t>AMES Australia Oakleigh</t>
  </si>
  <si>
    <t>1A Palmerston Grove</t>
  </si>
  <si>
    <t>Oakleigh</t>
  </si>
  <si>
    <t>Ashwood High School</t>
  </si>
  <si>
    <t>9807 1333</t>
  </si>
  <si>
    <t>ashwood.hs@edumail.vic.gov.au</t>
  </si>
  <si>
    <t>https://www.ashwood.vic.edu.au/</t>
  </si>
  <si>
    <t>50 Vannam Drive</t>
  </si>
  <si>
    <t>Ashwood</t>
  </si>
  <si>
    <t>Elisa Jones Arango</t>
  </si>
  <si>
    <t>elisa.jonesarango@education.vic.gov.au</t>
  </si>
  <si>
    <t>School Psychologist and Mental Health Care Practitioner</t>
  </si>
  <si>
    <t>Ashwood School</t>
  </si>
  <si>
    <t>03 9808 7444</t>
  </si>
  <si>
    <t>ashwood.sch@education.vic.gov.au</t>
  </si>
  <si>
    <t>https://www.ashwoodsch.vic.edu.au/</t>
  </si>
  <si>
    <t>47-61 Montpellier Road</t>
  </si>
  <si>
    <t>Sue Boyd-Graham</t>
  </si>
  <si>
    <t>susan.boyd-graham@education.vic.gov.au</t>
  </si>
  <si>
    <t>Avila College</t>
  </si>
  <si>
    <t>9831 9600</t>
  </si>
  <si>
    <t>avila@avilacollege.vic.edu.au</t>
  </si>
  <si>
    <t>https://www.avila.vic.edu.au/</t>
  </si>
  <si>
    <t>35 Charles Street</t>
  </si>
  <si>
    <t>Mount Waverley</t>
  </si>
  <si>
    <t>Sal La Fauci</t>
  </si>
  <si>
    <t>slafauci@avilacollege.vic.edu.au</t>
  </si>
  <si>
    <t>Berengarra School Pathways Campus</t>
  </si>
  <si>
    <t>03 9898 9167</t>
  </si>
  <si>
    <t>info@berengarra.com.au</t>
  </si>
  <si>
    <t>https://berengarra.vic.edu.au</t>
  </si>
  <si>
    <t>94 Batesford Road</t>
  </si>
  <si>
    <t>Chadstone</t>
  </si>
  <si>
    <t>Catrina Salton</t>
  </si>
  <si>
    <t>catrina.salton@berengarra.com.au</t>
  </si>
  <si>
    <t>Head of Campus - Pathways</t>
  </si>
  <si>
    <t>Brentwood Secondary College</t>
  </si>
  <si>
    <t>03 8545 0300</t>
  </si>
  <si>
    <t>brentwood.sc@education.vic.gov.au</t>
  </si>
  <si>
    <t>https://brentwood.vic.edu.au/</t>
  </si>
  <si>
    <t>65-71 Watsons Road</t>
  </si>
  <si>
    <t>Glen Waverley</t>
  </si>
  <si>
    <t>Brian Clements</t>
  </si>
  <si>
    <t>clements.brian.m@edumail.vic.gov.au</t>
  </si>
  <si>
    <t>Student Wellbeing Manager</t>
  </si>
  <si>
    <t>Caulfield Grammar School Wheelers Hill Campus</t>
  </si>
  <si>
    <t>03 8562 5300</t>
  </si>
  <si>
    <t>cgs@caulfieldgs.vic.edu.au</t>
  </si>
  <si>
    <t>74-82 Jells Road</t>
  </si>
  <si>
    <t>Wheelers Hill</t>
  </si>
  <si>
    <t>Natalie Fanariotis</t>
  </si>
  <si>
    <t>NatalieFanariotis@caulfieldgs.vic.edu.au</t>
  </si>
  <si>
    <t>Frank Dando Sports Academy</t>
  </si>
  <si>
    <t>03 9807 2111</t>
  </si>
  <si>
    <t>office@fdsa.vic.edu.au</t>
  </si>
  <si>
    <t>https://www.fdsa.vic.edu.au/</t>
  </si>
  <si>
    <t>33 Raymond Street</t>
  </si>
  <si>
    <t>Vivienne Byrnes</t>
  </si>
  <si>
    <t>byrnes.vivienne.v@edumail.vic.gov.au</t>
  </si>
  <si>
    <t>Glen Waverley Secondary College</t>
  </si>
  <si>
    <t>03 8805 6700</t>
  </si>
  <si>
    <t>enquiries@gwsc.vic.edu.au</t>
  </si>
  <si>
    <t>https://www.gwsc.vic.edu.au/</t>
  </si>
  <si>
    <t>13-21 O'Sullivan Road</t>
  </si>
  <si>
    <t>Frank Dando</t>
  </si>
  <si>
    <t>Principal</t>
  </si>
  <si>
    <t>Glenallen School</t>
  </si>
  <si>
    <t>03 9561 1966</t>
  </si>
  <si>
    <t>https://glenallen-sch.vic.edu.au/</t>
  </si>
  <si>
    <t>7 Allen Street</t>
  </si>
  <si>
    <t>Liana Mascurine</t>
  </si>
  <si>
    <t>lmc@gwsc.vic.edu.au</t>
  </si>
  <si>
    <t>Student Wellbeing Coordinator</t>
  </si>
  <si>
    <t>Highvale Secondary College</t>
  </si>
  <si>
    <t>9803 5144</t>
  </si>
  <si>
    <t>highvale.sc@education.vic.gov.au</t>
  </si>
  <si>
    <t>https://highvalesc.vic.edu.au/homepage/</t>
  </si>
  <si>
    <t>Capital Avenue</t>
  </si>
  <si>
    <t>Molly Stranger</t>
  </si>
  <si>
    <t>MST@highvalesc.vic.edu.au</t>
  </si>
  <si>
    <t>Head of Wellbeing</t>
  </si>
  <si>
    <t>Holmesglen TAFE Glen Waverley Campus</t>
  </si>
  <si>
    <t>03 9564 1555</t>
  </si>
  <si>
    <t>info@holmesglen.edu.au</t>
  </si>
  <si>
    <t>https://holmesglen.edu.au/</t>
  </si>
  <si>
    <t>595 Waverley Road</t>
  </si>
  <si>
    <t>Huntingtower School</t>
  </si>
  <si>
    <t>03 9807 8888</t>
  </si>
  <si>
    <t>admin@huntingtower.vic.edu.au</t>
  </si>
  <si>
    <t>https://www.huntingtower.vic.edu.au/</t>
  </si>
  <si>
    <t>77 Waimarie Drive</t>
  </si>
  <si>
    <t>Susan Swan</t>
  </si>
  <si>
    <t>sswan@huntingtower.vic.edu.au</t>
  </si>
  <si>
    <t>John Monash Science School</t>
  </si>
  <si>
    <t>03 9905 1002</t>
  </si>
  <si>
    <t>john.monash.ss@education.vic.gov.au</t>
  </si>
  <si>
    <t>https://jmss.vic.edu.au/</t>
  </si>
  <si>
    <t>39 Innovation Walk</t>
  </si>
  <si>
    <t>Clayton</t>
  </si>
  <si>
    <t>John McCormack</t>
  </si>
  <si>
    <t xml:space="preserve">john.mccormack@jmss.vic.edu.au </t>
  </si>
  <si>
    <t>School Counsellor</t>
  </si>
  <si>
    <t>Mazenod College</t>
  </si>
  <si>
    <t>03 9560 0911</t>
  </si>
  <si>
    <t>frontdesk@mazenod.vic.edu.au</t>
  </si>
  <si>
    <t>https://www.mazenod.vic.edu.au/</t>
  </si>
  <si>
    <t>5 Kernot Avenue</t>
  </si>
  <si>
    <t>Mulgrave</t>
  </si>
  <si>
    <t xml:space="preserve">DR. Paul Shannon </t>
  </si>
  <si>
    <t>principal@mazenod.vic.edu.au</t>
  </si>
  <si>
    <t>Monash Special Developmental School</t>
  </si>
  <si>
    <t>9239 7400</t>
  </si>
  <si>
    <t>monash.sds@education.vic.gov.au</t>
  </si>
  <si>
    <t>https://www.monashsds.vic.edu.au/</t>
  </si>
  <si>
    <t>15-25 Academy Avenue</t>
  </si>
  <si>
    <t>Lois Mitchell</t>
  </si>
  <si>
    <t>mitchell.lois.a@edumail.vic.gov.au</t>
  </si>
  <si>
    <t>Monash Tech School</t>
  </si>
  <si>
    <t>03 9902 9977</t>
  </si>
  <si>
    <t>info@monashtechschool.vic.edu.au</t>
  </si>
  <si>
    <t>https://www.monashtechschool.vic.edu.au/</t>
  </si>
  <si>
    <t>29 Ancora Imparo Way</t>
  </si>
  <si>
    <t>Mount Waverley Secondary College</t>
  </si>
  <si>
    <t>03 9803 6811</t>
  </si>
  <si>
    <t>mount.waverley.sc@education.vic.gov.au</t>
  </si>
  <si>
    <t>https://www.mwsc.vic.edu.au/</t>
  </si>
  <si>
    <t>Lechte Road</t>
  </si>
  <si>
    <t>Paul Graham</t>
  </si>
  <si>
    <t>gpd@mwsc.vic.edu.au</t>
  </si>
  <si>
    <t xml:space="preserve">Manager of Student Wellbeing </t>
  </si>
  <si>
    <t>Oakleigh Grammar</t>
  </si>
  <si>
    <t>03 9569 6128</t>
  </si>
  <si>
    <t>reception@oakleighgrammar.vic.edu.au</t>
  </si>
  <si>
    <t>https://www.oakleighgrammar.vic.edu.au/</t>
  </si>
  <si>
    <t>77-81 Willesden Road</t>
  </si>
  <si>
    <t>Sharron Frame</t>
  </si>
  <si>
    <t>sframe@oakleighgrammar.vic.edu.au</t>
  </si>
  <si>
    <t>Sacred Heart Girls' College</t>
  </si>
  <si>
    <t>03 9568 5488</t>
  </si>
  <si>
    <t>https://shgc.net.au/</t>
  </si>
  <si>
    <t>113 Warrigal Road</t>
  </si>
  <si>
    <t>Hughesdale</t>
  </si>
  <si>
    <t>Carmel Feeney</t>
  </si>
  <si>
    <t>cfeeney@shgc.vic.edu.au</t>
  </si>
  <si>
    <t>Deputy Principal Student Wellbeing</t>
  </si>
  <si>
    <t>Salesian College Chadstone</t>
  </si>
  <si>
    <t>03 9807 2644</t>
  </si>
  <si>
    <t>welcome@salesian.vic.edu.au</t>
  </si>
  <si>
    <t>10 Bosco Street</t>
  </si>
  <si>
    <t>Byron Chen</t>
  </si>
  <si>
    <t>bchen@salesian.vic.edu.au</t>
  </si>
  <si>
    <t>Dean of students</t>
  </si>
  <si>
    <t>South Oakleigh College</t>
  </si>
  <si>
    <t>03 9579 2322</t>
  </si>
  <si>
    <t>south.oakleigh.sc@edumail.vic.gov.au</t>
  </si>
  <si>
    <t>https://www.sosc.vic.edu.au/</t>
  </si>
  <si>
    <t>Bakers Road</t>
  </si>
  <si>
    <t>Oakleigh South</t>
  </si>
  <si>
    <t>Michael Alexis</t>
  </si>
  <si>
    <t xml:space="preserve">michael.alexis@education.vic.gov.au </t>
  </si>
  <si>
    <t>Wellington Secondary College</t>
  </si>
  <si>
    <t>03 9547 6822</t>
  </si>
  <si>
    <t>wellington.sc@education.vic.gov.au</t>
  </si>
  <si>
    <t>https://www.wellingtonsc.vic.edu.au/</t>
  </si>
  <si>
    <t>91 Police Road</t>
  </si>
  <si>
    <t>Tim Wallace</t>
  </si>
  <si>
    <t>timothy.wallace2@education.vic.gov.au</t>
  </si>
  <si>
    <t>9547 6822</t>
  </si>
  <si>
    <t>Wesley College Glen Waverley Campus</t>
  </si>
  <si>
    <t>03 8102 6500</t>
  </si>
  <si>
    <t>gw@wesleycollege.edu.au</t>
  </si>
  <si>
    <t>620 High Street Road</t>
  </si>
  <si>
    <t>Tom Horat</t>
  </si>
  <si>
    <t>tom.horat@wesleycollege.net</t>
  </si>
  <si>
    <t>Wheelers Hill Secondary College</t>
  </si>
  <si>
    <t>03 9561 5811</t>
  </si>
  <si>
    <t>wheelers.hill.sc@edumail.vic.gov.au</t>
  </si>
  <si>
    <t>https://www.whsc.vic.edu.au/</t>
  </si>
  <si>
    <t>2-28 Raphael Drive</t>
  </si>
  <si>
    <t>Eva Myszka</t>
  </si>
  <si>
    <t xml:space="preserve">emy@whsc.vic.edu.au </t>
  </si>
  <si>
    <t xml:space="preserve">Moonee Valley </t>
  </si>
  <si>
    <t>Ascot Vale Heights School</t>
  </si>
  <si>
    <t>03 9370 8906</t>
  </si>
  <si>
    <t>ascot.vale.heights.sch@education.vic.gov.au</t>
  </si>
  <si>
    <t>http://ascotvaless.vic.edu.au/</t>
  </si>
  <si>
    <t>1 Tasma Street</t>
  </si>
  <si>
    <t>Ascot Vale</t>
  </si>
  <si>
    <t>Moonee Valley Council</t>
  </si>
  <si>
    <t>Ave Maria College</t>
  </si>
  <si>
    <t>03 9331 9300</t>
  </si>
  <si>
    <t>avemaria@avemaria.vic.edu.au</t>
  </si>
  <si>
    <t>https://avemaria.vic.edu.au/</t>
  </si>
  <si>
    <t>14-22 Vida Street</t>
  </si>
  <si>
    <t>Aberfeldie</t>
  </si>
  <si>
    <t>Buckley Park College</t>
  </si>
  <si>
    <t>9331 9999</t>
  </si>
  <si>
    <t>buckley.park.co@education.vic.gov.au</t>
  </si>
  <si>
    <t>https://www.buckleyparkco.vic.edu.au/</t>
  </si>
  <si>
    <t>Cooper Street</t>
  </si>
  <si>
    <t>Essendon</t>
  </si>
  <si>
    <t>Essendon Keilor College Essendon Campus</t>
  </si>
  <si>
    <t>9319 1300</t>
  </si>
  <si>
    <t>essendon.keilor.co.senior@education.vic.gov.au</t>
  </si>
  <si>
    <t>https://www.ekc.vic.edu.au/</t>
  </si>
  <si>
    <t>286 Buckley Street</t>
  </si>
  <si>
    <t>George Cichy</t>
  </si>
  <si>
    <t>george.cichy@education.vic.gov.au</t>
  </si>
  <si>
    <t>03 9319 1300</t>
  </si>
  <si>
    <t>GOTAFE Essendon (The Academy)</t>
  </si>
  <si>
    <t>902 Mt Alexander Road</t>
  </si>
  <si>
    <t>Josh Iacobaccio</t>
  </si>
  <si>
    <t>jiacobaccio@gotafe.vic.edu.au</t>
  </si>
  <si>
    <t>Kangan Institute Essendon Campus</t>
  </si>
  <si>
    <t>https://www.kangan.edu.au/campuses/essendon</t>
  </si>
  <si>
    <t>38 Buckley Street</t>
  </si>
  <si>
    <t>Kangan Institute Moonee Ponds Campus</t>
  </si>
  <si>
    <t>https://www.kangan.edu.au/campuses/moonee-ponds</t>
  </si>
  <si>
    <t>Level 1, 21-31 Hall Street</t>
  </si>
  <si>
    <t>Moonee Ponds</t>
  </si>
  <si>
    <t>Lowther Hall Anglican Grammar School</t>
  </si>
  <si>
    <t>03 9325 5000</t>
  </si>
  <si>
    <t>lowther@lowtherhall.vic.edu.au</t>
  </si>
  <si>
    <t>https://www.lowtherhall.vic.edu.au/</t>
  </si>
  <si>
    <t>17 Leslie Road</t>
  </si>
  <si>
    <t>Nadija Anin</t>
  </si>
  <si>
    <t>aninn@lowtherhall.vic.edu.au</t>
  </si>
  <si>
    <t>Mount Alexander College</t>
  </si>
  <si>
    <t>03 9376 1622</t>
  </si>
  <si>
    <t>mount.alexander.712@education.vic.gov.au</t>
  </si>
  <si>
    <t>http://www.mountalexandercollege.vic.edu.au/</t>
  </si>
  <si>
    <t>167–175 Mount Alexander Road</t>
  </si>
  <si>
    <t>Flemington</t>
  </si>
  <si>
    <t>Michael Buckingham</t>
  </si>
  <si>
    <t>Michael.Buckingham@education.vic.gov.au</t>
  </si>
  <si>
    <t>9376 1622</t>
  </si>
  <si>
    <t>Senior School Academic Advisor</t>
  </si>
  <si>
    <t>Penleigh &amp; Essendon Grammar School</t>
  </si>
  <si>
    <t>03 9016 2000</t>
  </si>
  <si>
    <t>mail@pegs.vic.edu.au</t>
  </si>
  <si>
    <t>https://www.pegs.vic.edu.au/</t>
  </si>
  <si>
    <t>Corner of Keilor and Rachelle Roads</t>
  </si>
  <si>
    <t>Keilor East</t>
  </si>
  <si>
    <t>Rosehill Secondary College</t>
  </si>
  <si>
    <t>03 9337 2488</t>
  </si>
  <si>
    <t>rosehill.sc@edumail.vic.gov.au</t>
  </si>
  <si>
    <t>https://www.rosehillsc.vic.edu.au/</t>
  </si>
  <si>
    <t>Sapphire Street</t>
  </si>
  <si>
    <t>Niddrie</t>
  </si>
  <si>
    <t>Vicki Handris</t>
  </si>
  <si>
    <t>Vicky.Handris@education.vic.gov.au</t>
  </si>
  <si>
    <t>0409 231 024</t>
  </si>
  <si>
    <t>St Bernard's College</t>
  </si>
  <si>
    <t>9289 1000</t>
  </si>
  <si>
    <t>info@sbc.vic.edu.au</t>
  </si>
  <si>
    <t>https://www.sbc.vic.edu.au/</t>
  </si>
  <si>
    <t>41 Rosehill Road</t>
  </si>
  <si>
    <t>Jaclyn Munro</t>
  </si>
  <si>
    <t>JMunro@sbc.vic.edu.au</t>
  </si>
  <si>
    <t>St Columba's College</t>
  </si>
  <si>
    <t>03 9337 5311</t>
  </si>
  <si>
    <t>principal@columba.vic.edu.au</t>
  </si>
  <si>
    <t>https://columba.vic.edu.au/</t>
  </si>
  <si>
    <t>2 Leslie Road</t>
  </si>
  <si>
    <t>22/05/2023*</t>
  </si>
  <si>
    <t>Liliana Condello</t>
  </si>
  <si>
    <t>condellol@columba.vic.edu.au</t>
  </si>
  <si>
    <t>(03) 9337 5311</t>
  </si>
  <si>
    <r>
      <rPr>
        <b/>
        <sz val="10"/>
        <color rgb="FF000000"/>
        <rFont val="Calibri"/>
        <family val="2"/>
      </rPr>
      <t>(2023) Secondary Contact:</t>
    </r>
    <r>
      <rPr>
        <sz val="10"/>
        <color rgb="FF000000"/>
        <rFont val="Calibri"/>
        <family val="2"/>
      </rPr>
      <t xml:space="preserve"> Mariya Saryic &lt;saryicm@columba.vic.edu.au&gt; *2023 Workshop Posponed</t>
    </r>
  </si>
  <si>
    <t>Strathmore Secondary College</t>
  </si>
  <si>
    <t>03 9379 7999</t>
  </si>
  <si>
    <t>https://www.strathmore.vic.edu.au/</t>
  </si>
  <si>
    <t>400 Pascoe Vale Road</t>
  </si>
  <si>
    <t>Strathmore</t>
  </si>
  <si>
    <t xml:space="preserve">Moorabool </t>
  </si>
  <si>
    <t>Bacchus Marsh College</t>
  </si>
  <si>
    <t>03 5367 2955</t>
  </si>
  <si>
    <t>bacchus.marsh.co@edumail.vic.gov.au</t>
  </si>
  <si>
    <t>http://www.bmsc.vic.edu.au/</t>
  </si>
  <si>
    <t>73 Grant Street</t>
  </si>
  <si>
    <t>Bacchus Marsh</t>
  </si>
  <si>
    <t>Amelia Beardmore</t>
  </si>
  <si>
    <t>Amelia.Beardmore@education.vic.gov.au</t>
  </si>
  <si>
    <t>(03) 5367 2955</t>
  </si>
  <si>
    <t>Wellbeing Coordinator</t>
  </si>
  <si>
    <t>Bacchus Marsh Grammar</t>
  </si>
  <si>
    <t>03 5366 4800</t>
  </si>
  <si>
    <t>school@bmg.vic.edu.au</t>
  </si>
  <si>
    <t>https://www.bmg.vic.edu.au/</t>
  </si>
  <si>
    <t>South Maddingley Road</t>
  </si>
  <si>
    <t xml:space="preserve">Mornington Peninsula </t>
  </si>
  <si>
    <t>Advance College of Education Incorporated</t>
  </si>
  <si>
    <t>03 5986 4623</t>
  </si>
  <si>
    <t>aceinfo@advance.vic.edu.au</t>
  </si>
  <si>
    <t>https://advancecollege.vic.edu.au/</t>
  </si>
  <si>
    <t>16 Henry Wilson Drive</t>
  </si>
  <si>
    <t>Rosebud</t>
  </si>
  <si>
    <t xml:space="preserve">Roney Weaver </t>
  </si>
  <si>
    <t>roney.w@advance.vic.edu.au</t>
  </si>
  <si>
    <t>Learning &amp; Development Coordinator</t>
  </si>
  <si>
    <t>Balcombe Grammar School</t>
  </si>
  <si>
    <t>03 5970 1100</t>
  </si>
  <si>
    <t>https://www.balcombegrammar.vic.edu.au/</t>
  </si>
  <si>
    <t>389 Nepean Highway</t>
  </si>
  <si>
    <t>Mount Martha</t>
  </si>
  <si>
    <t>Marc Heron</t>
  </si>
  <si>
    <t>m.heron@balcombegrammar.vic.edu.au</t>
  </si>
  <si>
    <r>
      <rPr>
        <b/>
        <sz val="10"/>
        <color rgb="FF000000"/>
        <rFont val="Calibri"/>
        <family val="2"/>
      </rPr>
      <t>(2023) Secondary Contact:</t>
    </r>
    <r>
      <rPr>
        <sz val="10"/>
        <color rgb="FF000000"/>
        <rFont val="Calibri"/>
        <family val="2"/>
      </rPr>
      <t xml:space="preserve"> Amy Mazzitelli &lt;A.Mazzitelli@balcombegrammar.vic.edu.au&gt;</t>
    </r>
  </si>
  <si>
    <t>Dromana Secondary College</t>
  </si>
  <si>
    <t>03 5987 2805</t>
  </si>
  <si>
    <t>https://dsc.vic.edu.au/</t>
  </si>
  <si>
    <t>110 Harrison Road</t>
  </si>
  <si>
    <t>Dromana</t>
  </si>
  <si>
    <t>Jack Taylor</t>
  </si>
  <si>
    <t>09523001@dsc.vic.edu.au</t>
  </si>
  <si>
    <t>03 59872805</t>
  </si>
  <si>
    <t>Year 11 Team Lead</t>
  </si>
  <si>
    <t>Flinders Christian Community College Tyabb Campus</t>
  </si>
  <si>
    <t>03 5973 2000</t>
  </si>
  <si>
    <t>155 Mornington-Tyabb Road</t>
  </si>
  <si>
    <t>Tyabb</t>
  </si>
  <si>
    <t>Julie Gillett</t>
  </si>
  <si>
    <t>julie.gillett@flinders.vic.edu.au</t>
  </si>
  <si>
    <t>5973 2235</t>
  </si>
  <si>
    <r>
      <rPr>
        <b/>
        <sz val="10"/>
        <color rgb="FF000000"/>
        <rFont val="Calibri"/>
        <family val="2"/>
      </rPr>
      <t>(2023) Secondary Contact:</t>
    </r>
    <r>
      <rPr>
        <sz val="10"/>
        <color rgb="FF000000"/>
        <rFont val="Calibri"/>
        <family val="2"/>
      </rPr>
      <t xml:space="preserve"> Mark Hamilton &lt;mark.hamilton@flinders.vic.edu.au&gt; </t>
    </r>
    <r>
      <rPr>
        <b/>
        <sz val="10"/>
        <color rgb="FF000000"/>
        <rFont val="Calibri"/>
        <family val="2"/>
      </rPr>
      <t>(Previously, 2022)</t>
    </r>
    <r>
      <rPr>
        <sz val="10"/>
        <color rgb="FF000000"/>
        <rFont val="Calibri"/>
        <family val="2"/>
      </rPr>
      <t xml:space="preserve"> Lorna Brooks &lt;lorna.brooks@flinders.vic.edu.au&gt;</t>
    </r>
  </si>
  <si>
    <t>Mornington Secondary College</t>
  </si>
  <si>
    <t>5970 0200</t>
  </si>
  <si>
    <t>mornington.sc@education.vic.gov.au</t>
  </si>
  <si>
    <t>https://www.mornsc.vic.edu.au/</t>
  </si>
  <si>
    <t>1051 Nepean Highway</t>
  </si>
  <si>
    <t>Mornington</t>
  </si>
  <si>
    <t>Josh Pratt</t>
  </si>
  <si>
    <t>jpt@mornsc.vic.edu.au</t>
  </si>
  <si>
    <t>0402 688 277</t>
  </si>
  <si>
    <t>Mornington Special Developmental School</t>
  </si>
  <si>
    <t>03 5975 6111</t>
  </si>
  <si>
    <t>mornington.sds@education.vic.gov.au</t>
  </si>
  <si>
    <t>https://www.morningtonsds.vic.edu.au/</t>
  </si>
  <si>
    <t>40 Robertson Drive</t>
  </si>
  <si>
    <t>Mount Eliza Secondary College</t>
  </si>
  <si>
    <t>03 9787 6288</t>
  </si>
  <si>
    <t>info@mesc.vic.edu.au</t>
  </si>
  <si>
    <t>http://www.mesc.vic.edu.au/</t>
  </si>
  <si>
    <t>204 Canadian Bay Road</t>
  </si>
  <si>
    <t>Mount Eliza</t>
  </si>
  <si>
    <t>Karli Sellenger</t>
  </si>
  <si>
    <t>ksellenger@mesc.vic.edu.au</t>
  </si>
  <si>
    <r>
      <rPr>
        <b/>
        <sz val="10"/>
        <color rgb="FF000000"/>
        <rFont val="Calibri"/>
        <family val="2"/>
      </rPr>
      <t>(2023) Secondary Contact:</t>
    </r>
    <r>
      <rPr>
        <sz val="10"/>
        <color rgb="FF000000"/>
        <rFont val="Calibri"/>
        <family val="2"/>
      </rPr>
      <t xml:space="preserve"> Aaron Prior &lt;aprior@mesc.vic.edu.au&gt; </t>
    </r>
    <r>
      <rPr>
        <b/>
        <sz val="10"/>
        <color rgb="FF000000"/>
        <rFont val="Calibri"/>
        <family val="2"/>
      </rPr>
      <t>(Previously, 2022)</t>
    </r>
    <r>
      <rPr>
        <sz val="10"/>
        <color rgb="FF000000"/>
        <rFont val="Calibri"/>
        <family val="2"/>
      </rPr>
      <t xml:space="preserve"> Amy Leonard &lt;amleonard@mesc.vic.edu.au&gt;</t>
    </r>
  </si>
  <si>
    <t>Padua College Mornington</t>
  </si>
  <si>
    <t>03 5976 0100</t>
  </si>
  <si>
    <t>https://www.padua.vic.edu.au/</t>
  </si>
  <si>
    <t>62 Oakbank Road</t>
  </si>
  <si>
    <t>Suzi Hyland</t>
  </si>
  <si>
    <t>shyland@padua.vic.edu.au</t>
  </si>
  <si>
    <t>0433 910 341</t>
  </si>
  <si>
    <t>Positive Education Facilitator</t>
  </si>
  <si>
    <r>
      <rPr>
        <b/>
        <sz val="10"/>
        <color rgb="FF000000"/>
        <rFont val="Calibri"/>
        <family val="2"/>
      </rPr>
      <t>(2023) Secondary Contact:</t>
    </r>
    <r>
      <rPr>
        <sz val="10"/>
        <color rgb="FF000000"/>
        <rFont val="Calibri"/>
        <family val="2"/>
      </rPr>
      <t xml:space="preserve"> TBA</t>
    </r>
  </si>
  <si>
    <t>Peninsula Grammar</t>
  </si>
  <si>
    <t xml:space="preserve">03 9788 7777 </t>
  </si>
  <si>
    <t>info@pgs.vic.edu.au</t>
  </si>
  <si>
    <t>https://www.peninsulagrammar.vic.edu.au/</t>
  </si>
  <si>
    <t>20 Wooralla Drive</t>
  </si>
  <si>
    <t>Heather de Morton</t>
  </si>
  <si>
    <t>hdemorton@pgs.vic.edu.au</t>
  </si>
  <si>
    <t>03 9788 7621</t>
  </si>
  <si>
    <t>Administration Support Assistant</t>
  </si>
  <si>
    <t>Peninsula Specialist College</t>
  </si>
  <si>
    <t>5987 2649</t>
  </si>
  <si>
    <t>peninsula.specialist.co@edumail.vic.gov.au</t>
  </si>
  <si>
    <t>https://www.peninsulaspecialist.vic.edu.au/</t>
  </si>
  <si>
    <t>25 Old White Hill Road</t>
  </si>
  <si>
    <t xml:space="preserve">Marisa Rizio </t>
  </si>
  <si>
    <t>marisa.rizio@education.vic.gov.au</t>
  </si>
  <si>
    <r>
      <rPr>
        <b/>
        <sz val="10"/>
        <color rgb="FF000000"/>
        <rFont val="Calibri"/>
        <family val="2"/>
      </rPr>
      <t>(2023) Secondary Contact:</t>
    </r>
    <r>
      <rPr>
        <sz val="10"/>
        <color rgb="FF000000"/>
        <rFont val="Calibri"/>
        <family val="2"/>
      </rPr>
      <t xml:space="preserve"> Elise Finlay &lt;elise.finlay@education.vic.gov.au&gt;</t>
    </r>
  </si>
  <si>
    <t>Rosebud Secondary College</t>
  </si>
  <si>
    <t>03 5986 8595</t>
  </si>
  <si>
    <t>rosebud.sc@edumail.vic.gov.au</t>
  </si>
  <si>
    <t>http://rsc.vic.edu.au/</t>
  </si>
  <si>
    <t>245 Eastbourne Road</t>
  </si>
  <si>
    <t>Sam Ryrie</t>
  </si>
  <si>
    <t>Sam.Ryrie@education.vic.gov.au</t>
  </si>
  <si>
    <t>5986 8595</t>
  </si>
  <si>
    <r>
      <rPr>
        <b/>
        <sz val="10"/>
        <color rgb="FF000000"/>
        <rFont val="Calibri"/>
        <family val="2"/>
      </rPr>
      <t>(2023) Secondary Contact:</t>
    </r>
    <r>
      <rPr>
        <sz val="10"/>
        <color rgb="FF000000"/>
        <rFont val="Calibri"/>
        <family val="2"/>
      </rPr>
      <t xml:space="preserve"> Glenn Powell </t>
    </r>
  </si>
  <si>
    <t>Somerville Secondary College</t>
  </si>
  <si>
    <t>03 5973 1000</t>
  </si>
  <si>
    <t>somerville.sc@edumail.vic.gov.au</t>
  </si>
  <si>
    <t>http://www.somervillesc.vic.edu.au/</t>
  </si>
  <si>
    <t>37 Graf Road</t>
  </si>
  <si>
    <t>Somerville</t>
  </si>
  <si>
    <t>Alex Canton</t>
  </si>
  <si>
    <t>Alex.Canton@education.vic.gov.au</t>
  </si>
  <si>
    <t>Student Engagement: Sub School Leader 10-12</t>
  </si>
  <si>
    <r>
      <rPr>
        <b/>
        <sz val="10"/>
        <color rgb="FF000000"/>
        <rFont val="Calibri"/>
        <family val="2"/>
      </rPr>
      <t>(2023) Secondary Contact:</t>
    </r>
    <r>
      <rPr>
        <sz val="10"/>
        <color rgb="FF000000"/>
        <rFont val="Calibri"/>
        <family val="2"/>
      </rPr>
      <t xml:space="preserve"> Nat Lees &lt;natalie.lees@education.vic.gov.au&gt;</t>
    </r>
  </si>
  <si>
    <t>Toorak College</t>
  </si>
  <si>
    <t>03 9788 7200</t>
  </si>
  <si>
    <t>reception@toorakc.vic.edu.au</t>
  </si>
  <si>
    <t>https://www.toorakcollege.vic.edu.au/</t>
  </si>
  <si>
    <t>73-93 Old Mornington Road</t>
  </si>
  <si>
    <t>Kate Deex</t>
  </si>
  <si>
    <t>kated@toorakc.vic.edu.au</t>
  </si>
  <si>
    <t>03 9788 7212</t>
  </si>
  <si>
    <r>
      <rPr>
        <b/>
        <sz val="11"/>
        <color rgb="FF444444"/>
        <rFont val="Calibri"/>
        <family val="2"/>
      </rPr>
      <t>(2023) Secondary Contact:</t>
    </r>
    <r>
      <rPr>
        <sz val="11"/>
        <color rgb="FF444444"/>
        <rFont val="Calibri"/>
        <family val="2"/>
      </rPr>
      <t xml:space="preserve"> Fiona Wines &lt;fionaw@toorakc.vic.edu.au&gt; </t>
    </r>
    <r>
      <rPr>
        <b/>
        <sz val="11"/>
        <color rgb="FF444444"/>
        <rFont val="Calibri"/>
        <family val="2"/>
      </rPr>
      <t>(Previous Contact)</t>
    </r>
    <r>
      <rPr>
        <sz val="11"/>
        <color rgb="FF444444"/>
        <rFont val="Calibri"/>
        <family val="2"/>
      </rPr>
      <t xml:space="preserve"> Andrew Bertschik &lt;andrewb@toorakc.vic.edu.au&gt;</t>
    </r>
  </si>
  <si>
    <t>Western Port Secondary College</t>
  </si>
  <si>
    <t>03 5979 1577</t>
  </si>
  <si>
    <t>western.port.sc@education.vic.gov.au</t>
  </si>
  <si>
    <t>https://westernportsc.vic.edu.au/</t>
  </si>
  <si>
    <t>215 High Street</t>
  </si>
  <si>
    <t>Hastings</t>
  </si>
  <si>
    <t xml:space="preserve">Jess Lazzaro </t>
  </si>
  <si>
    <t>jessica.lazzaro@education.vic.gov.au</t>
  </si>
  <si>
    <r>
      <rPr>
        <b/>
        <sz val="10"/>
        <color rgb="FF000000"/>
        <rFont val="Calibri"/>
        <family val="2"/>
      </rPr>
      <t>(2023) Secondary Contact:</t>
    </r>
    <r>
      <rPr>
        <sz val="10"/>
        <color rgb="FF000000"/>
        <rFont val="Calibri"/>
        <family val="2"/>
      </rPr>
      <t xml:space="preserve"> Laura Higgins (Senior school assistant principal) &lt;laura.higgins@education.vic.gov.au&gt;  5979 1577</t>
    </r>
  </si>
  <si>
    <t xml:space="preserve">Mount Alexander </t>
  </si>
  <si>
    <t>Castlemaine Secondary College</t>
  </si>
  <si>
    <t>03 5479 1111</t>
  </si>
  <si>
    <t>castlemaine.sc@education.vic.gov.au</t>
  </si>
  <si>
    <t>https://csc.vic.edu.au/</t>
  </si>
  <si>
    <t>2 Lawson Parade</t>
  </si>
  <si>
    <t>Castlemaine</t>
  </si>
  <si>
    <t xml:space="preserve">Moyne </t>
  </si>
  <si>
    <t>Hawkesdale P-12 College</t>
  </si>
  <si>
    <t>03 5560 7225</t>
  </si>
  <si>
    <t>hawkesdale.p12@edumail.vic.gov.au</t>
  </si>
  <si>
    <t>https://hawkesdalecol.vic.edu.au/</t>
  </si>
  <si>
    <t>65 Mitchell Street</t>
  </si>
  <si>
    <t>Hawkesdale</t>
  </si>
  <si>
    <t>Mortlake P-12 College</t>
  </si>
  <si>
    <t>03 5599 2204</t>
  </si>
  <si>
    <t>mortlake.p12@education.vic.gov.au</t>
  </si>
  <si>
    <t>https://mortlakep12.vic.edu.au/</t>
  </si>
  <si>
    <t>10 Hood Avenue</t>
  </si>
  <si>
    <t>Mortlake</t>
  </si>
  <si>
    <t xml:space="preserve">Murrindindi </t>
  </si>
  <si>
    <t>Alexandra Secondary College</t>
  </si>
  <si>
    <t>03 5770 2000</t>
  </si>
  <si>
    <t>alexandra.sc@education.vic.gov.au</t>
  </si>
  <si>
    <t>http://asc.vic.edu.au/</t>
  </si>
  <si>
    <t>Downey Street</t>
  </si>
  <si>
    <t>Alexandra</t>
  </si>
  <si>
    <t>George Nadj</t>
  </si>
  <si>
    <t>George.nadj@education.vic.gov.au</t>
  </si>
  <si>
    <t>Murrindindi Shire Council</t>
  </si>
  <si>
    <t>Yea High School</t>
  </si>
  <si>
    <t>03 5797 2207</t>
  </si>
  <si>
    <t>yea.hs@edumail.vic.gov.au</t>
  </si>
  <si>
    <t>http://www.yeahs.vic.edu.au/</t>
  </si>
  <si>
    <t>Racecourse Road</t>
  </si>
  <si>
    <t>Yea</t>
  </si>
  <si>
    <t>James Walsh</t>
  </si>
  <si>
    <t>james.walsh@education.vic.gov.au</t>
  </si>
  <si>
    <t>(03) 5797 2207</t>
  </si>
  <si>
    <t>Year 12 Advisor</t>
  </si>
  <si>
    <t xml:space="preserve">Nillumbik </t>
  </si>
  <si>
    <t>Catholic Ladies' College</t>
  </si>
  <si>
    <t>03 9439 4077</t>
  </si>
  <si>
    <t>principal@clc.vic.edu.au</t>
  </si>
  <si>
    <t>https://clc.vic.edu.au/</t>
  </si>
  <si>
    <t>19 Diamond Street</t>
  </si>
  <si>
    <t>Eltham</t>
  </si>
  <si>
    <t>Diamond Valley College</t>
  </si>
  <si>
    <t>03 9438 1411</t>
  </si>
  <si>
    <t>diamond.valley.co@education.vic.gov.au</t>
  </si>
  <si>
    <t>https://www.dvallcoll.vic.edu.au/</t>
  </si>
  <si>
    <t>165-179 Main Hurstbridge Road</t>
  </si>
  <si>
    <t>Diamond Creek</t>
  </si>
  <si>
    <t xml:space="preserve"> Brigette Gilmour</t>
  </si>
  <si>
    <t>brigette.gilmour@education.vic.gov.au</t>
  </si>
  <si>
    <t>0408 502 461</t>
  </si>
  <si>
    <t>Diamond Valley Special Developmental School</t>
  </si>
  <si>
    <t>9432 1022</t>
  </si>
  <si>
    <t>diamond.valley.sds@education.vic.gov.au</t>
  </si>
  <si>
    <t>https://diamondvalleysds.vic.edu.au/</t>
  </si>
  <si>
    <t>14-24 Brentwock Drive</t>
  </si>
  <si>
    <t>Eltham College</t>
  </si>
  <si>
    <t>03 9437 1421</t>
  </si>
  <si>
    <t>eltham@elthamcollege.vic.edu.au</t>
  </si>
  <si>
    <t>https://elthamcollege.vic.edu.au/</t>
  </si>
  <si>
    <t>1660 Main Road</t>
  </si>
  <si>
    <t>Research</t>
  </si>
  <si>
    <t>Eltham High School</t>
  </si>
  <si>
    <t>03 9430 5111</t>
  </si>
  <si>
    <t>eltham.hs@edumail.vic.gov.au</t>
  </si>
  <si>
    <t>https://www.elthamhs.vic.edu.au/</t>
  </si>
  <si>
    <t>30-60 Withers Way</t>
  </si>
  <si>
    <t>Brad Stelfox</t>
  </si>
  <si>
    <t>bstelfox@elthamcollege.vic.edu.au</t>
  </si>
  <si>
    <t>Plenty Valley Christian College</t>
  </si>
  <si>
    <t>03 9717 7400</t>
  </si>
  <si>
    <t>office@pvcc.vic.edu.au</t>
  </si>
  <si>
    <t>https://www.pvcc.vic.edu.au/</t>
  </si>
  <si>
    <t>840 Yan Yean Road</t>
  </si>
  <si>
    <t>Doreen</t>
  </si>
  <si>
    <t>James Kearney</t>
  </si>
  <si>
    <t>james.kearney@pvcc.vic.edu.au</t>
  </si>
  <si>
    <t xml:space="preserve">Northern Grampians </t>
  </si>
  <si>
    <t>Skene Street School Stawell</t>
  </si>
  <si>
    <t>03 5358 2448</t>
  </si>
  <si>
    <t>skene.street.sch.stawell@edumail.vic.gov.au</t>
  </si>
  <si>
    <t>http://www.skenesds.vic.edu.au/</t>
  </si>
  <si>
    <t>7-13 Skene Street</t>
  </si>
  <si>
    <t>Stawell</t>
  </si>
  <si>
    <t>Jacob Bates</t>
  </si>
  <si>
    <t>jacob.bates@education.vic.gov.au</t>
  </si>
  <si>
    <t>Northern Grampians Shire Council</t>
  </si>
  <si>
    <t>St Arnaud Secondary College</t>
  </si>
  <si>
    <t>03 5495 1811</t>
  </si>
  <si>
    <t>st.arnaud.sc@education.vic.gov.au</t>
  </si>
  <si>
    <t>https://www.starnaudsc.vic.edu.au/</t>
  </si>
  <si>
    <t>Smith Street</t>
  </si>
  <si>
    <t>St Arnaud</t>
  </si>
  <si>
    <t>Maryanne Jones</t>
  </si>
  <si>
    <t>maryanne.jones@education.vic.gov.au</t>
  </si>
  <si>
    <t>(03) 5495 1811</t>
  </si>
  <si>
    <t>Year 11 &amp; 12 Coordinator</t>
  </si>
  <si>
    <r>
      <rPr>
        <b/>
        <sz val="10"/>
        <color rgb="FF000000"/>
        <rFont val="Calibri"/>
        <family val="2"/>
      </rPr>
      <t>(2023) Secondary Contact / Also Previously the 2022 Contact:</t>
    </r>
    <r>
      <rPr>
        <sz val="10"/>
        <color rgb="FF000000"/>
        <rFont val="Calibri"/>
        <family val="2"/>
      </rPr>
      <t xml:space="preserve"> Rebecca Reynolds &lt;rebecca.reynolds@education.vic.gov.au&gt;</t>
    </r>
  </si>
  <si>
    <t>Stawell Secondary College</t>
  </si>
  <si>
    <t>03 5358 1700</t>
  </si>
  <si>
    <t>stawell.sc@edumail.vic.gov.au</t>
  </si>
  <si>
    <t>https://stawellsc.vic.edu.au/</t>
  </si>
  <si>
    <t>79-97 Patrick Street</t>
  </si>
  <si>
    <t>Zoe Jones</t>
  </si>
  <si>
    <t>zoe.jones@education.vic.gov.au</t>
  </si>
  <si>
    <t>(03) 5358 1700</t>
  </si>
  <si>
    <r>
      <rPr>
        <b/>
        <sz val="10"/>
        <color rgb="FF000000"/>
        <rFont val="Calibri"/>
        <family val="2"/>
      </rPr>
      <t>(2023) Secondary Contact:</t>
    </r>
    <r>
      <rPr>
        <sz val="10"/>
        <color rgb="FF000000"/>
        <rFont val="Calibri"/>
        <family val="2"/>
      </rPr>
      <t xml:space="preserve"> Casey Gray &lt;casey.gray@education.vic.gov.au&gt; </t>
    </r>
    <r>
      <rPr>
        <b/>
        <sz val="10"/>
        <color rgb="FF000000"/>
        <rFont val="Calibri"/>
        <family val="2"/>
      </rPr>
      <t>(Previously, 2022)</t>
    </r>
    <r>
      <rPr>
        <sz val="10"/>
        <color rgb="FF000000"/>
        <rFont val="Calibri"/>
        <family val="2"/>
      </rPr>
      <t xml:space="preserve"> Samuel Burdett &lt;samuel.burdett@education.vic.gov.au&gt;</t>
    </r>
  </si>
  <si>
    <t xml:space="preserve">Port Phillip </t>
  </si>
  <si>
    <t>Albert Park College</t>
  </si>
  <si>
    <t>8695 9000</t>
  </si>
  <si>
    <t>albert.park.co@education.vic.gov.au</t>
  </si>
  <si>
    <t>https://www.albertparkcollege.vic.edu.au/</t>
  </si>
  <si>
    <t>83 Danks Street</t>
  </si>
  <si>
    <t>Albert Park</t>
  </si>
  <si>
    <t>Alex Jackson</t>
  </si>
  <si>
    <t>alexjackson@albertparkcollege.vic.edu.au</t>
  </si>
  <si>
    <t>Positive Education Leader</t>
  </si>
  <si>
    <t>Elwood College</t>
  </si>
  <si>
    <t>03 9531 9566</t>
  </si>
  <si>
    <t>elwood.co@education.vic.gov.au</t>
  </si>
  <si>
    <t>https://www.elwood.vic.edu.au/</t>
  </si>
  <si>
    <t>101 Glen Huntly Road</t>
  </si>
  <si>
    <t>Elwood</t>
  </si>
  <si>
    <t>Kate Lang</t>
  </si>
  <si>
    <t>lan@elwood.vic.edu.au</t>
  </si>
  <si>
    <t>Year 11 Learning Leader</t>
  </si>
  <si>
    <t>MacRobertson Girls High School</t>
  </si>
  <si>
    <t>03 9864 7700</t>
  </si>
  <si>
    <t>office@macrob.vic.edu.au</t>
  </si>
  <si>
    <t>https://www.macrob.vic.edu.au/</t>
  </si>
  <si>
    <t>350-370 Kings Way</t>
  </si>
  <si>
    <t>Tarsha Mautone</t>
  </si>
  <si>
    <t>tarsha.mautone@macrob.vic.edu.au</t>
  </si>
  <si>
    <t>Careers Coordinator</t>
  </si>
  <si>
    <t>Melbourne City Mission</t>
  </si>
  <si>
    <t>03 9977 0000</t>
  </si>
  <si>
    <t>https://www.mcm.org.au/</t>
  </si>
  <si>
    <t>164-180 Kings Way</t>
  </si>
  <si>
    <t>South Melbourne</t>
  </si>
  <si>
    <t>Montague Continuing Education Centre</t>
  </si>
  <si>
    <t>03 9690 3535</t>
  </si>
  <si>
    <t>montague.ec@education.vic.gov.au</t>
  </si>
  <si>
    <t>https://www.montague.vic.edu.au/</t>
  </si>
  <si>
    <t>100 Montague St</t>
  </si>
  <si>
    <t>Port Phillip Specialist School</t>
  </si>
  <si>
    <t>03 9646 0855</t>
  </si>
  <si>
    <t>port.phillip.ss@edumail.vic.gov.au</t>
  </si>
  <si>
    <t>https://portphillip.vic.edu.au/</t>
  </si>
  <si>
    <t>Pool Street &amp; Nott Street</t>
  </si>
  <si>
    <t>Port Melbourne</t>
  </si>
  <si>
    <t>St Michael's Grammar School</t>
  </si>
  <si>
    <t>03 8530 3200</t>
  </si>
  <si>
    <t>community@stmichaels.vic.edu.au</t>
  </si>
  <si>
    <t>https://www.stmichaels.vic.edu.au/</t>
  </si>
  <si>
    <t>25 Chapel Street</t>
  </si>
  <si>
    <t>St Kilda</t>
  </si>
  <si>
    <t>Yesodei HaTorah College</t>
  </si>
  <si>
    <t>03 9531 3203</t>
  </si>
  <si>
    <t>mklein@yht.vic.edu.au</t>
  </si>
  <si>
    <t>https://www.careforkids.com.au/child-care/5emzo/yesodei-hatorah-college-elwood-3184?utm_source=GoodSchoolsGuide&amp;utm_medium=GoodSchoolsGuideLink</t>
  </si>
  <si>
    <t>39 Dickens Street</t>
  </si>
  <si>
    <t xml:space="preserve">Pyrenees </t>
  </si>
  <si>
    <t>Beaufort Secondary College</t>
  </si>
  <si>
    <t>03 5349 2305</t>
  </si>
  <si>
    <t>beaufort.sc@education.vic.gov.au</t>
  </si>
  <si>
    <t>http://www.beaufortsc.vic.edu.au/</t>
  </si>
  <si>
    <t>38 Park Road</t>
  </si>
  <si>
    <t>Beaufort</t>
  </si>
  <si>
    <t>Belinda Evans</t>
  </si>
  <si>
    <t>belinda.evans@education.vic.gov.au</t>
  </si>
  <si>
    <t>(03) 5349 2305</t>
  </si>
  <si>
    <t xml:space="preserve">South Gippsland </t>
  </si>
  <si>
    <t>ECG College Leongatha Campus</t>
  </si>
  <si>
    <t>03 5662 6700</t>
  </si>
  <si>
    <t>Howard Street</t>
  </si>
  <si>
    <t>Leongatha</t>
  </si>
  <si>
    <t>Foster Secondary College</t>
  </si>
  <si>
    <t>03 5682 2066</t>
  </si>
  <si>
    <t>foster.sc@edumail.vic.gov.au</t>
  </si>
  <si>
    <t>http://www.fsc.vic.edu.au/</t>
  </si>
  <si>
    <t>Corner Pioneer Street &amp; Hoddle Road</t>
  </si>
  <si>
    <t>Foster</t>
  </si>
  <si>
    <t>Kit Rotthier</t>
  </si>
  <si>
    <t>Kit.Rotthier@education.vic.gov.au</t>
  </si>
  <si>
    <t>Senior School</t>
  </si>
  <si>
    <t>Korumburra Secondary College</t>
  </si>
  <si>
    <t>03 5655 1566</t>
  </si>
  <si>
    <t>korumburra.sc@education.vic.gov.au</t>
  </si>
  <si>
    <t>http://www.korumburrasc.vic.edu.au/wordpress/</t>
  </si>
  <si>
    <t>125 Jumbunna Road</t>
  </si>
  <si>
    <t>Korumburra</t>
  </si>
  <si>
    <t>Leongatha Secondary College</t>
  </si>
  <si>
    <t>03 5667 2200</t>
  </si>
  <si>
    <t>enquiries@leonsec.vic.edu.au</t>
  </si>
  <si>
    <t>https://leonsec.vic.edu.au/</t>
  </si>
  <si>
    <t>Nerrena Road</t>
  </si>
  <si>
    <t>Guy Thomas</t>
  </si>
  <si>
    <t>gthomas@leonsec.vic.edu.au</t>
  </si>
  <si>
    <t>Year 11 &amp; VCAL Coordinator</t>
  </si>
  <si>
    <t>Mary MacKillop Catholic Regional College</t>
  </si>
  <si>
    <t>03 5662 4255</t>
  </si>
  <si>
    <t>info@mmcrc.catholic.edu.au</t>
  </si>
  <si>
    <t>https://www.mackillopleongatha.catholic.edu.au/</t>
  </si>
  <si>
    <t>115 Horn Street</t>
  </si>
  <si>
    <t>Bron Croatto</t>
  </si>
  <si>
    <t>bkalos@mmcrc.catholic.edu.au</t>
  </si>
  <si>
    <t>Mirboo North Secondary College</t>
  </si>
  <si>
    <t>03 5667 9000</t>
  </si>
  <si>
    <t>mirboo.north.sc@education.vic.gov.au</t>
  </si>
  <si>
    <t>https://www.mnsc.vic.edu.au/</t>
  </si>
  <si>
    <t>Castle Street</t>
  </si>
  <si>
    <t>Mirboo North</t>
  </si>
  <si>
    <t>Marina Bruzzese</t>
  </si>
  <si>
    <t>marina.bruzzese@education.vic.gov.au</t>
  </si>
  <si>
    <t>South Gippsland Specialist School</t>
  </si>
  <si>
    <t>03 5662 4496</t>
  </si>
  <si>
    <t>south.gippsland.ss@education.vic.gov.au</t>
  </si>
  <si>
    <t>http://www.sgss.vic.edu.au/</t>
  </si>
  <si>
    <t>13 Horn Street</t>
  </si>
  <si>
    <t xml:space="preserve">Southern Grampians </t>
  </si>
  <si>
    <t>Baimbridge College</t>
  </si>
  <si>
    <t>03 5572 2788</t>
  </si>
  <si>
    <t>baimbridge.co@education.vic.gov.au</t>
  </si>
  <si>
    <t>http://www.baimbridge.vic.edu.au/</t>
  </si>
  <si>
    <t>59 Mt Baimbridge Road</t>
  </si>
  <si>
    <t>Hamilton</t>
  </si>
  <si>
    <t>David Lynch</t>
  </si>
  <si>
    <t>david.lynch2@education.vic.gov.au</t>
  </si>
  <si>
    <t>Balmoral K-12 Community College</t>
  </si>
  <si>
    <t>03 5570 1247</t>
  </si>
  <si>
    <t>balmoral.k12.cc@edumail.vic.gov.au</t>
  </si>
  <si>
    <t>https://www.balmoralcommunitycollege.vic.edu.au/web/</t>
  </si>
  <si>
    <t>Harrow Road</t>
  </si>
  <si>
    <t>Balmoral</t>
  </si>
  <si>
    <t>Jo Amott</t>
  </si>
  <si>
    <t>joanne.amott@education.vic.gov.au</t>
  </si>
  <si>
    <t>Good Shepherd College</t>
  </si>
  <si>
    <t>03 5571 2595</t>
  </si>
  <si>
    <t>office@gsc.vic.edu.au</t>
  </si>
  <si>
    <t>https://www.gsc.vic.edu.au/</t>
  </si>
  <si>
    <t>297 Mt Napier Road</t>
  </si>
  <si>
    <t>Ali Wedding </t>
  </si>
  <si>
    <t>awedding@gsc.vic.edu.au</t>
  </si>
  <si>
    <t>(03) 5571 2595</t>
  </si>
  <si>
    <t>Hamilton Parklands School</t>
  </si>
  <si>
    <t>03 5572 3077</t>
  </si>
  <si>
    <t>hamilton.sds@education.vic.gov.au</t>
  </si>
  <si>
    <t>http://www.hamiltonparklands.vic.edu.au/</t>
  </si>
  <si>
    <t>15 Kerr Street</t>
  </si>
  <si>
    <t>Monivae College</t>
  </si>
  <si>
    <t>03 5551 1200</t>
  </si>
  <si>
    <t>reception@monivae.vic.edu.au</t>
  </si>
  <si>
    <t>https://www.monivae.com/</t>
  </si>
  <si>
    <t>133 Ballarat Road</t>
  </si>
  <si>
    <t>Simon Hatherell</t>
  </si>
  <si>
    <t>SHatherell@monivae.vic.edu.au</t>
  </si>
  <si>
    <t>VET/VCAL Coordinator</t>
  </si>
  <si>
    <t>OneSchool Global Hamilton Campus</t>
  </si>
  <si>
    <t>03 5572 2165</t>
  </si>
  <si>
    <t>admin.hamilton@au.oneschoolglobal.com</t>
  </si>
  <si>
    <t>https://www.oneschoolglobal.com/campus/australia/hamilton/</t>
  </si>
  <si>
    <t>90 Chatsworth Road</t>
  </si>
  <si>
    <t>Southern Grampians Adult Education Hamilton Campus</t>
  </si>
  <si>
    <t>1800 810 393</t>
  </si>
  <si>
    <t>sgae@sgae.vic.edu.au</t>
  </si>
  <si>
    <t>https://sgae.vic.edu.au/</t>
  </si>
  <si>
    <t>39 Hammond Street</t>
  </si>
  <si>
    <t xml:space="preserve">Hamilton </t>
  </si>
  <si>
    <t>The Hamilton and Alexandra College</t>
  </si>
  <si>
    <t>03 5572 1355</t>
  </si>
  <si>
    <t>reception@hamiltoncollege.vic.edu.au</t>
  </si>
  <si>
    <t>https://hamiltoncollege.vic.edu.au/</t>
  </si>
  <si>
    <t>1 Chaucer Street</t>
  </si>
  <si>
    <t>Kristen Waldron</t>
  </si>
  <si>
    <t xml:space="preserve">kwaldron@hamiltoncollege.vic.edu.au </t>
  </si>
  <si>
    <t>0418 711 814</t>
  </si>
  <si>
    <t xml:space="preserve">Stonnington </t>
  </si>
  <si>
    <t>De La Salle College</t>
  </si>
  <si>
    <t>03 9508 2100</t>
  </si>
  <si>
    <t>https://www.delasalle.vic.edu.au/</t>
  </si>
  <si>
    <t>1312-1326 High Street</t>
  </si>
  <si>
    <t>Malvern</t>
  </si>
  <si>
    <t>City of Stonnington Council</t>
  </si>
  <si>
    <t>Korowa Anglican Girls' School</t>
  </si>
  <si>
    <t>03 8808 8888</t>
  </si>
  <si>
    <t>reception@korowa.vic.edu.au</t>
  </si>
  <si>
    <t>https://www.korowa.vic.edu.au/</t>
  </si>
  <si>
    <t>10/16 Ranfurlie Crescent</t>
  </si>
  <si>
    <t>Glen Iris</t>
  </si>
  <si>
    <t>Charlotte Lennie</t>
  </si>
  <si>
    <t>clennie@korowa.vic.edu.au</t>
  </si>
  <si>
    <t>8808 8924</t>
  </si>
  <si>
    <t>Lauriston Girls' School</t>
  </si>
  <si>
    <t>03 9864 7555</t>
  </si>
  <si>
    <t>reception@lauriston.vic.edu.au</t>
  </si>
  <si>
    <t>https://www.lauriston.vic.edu.au/</t>
  </si>
  <si>
    <t>38 Huntingtower Road</t>
  </si>
  <si>
    <t>Armadale</t>
  </si>
  <si>
    <t>Julia Lippold</t>
  </si>
  <si>
    <t>lippoldju@lauriston.vic.edu.au</t>
  </si>
  <si>
    <t>03 9864 7557</t>
  </si>
  <si>
    <t>Irving House Coordinator</t>
  </si>
  <si>
    <t>Loreto Mandeville Hall</t>
  </si>
  <si>
    <t>03 9823 8100</t>
  </si>
  <si>
    <t>https://www.loretotoorak.vic.edu.au/</t>
  </si>
  <si>
    <t>10 Mandeville Crescent</t>
  </si>
  <si>
    <t>Toorak</t>
  </si>
  <si>
    <t>Melbourne High School</t>
  </si>
  <si>
    <t>03 9826 0711</t>
  </si>
  <si>
    <t>mhs@mhs.vic.edu.au</t>
  </si>
  <si>
    <t>https://www.mhsviceduau.com/</t>
  </si>
  <si>
    <t>Forrest Hill</t>
  </si>
  <si>
    <t>James Guthrie</t>
  </si>
  <si>
    <t>James.Guthrie@mhs.vic.edu.au</t>
  </si>
  <si>
    <t>0413 449 748</t>
  </si>
  <si>
    <t>Prahran Community Learning Centre</t>
  </si>
  <si>
    <t>03 9510 7052</t>
  </si>
  <si>
    <t>admin@pclcentre.org.au</t>
  </si>
  <si>
    <t>https://pclcentre.org.au/</t>
  </si>
  <si>
    <t>40 Grattan Street</t>
  </si>
  <si>
    <t>Prahran</t>
  </si>
  <si>
    <t>Sacre Coeur</t>
  </si>
  <si>
    <t>03 9835 2700</t>
  </si>
  <si>
    <t>reception@sac.vic.edu.au</t>
  </si>
  <si>
    <t>https://sacrecoeur.vic.edu.au/</t>
  </si>
  <si>
    <t>172 Burke Road</t>
  </si>
  <si>
    <t>St Catherine's School</t>
  </si>
  <si>
    <t>03 9822 1285</t>
  </si>
  <si>
    <t>http://www.stcatherines.net.au/</t>
  </si>
  <si>
    <t>17 Heyington Place</t>
  </si>
  <si>
    <t>Tracey McCallum</t>
  </si>
  <si>
    <t>tmccallum@stcatherines.net.au</t>
  </si>
  <si>
    <t>9822 1285</t>
  </si>
  <si>
    <t>St Kevin's College</t>
  </si>
  <si>
    <t>9822 0911</t>
  </si>
  <si>
    <t>omnia@stkevins.vic.edu.au</t>
  </si>
  <si>
    <t>https://www.stkevins.vic.edu.au/</t>
  </si>
  <si>
    <t>31 Moonga Road</t>
  </si>
  <si>
    <t>Ted Guinane</t>
  </si>
  <si>
    <t>guinanee@stkevins.vic.edu.au</t>
  </si>
  <si>
    <t>03 9822 0911</t>
  </si>
  <si>
    <t>Director of Administration</t>
  </si>
  <si>
    <t>St Mary's College Presentation Campus</t>
  </si>
  <si>
    <t>03 9529 6611</t>
  </si>
  <si>
    <t>enquiries@stmaryscollege.vic.edu.au</t>
  </si>
  <si>
    <t>https://www.stmaryscollege.vic.edu.au/</t>
  </si>
  <si>
    <t>187 Dandenong Road</t>
  </si>
  <si>
    <t>Windsor</t>
  </si>
  <si>
    <t>Kevin Wantrych</t>
  </si>
  <si>
    <t>kwantrych@stmaryscollege.vic.edu.au</t>
  </si>
  <si>
    <t>The King David School</t>
  </si>
  <si>
    <t>03 9291 7900</t>
  </si>
  <si>
    <t>senior.school@kds.vic.edu.au</t>
  </si>
  <si>
    <t>https://www.kds.vic.edu.au/</t>
  </si>
  <si>
    <t>517 Orrong Road</t>
  </si>
  <si>
    <t>David Robinson</t>
  </si>
  <si>
    <t>david.robinson@kds.vic.edu.au</t>
  </si>
  <si>
    <t>9291 7900</t>
  </si>
  <si>
    <t>Year 11&amp;12 Coordinator</t>
  </si>
  <si>
    <t xml:space="preserve">Strathbogie </t>
  </si>
  <si>
    <t>Euroa Secondary College</t>
  </si>
  <si>
    <t>03 5795 2512</t>
  </si>
  <si>
    <t>euroa.sc@edumail.vic.gov.au</t>
  </si>
  <si>
    <t>http://www.euroasc.vic.edu.au/</t>
  </si>
  <si>
    <t>26 Campbell Street</t>
  </si>
  <si>
    <t>Euroa</t>
  </si>
  <si>
    <t>Adrian Bright</t>
  </si>
  <si>
    <t>adrian.bright@education.vic.gov.au</t>
  </si>
  <si>
    <t>(03) 5795 2512</t>
  </si>
  <si>
    <t xml:space="preserve">Surf Coast </t>
  </si>
  <si>
    <t>Lorne P-12 College</t>
  </si>
  <si>
    <t>03 5289 1585</t>
  </si>
  <si>
    <t>lorne.p12.co@edumail.vic.gov.au</t>
  </si>
  <si>
    <t>https://www.lornep12.vic.edu.au/</t>
  </si>
  <si>
    <t>15 Grove Road</t>
  </si>
  <si>
    <t>Lorne</t>
  </si>
  <si>
    <t>Surf Coast Secondary College</t>
  </si>
  <si>
    <t>03 5261 6633</t>
  </si>
  <si>
    <t>surf.coast.sc@education.vic.gov.au</t>
  </si>
  <si>
    <t>http://www.surfcoastsecondarycollege.vic.edu.au/</t>
  </si>
  <si>
    <t>75 White Street</t>
  </si>
  <si>
    <t>Torquay</t>
  </si>
  <si>
    <t>April Stonehouse</t>
  </si>
  <si>
    <t>april.stonehouse@education.vic.gov.au</t>
  </si>
  <si>
    <t xml:space="preserve">Swan Hill </t>
  </si>
  <si>
    <t>Manangatang P-12 College</t>
  </si>
  <si>
    <t>03 5035 1270</t>
  </si>
  <si>
    <t>manangatang.p12@education.vic.gov.au</t>
  </si>
  <si>
    <t>https://www.manang.vic.edu.au/</t>
  </si>
  <si>
    <t>4105 Mallee Highway</t>
  </si>
  <si>
    <t>Manangatang</t>
  </si>
  <si>
    <t>One School Global Swan Hill Campus</t>
  </si>
  <si>
    <t>03 5032 5444</t>
  </si>
  <si>
    <t>admin.swanhill@au.oneschoolglobal.com</t>
  </si>
  <si>
    <t>https://www.oneschoolglobal.com/campus/australia/swan-hill/</t>
  </si>
  <si>
    <t>4 Cedar Ct</t>
  </si>
  <si>
    <t>Robinvale College</t>
  </si>
  <si>
    <t>03 5026 3704</t>
  </si>
  <si>
    <t>robinvale.p12@edumail.vic.gov.au</t>
  </si>
  <si>
    <t>https://www.robinvale.vic.edu.au/</t>
  </si>
  <si>
    <t>88 George Street</t>
  </si>
  <si>
    <t>Robinvale</t>
  </si>
  <si>
    <t>St Mary MacKillop College</t>
  </si>
  <si>
    <t>03 5032 9771</t>
  </si>
  <si>
    <t>office@mackillopsh.vic.edu.au</t>
  </si>
  <si>
    <t>https://smmc.vic.edu.au/</t>
  </si>
  <si>
    <t>53 McCrae Street</t>
  </si>
  <si>
    <t>Sunraysia Institute of TAFE Swan Hill</t>
  </si>
  <si>
    <t>03 5036 0220</t>
  </si>
  <si>
    <t>swanhill@sunitafe.edu.au</t>
  </si>
  <si>
    <t>64 Sea Lake-Swan Hill Road</t>
  </si>
  <si>
    <t>Swan Hill College</t>
  </si>
  <si>
    <t xml:space="preserve">03 5036 4900   </t>
  </si>
  <si>
    <t>swan.hill.c@education.vic.gov.au</t>
  </si>
  <si>
    <t>http://www.shc.vic.edu.au/</t>
  </si>
  <si>
    <t>10-32 Pye Street</t>
  </si>
  <si>
    <t>Leigh Sheehan</t>
  </si>
  <si>
    <t>LSH@shc.vic.edu.au</t>
  </si>
  <si>
    <t>Swan Hill Specialist School</t>
  </si>
  <si>
    <t>03 5032 3683</t>
  </si>
  <si>
    <t>swan.hill.ss@education.vic.gov.au</t>
  </si>
  <si>
    <t>http://www.swanhillspec.vic.edu.au/</t>
  </si>
  <si>
    <t>27-33 Yana Street</t>
  </si>
  <si>
    <t xml:space="preserve">Towong </t>
  </si>
  <si>
    <t>Corryong College</t>
  </si>
  <si>
    <t>02 6076 1566</t>
  </si>
  <si>
    <t>corryong.co@education.vic.gov.au</t>
  </si>
  <si>
    <t>https://www.corryong.vic.edu.au/</t>
  </si>
  <si>
    <t>27-45 Towong Road</t>
  </si>
  <si>
    <t>Corryong</t>
  </si>
  <si>
    <t>Tallangatta Secondary College</t>
  </si>
  <si>
    <t>02 6071 5000</t>
  </si>
  <si>
    <t>tallangatta.sc@education.vic.gov.au</t>
  </si>
  <si>
    <t>https://www.tallangatta-sc.vic.edu.au/</t>
  </si>
  <si>
    <t>145 Towong Street</t>
  </si>
  <si>
    <t>Tallangatta</t>
  </si>
  <si>
    <t xml:space="preserve">Wangaratta </t>
  </si>
  <si>
    <t>Borinya Wangaratta Community Partnership</t>
  </si>
  <si>
    <t>03 5721 2174</t>
  </si>
  <si>
    <t>admin@borinya.catholic.edu.au</t>
  </si>
  <si>
    <t>https://www.borinya.catholic.edu.au/</t>
  </si>
  <si>
    <t>30 College Street</t>
  </si>
  <si>
    <t>Shannon Cullen</t>
  </si>
  <si>
    <t>scullen@borinya.catholic.edu.au</t>
  </si>
  <si>
    <t>0403 104 070</t>
  </si>
  <si>
    <t>VPC/Applied Learning Coordinator</t>
  </si>
  <si>
    <t>Rural City of Wangaratta</t>
  </si>
  <si>
    <t>Cathedral College Wangaratta</t>
  </si>
  <si>
    <t>03 5722 2144</t>
  </si>
  <si>
    <t>office@cathedralcollege.vic.edu.au</t>
  </si>
  <si>
    <t>https://cathedralcollege.vic.edu.au/</t>
  </si>
  <si>
    <t>344 Wangaratta-Whitfield Road</t>
  </si>
  <si>
    <t>Justin Perkins</t>
  </si>
  <si>
    <t>jperkins@cathedralcollege.vic.edu.au</t>
  </si>
  <si>
    <t>Galen Catholic College</t>
  </si>
  <si>
    <t>03 5721 6322</t>
  </si>
  <si>
    <t>admin-enquiry@galen.vic.edu.au</t>
  </si>
  <si>
    <t>https://www.galen.vic.edu.au/</t>
  </si>
  <si>
    <t>188-244 Phillipson Street</t>
  </si>
  <si>
    <t>Matt Turnbull</t>
  </si>
  <si>
    <t>matthew.turnbull@galen.vic.edu.au</t>
  </si>
  <si>
    <t>GOTAFE Wangaratta - Docker Street</t>
  </si>
  <si>
    <t>27 Docker Street</t>
  </si>
  <si>
    <t>The Centre For Continuing Education</t>
  </si>
  <si>
    <t>03 5721 0200</t>
  </si>
  <si>
    <t>contact@thecentre.vic.edu.au</t>
  </si>
  <si>
    <t>https://www.thecentre.vic.edu.au/</t>
  </si>
  <si>
    <t>17 Chisholm Street</t>
  </si>
  <si>
    <t>Wangaratta District Specialist School</t>
  </si>
  <si>
    <t>5721 7424</t>
  </si>
  <si>
    <t>wangaratta.ss@edumail.vic.gov.au</t>
  </si>
  <si>
    <t>https://www.wangarattass.vic.edu.au/</t>
  </si>
  <si>
    <t>139-147 Appin Street</t>
  </si>
  <si>
    <t>Wangaratta High School</t>
  </si>
  <si>
    <t>03 5723 0500</t>
  </si>
  <si>
    <t>wangaratta.hs@education.vic.gov.au</t>
  </si>
  <si>
    <t>https://www.whs.vic.edu.au/</t>
  </si>
  <si>
    <t>17-49 Edwards Street</t>
  </si>
  <si>
    <t>Judd Mullins</t>
  </si>
  <si>
    <t xml:space="preserve">Warrnambool </t>
  </si>
  <si>
    <t>Brauer College</t>
  </si>
  <si>
    <t>03 5560 3888</t>
  </si>
  <si>
    <t>brauer.sc@edumail.vic.gov.au</t>
  </si>
  <si>
    <t>https://www.brauer.vic.edu.au/</t>
  </si>
  <si>
    <t>37 Caramut Road</t>
  </si>
  <si>
    <t>Danny Walsh</t>
  </si>
  <si>
    <t>Daniel.Walsh@education.vic.gov.au</t>
  </si>
  <si>
    <t>0407 848 249</t>
  </si>
  <si>
    <t>Emmanuel College Warrnambool</t>
  </si>
  <si>
    <t>03 5560 0888</t>
  </si>
  <si>
    <t>info@emmanuel.vic.edu.au</t>
  </si>
  <si>
    <t>https://www.emmanuel.vic.edu.au/</t>
  </si>
  <si>
    <t>140-150 Botanic Road</t>
  </si>
  <si>
    <t>King's College</t>
  </si>
  <si>
    <t>03 5562 0147</t>
  </si>
  <si>
    <t>reception@kings.vic.edu.au</t>
  </si>
  <si>
    <t>https://www.kings.vic.edu.au/</t>
  </si>
  <si>
    <t>44 Balmoral Road</t>
  </si>
  <si>
    <t>Merri River School</t>
  </si>
  <si>
    <t>03 5561 1711</t>
  </si>
  <si>
    <t>merri.river.school@education.vic.gov.au</t>
  </si>
  <si>
    <t>http://www.merrirs.vic.edu.au/</t>
  </si>
  <si>
    <t>189 Wollaston Road</t>
  </si>
  <si>
    <t>Warrnambool College</t>
  </si>
  <si>
    <t>03 5564 4444</t>
  </si>
  <si>
    <t>warrnambool.co@education.vic.gov.au</t>
  </si>
  <si>
    <t>https://www.wblcoll.vic.edu.au/</t>
  </si>
  <si>
    <t>Grafton Road</t>
  </si>
  <si>
    <t xml:space="preserve">Wellington </t>
  </si>
  <si>
    <t>Catholic College Sale</t>
  </si>
  <si>
    <t>03 5143 9700</t>
  </si>
  <si>
    <t>contactus@ccsale.catholic.edu.au</t>
  </si>
  <si>
    <t>https://www.ccsale.catholic.edu.au/</t>
  </si>
  <si>
    <t>51-53 Desailly Street</t>
  </si>
  <si>
    <t>Sale</t>
  </si>
  <si>
    <t>Jim Sutton</t>
  </si>
  <si>
    <t>jsutton@ccsale.catholic.edu.au</t>
  </si>
  <si>
    <t>5143 9700</t>
  </si>
  <si>
    <t>Gippsland Grammar</t>
  </si>
  <si>
    <t>03 5143 6388</t>
  </si>
  <si>
    <t>gippslandgrammar@gippslandgrammar.vic.edu.au</t>
  </si>
  <si>
    <t>https://www.gippslandgrammar.vic.edu.au/</t>
  </si>
  <si>
    <t>Princes Highway</t>
  </si>
  <si>
    <t>Justin Henderson</t>
  </si>
  <si>
    <t>justin.henderson@gippslandgs.vic.edu.au</t>
  </si>
  <si>
    <t>Maffra Secondary College</t>
  </si>
  <si>
    <t>maffra.sc@education.vic.gov.au</t>
  </si>
  <si>
    <t>http://www.maffrasc.vic.edu.au/</t>
  </si>
  <si>
    <t>14 Bill Cane Court</t>
  </si>
  <si>
    <t>Maffra</t>
  </si>
  <si>
    <t>Fiona Ray</t>
  </si>
  <si>
    <t>fiona.ray@education.vic.gov.au</t>
  </si>
  <si>
    <t xml:space="preserve">(03) 5147 1790 </t>
  </si>
  <si>
    <t>Senior Years Assistant Team Leader</t>
  </si>
  <si>
    <t>Sale and District Specialist School</t>
  </si>
  <si>
    <t>03 5144 5644</t>
  </si>
  <si>
    <t>sale.district.ss@education.vic.gov.au</t>
  </si>
  <si>
    <t>http://www.salesds.vic.edu.au/</t>
  </si>
  <si>
    <t>333 Princes Highway</t>
  </si>
  <si>
    <t>Sale College</t>
  </si>
  <si>
    <t>03 5144 1711</t>
  </si>
  <si>
    <t>sale.college.macalister@edumail.vic.gov.au</t>
  </si>
  <si>
    <t>http://www.salecollege.vic.edu.au/</t>
  </si>
  <si>
    <t>MacAlister Street</t>
  </si>
  <si>
    <t>Yarram Secondary College</t>
  </si>
  <si>
    <t>03 5182 5522</t>
  </si>
  <si>
    <t>yarram.sc@edumail.vic.gov.au</t>
  </si>
  <si>
    <t>https://yarramsc.vic.edu.au/</t>
  </si>
  <si>
    <t>86 James Street</t>
  </si>
  <si>
    <t>Yarram</t>
  </si>
  <si>
    <t>Jack Weston</t>
  </si>
  <si>
    <t>Jack.Weston@education.vic.gov.au</t>
  </si>
  <si>
    <t>03 5182 5214</t>
  </si>
  <si>
    <t>Devon North Campus Coordinator</t>
  </si>
  <si>
    <t xml:space="preserve">West Wimmera </t>
  </si>
  <si>
    <t>Edenhope College</t>
  </si>
  <si>
    <t>5585 1277</t>
  </si>
  <si>
    <t>edenhope.co@education.vic.gov.au</t>
  </si>
  <si>
    <t>https://edenhope.vic.edu.au/</t>
  </si>
  <si>
    <t>40-48 Lake Street</t>
  </si>
  <si>
    <t>Edenhope</t>
  </si>
  <si>
    <t>Paris Hardwick</t>
  </si>
  <si>
    <t xml:space="preserve">Paris.Hardwick@education.vic.gov.au </t>
  </si>
  <si>
    <t xml:space="preserve">03 5585 1277 </t>
  </si>
  <si>
    <t xml:space="preserve">Senior School Coordinator </t>
  </si>
  <si>
    <t>Goroke P-12 College</t>
  </si>
  <si>
    <t>03 5386 1024</t>
  </si>
  <si>
    <t>goroke.p12@edumail.vic.gov.au</t>
  </si>
  <si>
    <t>https://www.gorokep12.vic.edu.au/</t>
  </si>
  <si>
    <t>55 Natimuk-Frances Road</t>
  </si>
  <si>
    <t>Goroke</t>
  </si>
  <si>
    <t>Steve Charlton</t>
  </si>
  <si>
    <t>steven.charlton@education.vic.gov.au</t>
  </si>
  <si>
    <t>Kaniva College</t>
  </si>
  <si>
    <t>03 5392 2494</t>
  </si>
  <si>
    <t>kaniva.co@edumail.vic.gov.au</t>
  </si>
  <si>
    <t>https://www.kanivacollege.vic.edu.au/web/</t>
  </si>
  <si>
    <t>Farmers Street</t>
  </si>
  <si>
    <t>Kaniva</t>
  </si>
  <si>
    <t>Megan Steel</t>
  </si>
  <si>
    <t>megan.steel@education.vic.gov.au</t>
  </si>
  <si>
    <t>03 5492 2494</t>
  </si>
  <si>
    <t xml:space="preserve">Whitehorse </t>
  </si>
  <si>
    <t>AMES Australia Box Hill</t>
  </si>
  <si>
    <t>30-32 Prospect Street</t>
  </si>
  <si>
    <t>Box Hill</t>
  </si>
  <si>
    <t>Blackburn English Language School</t>
  </si>
  <si>
    <t>(03) 9803 4022</t>
  </si>
  <si>
    <t>blackburn.els@edumail.vic.gov.au</t>
  </si>
  <si>
    <t>http://blackburnels.vic.edu.au</t>
  </si>
  <si>
    <t>120 Eley Road</t>
  </si>
  <si>
    <t>Burwood East</t>
  </si>
  <si>
    <t>Blackburn High School</t>
  </si>
  <si>
    <t>03 8804 6464</t>
  </si>
  <si>
    <t>blackburn.hs@education.vic.gov.au</t>
  </si>
  <si>
    <t>https://www.blackburnhs.vic.edu.au/</t>
  </si>
  <si>
    <t>60 Springfield Road</t>
  </si>
  <si>
    <t>Blackburn</t>
  </si>
  <si>
    <t>Box Hill High School</t>
  </si>
  <si>
    <t>03 9877 1177</t>
  </si>
  <si>
    <t>box.hill.hs@education.vic.gov.au</t>
  </si>
  <si>
    <t>https://www.boxhillhs.vic.edu.au/</t>
  </si>
  <si>
    <t>1180 Whitehorse Road</t>
  </si>
  <si>
    <t>Paul Rogers</t>
  </si>
  <si>
    <t xml:space="preserve">paul.rogers2@education.vic.gov.au </t>
  </si>
  <si>
    <t>03 9875 9131</t>
  </si>
  <si>
    <t>Box Hill Institute Elgar Campus</t>
  </si>
  <si>
    <t>465 Elgar Road</t>
  </si>
  <si>
    <t>Box Hill Institute Nelson Campus</t>
  </si>
  <si>
    <t>853 Whitehorse Road</t>
  </si>
  <si>
    <t>Box Hill Senior Secondary College</t>
  </si>
  <si>
    <t>03 9890 0571</t>
  </si>
  <si>
    <t>box.hill.senior.sc@education.vic.gov.au</t>
  </si>
  <si>
    <t>https://www.bhssc.vic.edu.au/en/</t>
  </si>
  <si>
    <t>19 Dunloe Avenue</t>
  </si>
  <si>
    <t>Mont Albert North</t>
  </si>
  <si>
    <t>Burwood East Special Developmental School</t>
  </si>
  <si>
    <t>(03) 9803 4590</t>
  </si>
  <si>
    <t>burwood.east.sds@education.vic.gov.au</t>
  </si>
  <si>
    <t>https://www.besds.vic.edu.au</t>
  </si>
  <si>
    <t>18 Manooka Street</t>
  </si>
  <si>
    <t>Emmaus College</t>
  </si>
  <si>
    <t>9845 3211</t>
  </si>
  <si>
    <t>enquiries@emmaus.vic.edu.au</t>
  </si>
  <si>
    <t>https://www.emmaus.vic.edu.au/</t>
  </si>
  <si>
    <t>503 Springvale Road</t>
  </si>
  <si>
    <t>Vermont South</t>
  </si>
  <si>
    <t>Alyssa Clarke</t>
  </si>
  <si>
    <t>alyssa.clarke@emmaus.vic.edu.au</t>
  </si>
  <si>
    <r>
      <rPr>
        <b/>
        <sz val="10"/>
        <color rgb="FF000000"/>
        <rFont val="Calibri"/>
        <family val="2"/>
      </rPr>
      <t>(2023) Secondary Contact:</t>
    </r>
    <r>
      <rPr>
        <sz val="10"/>
        <color rgb="FF000000"/>
        <rFont val="Calibri"/>
        <family val="2"/>
      </rPr>
      <t xml:space="preserve"> Brendan Boyle &lt;brendan.boyle@emmaus.vic.edu.au&gt;</t>
    </r>
  </si>
  <si>
    <t>Forest Hill College</t>
  </si>
  <si>
    <t>03 9814 9444</t>
  </si>
  <si>
    <t>fhc@fhc.vic.edu.au</t>
  </si>
  <si>
    <t>http://www.fhc.vic.edu.au/</t>
  </si>
  <si>
    <t>178-180 Mahoneys Road</t>
  </si>
  <si>
    <t>Melanie Fraser</t>
  </si>
  <si>
    <t>m.fraser@fhc.vic.edu.au</t>
  </si>
  <si>
    <t>(03) 9814 9444</t>
  </si>
  <si>
    <t>Kingswood College</t>
  </si>
  <si>
    <t>03 9896 1700</t>
  </si>
  <si>
    <t>kwc@kingswoodcollege.vic.edu.au</t>
  </si>
  <si>
    <t>https://www.kingswoodcollege.vic.edu.au/</t>
  </si>
  <si>
    <t>355 Station Street</t>
  </si>
  <si>
    <t>Gill Pasco</t>
  </si>
  <si>
    <t>Kwc@kingswoodcollege.vic.edu.au</t>
  </si>
  <si>
    <t>Assistant to Deputy Principal</t>
  </si>
  <si>
    <t>Koonung Secondary College</t>
  </si>
  <si>
    <t>03 9890 9662</t>
  </si>
  <si>
    <t>koonung.sc@education.vic.gov.au</t>
  </si>
  <si>
    <t>https://www.koonung.vic.edu.au/</t>
  </si>
  <si>
    <t>615 Elgar Road</t>
  </si>
  <si>
    <t>Mount Scopus Memorial College</t>
  </si>
  <si>
    <t>03 9834 0000</t>
  </si>
  <si>
    <t>https://www.scopus.vic.edu.au/</t>
  </si>
  <si>
    <t>245 Burwood Highway</t>
  </si>
  <si>
    <t>Burwood</t>
  </si>
  <si>
    <t>Mullauna College</t>
  </si>
  <si>
    <t>03 9874 3422</t>
  </si>
  <si>
    <t>Mullauna.sc@education.vic.gov.au</t>
  </si>
  <si>
    <t>http://mullauna.vic.edu.au/</t>
  </si>
  <si>
    <t>456 Springfield Road</t>
  </si>
  <si>
    <t>Mitcham</t>
  </si>
  <si>
    <t>Penny Nevill</t>
  </si>
  <si>
    <t>Penny.Nevill@education.vic.gov.au</t>
  </si>
  <si>
    <t>Nunawading Christian College Secondary School</t>
  </si>
  <si>
    <t>03 9877 3555</t>
  </si>
  <si>
    <t>admin@nunawading.vic.edu.au</t>
  </si>
  <si>
    <t>https://nunawading.vic.edu.au/</t>
  </si>
  <si>
    <t>161 Central Road</t>
  </si>
  <si>
    <t xml:space="preserve">Nunawading  </t>
  </si>
  <si>
    <t>Michelle Mead</t>
  </si>
  <si>
    <t>michelle.mead@ncc2.vic.edu.au</t>
  </si>
  <si>
    <t>VCE Coordinator &amp; Classroom Teacher</t>
  </si>
  <si>
    <t>Our Lady of Sion College</t>
  </si>
  <si>
    <t>(03) 9890 9097</t>
  </si>
  <si>
    <t>info@sion.catholic.edu.au</t>
  </si>
  <si>
    <t>https://www.sion.catholic.edu.au</t>
  </si>
  <si>
    <t>1065 Whitehorse Road</t>
  </si>
  <si>
    <t>Dale Hunter</t>
  </si>
  <si>
    <t>dhunter@sion.catholic.edu.au</t>
  </si>
  <si>
    <t>Senior Learning Leader</t>
  </si>
  <si>
    <t>Presbyterian Ladies' College</t>
  </si>
  <si>
    <t>9808 5811</t>
  </si>
  <si>
    <t>admissions@plc.vic.edu.au</t>
  </si>
  <si>
    <t>https://www.plc.vic.edu.au</t>
  </si>
  <si>
    <t>141 Burwood Highway</t>
  </si>
  <si>
    <t>Vermont Secondary College</t>
  </si>
  <si>
    <t>03 8872 6300</t>
  </si>
  <si>
    <t>vermont.sc@education.vic.gov.au</t>
  </si>
  <si>
    <t>https://www.vermontsc.vic.edu.au</t>
  </si>
  <si>
    <t>27-63 Morack Road</t>
  </si>
  <si>
    <t>Vermont</t>
  </si>
  <si>
    <t>Vermont South Special School</t>
  </si>
  <si>
    <t>(03) 9802 8199</t>
  </si>
  <si>
    <t> vermont.south.ss@education.vic.gov.au</t>
  </si>
  <si>
    <t>https://www.vermont-south-ss.vic.edu.au</t>
  </si>
  <si>
    <t>22-30 Livingstone Road</t>
  </si>
  <si>
    <t xml:space="preserve">Whittlesea </t>
  </si>
  <si>
    <t>Al Siraat College</t>
  </si>
  <si>
    <t>(03) 9407 7000</t>
  </si>
  <si>
    <t>info@alsiraat.vic.edu.au</t>
  </si>
  <si>
    <t>https://www.alsiraat.vic.edu.au</t>
  </si>
  <si>
    <t>45 Harvest Home Road</t>
  </si>
  <si>
    <t>Epping</t>
  </si>
  <si>
    <t>Rauf Demiral</t>
  </si>
  <si>
    <t>rdemiral@alsiraat.vic.edu.au</t>
  </si>
  <si>
    <t>Whittlesea City Council</t>
  </si>
  <si>
    <r>
      <rPr>
        <b/>
        <sz val="10"/>
        <color rgb="FF000000"/>
        <rFont val="Calibri"/>
        <family val="2"/>
      </rPr>
      <t>(2023) Secondary Contact:</t>
    </r>
    <r>
      <rPr>
        <sz val="10"/>
        <color rgb="FF000000"/>
        <rFont val="Calibri"/>
        <family val="2"/>
      </rPr>
      <t xml:space="preserve"> Fatima Faoual &lt;ffaoual@alsiraat.vic.edu.au&gt;</t>
    </r>
  </si>
  <si>
    <t>Edgars Creek Secondary College</t>
  </si>
  <si>
    <t>(03) 9134 8200</t>
  </si>
  <si>
    <t>edgars.creek.sc@education.vic.gov.au</t>
  </si>
  <si>
    <t>https://www.edgarscreeksc.vic.edu.au</t>
  </si>
  <si>
    <t>Cnr Macedon Parade &amp; Edgars Road</t>
  </si>
  <si>
    <t>Wollert</t>
  </si>
  <si>
    <t>George Conway</t>
  </si>
  <si>
    <t>George.Conway@education.vic.gov.au</t>
  </si>
  <si>
    <t>03 9134 8200</t>
  </si>
  <si>
    <t>Year 10 Coordinator</t>
  </si>
  <si>
    <t>Epping Secondary College</t>
  </si>
  <si>
    <t>(03) 9401 2599</t>
  </si>
  <si>
    <t>https://www.eppingsc.vic.edu.au</t>
  </si>
  <si>
    <t>McDonalds Road</t>
  </si>
  <si>
    <t>Nikki Moderana</t>
  </si>
  <si>
    <t>Nikki.Moderana@education.vic.gov.au</t>
  </si>
  <si>
    <t>Gilson College Mernda</t>
  </si>
  <si>
    <t>03 9717 7300</t>
  </si>
  <si>
    <t>admin.m@gilson.vic.edu.au</t>
  </si>
  <si>
    <t>https://www.gilsoncollege.vic.edu.au</t>
  </si>
  <si>
    <t>370 Bridge Inn Road</t>
  </si>
  <si>
    <t>Mernda</t>
  </si>
  <si>
    <t>Hazel Glen College</t>
  </si>
  <si>
    <t>(03) 9717 7500</t>
  </si>
  <si>
    <t>office@hazelglencollege.com</t>
  </si>
  <si>
    <t>http://www.hgc.vic.edu.au</t>
  </si>
  <si>
    <t>15 Eminence Boulevard</t>
  </si>
  <si>
    <t>Orianne Megaloudis</t>
  </si>
  <si>
    <t>omegaloudis@hazelglencollege.com</t>
  </si>
  <si>
    <t>03 9717 7500</t>
  </si>
  <si>
    <t>Ivanhoe Grammar School Plenty Campus</t>
  </si>
  <si>
    <t>(03) 9490 1877</t>
  </si>
  <si>
    <t>https://www.ivanhoe.com.au</t>
  </si>
  <si>
    <t>41 The Ridgeway</t>
  </si>
  <si>
    <t>Angelo Ratskos</t>
  </si>
  <si>
    <t>angelo.ratskos@ivanhoe.com.au</t>
  </si>
  <si>
    <t>03 9490 1805</t>
  </si>
  <si>
    <r>
      <rPr>
        <b/>
        <sz val="10"/>
        <color rgb="FF000000"/>
        <rFont val="Calibri"/>
        <family val="2"/>
      </rPr>
      <t>(2023) Secondary Contact:</t>
    </r>
    <r>
      <rPr>
        <sz val="10"/>
        <color rgb="FF000000"/>
        <rFont val="Calibri"/>
        <family val="2"/>
      </rPr>
      <t xml:space="preserve"> Sarah Anderson &lt;sarah.anderson@ivanhoe.com.au&gt;</t>
    </r>
  </si>
  <si>
    <t>Lalor North Secondary College</t>
  </si>
  <si>
    <t>(03) 9401 3888</t>
  </si>
  <si>
    <t>lalor.north.sc@education.vic.gov.au</t>
  </si>
  <si>
    <t>https://lalornthsc.vic.edu.au</t>
  </si>
  <si>
    <t>114 Childs Road</t>
  </si>
  <si>
    <t>Tam Howlett</t>
  </si>
  <si>
    <t>tamara.howlett@education.vic.gov.au</t>
  </si>
  <si>
    <t>9401 3888</t>
  </si>
  <si>
    <t>Lalor Secondary College</t>
  </si>
  <si>
    <t>(03) 9463 7300</t>
  </si>
  <si>
    <t>lalor.sc@education.vic.gov.au</t>
  </si>
  <si>
    <t>https://www.lalorsc.vic.edu.au</t>
  </si>
  <si>
    <t>118 David Street</t>
  </si>
  <si>
    <t>Lalor</t>
  </si>
  <si>
    <t>Marymede Catholic College</t>
  </si>
  <si>
    <t>(03) 9407 9000</t>
  </si>
  <si>
    <t>www.marymede.vic.edu.au</t>
  </si>
  <si>
    <t>60 Williamsons Road</t>
  </si>
  <si>
    <t>South Morang</t>
  </si>
  <si>
    <t>Melbourne Polytechnic Epping Campus</t>
  </si>
  <si>
    <t>Corner Cooper Street &amp; Dalton Road</t>
  </si>
  <si>
    <t>Mernda Central P-12 College</t>
  </si>
  <si>
    <t>(03) 8776 9600</t>
  </si>
  <si>
    <t>mernda.central.p12@edumail.vic.gov.au</t>
  </si>
  <si>
    <t>https://www.merndacentralp12college.vic.edu.au</t>
  </si>
  <si>
    <t>70 Breadalbane Avenue</t>
  </si>
  <si>
    <t>Merriang Special Developmental School</t>
  </si>
  <si>
    <t>9464 3011</t>
  </si>
  <si>
    <t>merriang.sds@edumail.vic.gov.au</t>
  </si>
  <si>
    <t>https://www.merriangsds.vic.edu.au</t>
  </si>
  <si>
    <t>11 Duncan Road</t>
  </si>
  <si>
    <t>Mill Park Secondary College</t>
  </si>
  <si>
    <t>(03) 9409 8222</t>
  </si>
  <si>
    <t>mill.park.sc@education.vic.gov.au</t>
  </si>
  <si>
    <t>https://www.millparksc.vic.edu.au</t>
  </si>
  <si>
    <t>19-33 Civic Drive</t>
  </si>
  <si>
    <t>Mill Park</t>
  </si>
  <si>
    <t>Northern School For Autism Lalor Campus</t>
  </si>
  <si>
    <t>03 9464 3480</t>
  </si>
  <si>
    <t>northern.sch.lalor@education.vic.gov.au</t>
  </si>
  <si>
    <t>2-4 Lyndon Street</t>
  </si>
  <si>
    <t>Northside Christian College</t>
  </si>
  <si>
    <t>(03) 9467 2499</t>
  </si>
  <si>
    <t>ncc@ncc.vic.edu.au</t>
  </si>
  <si>
    <t>https://www.ncc.vic.edu.au</t>
  </si>
  <si>
    <t>31 McLeans Road</t>
  </si>
  <si>
    <t>Lenna Waters</t>
  </si>
  <si>
    <t>lwaters@ncc.vic.edu.au</t>
  </si>
  <si>
    <t>03 9467 2399</t>
  </si>
  <si>
    <t>Director of Senior School Learning</t>
  </si>
  <si>
    <t>Peter Lalor Vocational College</t>
  </si>
  <si>
    <t>(03) 9464 0122</t>
  </si>
  <si>
    <t>peter.lalor.sc@education.vic.edu.au</t>
  </si>
  <si>
    <t>https://www.peterlalor.vic.edu.au</t>
  </si>
  <si>
    <t>35 Duncan Road</t>
  </si>
  <si>
    <t>Natalie Pace</t>
  </si>
  <si>
    <t>natalie.pace@education.vic.gov.au</t>
  </si>
  <si>
    <t>03 9464 0122</t>
  </si>
  <si>
    <t>Intermediate &amp; Senior VCAL Coordinator</t>
  </si>
  <si>
    <r>
      <rPr>
        <b/>
        <sz val="10"/>
        <color rgb="FF000000"/>
        <rFont val="Calibri"/>
        <family val="2"/>
      </rPr>
      <t>(2023) Secondary Contact:</t>
    </r>
    <r>
      <rPr>
        <sz val="10"/>
        <color rgb="FF000000"/>
        <rFont val="Calibri"/>
        <family val="2"/>
      </rPr>
      <t xml:space="preserve"> Jo Newcombe [0412103923] </t>
    </r>
    <r>
      <rPr>
        <b/>
        <sz val="10"/>
        <color rgb="FF000000"/>
        <rFont val="Calibri"/>
        <family val="2"/>
      </rPr>
      <t>(Previously, 2022)</t>
    </r>
    <r>
      <rPr>
        <sz val="10"/>
        <color rgb="FF000000"/>
        <rFont val="Calibri"/>
        <family val="2"/>
      </rPr>
      <t xml:space="preserve"> Rachel Villani &lt;Rachel.Villani@education.vic.gov.au&gt;</t>
    </r>
  </si>
  <si>
    <t>PRACE College Mernda Campus</t>
  </si>
  <si>
    <t>56 Schotters Road</t>
  </si>
  <si>
    <t>St Monica's College</t>
  </si>
  <si>
    <t>(03) 9409 8800</t>
  </si>
  <si>
    <t>admin@stmonicas-epping.com</t>
  </si>
  <si>
    <t>https://www.stmonicas-epping.com</t>
  </si>
  <si>
    <t>16 Davisson Street</t>
  </si>
  <si>
    <t>The Lakes South Morang College</t>
  </si>
  <si>
    <t>(03) 9401 3919</t>
  </si>
  <si>
    <t>http://www.thelakes.edu.au</t>
  </si>
  <si>
    <t>80 Jardier Terrace</t>
  </si>
  <si>
    <t>The Pavilion School Epping Campus</t>
  </si>
  <si>
    <t>03 9401 3900</t>
  </si>
  <si>
    <t>charles.la.trobe.p12.mill.park@edumail.vic.gov.au</t>
  </si>
  <si>
    <t>https://pavilionschool.vic.edu.au</t>
  </si>
  <si>
    <t>Cnr of Cooper and Dalton Road</t>
  </si>
  <si>
    <t>Thomastown Secondary College</t>
  </si>
  <si>
    <t>(03) 9465 0844</t>
  </si>
  <si>
    <t>thomastown.sc@education.vic.gov.au</t>
  </si>
  <si>
    <t>https://thomassc.vic.edu.au</t>
  </si>
  <si>
    <t>80-96 Main Street</t>
  </si>
  <si>
    <t>Thomastown</t>
  </si>
  <si>
    <t>Emil Atanasov</t>
  </si>
  <si>
    <t>emil.atanasov@education.vic.edu.au</t>
  </si>
  <si>
    <t>03 9465 0844</t>
  </si>
  <si>
    <t>Whittlesea Secondary College</t>
  </si>
  <si>
    <t>03 9719 1200</t>
  </si>
  <si>
    <t>whittlesea.sc@education.vic.gov.au</t>
  </si>
  <si>
    <t>https://www.whittleseasc.vic.edu.au</t>
  </si>
  <si>
    <t>55 Laurel Street</t>
  </si>
  <si>
    <t>Careers &amp; VET Coordinator</t>
  </si>
  <si>
    <t xml:space="preserve">Wodonga </t>
  </si>
  <si>
    <t>Albury Wodonga Community College</t>
  </si>
  <si>
    <t>02 6043 8200</t>
  </si>
  <si>
    <t>reception@awcc.edu.au</t>
  </si>
  <si>
    <t>https://www.awcc.edu.au/</t>
  </si>
  <si>
    <t>63 High Street</t>
  </si>
  <si>
    <t>Andrea Taylor</t>
  </si>
  <si>
    <t>Andrea@awcc.edu.au</t>
  </si>
  <si>
    <t>Albury-Wodonga Ethnic Communities Council</t>
  </si>
  <si>
    <t>02 6024 6895</t>
  </si>
  <si>
    <t>contact@awecc.org.au</t>
  </si>
  <si>
    <t>https://www.awecc.org.au/</t>
  </si>
  <si>
    <t>151-153 High Street</t>
  </si>
  <si>
    <t>Belvoir Wodonga Special Developmental School</t>
  </si>
  <si>
    <t>(02) 6059 8987</t>
  </si>
  <si>
    <t>belvoir.wodonga.sds@education.vic.gov.au</t>
  </si>
  <si>
    <t>https://www.belvoirss.vic.edu.au</t>
  </si>
  <si>
    <t>54 Gayview Drive</t>
  </si>
  <si>
    <t>West Wodonga</t>
  </si>
  <si>
    <t>Catholic College Wodonga</t>
  </si>
  <si>
    <t>(02) 6043 5500</t>
  </si>
  <si>
    <t>ccw@ccw.vic.edu.au</t>
  </si>
  <si>
    <t>https://ccw.vic.edu.au</t>
  </si>
  <si>
    <t>1 Bowman Court</t>
  </si>
  <si>
    <t>Stephanie Davis</t>
  </si>
  <si>
    <t>stephanie.davis@ccw.vic.edu.au</t>
  </si>
  <si>
    <t>Director of Learning - Senior School</t>
  </si>
  <si>
    <t>Grace Christian College Wodonga</t>
  </si>
  <si>
    <t>(02) 6056 2288</t>
  </si>
  <si>
    <t>info@gcc.vic.edu.au</t>
  </si>
  <si>
    <t>https://gcc.vic.edu.au</t>
  </si>
  <si>
    <t>20 Kinchington Road</t>
  </si>
  <si>
    <t>Leneva</t>
  </si>
  <si>
    <t>Roz Sheeran</t>
  </si>
  <si>
    <t>roslyn.sheeran@gcc.vic.edu.au</t>
  </si>
  <si>
    <t>Indie School Wodonga</t>
  </si>
  <si>
    <t>(02) 6043 8200</t>
  </si>
  <si>
    <t>enquiries@indieschool.edu.au</t>
  </si>
  <si>
    <t>https://www.indieschool.edu.au</t>
  </si>
  <si>
    <t>Amy Barber</t>
  </si>
  <si>
    <t>amy.barber@indie.edu.au</t>
  </si>
  <si>
    <t>0499 056 067</t>
  </si>
  <si>
    <t>Victory Lutheran College</t>
  </si>
  <si>
    <t>(02) 6057 5859</t>
  </si>
  <si>
    <t>reception@vlc.vic.edu.au</t>
  </si>
  <si>
    <t>https://www.vlc.vic.edu.au</t>
  </si>
  <si>
    <t>28 Drage Road</t>
  </si>
  <si>
    <t>Belinda Murrel</t>
  </si>
  <si>
    <t>BMurrell@vlc.vic.edu.au</t>
  </si>
  <si>
    <t>Wodonga Institute of TAFE</t>
  </si>
  <si>
    <t>1300 698 233</t>
  </si>
  <si>
    <t>info@wodongatafe.edu.au</t>
  </si>
  <si>
    <t>https://www.wodongatafe.edu.au</t>
  </si>
  <si>
    <t>87 McKoy Street</t>
  </si>
  <si>
    <t>Wodonga Senior Secondary College</t>
  </si>
  <si>
    <t>(02) 6043 7500</t>
  </si>
  <si>
    <t>SeniorCollege@wssc.vic.edu.au</t>
  </si>
  <si>
    <t>http://www.wssc.vic.edu.au</t>
  </si>
  <si>
    <t>80 Brockley Street</t>
  </si>
  <si>
    <t>Haylee Penny</t>
  </si>
  <si>
    <t>peh@wssc.vic.edu.au</t>
  </si>
  <si>
    <t>02 6043 7500</t>
  </si>
  <si>
    <t xml:space="preserve">Wyndham </t>
  </si>
  <si>
    <t>Al-Taqwa College</t>
  </si>
  <si>
    <t>03 9269 5000</t>
  </si>
  <si>
    <t>adminoffice@wicv.net</t>
  </si>
  <si>
    <t>https://al-taqwa.vic.edu.au</t>
  </si>
  <si>
    <t>201 Sayers Road</t>
  </si>
  <si>
    <t>Truganina</t>
  </si>
  <si>
    <t>Wyndham City Council and RoadSafe Westgate</t>
  </si>
  <si>
    <t>AMES Australia Werribee</t>
  </si>
  <si>
    <t>Level 2, 75-79 Watton Street</t>
  </si>
  <si>
    <t xml:space="preserve">Werribee  </t>
  </si>
  <si>
    <t>Emmanuel College - Notre Dame campus</t>
  </si>
  <si>
    <t>https://www.ecmelb.catholic.edu.au</t>
  </si>
  <si>
    <t>2 Foxwood Drive</t>
  </si>
  <si>
    <t>Point Cook</t>
  </si>
  <si>
    <t>Cerys Merrett</t>
  </si>
  <si>
    <t>cmerrett@ecelb.catholic.edu.au</t>
  </si>
  <si>
    <r>
      <rPr>
        <b/>
        <sz val="10"/>
        <color rgb="FF000000"/>
        <rFont val="Calibri"/>
        <family val="2"/>
      </rPr>
      <t>(2023) Secondary Contact:</t>
    </r>
    <r>
      <rPr>
        <sz val="10"/>
        <color rgb="FF000000"/>
        <rFont val="Calibri"/>
        <family val="2"/>
      </rPr>
      <t xml:space="preserve"> Matthew Farina &lt;mfarina@ecmelb.catholic.edu.au&gt; 83255100 </t>
    </r>
    <r>
      <rPr>
        <b/>
        <sz val="10"/>
        <color rgb="FF000000"/>
        <rFont val="Calibri"/>
        <family val="2"/>
      </rPr>
      <t xml:space="preserve">(Previously, 2022) </t>
    </r>
    <r>
      <rPr>
        <sz val="10"/>
        <color rgb="FF000000"/>
        <rFont val="Calibri"/>
        <family val="2"/>
      </rPr>
      <t>Linna Abdi &lt;LAbdi@ecmelb.catholic.edu.au&gt;</t>
    </r>
  </si>
  <si>
    <t>Good News Lutheran College</t>
  </si>
  <si>
    <t>03 8742 9000</t>
  </si>
  <si>
    <t>frontdesk@goodnews.vic.edu.au</t>
  </si>
  <si>
    <t>https://www.goodnews.vic.edu.au</t>
  </si>
  <si>
    <t>580 Tarneit Road</t>
  </si>
  <si>
    <t>Tarneit</t>
  </si>
  <si>
    <t>Gita Raj</t>
  </si>
  <si>
    <t>rajg@goodnews.vic.edu.au</t>
  </si>
  <si>
    <t>Year 11 Year Level Coordinator</t>
  </si>
  <si>
    <r>
      <rPr>
        <b/>
        <sz val="10"/>
        <color rgb="FF000000"/>
        <rFont val="Calibri"/>
        <family val="2"/>
      </rPr>
      <t>(2023) Secondary Contact:</t>
    </r>
    <r>
      <rPr>
        <sz val="10"/>
        <color rgb="FF000000"/>
        <rFont val="Calibri"/>
        <family val="2"/>
      </rPr>
      <t xml:space="preserve"> Joanne Wegener &lt;wegenerj@goodnews.vic.edu.au&gt; </t>
    </r>
    <r>
      <rPr>
        <b/>
        <sz val="10"/>
        <color rgb="FF000000"/>
        <rFont val="Calibri"/>
        <family val="2"/>
      </rPr>
      <t>(Previously, 2022)</t>
    </r>
    <r>
      <rPr>
        <sz val="10"/>
        <color rgb="FF000000"/>
        <rFont val="Calibri"/>
        <family val="2"/>
      </rPr>
      <t xml:space="preserve"> Vladamir Hnatejko	&lt;hnatejkov@goodnews.vic.edu.au&gt;</t>
    </r>
  </si>
  <si>
    <t>Heathdale Christian College</t>
  </si>
  <si>
    <t>03 9749 1522</t>
  </si>
  <si>
    <t>enquiries@heathdale.vic.edu.au</t>
  </si>
  <si>
    <t>https://www.heathdale.vic.edu.au</t>
  </si>
  <si>
    <t>175 Derrimut Road</t>
  </si>
  <si>
    <t>Mary Tass</t>
  </si>
  <si>
    <t>MTass@heathdale.vic.edu.au</t>
  </si>
  <si>
    <t>Homestead Senior Secondary College</t>
  </si>
  <si>
    <t>03 7379 9600</t>
  </si>
  <si>
    <t>Homestead.Senior.SC@education.vic.gov.au</t>
  </si>
  <si>
    <t>https://www.homesteadssc.vic.edu.au</t>
  </si>
  <si>
    <t>9 Coaching Parade</t>
  </si>
  <si>
    <t>Ana Jovel</t>
  </si>
  <si>
    <t>Ana.Jovel@education.vic.gov.au</t>
  </si>
  <si>
    <t>Domain Head HAPE | Sport Coordinator/Interschool Sports</t>
  </si>
  <si>
    <t>Hoppers Crossing Secondary College</t>
  </si>
  <si>
    <t>03 9974 7777</t>
  </si>
  <si>
    <t>hoppers.crossing.sc@edumail.vic.gov.au</t>
  </si>
  <si>
    <t>https://www.hopcross.vic.edu.au</t>
  </si>
  <si>
    <t>2 Fraser Street</t>
  </si>
  <si>
    <t>Hoppers Crossing</t>
  </si>
  <si>
    <t>James McNicol</t>
  </si>
  <si>
    <t>James.McNicol@education.vic.gov.au</t>
  </si>
  <si>
    <t>Interschool Sports Coordinator</t>
  </si>
  <si>
    <t>Islamic College of Melbourne</t>
  </si>
  <si>
    <t>03 8742 1739</t>
  </si>
  <si>
    <t>admin@icom.vic.edu.au</t>
  </si>
  <si>
    <t>https://icom.vic.edu.au</t>
  </si>
  <si>
    <t>83 Wootten Road</t>
  </si>
  <si>
    <t>MacKillop Catholic Regional College</t>
  </si>
  <si>
    <t>03 8734 5200</t>
  </si>
  <si>
    <t>https://mackillopwerribee.com.au</t>
  </si>
  <si>
    <t>1-29 Russell St</t>
  </si>
  <si>
    <t>Manor Lakes P-12 College</t>
  </si>
  <si>
    <t>03 9741 4202</t>
  </si>
  <si>
    <t>manor.lakes.p12@education.vic.gov.au</t>
  </si>
  <si>
    <t>https://manorlakesp12.vic.edu.au</t>
  </si>
  <si>
    <t>2/50 Minindee Road</t>
  </si>
  <si>
    <t>Wyndham Vale</t>
  </si>
  <si>
    <t>Craig Saville</t>
  </si>
  <si>
    <t>Head of Year 11 &amp; 12</t>
  </si>
  <si>
    <t>Point Cook Senior Secondary College</t>
  </si>
  <si>
    <t>03 9395 9271</t>
  </si>
  <si>
    <t>point.cook.senior.sc@education.vic.gov.au</t>
  </si>
  <si>
    <t>http://www.pointcooksenior.vic.edu.au</t>
  </si>
  <si>
    <t>23 Bergamot Drive</t>
  </si>
  <si>
    <t>Jessica Gruer</t>
  </si>
  <si>
    <t>jessica.gruer@education.vic.gov.au</t>
  </si>
  <si>
    <t>Assistant Year 11 Team Leader</t>
  </si>
  <si>
    <t>Suzanne Cory High School</t>
  </si>
  <si>
    <t>03 8734 2800</t>
  </si>
  <si>
    <t>suzanne.cory.hs@education.vic.gov.au</t>
  </si>
  <si>
    <t>https://www.suzannecoryhs.vic.edu.au</t>
  </si>
  <si>
    <t>225 Hoppers Lane</t>
  </si>
  <si>
    <t>Werribee</t>
  </si>
  <si>
    <t>Tarneit Senior College</t>
  </si>
  <si>
    <t>03 9749 0246</t>
  </si>
  <si>
    <t>arneit.sc@education.vic.gov.au</t>
  </si>
  <si>
    <t>https://www.tarneitsc.vic.edu.au</t>
  </si>
  <si>
    <t>861 Leakes Road</t>
  </si>
  <si>
    <t>Stephen Baker</t>
  </si>
  <si>
    <t>Stephen.Baker@education.vic.gov.au</t>
  </si>
  <si>
    <t>The Grange P-12 College</t>
  </si>
  <si>
    <t>9748 9166</t>
  </si>
  <si>
    <t>contact@thegrange.vic.edu.au</t>
  </si>
  <si>
    <t>https://www.thegrange.vic.edu.au</t>
  </si>
  <si>
    <t>30 Deloraine Drive</t>
  </si>
  <si>
    <t>Jennifer Taal</t>
  </si>
  <si>
    <t>jennifer.taal@education.vic.gov.au</t>
  </si>
  <si>
    <t>0410 824 102</t>
  </si>
  <si>
    <t>Leading Teacher Later Years</t>
  </si>
  <si>
    <t>Thomas Carr College</t>
  </si>
  <si>
    <t>03 8734 2444</t>
  </si>
  <si>
    <t>tcc@thomascarr.vic.edu.au</t>
  </si>
  <si>
    <t>https://www.thomascarr.vic.edu.au</t>
  </si>
  <si>
    <t>35 Thomas Carr Drive</t>
  </si>
  <si>
    <t>Lynette Lear</t>
  </si>
  <si>
    <t>lynette.lear@thomascarr.vic.edu.au</t>
  </si>
  <si>
    <t>0438 398 086</t>
  </si>
  <si>
    <t>Victoria University Polytechnic (Werribee 11)</t>
  </si>
  <si>
    <t>03 9919 6100</t>
  </si>
  <si>
    <t>https://www.vu.edu.au/campuses/werribee</t>
  </si>
  <si>
    <t>233 Hoppers Lane</t>
  </si>
  <si>
    <t>Warringa Park School Bethany Road Campus</t>
  </si>
  <si>
    <t>03 7002 5940</t>
  </si>
  <si>
    <t>http://www.warringapark.vic.edu.au</t>
  </si>
  <si>
    <t>75 Bethany Road</t>
  </si>
  <si>
    <t>Jenny Brockman</t>
  </si>
  <si>
    <t>Jennifer.Brockman@education.vic.gov.au</t>
  </si>
  <si>
    <t>0448 345 387</t>
  </si>
  <si>
    <t>Werribee Secondary College</t>
  </si>
  <si>
    <t>03 9741 1822</t>
  </si>
  <si>
    <t>werribee.sc@education.vic.gov.au</t>
  </si>
  <si>
    <t>http://webtest2.werribeesc.vic.edu.au</t>
  </si>
  <si>
    <t>45 Duncans Road</t>
  </si>
  <si>
    <t>Robbi Bakotic</t>
  </si>
  <si>
    <t>Roberta.bakotic@education.vic.gov.au</t>
  </si>
  <si>
    <t>0438 925 542</t>
  </si>
  <si>
    <t>IB CAS Coordinator</t>
  </si>
  <si>
    <t>Westbourne Grammar School</t>
  </si>
  <si>
    <t>03 9731 9444</t>
  </si>
  <si>
    <t>info@westbourne.vic.edu.au</t>
  </si>
  <si>
    <t>https://www.westbournegrammar.com</t>
  </si>
  <si>
    <t>300 Sayers Road</t>
  </si>
  <si>
    <t>Sandra Jenkins</t>
  </si>
  <si>
    <t>jenkis@westbourne.vic.edu.au</t>
  </si>
  <si>
    <t>Wyndham Central College</t>
  </si>
  <si>
    <t>03 9741 4911</t>
  </si>
  <si>
    <t>wyndham.central.sc@edumail.vic.gov.au</t>
  </si>
  <si>
    <t>https://www.wyndhamcentralsc.vic.edu.au</t>
  </si>
  <si>
    <t>101 Shaws Road</t>
  </si>
  <si>
    <t>Ashlin Brown</t>
  </si>
  <si>
    <t>ashlin.brown@education.vic.gov.au</t>
  </si>
  <si>
    <t>(03) 9741 4911</t>
  </si>
  <si>
    <t xml:space="preserve">Year 11 Leader </t>
  </si>
  <si>
    <t>Wyndham Community and Education Centre Inc</t>
  </si>
  <si>
    <t>03 9742 4013</t>
  </si>
  <si>
    <t>enquiries@wyndhamcec.org.au</t>
  </si>
  <si>
    <t>https://www.wyndhamcec.org.au</t>
  </si>
  <si>
    <t>20 Synnot Street</t>
  </si>
  <si>
    <t xml:space="preserve">Yarra </t>
  </si>
  <si>
    <t>Academy of Mary Immaculate</t>
  </si>
  <si>
    <t>03 9412 7100</t>
  </si>
  <si>
    <t>enquiry@academy.vic.edu.au</t>
  </si>
  <si>
    <t>https://www.academy.vic.edu.au</t>
  </si>
  <si>
    <t>88 Nicholson Street</t>
  </si>
  <si>
    <t>Fitzroy</t>
  </si>
  <si>
    <t>Alphington Grammar School</t>
  </si>
  <si>
    <t>(03) 9497 4777</t>
  </si>
  <si>
    <t>info@ags.vic.edu.au</t>
  </si>
  <si>
    <t>https://www.alphington.vic.edu.au</t>
  </si>
  <si>
    <t>18 Old Heidelberg Road</t>
  </si>
  <si>
    <t>Alphington</t>
  </si>
  <si>
    <t>Carlton Neighbourhood Learning Centre Inc (AMES)</t>
  </si>
  <si>
    <t>(03) 9347 2739</t>
  </si>
  <si>
    <t>info@cnlc.org.au</t>
  </si>
  <si>
    <t>https://www.cnlc.org.au</t>
  </si>
  <si>
    <t>20 Princes Street</t>
  </si>
  <si>
    <t>North Carlton</t>
  </si>
  <si>
    <t>Carringbush Adult Education Inc (AMES)</t>
  </si>
  <si>
    <t>(03) 9421 2392</t>
  </si>
  <si>
    <t>https://www.carringbush.org.au</t>
  </si>
  <si>
    <t>415 Church Street</t>
  </si>
  <si>
    <t>Richmond</t>
  </si>
  <si>
    <t>Collingwood College</t>
  </si>
  <si>
    <t>(03) 9417 6681</t>
  </si>
  <si>
    <t>collingwood.co@education.vic.gov.au</t>
  </si>
  <si>
    <t>https://www.collingwood.vic.edu.au</t>
  </si>
  <si>
    <t>Cromwell Street &amp;, McCutcheon Way</t>
  </si>
  <si>
    <t>Collingwood</t>
  </si>
  <si>
    <t>Collingwood English Language School Collingwood Campus</t>
  </si>
  <si>
    <t>collingwood.els@edumail.vic.gov.au</t>
  </si>
  <si>
    <t>19 Cambridge Street</t>
  </si>
  <si>
    <t>Fitzroy High School</t>
  </si>
  <si>
    <t>03 9488 1900</t>
  </si>
  <si>
    <t>fitzroy.hs@edumail.vic.gov.au</t>
  </si>
  <si>
    <t>https://fitzroyhs.vic.edu.au</t>
  </si>
  <si>
    <t xml:space="preserve"> Falconer Street</t>
  </si>
  <si>
    <t>Fitzroy North</t>
  </si>
  <si>
    <t>Louise Speirs-Bridge</t>
  </si>
  <si>
    <t>louises@fitzroyhs.vic.edu.au</t>
  </si>
  <si>
    <t>VCAL &amp; VET Leader</t>
  </si>
  <si>
    <t>Jesuit Community College</t>
  </si>
  <si>
    <t>(03) 9415 8700</t>
  </si>
  <si>
    <t>jss@jss.org.au</t>
  </si>
  <si>
    <t>https://jss.org.au</t>
  </si>
  <si>
    <t>1 Langridge Street</t>
  </si>
  <si>
    <t>Ariana Te Arihi</t>
  </si>
  <si>
    <t>ariana.tearihi@jss.org.au</t>
  </si>
  <si>
    <t>0455 553 634</t>
  </si>
  <si>
    <t>Kangan Institute Richmond Campus</t>
  </si>
  <si>
    <t>https://www.kangan.edu.au/campuses/richmond</t>
  </si>
  <si>
    <t>85 Cremorne Street</t>
  </si>
  <si>
    <t>David Stillwell</t>
  </si>
  <si>
    <t>dstillwell@kangan.edu.au</t>
  </si>
  <si>
    <t>Education Manager</t>
  </si>
  <si>
    <t>Lynall Hall Community School</t>
  </si>
  <si>
    <t>(03) 9428 4421</t>
  </si>
  <si>
    <t>lynall.hall.cs@edumail.vic.gov.au</t>
  </si>
  <si>
    <t>http://www.lynallhall.vic.edu.au</t>
  </si>
  <si>
    <t>17 Gleadell Street</t>
  </si>
  <si>
    <t>Melbourne Girls College</t>
  </si>
  <si>
    <t>(03) 9428 8955</t>
  </si>
  <si>
    <t>melbourne.girls.co@edumail.vic.gov.au</t>
  </si>
  <si>
    <t>http://mgc.vic.edu.au</t>
  </si>
  <si>
    <t>55 Yarra Boulevard</t>
  </si>
  <si>
    <t>careers@mgc.vic.edu.au</t>
  </si>
  <si>
    <t>Melbourne Polytechnic Collingwood Campus</t>
  </si>
  <si>
    <t>20 Otter Street</t>
  </si>
  <si>
    <t>Melbourne Polytechnic Fairfield Campus</t>
  </si>
  <si>
    <t>Yarra Bend Road</t>
  </si>
  <si>
    <t>Fairfield</t>
  </si>
  <si>
    <t>Princes Hill Secondary College</t>
  </si>
  <si>
    <t>9389 0600</t>
  </si>
  <si>
    <t>enquiries@phsc.vic.edu.au</t>
  </si>
  <si>
    <t>http://www.phsc.vic.edu.au</t>
  </si>
  <si>
    <t>Princes Hill</t>
  </si>
  <si>
    <t>Sue Tyrie</t>
  </si>
  <si>
    <t>tyries@phsc.vic.edu.au</t>
  </si>
  <si>
    <t>Richmond High School</t>
  </si>
  <si>
    <t>(03) 8396 6399</t>
  </si>
  <si>
    <t>richmond.hs@edumail.vic.gov.au</t>
  </si>
  <si>
    <t>https://rhs.vic.edu.au</t>
  </si>
  <si>
    <t>4 Griffiths Street</t>
  </si>
  <si>
    <t>Sophia Mundi Steiner School</t>
  </si>
  <si>
    <t>(03) 9419 9229</t>
  </si>
  <si>
    <t>reception@sophiamundi.vic.edu.au</t>
  </si>
  <si>
    <t>https://www.sophiamundi.vic.edu.au</t>
  </si>
  <si>
    <t>1 St Heliers Street</t>
  </si>
  <si>
    <t>Abbotsford</t>
  </si>
  <si>
    <t xml:space="preserve">Yarra Ranges </t>
  </si>
  <si>
    <t>Belgrave Heights Christian School</t>
  </si>
  <si>
    <t>03 9754 6435</t>
  </si>
  <si>
    <t>www.bhcs.vic.edu.au</t>
  </si>
  <si>
    <t>20 Wattle Valley Road</t>
  </si>
  <si>
    <t>Belgrave Heights</t>
  </si>
  <si>
    <t>Chauntelle Wolfaardt</t>
  </si>
  <si>
    <t>cwolfaardt@bhcs.vic.edu.au</t>
  </si>
  <si>
    <t>(03) 9754 6435</t>
  </si>
  <si>
    <t>Billanook College</t>
  </si>
  <si>
    <t>03 9725 5388</t>
  </si>
  <si>
    <t>contact@billanook.vic.edu.au</t>
  </si>
  <si>
    <t>https://www.billanook.vic.edu.au</t>
  </si>
  <si>
    <t>197 Cardigan Road</t>
  </si>
  <si>
    <t>Mooroolbark</t>
  </si>
  <si>
    <t>1 Jarlo Drive</t>
  </si>
  <si>
    <t>Lilydale</t>
  </si>
  <si>
    <t>Cire Community School | Cire Training</t>
  </si>
  <si>
    <t>1300 835 235</t>
  </si>
  <si>
    <t>info@cire.org.au</t>
  </si>
  <si>
    <t>https://www.cire.org.au</t>
  </si>
  <si>
    <t>39-41 Little Yarra Road</t>
  </si>
  <si>
    <t>Edinburgh College</t>
  </si>
  <si>
    <t>(03) 9728 2211</t>
  </si>
  <si>
    <t>admin@ec.vic.edu.au</t>
  </si>
  <si>
    <t>https://www.edinburghcollege.vic.edu.au</t>
  </si>
  <si>
    <t>33-61 Edinburgh Road</t>
  </si>
  <si>
    <t>Healesville High School</t>
  </si>
  <si>
    <t>03 5962 4088</t>
  </si>
  <si>
    <t>healesville.hs@education.vic.gov.au</t>
  </si>
  <si>
    <t>https://www.healesvillehs.vic.edu.au</t>
  </si>
  <si>
    <t>10 Camerons Road</t>
  </si>
  <si>
    <t>Healesville</t>
  </si>
  <si>
    <t>Gabby Plunkett</t>
  </si>
  <si>
    <t>gabrielle.plunkett@education.vic.gov.au</t>
  </si>
  <si>
    <t>5962 4088</t>
  </si>
  <si>
    <t>Lilydale Heights College</t>
  </si>
  <si>
    <t>03 9735 1133</t>
  </si>
  <si>
    <t>https://www.lilydaleheights.vic.edu.au</t>
  </si>
  <si>
    <t>17 Nelson Road</t>
  </si>
  <si>
    <t>Lilydale High School</t>
  </si>
  <si>
    <t>(03) 9735 5644</t>
  </si>
  <si>
    <t>lilydale.hs@edumail.vic.gov.au</t>
  </si>
  <si>
    <t>https://lilydalehs.vic.edu.au/</t>
  </si>
  <si>
    <t>25 Melba Avenue</t>
  </si>
  <si>
    <t>Mater Christi College</t>
  </si>
  <si>
    <t>03 9754 6611</t>
  </si>
  <si>
    <t>mcc@materchristi.edu.au</t>
  </si>
  <si>
    <t>https://www.materchristi.edu.au</t>
  </si>
  <si>
    <t>28 Bayview Road</t>
  </si>
  <si>
    <t>Belgrave</t>
  </si>
  <si>
    <t>Amanda Bischof-Foster</t>
  </si>
  <si>
    <t>bischof-foster_a@materchristi.edu.au</t>
  </si>
  <si>
    <t>Monbulk College</t>
  </si>
  <si>
    <t>(03) 9751 9000</t>
  </si>
  <si>
    <t>monbulk.co@education.vic.gov.au</t>
  </si>
  <si>
    <t>https://www.monbulkcol.vic.edu.au</t>
  </si>
  <si>
    <t>146-148 David Hill Road</t>
  </si>
  <si>
    <t>Monbulk</t>
  </si>
  <si>
    <t>Mooroolbark College</t>
  </si>
  <si>
    <t>(03) 9727 8100</t>
  </si>
  <si>
    <t>mooroolbark.co@education.vic.gov.au</t>
  </si>
  <si>
    <t>https://www.mooroolbarkcollege.vic.edu.au</t>
  </si>
  <si>
    <t>186 Manchester Road</t>
  </si>
  <si>
    <t>Mount Evelyn Christian School/Ranges TEC</t>
  </si>
  <si>
    <t>(03) 9738 6000</t>
  </si>
  <si>
    <t>office@mecs.vic.edu.au</t>
  </si>
  <si>
    <t>https://www.mecs.vic.edu.au</t>
  </si>
  <si>
    <t>135 York Road</t>
  </si>
  <si>
    <t>Mount Evelyn</t>
  </si>
  <si>
    <t>Mount Lilydale Mercy College</t>
  </si>
  <si>
    <t>(03) 9735-4022</t>
  </si>
  <si>
    <t>administration@mlmc.vic.edu.au</t>
  </si>
  <si>
    <t>https://www.mlmc.vic.edu.au</t>
  </si>
  <si>
    <t>120 Anderson Street</t>
  </si>
  <si>
    <t>Marie Prusac</t>
  </si>
  <si>
    <t>mprusac@mlmc.vic.edu.au</t>
  </si>
  <si>
    <t>03 9735 4022</t>
  </si>
  <si>
    <t>Year 11 Year Level Leader</t>
  </si>
  <si>
    <r>
      <rPr>
        <b/>
        <sz val="10"/>
        <color rgb="FF000000"/>
        <rFont val="Calibri"/>
        <family val="2"/>
      </rPr>
      <t>(2023) Secondary Contact:</t>
    </r>
    <r>
      <rPr>
        <sz val="10"/>
        <color rgb="FF000000"/>
        <rFont val="Calibri"/>
        <family val="2"/>
      </rPr>
      <t xml:space="preserve"> Tom Warren &lt;twarren@mlmc.vic.edu.au&gt;</t>
    </r>
  </si>
  <si>
    <t>Mountain District Christian School</t>
  </si>
  <si>
    <t>(03) 9756 7244</t>
  </si>
  <si>
    <t>mdcs@mdcs.vic.edu.au</t>
  </si>
  <si>
    <t>http://www.mdcs.vic.edu.au</t>
  </si>
  <si>
    <t>325 Macclesfield Road</t>
  </si>
  <si>
    <t>Oxley Christian College</t>
  </si>
  <si>
    <t>(03) 9727 9900</t>
  </si>
  <si>
    <t>office@oxley.vic.edu.au</t>
  </si>
  <si>
    <t>https://www.oxley.vic.edu.au</t>
  </si>
  <si>
    <t>15-49 Old Melbourne Road</t>
  </si>
  <si>
    <t>Chirnside Park</t>
  </si>
  <si>
    <t>Sherbrooke Community School</t>
  </si>
  <si>
    <t>(03) 9755 2007</t>
  </si>
  <si>
    <t>SHERBROOKE.COMMUNITY@EDUMAIL.VIC.GOV.AU</t>
  </si>
  <si>
    <t>http://www.sherbrooke.vic.edu.au</t>
  </si>
  <si>
    <t>311 Mount Dandenong Tourist Road</t>
  </si>
  <si>
    <t>Sassafras</t>
  </si>
  <si>
    <t>Samone Boucher</t>
  </si>
  <si>
    <t>Samone.boucher@education.vic.gov.au</t>
  </si>
  <si>
    <t>VCE/VCAL Coordinator</t>
  </si>
  <si>
    <t>Upper Yarra Secondary College</t>
  </si>
  <si>
    <t>5967 1877</t>
  </si>
  <si>
    <t>upper.yarra.sc@edumail.vic.gov.au</t>
  </si>
  <si>
    <t>http://www.uysc.vic.edu.au</t>
  </si>
  <si>
    <t>81-89 Little Yarra Road</t>
  </si>
  <si>
    <t>Yarra Junction</t>
  </si>
  <si>
    <t>Tracey Smedley</t>
  </si>
  <si>
    <t>Tracey.Smedley@education.vic.gov.au</t>
  </si>
  <si>
    <t>03 5967 1877</t>
  </si>
  <si>
    <t>Upwey High School</t>
  </si>
  <si>
    <t>03 9754 2838</t>
  </si>
  <si>
    <t>upwey.hs@edumail.vic.gov.au</t>
  </si>
  <si>
    <t>http://www.upweyhs.vic.edu.au/</t>
  </si>
  <si>
    <t>1451 Burwood Highway</t>
  </si>
  <si>
    <t>Upwey</t>
  </si>
  <si>
    <t>Amanda Petrie</t>
  </si>
  <si>
    <t>Amanda.PETRIE@upweyhs.vic.edu.au</t>
  </si>
  <si>
    <t>03 9757 8685</t>
  </si>
  <si>
    <t>Worawa Aboriginal College</t>
  </si>
  <si>
    <t>03 5962 4344</t>
  </si>
  <si>
    <t>admin@worawa.vic.edu.au</t>
  </si>
  <si>
    <t>https://www.worawa.vic.edu.au/</t>
  </si>
  <si>
    <t>60 - 80 Barak Lane</t>
  </si>
  <si>
    <t>Yarra Hills Secondary College</t>
  </si>
  <si>
    <t>03 9839 8800</t>
  </si>
  <si>
    <t>yarra.hills.sc@education.vic.gov.au</t>
  </si>
  <si>
    <t>https://www.yarrahills.vic.edu.au/</t>
  </si>
  <si>
    <t>16 Reay Road</t>
  </si>
  <si>
    <t>Nikky Waterson</t>
  </si>
  <si>
    <t>Niccola.Waterson@education.vic.gov.au</t>
  </si>
  <si>
    <t>VCAL Learning Leader</t>
  </si>
  <si>
    <t>Yarra Ranges Special Developmental School</t>
  </si>
  <si>
    <t>(03) 9736 2499</t>
  </si>
  <si>
    <t>yarra.ranges.sds@education.vic.gov.au</t>
  </si>
  <si>
    <t>https://yarraranges.vic.edu.au</t>
  </si>
  <si>
    <t>Burdap Drive</t>
  </si>
  <si>
    <t xml:space="preserve">Yarriambiack </t>
  </si>
  <si>
    <t>Hopetoun P-12 College</t>
  </si>
  <si>
    <t>03 5083 3203</t>
  </si>
  <si>
    <t>hopetoun.p12@edumail.vic.gov.au</t>
  </si>
  <si>
    <t>https://hopetounp12.vic.edu.au/</t>
  </si>
  <si>
    <t>1 Dodgshun Street</t>
  </si>
  <si>
    <t>Hopetoun</t>
  </si>
  <si>
    <t>Murtoa College</t>
  </si>
  <si>
    <t>03 5385 2381</t>
  </si>
  <si>
    <t>murtoa.co@edumail.vic.gov.au</t>
  </si>
  <si>
    <t>https://www.murtoasc.vic.edu.au/</t>
  </si>
  <si>
    <t>Webb Street</t>
  </si>
  <si>
    <t>Murtoa</t>
  </si>
  <si>
    <t>Shaun Bray</t>
  </si>
  <si>
    <t>Shaun.Bray@education.vic.gov.au</t>
  </si>
  <si>
    <t>Warracknabeal Secondary College</t>
  </si>
  <si>
    <t>03 5398 1433</t>
  </si>
  <si>
    <t>warracknabeal.sc@edumail.vic.gov.au</t>
  </si>
  <si>
    <t>http://warracksc.vic.edu.au/</t>
  </si>
  <si>
    <t>1 Tregear Street</t>
  </si>
  <si>
    <t>Warracknabeal</t>
  </si>
  <si>
    <t>Rikki Nitschke</t>
  </si>
  <si>
    <t>rikki.nitschke@education.vic.gov.au</t>
  </si>
  <si>
    <r>
      <rPr>
        <b/>
        <sz val="10"/>
        <color rgb="FF000000"/>
        <rFont val="Calibri"/>
        <family val="2"/>
      </rPr>
      <t>(2023) Secondary Contact:</t>
    </r>
    <r>
      <rPr>
        <sz val="10"/>
        <color rgb="FF000000"/>
        <rFont val="Calibri"/>
        <family val="2"/>
      </rPr>
      <t xml:space="preserve"> Mel Thompson </t>
    </r>
    <r>
      <rPr>
        <b/>
        <sz val="10"/>
        <color rgb="FF000000"/>
        <rFont val="Calibri"/>
        <family val="2"/>
      </rPr>
      <t>(Previously, 2022)</t>
    </r>
    <r>
      <rPr>
        <sz val="10"/>
        <color rgb="FF000000"/>
        <rFont val="Calibri"/>
        <family val="2"/>
      </rPr>
      <t xml:space="preserve"> Matthew Friedlieb &lt;matthew.friedlieb@education.vic.gov.au&gt;</t>
    </r>
  </si>
  <si>
    <t>Warracknabeal Special Developmental School</t>
  </si>
  <si>
    <t>(03) 5398 2564</t>
  </si>
  <si>
    <t>warracknabeal.sds@edumail.vic.gov.au</t>
  </si>
  <si>
    <t>http://warracksds.vic.edu.au</t>
  </si>
  <si>
    <t>5 Werrigar Street</t>
  </si>
  <si>
    <t>Online F2D Police Presenter Training - Wait List</t>
  </si>
  <si>
    <t>Training EOIs</t>
  </si>
  <si>
    <t>Rank</t>
  </si>
  <si>
    <t>Police Officer</t>
  </si>
  <si>
    <t>Position/Unit</t>
  </si>
  <si>
    <t>Phone</t>
  </si>
  <si>
    <t>Email</t>
  </si>
  <si>
    <t>Service Area</t>
  </si>
  <si>
    <t>Police Station</t>
  </si>
  <si>
    <t>Training Date</t>
  </si>
  <si>
    <t>Trained By</t>
  </si>
  <si>
    <t>Booking requests?</t>
  </si>
  <si>
    <t>Senior Constable</t>
  </si>
  <si>
    <t>Mitch Gallop</t>
  </si>
  <si>
    <t>Horsham HWP</t>
  </si>
  <si>
    <t>Mitchell.Gallop@police.vic.gov.au</t>
  </si>
  <si>
    <t>Hindmarsh, Horsham, West Wimmera, Yarriambiack</t>
  </si>
  <si>
    <t>Horsham Police Station</t>
  </si>
  <si>
    <t>First Constable</t>
  </si>
  <si>
    <t>Kristen Sharam</t>
  </si>
  <si>
    <t>kristen.sharam@police.vic.gov.au</t>
  </si>
  <si>
    <t>Carl Robertson</t>
  </si>
  <si>
    <t>Moorabbin HWP</t>
  </si>
  <si>
    <t>Carl.Robertson@police.vic.gov.au</t>
  </si>
  <si>
    <t>Bayside, Glen Eira, Kingston</t>
  </si>
  <si>
    <t>Moorabbin Police Station</t>
  </si>
  <si>
    <t>Abel Campbell-Lemma</t>
  </si>
  <si>
    <t>Mark Bradley</t>
  </si>
  <si>
    <t>Westgate PPU</t>
  </si>
  <si>
    <t>Hobsons Bay, Maribyrnong &amp; Wyndham</t>
  </si>
  <si>
    <t>Werribee Police Station</t>
  </si>
  <si>
    <t>Jodie Ebinger</t>
  </si>
  <si>
    <t>Victoria Police Centre</t>
  </si>
  <si>
    <t> </t>
  </si>
  <si>
    <t>Assistant Commissioner</t>
  </si>
  <si>
    <t>Glenn Weir</t>
  </si>
  <si>
    <t>Road Policing Command</t>
  </si>
  <si>
    <t>0400 922 366</t>
  </si>
  <si>
    <t>glenn.weir@police.vic.gov.au</t>
  </si>
  <si>
    <t>Victoria</t>
  </si>
  <si>
    <t>Not to be trained</t>
  </si>
  <si>
    <t xml:space="preserve">UPDATE </t>
  </si>
  <si>
    <t>Janine Lindsey</t>
  </si>
  <si>
    <t>Executive Assistant – Assistant Commissioner Glenn Weir</t>
  </si>
  <si>
    <t>03 8335 7377</t>
  </si>
  <si>
    <t>janine.lindsey@police.vic.gov.au</t>
  </si>
  <si>
    <t>Superintendent</t>
  </si>
  <si>
    <t>Justin Goldsmith</t>
  </si>
  <si>
    <t>Road Policing Strategy Division</t>
  </si>
  <si>
    <t xml:space="preserve">0428 260 437  </t>
  </si>
  <si>
    <t>justin.goldsmith@police.vic.gov.au</t>
  </si>
  <si>
    <t>Inspector</t>
  </si>
  <si>
    <t>Nicole O'Reilly</t>
  </si>
  <si>
    <t xml:space="preserve">Enterprise Bargaining Team | Human Resources Command </t>
  </si>
  <si>
    <t>0478 408 101</t>
  </si>
  <si>
    <t>nicole.oreilly@police.vic.gov.au</t>
  </si>
  <si>
    <t>Senior Sergeant</t>
  </si>
  <si>
    <t>Sarah Eglinton</t>
  </si>
  <si>
    <t>0423 022 290</t>
  </si>
  <si>
    <t>sarah.eglinton@police.vic.gov.au</t>
  </si>
  <si>
    <t>Zoe</t>
  </si>
  <si>
    <t>Tim Cumming</t>
  </si>
  <si>
    <t>8533 1519</t>
  </si>
  <si>
    <t>timothy.cumming@police.vic.gov.au</t>
  </si>
  <si>
    <t>EASTERN REGION</t>
  </si>
  <si>
    <t>ED1</t>
  </si>
  <si>
    <t>LGAs</t>
  </si>
  <si>
    <t>Police Stations</t>
  </si>
  <si>
    <t>Address</t>
  </si>
  <si>
    <t>Located in LGA</t>
  </si>
  <si>
    <t>Forest Hill Police Station</t>
  </si>
  <si>
    <t>03 8847 3600</t>
  </si>
  <si>
    <t>FORESTHILL-UNI-OIC@police.vic.gov.au</t>
  </si>
  <si>
    <t>469 Springvale Rd, Vermont South</t>
  </si>
  <si>
    <t>Oakleigh Police Station</t>
  </si>
  <si>
    <t>03 9567 8900</t>
  </si>
  <si>
    <t>oakleigh.uni@police.vic.gov.au</t>
  </si>
  <si>
    <t>1 Atherton Rd, Oakleigh</t>
  </si>
  <si>
    <t>ED1 PPU OIC</t>
  </si>
  <si>
    <t>ed1-ppu-oic@police.vic.gov.au</t>
  </si>
  <si>
    <t>Sergeant</t>
  </si>
  <si>
    <t>Amanda Fahey</t>
  </si>
  <si>
    <t>PPO</t>
  </si>
  <si>
    <t>amanda.fahey@police.vic.gov.au</t>
  </si>
  <si>
    <t>Boroondara, Manningham, Monash &amp; Whitehorse</t>
  </si>
  <si>
    <t>Acting Sergeant</t>
  </si>
  <si>
    <t>Greg Garrisson</t>
  </si>
  <si>
    <t>ED1 Proactive Policing Unit</t>
  </si>
  <si>
    <t>0448 382 368</t>
  </si>
  <si>
    <t>greg.garrisson@police.vic.gov.au</t>
  </si>
  <si>
    <t>Send email</t>
  </si>
  <si>
    <t xml:space="preserve">Heath Williams </t>
  </si>
  <si>
    <t>Youth Resource Officer</t>
  </si>
  <si>
    <t>8847 3668</t>
  </si>
  <si>
    <t>heath.williams@police.vic.gov.au</t>
  </si>
  <si>
    <t>Em</t>
  </si>
  <si>
    <t>Jaclyn Mahood</t>
  </si>
  <si>
    <t>Jaclyn.Mahood@police.vic.gov.au</t>
  </si>
  <si>
    <t xml:space="preserve"> </t>
  </si>
  <si>
    <t>Laura</t>
  </si>
  <si>
    <t>Jesse Cummings</t>
  </si>
  <si>
    <t>Youth Service Officer</t>
  </si>
  <si>
    <t>Jesse.Cummings@police.vic.gov.au</t>
  </si>
  <si>
    <t xml:space="preserve">Leading Senior Constable </t>
  </si>
  <si>
    <t>Sonia De Filippis</t>
  </si>
  <si>
    <t>sonia.defilippis@police.vic.gov.au </t>
  </si>
  <si>
    <t>Prefers co-facilitation</t>
  </si>
  <si>
    <t>ED2</t>
  </si>
  <si>
    <t>Knox Police Station</t>
  </si>
  <si>
    <t>03 9881 7000</t>
  </si>
  <si>
    <t>knox.uni@police.vic.gov.au</t>
  </si>
  <si>
    <t>414 Burwood Hwy, Wantirna South</t>
  </si>
  <si>
    <t>Lilydale Police Station</t>
  </si>
  <si>
    <t>03 9739 2300</t>
  </si>
  <si>
    <t>lilydale.uni@police.vic.gov.au</t>
  </si>
  <si>
    <t>6-10 Albert Hill Rd, Lilydale</t>
  </si>
  <si>
    <t>ED2 Proactive Policing Unit</t>
  </si>
  <si>
    <t>PROACTIVEPOLICINGUNIT-ED2-OIC@police.vic.gov.au</t>
  </si>
  <si>
    <t>Jay Colliver</t>
  </si>
  <si>
    <t>0428 113 341</t>
  </si>
  <si>
    <t>Jay.Colliver@police.vic.gov.au</t>
  </si>
  <si>
    <t>Knox, Maroondah &amp; Yarra Ranges</t>
  </si>
  <si>
    <t>Peter Williams</t>
  </si>
  <si>
    <t>0409 313 491</t>
  </si>
  <si>
    <t>peter.x.williams@police.vic.gov.au</t>
  </si>
  <si>
    <t>Leanne Castle</t>
  </si>
  <si>
    <t>Youth Specialist Officer</t>
  </si>
  <si>
    <t>0419 770 271</t>
  </si>
  <si>
    <t>Leanne.Castle@police.vic.gov.au</t>
  </si>
  <si>
    <t>To be sent recording</t>
  </si>
  <si>
    <t>Samara Jones</t>
  </si>
  <si>
    <t>03 9881 7015</t>
  </si>
  <si>
    <t>Samara.Jones@police.vic.gov.au</t>
  </si>
  <si>
    <t>Zoe &amp; Sam</t>
  </si>
  <si>
    <t>GLI</t>
  </si>
  <si>
    <t>Olivia Lyon</t>
  </si>
  <si>
    <t>Proactive Policing Operative</t>
  </si>
  <si>
    <t>9837 7125</t>
  </si>
  <si>
    <t>Olivia.Lyon@police.vic.gov.au</t>
  </si>
  <si>
    <t>Madlyon Devine</t>
  </si>
  <si>
    <t>03 9837 7126</t>
  </si>
  <si>
    <t>Madlyon.Devine@police.vic.gov.au</t>
  </si>
  <si>
    <t>Rachel Cooke</t>
  </si>
  <si>
    <t>03 9881 7016</t>
  </si>
  <si>
    <t>rachel.cooke@police.vic.gov.au</t>
  </si>
  <si>
    <t>ED3</t>
  </si>
  <si>
    <t>Benalla Police Station</t>
  </si>
  <si>
    <t>03 5760 0200</t>
  </si>
  <si>
    <t>benalla.uni@police.vic.gov.au</t>
  </si>
  <si>
    <t>17 Bridge St W, Benalla</t>
  </si>
  <si>
    <t>Shepparton Police Station</t>
  </si>
  <si>
    <t>03 5820 5777</t>
  </si>
  <si>
    <t>SHEPPARTON.UNI@police.vic.gov.au</t>
  </si>
  <si>
    <t>155 Welsford St, Shepparton</t>
  </si>
  <si>
    <t>Seymour Police Station</t>
  </si>
  <si>
    <t>03 5735 0200</t>
  </si>
  <si>
    <t>58 Tallarook St, Seymour</t>
  </si>
  <si>
    <t>Wallan Police Station</t>
  </si>
  <si>
    <t>03 5783 0400</t>
  </si>
  <si>
    <t>100 Watson Street, Wallan</t>
  </si>
  <si>
    <t>Leading Senior Constable</t>
  </si>
  <si>
    <t>Jason Frede</t>
  </si>
  <si>
    <t>5754 4244</t>
  </si>
  <si>
    <t>vp26856@police.vic.gov.au</t>
  </si>
  <si>
    <t>Send email (Alpine)</t>
  </si>
  <si>
    <t>Scott Baldock</t>
  </si>
  <si>
    <t>5755 1444</t>
  </si>
  <si>
    <t>scott.baldock@police.vic.gov.au</t>
  </si>
  <si>
    <t>Fran Gottschling</t>
  </si>
  <si>
    <t>fran.gottschling@police.vic.gov.au</t>
  </si>
  <si>
    <t>Not yet trained</t>
  </si>
  <si>
    <t>Lisa Atkinson</t>
  </si>
  <si>
    <t>Benalla Proactive Policing Unit</t>
  </si>
  <si>
    <t>5760 0200</t>
  </si>
  <si>
    <t>lisa-1.atkinson@police.vic.gov.au</t>
  </si>
  <si>
    <t>Alan &amp; Em</t>
  </si>
  <si>
    <t>Send email (Benalla)</t>
  </si>
  <si>
    <t>Mark Kennedy</t>
  </si>
  <si>
    <t>Eva Mercier</t>
  </si>
  <si>
    <t>Eva.Mercier@police.vic.gov.au</t>
  </si>
  <si>
    <t>Echuca &amp; Shepparton (formerly Mitchell)</t>
  </si>
  <si>
    <t>Alena</t>
  </si>
  <si>
    <t>Send email (Echuca)</t>
  </si>
  <si>
    <t xml:space="preserve">Leigh Johnson </t>
  </si>
  <si>
    <t>Multicultural Liaison Officer</t>
  </si>
  <si>
    <t>5820 5847</t>
  </si>
  <si>
    <t>leigh.johnson@police.vic.gov.au</t>
  </si>
  <si>
    <t>Send email (Shepparton)</t>
  </si>
  <si>
    <t>Brooke Malane</t>
  </si>
  <si>
    <t>Proactive Policing Officer</t>
  </si>
  <si>
    <t>5735 0236</t>
  </si>
  <si>
    <t>brooke.malane@police.vic.gov.au</t>
  </si>
  <si>
    <t>Kat Mills</t>
  </si>
  <si>
    <t>Taskings &amp; Coordination Proactive Police Unit</t>
  </si>
  <si>
    <t>katinka.mills@police.vic.gov.au</t>
  </si>
  <si>
    <t>Send email (Mitchell)</t>
  </si>
  <si>
    <t>Ryan Colemon</t>
  </si>
  <si>
    <t>Mitchell Youth Specialist Officer</t>
  </si>
  <si>
    <t>Ryan.Coleman@police.vic.gov.au</t>
  </si>
  <si>
    <t>Emily Powter</t>
  </si>
  <si>
    <t>Police LGBTIQ Liaison Officer LLO</t>
  </si>
  <si>
    <t>Emily.Powter@police.vic.gov.au</t>
  </si>
  <si>
    <t>Khoder Ahmed</t>
  </si>
  <si>
    <t>Khoder.Ahmed@police.vic.gov.au</t>
  </si>
  <si>
    <t>ED4</t>
  </si>
  <si>
    <t>Wangaratta Police Station</t>
  </si>
  <si>
    <t>5723 0888</t>
  </si>
  <si>
    <t>wangaratta.ciu@police.vic.gov.au</t>
  </si>
  <si>
    <t>21-33 Handley St, Wangaratta</t>
  </si>
  <si>
    <t>Wodonga Police Station</t>
  </si>
  <si>
    <t>02 6049 2600</t>
  </si>
  <si>
    <t>WODONGA.UNI@police.vic.gov.au</t>
  </si>
  <si>
    <t>100 Hovell St, Wodonga</t>
  </si>
  <si>
    <t>Surrey Hunter</t>
  </si>
  <si>
    <t>Aug 2023 - PLEASE ARCHIVE - HAS MOVED DEPTS</t>
  </si>
  <si>
    <t>surrey.hunter@police.vic.gov.au</t>
  </si>
  <si>
    <t>Wangaratta/Moira</t>
  </si>
  <si>
    <t>Send email (Wangaratta)</t>
  </si>
  <si>
    <t>Damien Duggan</t>
  </si>
  <si>
    <t>damien.duggan@police.vic.gov.au</t>
  </si>
  <si>
    <t>Bernadette Brooks</t>
  </si>
  <si>
    <t>0439 353 287</t>
  </si>
  <si>
    <t>bernadette.brooks@police.vic.gov.au</t>
  </si>
  <si>
    <t>Alan</t>
  </si>
  <si>
    <t>Send email (Moira)</t>
  </si>
  <si>
    <t>Helen Parfett</t>
  </si>
  <si>
    <t>CPO</t>
  </si>
  <si>
    <t>helen.parfett@police.vic.gov.au</t>
  </si>
  <si>
    <t>Jaclyn Warchow</t>
  </si>
  <si>
    <t>0428 110 661</t>
  </si>
  <si>
    <t>jackie.warchow@police.vic.gov.au</t>
  </si>
  <si>
    <t>Wodonga, Towong &amp; Indigo</t>
  </si>
  <si>
    <t>Em &amp; Alan</t>
  </si>
  <si>
    <t>Send email (Wodonga)</t>
  </si>
  <si>
    <t>Raquel Vogel</t>
  </si>
  <si>
    <t>raquel.vogel@police.vic.gov.au</t>
  </si>
  <si>
    <t>Wodonga &amp; Towong</t>
  </si>
  <si>
    <t>ED5</t>
  </si>
  <si>
    <t>Warragul Police Station</t>
  </si>
  <si>
    <t>5622 7111</t>
  </si>
  <si>
    <t>warragul.uni@police.vic.gov.au</t>
  </si>
  <si>
    <t>37 Palmerston St, Warragul</t>
  </si>
  <si>
    <t>Morwell Police Station</t>
  </si>
  <si>
    <t>03 5131 5000</t>
  </si>
  <si>
    <t>morwell.uni@police.vic.gov.au</t>
  </si>
  <si>
    <t>8 Hazelwood Rd, Morwell</t>
  </si>
  <si>
    <t>Deneen Ritchie</t>
  </si>
  <si>
    <t>Youth Resource Officer (Somerville PPU)</t>
  </si>
  <si>
    <t>5978 1329</t>
  </si>
  <si>
    <t>deneen.ritchie@police.vic.gov.au</t>
  </si>
  <si>
    <t>Send email (Baw Baw)</t>
  </si>
  <si>
    <t>Paula Fowler</t>
  </si>
  <si>
    <t>03 5622 7111</t>
  </si>
  <si>
    <t>Paula.Fowler@police.vic.gov.au</t>
  </si>
  <si>
    <t>Tiago Albano-Smania</t>
  </si>
  <si>
    <t>Tiago.AlbanoSmania@police.vic.gov.au</t>
  </si>
  <si>
    <t>Send email (Latrobe)</t>
  </si>
  <si>
    <t>Kate Mulry</t>
  </si>
  <si>
    <t>Cathryn.Mulry@police.vic.gov.au</t>
  </si>
  <si>
    <t>ED6</t>
  </si>
  <si>
    <t>Bairnsdale Police Station</t>
  </si>
  <si>
    <t>03 5150 2600</t>
  </si>
  <si>
    <t>bairnsdale.uni@police.vic.gov.au</t>
  </si>
  <si>
    <t>47 Main St, Bairnsdale</t>
  </si>
  <si>
    <t>Sale Police Station</t>
  </si>
  <si>
    <t>03 5142 2200</t>
  </si>
  <si>
    <t>sale.uni@police.vic.gov.au</t>
  </si>
  <si>
    <t>1-11 Reeve St, Sale</t>
  </si>
  <si>
    <t>Cann River Police Station</t>
  </si>
  <si>
    <t>03 5158 6202</t>
  </si>
  <si>
    <t>cannriver.uni@police.vic.gov.au</t>
  </si>
  <si>
    <t>6 Monaro Hwy, Cann River</t>
  </si>
  <si>
    <t>Omeo Police Station</t>
  </si>
  <si>
    <t>5159 1222</t>
  </si>
  <si>
    <t>omeo.uni@police.vic.gov.au</t>
  </si>
  <si>
    <t>Tongio Rd, Omeo</t>
  </si>
  <si>
    <t>Andrew Cochrane</t>
  </si>
  <si>
    <t>cannriver-uni-oic@police.vic.gov.au; andrew.cochrane@police.vic.gov.au</t>
  </si>
  <si>
    <t>Send email (East Gippsland)</t>
  </si>
  <si>
    <t>Toni Redshaw</t>
  </si>
  <si>
    <t>5150 2626</t>
  </si>
  <si>
    <t>toni.redshaw@police.vic.gov.au</t>
  </si>
  <si>
    <t>Adam Leenders</t>
  </si>
  <si>
    <t>Highway Patrol</t>
  </si>
  <si>
    <t>adam.leenders@police.vic.gov.au</t>
  </si>
  <si>
    <t>Wellington &amp; Surrounds</t>
  </si>
  <si>
    <t>Send email (Wellington)</t>
  </si>
  <si>
    <t>Justin McCallum</t>
  </si>
  <si>
    <t>BAIRNSDALE-YRO-OIC@police.vic.gov.au</t>
  </si>
  <si>
    <t>Sarah Reggardo</t>
  </si>
  <si>
    <t>03 5142 2212</t>
  </si>
  <si>
    <t>sarah.reggardo@police.vic.gov.au</t>
  </si>
  <si>
    <t>Diane Bloom</t>
  </si>
  <si>
    <t>diane.bloom@police.vic.gov.au</t>
  </si>
  <si>
    <t>NORTH WEST METRO REGION</t>
  </si>
  <si>
    <t>ND1</t>
  </si>
  <si>
    <t>311 Spencer St, Docklands VIC 3008</t>
  </si>
  <si>
    <t>Melbourne East Police Station</t>
  </si>
  <si>
    <t>03 9637 1210</t>
  </si>
  <si>
    <t>202 Bourke Street, Melbourne 3000</t>
  </si>
  <si>
    <t>Fitzroy Police Station</t>
  </si>
  <si>
    <t>03 9934 6496</t>
  </si>
  <si>
    <t xml:space="preserve">13 Condell St, Fitzroy </t>
  </si>
  <si>
    <t>ND1 PPU</t>
  </si>
  <si>
    <t xml:space="preserve"> ND1-PROACTIVE-POLICING-UNIT-OIC@police.vic.gov.au </t>
  </si>
  <si>
    <t>Notes</t>
  </si>
  <si>
    <t>Chris McGeachan</t>
  </si>
  <si>
    <t>0414 181 438</t>
  </si>
  <si>
    <t>christopher.mcgeachan@police.vic.gov.au</t>
  </si>
  <si>
    <t>Unvailable Fridays</t>
  </si>
  <si>
    <t xml:space="preserve">Aaron Heriot </t>
  </si>
  <si>
    <t>Crime Prevention Officer</t>
  </si>
  <si>
    <t>0407 181 465</t>
  </si>
  <si>
    <t>aaron.heriot@police.vic.gov.au </t>
  </si>
  <si>
    <t xml:space="preserve">Zoe </t>
  </si>
  <si>
    <t>Trained for CALD GLI + F2D Workshop</t>
  </si>
  <si>
    <t xml:space="preserve">Dinesh Nettur </t>
  </si>
  <si>
    <t>Police Aboriginal Liaison Officer</t>
  </si>
  <si>
    <t>03 9637 1230</t>
  </si>
  <si>
    <t>dinesh.nettur@police.vic.gov.au</t>
  </si>
  <si>
    <t>Trained for CALD GLI only.</t>
  </si>
  <si>
    <t>ND2</t>
  </si>
  <si>
    <t>Footscray Police Station</t>
  </si>
  <si>
    <t>8398 9846</t>
  </si>
  <si>
    <t>ND2CYT@police.vic.gov.au</t>
  </si>
  <si>
    <t>66 Hyde St, Footscray</t>
  </si>
  <si>
    <t>03 9742 9444</t>
  </si>
  <si>
    <t>WERRIBEE.UNI@police.vic.gov.au</t>
  </si>
  <si>
    <t>134 Princes Hwy, Werribee</t>
  </si>
  <si>
    <t>Wyndham North Police Station</t>
  </si>
  <si>
    <t>03 8734 1100</t>
  </si>
  <si>
    <t>WYNDHAM-UNI-OIC@police.vic.gov.au</t>
  </si>
  <si>
    <t>610 Sayers Road, Tarneit</t>
  </si>
  <si>
    <t>Williamstown Police Station</t>
  </si>
  <si>
    <t>9393 9555</t>
  </si>
  <si>
    <t>100 Nelson Place, Williamstown</t>
  </si>
  <si>
    <t>Anita Harraway</t>
  </si>
  <si>
    <t>03 9216 7486</t>
  </si>
  <si>
    <t>anita.harraway@police.vic.gov.au</t>
  </si>
  <si>
    <t>Derek Jenkins</t>
  </si>
  <si>
    <t>03 8398 9846</t>
  </si>
  <si>
    <t>derek.jenkins@police.vic.gov.au</t>
  </si>
  <si>
    <t>Carmel Frith</t>
  </si>
  <si>
    <t>carmel.frith@police.vic.gov.au</t>
  </si>
  <si>
    <t xml:space="preserve">Senior Constable </t>
  </si>
  <si>
    <t>Karlaine Taylor</t>
  </si>
  <si>
    <t>Uniform (on Secondment with Westgate PPU)</t>
  </si>
  <si>
    <t xml:space="preserve">9216 7486 </t>
  </si>
  <si>
    <t>Karlaine.Taylor@police.vic.gov.au</t>
  </si>
  <si>
    <t>ND3</t>
  </si>
  <si>
    <t>Caroline Springs Police Station</t>
  </si>
  <si>
    <t>9361 4711</t>
  </si>
  <si>
    <t>carolinesprings.uni@police.vic.gov.au</t>
  </si>
  <si>
    <t>221 Caroline Springs Bld, Caroline Springs</t>
  </si>
  <si>
    <t>Melton Police Station</t>
  </si>
  <si>
    <t>03 9747 7999</t>
  </si>
  <si>
    <t>MELTON.UNI@police.vic.gov.au</t>
  </si>
  <si>
    <t>243 – 245 Station Road, Melton</t>
  </si>
  <si>
    <t>ND3 PPU OIC</t>
  </si>
  <si>
    <t>03 9361 4711</t>
  </si>
  <si>
    <t>ND3-PPU-OIC &lt;ND3-PPU-OIC@police.vic.gov.au&gt;</t>
  </si>
  <si>
    <t>Erin Kennedy</t>
  </si>
  <si>
    <t xml:space="preserve">ND3 PPU </t>
  </si>
  <si>
    <t>Erin.Kennedy@police.vic.gov.au</t>
  </si>
  <si>
    <t>Brimbank &amp; Melton</t>
  </si>
  <si>
    <t>Rochelle Seng</t>
  </si>
  <si>
    <t>ND3 PPU</t>
  </si>
  <si>
    <t>Rochelle.seng@police.vic.gov.au</t>
  </si>
  <si>
    <t>Leigh Axford</t>
  </si>
  <si>
    <t>Cassie Norman</t>
  </si>
  <si>
    <t>Cassandra.Norman@police.vic.gov.au</t>
  </si>
  <si>
    <t>Renee Lack</t>
  </si>
  <si>
    <t>Renee.Lack@police.vic.gov.au</t>
  </si>
  <si>
    <t>Emma Toll</t>
  </si>
  <si>
    <t>Emma.toll@police.vic.gov.au</t>
  </si>
  <si>
    <t>Constable</t>
  </si>
  <si>
    <t>Vikram Vedamanikam</t>
  </si>
  <si>
    <t>Jason Staindl</t>
  </si>
  <si>
    <t>Jason.Staindl@police.vic.gov.au</t>
  </si>
  <si>
    <t>Daniel Decarli*</t>
  </si>
  <si>
    <t>daniel.decarli@police.vic.gov.au</t>
  </si>
  <si>
    <t>Maria Voidis*</t>
  </si>
  <si>
    <t>maria.voidis@police.vic.gov.au</t>
  </si>
  <si>
    <t xml:space="preserve">Shane Roberts </t>
  </si>
  <si>
    <t>Melton Highway Patrol</t>
  </si>
  <si>
    <t>shane.roberts@police.vic.gov.au</t>
  </si>
  <si>
    <t>Danny Wakelin*</t>
  </si>
  <si>
    <t>danny.x.wakelin@police.vic.gov.au</t>
  </si>
  <si>
    <t>Mark Wood*</t>
  </si>
  <si>
    <t>mark.wood@police.vic.gov.au</t>
  </si>
  <si>
    <t>Aymon Dalrymple*</t>
  </si>
  <si>
    <t>Brimbank Highway Patrol</t>
  </si>
  <si>
    <t>aymon.dalrymple@police.vic.gov.au</t>
  </si>
  <si>
    <t>Brimbank Police Station</t>
  </si>
  <si>
    <t>ND4</t>
  </si>
  <si>
    <t>Broadmeadows Police Station</t>
  </si>
  <si>
    <t>03 9302 8222</t>
  </si>
  <si>
    <t>BROADMEADOWS.UNI@police.vic.gov.au</t>
  </si>
  <si>
    <t>15 Dimboola Rd, Broadmeadows</t>
  </si>
  <si>
    <t>Moonee Ponds Police Station</t>
  </si>
  <si>
    <t>03 9373 5200</t>
  </si>
  <si>
    <t>mooneeponds.uni@police.vic.gov.au</t>
  </si>
  <si>
    <t>766 Mt Alexander Rd, Moonee Ponds</t>
  </si>
  <si>
    <t>Sunbury Police Station</t>
  </si>
  <si>
    <t>03 9744 8111</t>
  </si>
  <si>
    <t>SUNBURY.UNI@police.vic.gov.au</t>
  </si>
  <si>
    <t>39-41 Macedon St, Sunbury</t>
  </si>
  <si>
    <t>Brunswick Police Station</t>
  </si>
  <si>
    <t>03 8378 6000</t>
  </si>
  <si>
    <t>brunswick.uni@police.vic.gov.au</t>
  </si>
  <si>
    <t>630 Sydney Rd, Brunswick</t>
  </si>
  <si>
    <t>ND4 PPU</t>
  </si>
  <si>
    <t>ND4-PROACTIVE-UNIT-OIC@police.vic.gov.au</t>
  </si>
  <si>
    <t>Fawkner Police Complex</t>
  </si>
  <si>
    <t>1151 Sydney Road, Hadfield</t>
  </si>
  <si>
    <t>David Gunn</t>
  </si>
  <si>
    <t>ND4 PPU. Out of Brunswick Station</t>
  </si>
  <si>
    <t xml:space="preserve">03 8378 6000 </t>
  </si>
  <si>
    <t>David.GUNN@police.vic.gov.au</t>
  </si>
  <si>
    <t>Hume, Moreland &amp; Moonee Valley</t>
  </si>
  <si>
    <t>Josephine Imrie</t>
  </si>
  <si>
    <t>josephine.imrie@police.vic.gov.au</t>
  </si>
  <si>
    <t>Moonee Valley &amp; Moreland</t>
  </si>
  <si>
    <t>Laura &amp; Alan</t>
  </si>
  <si>
    <t>Leonie Hill</t>
  </si>
  <si>
    <t>leonie.hill@police.vic.gov.au</t>
  </si>
  <si>
    <t>Daniela Balliro</t>
  </si>
  <si>
    <t>Proactive Police Officer</t>
  </si>
  <si>
    <t>daniela.balliro@police.vic.gov.au</t>
  </si>
  <si>
    <t>David Attard</t>
  </si>
  <si>
    <t>David.Attard@police.vic.gov.au</t>
  </si>
  <si>
    <t>Gavin Williams</t>
  </si>
  <si>
    <t>03 9744 8143</t>
  </si>
  <si>
    <t>gavin.x.williams@police.vic.gov.au</t>
  </si>
  <si>
    <t xml:space="preserve">Em  </t>
  </si>
  <si>
    <t>Sasha Markovski</t>
  </si>
  <si>
    <t>Proactive Policing Unit</t>
  </si>
  <si>
    <t>Sasha.x.Markovski@police.vic.gov.au</t>
  </si>
  <si>
    <t>Kim McKeown</t>
  </si>
  <si>
    <t>Kim.Mckeown@police.vic.gov.au</t>
  </si>
  <si>
    <t>Sinead Sheridan</t>
  </si>
  <si>
    <t>0402 135 046</t>
  </si>
  <si>
    <t>Sinead.SHERIDAN@police.vic.gov.au</t>
  </si>
  <si>
    <t>Patrick McCorry</t>
  </si>
  <si>
    <t>patrick.mccorry@police.vic.gov.au</t>
  </si>
  <si>
    <t>Jill Kilpatrick</t>
  </si>
  <si>
    <t>0437 748 308</t>
  </si>
  <si>
    <t>jillian.kilpatrick@police.vic.gov.au</t>
  </si>
  <si>
    <t>Andreas Heckmann</t>
  </si>
  <si>
    <t>Andreas.Heckmann@police.vic.gov.au</t>
  </si>
  <si>
    <t>Meredith Nolan</t>
  </si>
  <si>
    <t>meredith.nolan@police.vic.gov.au</t>
  </si>
  <si>
    <t>ND5</t>
  </si>
  <si>
    <t>Whittlesea Police Station</t>
  </si>
  <si>
    <t>03 9716 2102</t>
  </si>
  <si>
    <t>uni-whittlesea@police.vic.gov.au</t>
  </si>
  <si>
    <t>78 Church St, Whittlesea</t>
  </si>
  <si>
    <t>Diamond Creek Police Station</t>
  </si>
  <si>
    <t>03 9438 8300</t>
  </si>
  <si>
    <t>diamondcreek.uni@police.vic.gov.au</t>
  </si>
  <si>
    <t>83 Main Hurstbridge Rd, Diamond Creek</t>
  </si>
  <si>
    <t>Greensborough Police Station</t>
  </si>
  <si>
    <t xml:space="preserve">03 8432 0200 </t>
  </si>
  <si>
    <t>167 – 171 Grimshaw St, Greensborough</t>
  </si>
  <si>
    <t>Eltham Police Station</t>
  </si>
  <si>
    <t>03 9430 4500</t>
  </si>
  <si>
    <t>eltham.uni@police.vic.gov.au</t>
  </si>
  <si>
    <t>21 Pryor St, Eltham</t>
  </si>
  <si>
    <t>Preston Police Station</t>
  </si>
  <si>
    <t>03 9479 6111</t>
  </si>
  <si>
    <t>PRESTON.UNI@police.vic.gov.au</t>
  </si>
  <si>
    <t>55 Roseberry Ave, Preston</t>
  </si>
  <si>
    <t>Mill Park Police Station</t>
  </si>
  <si>
    <t>03 9407 3333</t>
  </si>
  <si>
    <t>MILLPARK.UNI@police.vic.gov.au</t>
  </si>
  <si>
    <t>151 Centenary Dr, Mill Park</t>
  </si>
  <si>
    <t>ND5 PPU</t>
  </si>
  <si>
    <t>ND5-PPU-SGT-MGR@police.vic.gov.au</t>
  </si>
  <si>
    <t>Mark Spriggs</t>
  </si>
  <si>
    <t>03 9438 8318</t>
  </si>
  <si>
    <t>mark.spriggs@police.vic.gov.au</t>
  </si>
  <si>
    <t>Banyule, Darebin, Nillumbik &amp; Whittlesea</t>
  </si>
  <si>
    <t>Brendan Dyer</t>
  </si>
  <si>
    <t>brendan.dyer@police.vic.gov.au</t>
  </si>
  <si>
    <t>Libby West</t>
  </si>
  <si>
    <t>03 9450 8000</t>
  </si>
  <si>
    <t>Elizabeth.West@police.vic.gov.au</t>
  </si>
  <si>
    <t>Heidelberg Police Station</t>
  </si>
  <si>
    <t xml:space="preserve">John Edney </t>
  </si>
  <si>
    <t>0408 052 777</t>
  </si>
  <si>
    <t>John.Edney@police.vic.gov.au</t>
  </si>
  <si>
    <t>Liz Moss</t>
  </si>
  <si>
    <t>Youth Resource Officer (on Secondment)</t>
  </si>
  <si>
    <t>Liz.Moss@police.vic.gov.au</t>
  </si>
  <si>
    <t>Peta Williams</t>
  </si>
  <si>
    <t>Peta.Williams@police.vic.gov.au</t>
  </si>
  <si>
    <t>Roberto Gelvezon</t>
  </si>
  <si>
    <t>Roberto.Gelvezon@police.vic.gov.au</t>
  </si>
  <si>
    <t>Jamie Griffin</t>
  </si>
  <si>
    <t>0407 566 024</t>
  </si>
  <si>
    <t>jamie.griffin@police.vic.gov.au</t>
  </si>
  <si>
    <t>Wendy Shields</t>
  </si>
  <si>
    <t>Whittlesea Youth Resource Officer</t>
  </si>
  <si>
    <t>03 9407 3321</t>
  </si>
  <si>
    <t>wendy.shields@police.vic.gov.au</t>
  </si>
  <si>
    <t>Kurtlee Bryan</t>
  </si>
  <si>
    <t>Kurtlee.Bryan@police.vic.gov.au</t>
  </si>
  <si>
    <t>Guy Rogers</t>
  </si>
  <si>
    <t>Guy.Rogers@Police.vic.gov.au</t>
  </si>
  <si>
    <t>SOUTHERN METRO REGION</t>
  </si>
  <si>
    <t>Acting Commander</t>
  </si>
  <si>
    <t>Sharon McKinnon</t>
  </si>
  <si>
    <t xml:space="preserve">0408 913 769 </t>
  </si>
  <si>
    <t>sharon.mckinnon@police.vic.gov.au</t>
  </si>
  <si>
    <t>Southern Metro Region</t>
  </si>
  <si>
    <t>David Blencowe</t>
  </si>
  <si>
    <t>SMR Road Policing and Operation Sentinel/RPOC Operations</t>
  </si>
  <si>
    <t xml:space="preserve">0439 653 655 </t>
  </si>
  <si>
    <t>david.blencowe@police.vic.gov.au</t>
  </si>
  <si>
    <t>Dandenong Police Station</t>
  </si>
  <si>
    <t>SD1</t>
  </si>
  <si>
    <t>Prahran Police Station</t>
  </si>
  <si>
    <t>03 9520 5200</t>
  </si>
  <si>
    <t>prahran.uni@police.vic.gov.au</t>
  </si>
  <si>
    <t>396 Malvern Rd, Prahran</t>
  </si>
  <si>
    <t>Prahran-Proactiveunit-OIC@police.vic.gov.au</t>
  </si>
  <si>
    <t>Ingrid Ebert</t>
  </si>
  <si>
    <t>PPU OIC</t>
  </si>
  <si>
    <t>ingrid.ebert@police.vic.gov.au</t>
  </si>
  <si>
    <t>Stonnington/Port Phillip</t>
  </si>
  <si>
    <t>Alex Prestney</t>
  </si>
  <si>
    <t>Prahran Highway Patrol -&gt; Prahran PPU</t>
  </si>
  <si>
    <t>03 9520 5886</t>
  </si>
  <si>
    <t>Alexander.Prestney@police.vic.gov.au</t>
  </si>
  <si>
    <t>SD2</t>
  </si>
  <si>
    <t>03 9556 6565</t>
  </si>
  <si>
    <t>moorabbin-uniform-oic-mgr@police.vic.gov.au</t>
  </si>
  <si>
    <t>1011-1013 Nepean Hwy, Moorabbin</t>
  </si>
  <si>
    <t>Moorabbin Proactive Policing Unit</t>
  </si>
  <si>
    <t>moorabbin-proactive-helpdesk@police.vic.gov.au</t>
  </si>
  <si>
    <t>Chris Dawson</t>
  </si>
  <si>
    <t>Moorabbin PPU</t>
  </si>
  <si>
    <t>9556 6190</t>
  </si>
  <si>
    <t>chris.dawson@police.vic.gov.au</t>
  </si>
  <si>
    <t>Bayside/Glen Eira/Kingston</t>
  </si>
  <si>
    <t>Tania Stacey</t>
  </si>
  <si>
    <t>03 9556 6154</t>
  </si>
  <si>
    <t>tania.stacey@police.vic.gov.au</t>
  </si>
  <si>
    <t>SD3</t>
  </si>
  <si>
    <t>Narre Warren Police Station</t>
  </si>
  <si>
    <t>03 9705 3111</t>
  </si>
  <si>
    <t>NARREWARREN-UNI-OIC@police.vic.gov.au</t>
  </si>
  <si>
    <t>8 Coventry Rd, Narre Warren</t>
  </si>
  <si>
    <t>03 9767 7444</t>
  </si>
  <si>
    <t>dandenong.uni@police.vic.gov.au</t>
  </si>
  <si>
    <t>50 Langhorne St, Dandenong</t>
  </si>
  <si>
    <t>SD3 PPU</t>
  </si>
  <si>
    <t>SD3-PROACTIVE-POLICING-UNIT-MGR@police.vic.gov.au</t>
  </si>
  <si>
    <t>Sharon Patterson</t>
  </si>
  <si>
    <t>Cardinia Youth Resource Office</t>
  </si>
  <si>
    <t>0400 747 461</t>
  </si>
  <si>
    <t>sharon.patterson@police.vic.gov.au</t>
  </si>
  <si>
    <t>Pakenham Police Station</t>
  </si>
  <si>
    <t>Send email (Casey &amp; Cardinia)</t>
  </si>
  <si>
    <t>David Smith</t>
  </si>
  <si>
    <t>Casey Proactive Policing Unit</t>
  </si>
  <si>
    <t>03 9767 7494</t>
  </si>
  <si>
    <t>david.p.smith@police.vic.gov.au</t>
  </si>
  <si>
    <t>Jason Dickinson</t>
  </si>
  <si>
    <t>03 8769 2350</t>
  </si>
  <si>
    <t>jason.dickinson@police.vic.gov.au</t>
  </si>
  <si>
    <t>Send email (Greater Dandenong)</t>
  </si>
  <si>
    <t>Emma Fordham</t>
  </si>
  <si>
    <t>Needs to be trained</t>
  </si>
  <si>
    <t>SD4</t>
  </si>
  <si>
    <t>Somerville Police Complex</t>
  </si>
  <si>
    <t>03 5978 1300</t>
  </si>
  <si>
    <t>email Mark Foster</t>
  </si>
  <si>
    <t>197 Eramosa Rd W, Somerville</t>
  </si>
  <si>
    <t>Mark Foster</t>
  </si>
  <si>
    <t>Unit Sergeant</t>
  </si>
  <si>
    <t>mark.foster@police.vic.gov.au</t>
  </si>
  <si>
    <t>Frankston &amp; Mornington Peninsula</t>
  </si>
  <si>
    <t>Not trained</t>
  </si>
  <si>
    <t>Peter Vandermeer</t>
  </si>
  <si>
    <t>peter.vandermeer@police.vic.gov.au</t>
  </si>
  <si>
    <t>Brittany Noitz</t>
  </si>
  <si>
    <t>Brittany.Noitz@police.vic.gov.au</t>
  </si>
  <si>
    <t>James Richardson</t>
  </si>
  <si>
    <t>vp40163@police.vic.gov.au</t>
  </si>
  <si>
    <t>Aaron Lord</t>
  </si>
  <si>
    <t>03 5978 1324</t>
  </si>
  <si>
    <t>Aaron.Lord@police.vic.gov.au</t>
  </si>
  <si>
    <t>Neil Prosser</t>
  </si>
  <si>
    <t>neil.prosser@police.vic.gov.au</t>
  </si>
  <si>
    <t>WESTERN REGION</t>
  </si>
  <si>
    <t>WD1</t>
  </si>
  <si>
    <t>Colac-Otway</t>
  </si>
  <si>
    <t>Colac Police Station</t>
  </si>
  <si>
    <t>40 Queen St, Colac</t>
  </si>
  <si>
    <t>Geelong Police Station</t>
  </si>
  <si>
    <t>03 5225 3100</t>
  </si>
  <si>
    <t>GEELONG.UNI@police.vic.gov.au</t>
  </si>
  <si>
    <t>110 Mercer St, Geelong</t>
  </si>
  <si>
    <t>Torquay Police Station</t>
  </si>
  <si>
    <t>5264 3400</t>
  </si>
  <si>
    <t>122 Surf Coast Hwy, Torquay</t>
  </si>
  <si>
    <t>Cathryn Hastie</t>
  </si>
  <si>
    <t>Surf Coast Youth Resource Officer</t>
  </si>
  <si>
    <t>cathryn.hastie@police.vic.gov.au</t>
  </si>
  <si>
    <t>Send email (Surf Coast)</t>
  </si>
  <si>
    <t>Robert Noggler</t>
  </si>
  <si>
    <t>Youth Resource Officer Western Region Division 1</t>
  </si>
  <si>
    <t>5225 3225</t>
  </si>
  <si>
    <t>robert.noggler@police.vic.gov.au</t>
  </si>
  <si>
    <t>Send email (Greater Geelong)</t>
  </si>
  <si>
    <t>Andy Brittain</t>
  </si>
  <si>
    <t>03 5225 3225</t>
  </si>
  <si>
    <t>andrew.brittain@police.vic.gov.au</t>
  </si>
  <si>
    <t>Paul Barker</t>
  </si>
  <si>
    <t>Geelong Highway Patrol</t>
  </si>
  <si>
    <t>03 5232 8200</t>
  </si>
  <si>
    <t>Paul.Barker@police.vic.gov.au</t>
  </si>
  <si>
    <t>Terry Woodcroft</t>
  </si>
  <si>
    <t>terry.woodcroft@police.vic.gov.au</t>
  </si>
  <si>
    <t>Send email (Colac-Otway)</t>
  </si>
  <si>
    <t>Jamie Kahle</t>
  </si>
  <si>
    <t>jamie.kahle@police.vic.gov.au</t>
  </si>
  <si>
    <t>Patrick Brody</t>
  </si>
  <si>
    <t>patrick.brody@police.vic.gov.au</t>
  </si>
  <si>
    <t>WD2</t>
  </si>
  <si>
    <t>Portland Police Station</t>
  </si>
  <si>
    <t>03 5522 1500</t>
  </si>
  <si>
    <t>Glenelg St, Portland</t>
  </si>
  <si>
    <t>Lee-Anne Nelson</t>
  </si>
  <si>
    <t>leeannenelson@police.vic.gov.au</t>
  </si>
  <si>
    <t xml:space="preserve">Dean McLaren </t>
  </si>
  <si>
    <t>Community Liaision Officer (Hamilton HWP)</t>
  </si>
  <si>
    <t>Dean.McLaren@police.vic.gov.au</t>
  </si>
  <si>
    <t>Hamilton Police Station</t>
  </si>
  <si>
    <t>WD3</t>
  </si>
  <si>
    <t>Des Hudson</t>
  </si>
  <si>
    <t>des.hudson@police.vic.gov.au</t>
  </si>
  <si>
    <t>Send email (Ballarat)</t>
  </si>
  <si>
    <t>Donna Parsons</t>
  </si>
  <si>
    <t>donna.parsons@police.vic.gov.au</t>
  </si>
  <si>
    <t>Brendan Everard</t>
  </si>
  <si>
    <t>Youth Resource Officer. Ballarat West Station</t>
  </si>
  <si>
    <t>brendan.everard@police.vic.gov.au</t>
  </si>
  <si>
    <t>Jim Ross</t>
  </si>
  <si>
    <t>james.ross@police.vic.gov.au</t>
  </si>
  <si>
    <t>Send email (Moorabool)</t>
  </si>
  <si>
    <t>WD4</t>
  </si>
  <si>
    <t>03 5382 9200</t>
  </si>
  <si>
    <t>20 Roberts Ave, Horsham</t>
  </si>
  <si>
    <t xml:space="preserve">WD4 HWP </t>
  </si>
  <si>
    <t>ARARAT.HWP@police.vic.gov.au.</t>
  </si>
  <si>
    <t>WD4 PPU</t>
  </si>
  <si>
    <t>WD4-PROACTIVEPOLICINGUNIT-MGR@police.vic.gov.au</t>
  </si>
  <si>
    <t>Brett McConachy</t>
  </si>
  <si>
    <t>Ararat, Northern Grampians</t>
  </si>
  <si>
    <t>Ararat Police Station</t>
  </si>
  <si>
    <t>Peta &amp; Alena</t>
  </si>
  <si>
    <t>Toni Chegwin</t>
  </si>
  <si>
    <t>5358 8222</t>
  </si>
  <si>
    <t>toni.chegwin@police.vic.gov.au</t>
  </si>
  <si>
    <t>Shane Allgood</t>
  </si>
  <si>
    <t>Shane.x.allgood@police.vic.gov.au</t>
  </si>
  <si>
    <t>Nathan Dunn</t>
  </si>
  <si>
    <t>Anthony Passalick</t>
  </si>
  <si>
    <t>Anthony.passalick@police.vic.gov.au</t>
  </si>
  <si>
    <t>Simon Grant</t>
  </si>
  <si>
    <t>Unit Commander - Wimmera Proactive Policing Unit</t>
  </si>
  <si>
    <t>0476 801 243</t>
  </si>
  <si>
    <t>Simon.grant@police.vic.gov.au</t>
  </si>
  <si>
    <t>Stawell Police Station</t>
  </si>
  <si>
    <t>Kelvin Laugesen</t>
  </si>
  <si>
    <t>5355 1500</t>
  </si>
  <si>
    <t>kelvin.laugesen@police.vic.gov.au</t>
  </si>
  <si>
    <t>Shaun Allen</t>
  </si>
  <si>
    <t>shaun.h.allen@police.vic.gov.au</t>
  </si>
  <si>
    <t>Maxwell Mudge</t>
  </si>
  <si>
    <t>Paul Fitzell</t>
  </si>
  <si>
    <t>paul.fitzell@police.vic.gov.au</t>
  </si>
  <si>
    <t>Peter Gilbert</t>
  </si>
  <si>
    <t>peter.gilbert@police.vic.gov.au</t>
  </si>
  <si>
    <t>Paul Santuccione</t>
  </si>
  <si>
    <t>paul.santuccione@police.vic.gov.au</t>
  </si>
  <si>
    <t>Jason Brown</t>
  </si>
  <si>
    <t>Jason.C.Brown@police.vic.gov.au</t>
  </si>
  <si>
    <t>Marie Doolan</t>
  </si>
  <si>
    <t>General Duties</t>
  </si>
  <si>
    <t>marie.doolan@police.vic.gov.au</t>
  </si>
  <si>
    <t>Abby Harrisson</t>
  </si>
  <si>
    <t>Linda McLennan</t>
  </si>
  <si>
    <t>03 5382 9240</t>
  </si>
  <si>
    <t>linda.mclennan@police.vic.gov.au</t>
  </si>
  <si>
    <t>Send email (for any booking in this area)</t>
  </si>
  <si>
    <t>Dale McIvor</t>
  </si>
  <si>
    <t>Highway Patrol OIC</t>
  </si>
  <si>
    <t>5382 9256</t>
  </si>
  <si>
    <t>dale.mcivor@police.vic.gov.au</t>
  </si>
  <si>
    <t>Aari Mellington</t>
  </si>
  <si>
    <t>Aari.Mellington@police.vic.gov.au</t>
  </si>
  <si>
    <t xml:space="preserve">Mitch Gallop </t>
  </si>
  <si>
    <t>Rochelle Carter</t>
  </si>
  <si>
    <t>rochelle.carter@police.vic.gov.au</t>
  </si>
  <si>
    <t>Richard McGlade</t>
  </si>
  <si>
    <t>richard.mcglade@police.vic.gov.au</t>
  </si>
  <si>
    <t>Hamish Forbes</t>
  </si>
  <si>
    <t>hamish.forbes@police.vic.gov.au</t>
  </si>
  <si>
    <t>Neil Zippel</t>
  </si>
  <si>
    <t>neil.zippel@police.vic.gov.au</t>
  </si>
  <si>
    <t>Dimboola Police Station</t>
  </si>
  <si>
    <t>Troy Curran</t>
  </si>
  <si>
    <t>troy.curran@police.vic.gov.au</t>
  </si>
  <si>
    <t>Jeparit Police Station</t>
  </si>
  <si>
    <t>Sergeant/officer in charge</t>
  </si>
  <si>
    <t>Andrew North</t>
  </si>
  <si>
    <t>Edenhope Police Station</t>
  </si>
  <si>
    <t>andrew.north@police.vic.gov.au</t>
  </si>
  <si>
    <t>james.richardson@police.vic.gov.au</t>
  </si>
  <si>
    <t>David Hoffmann</t>
  </si>
  <si>
    <t>David.Hoffmann@police.vic.gov.au</t>
  </si>
  <si>
    <t>Dave Piera</t>
  </si>
  <si>
    <t>david.piera@police.vic.gov.au</t>
  </si>
  <si>
    <t>WD5</t>
  </si>
  <si>
    <t>Echuca Police Station</t>
  </si>
  <si>
    <t>03 5483 1500</t>
  </si>
  <si>
    <t>ECHUCA.UNI@police.vic.gov.au</t>
  </si>
  <si>
    <t xml:space="preserve">143-145 Anstruther St, Echuca </t>
  </si>
  <si>
    <t> Campaspe</t>
  </si>
  <si>
    <t>Central Goldfields</t>
  </si>
  <si>
    <t>Maryborough Police Station</t>
  </si>
  <si>
    <t>03 5460 3300</t>
  </si>
  <si>
    <t>MARYBOROUGH.UNI@police.vic.gov.au</t>
  </si>
  <si>
    <t>55-61 Clarendon St, Maryborough</t>
  </si>
  <si>
    <t> Central Goldfields</t>
  </si>
  <si>
    <t>Wade Andrews</t>
  </si>
  <si>
    <t>Criminal Investigation Unit</t>
  </si>
  <si>
    <t>0476 808 625</t>
  </si>
  <si>
    <t>wade.andrews@police.vic.gov.au</t>
  </si>
  <si>
    <t>Macedon Ranges &amp; Mount Alexander</t>
  </si>
  <si>
    <t>Send email (Macedon Ranges &amp; Mount Alexander)</t>
  </si>
  <si>
    <t>Rob Gibson</t>
  </si>
  <si>
    <t>Bendigo Proactive Policing Unit</t>
  </si>
  <si>
    <t>03 5448 1476</t>
  </si>
  <si>
    <t>robert.gibson@police.vic.gov.au</t>
  </si>
  <si>
    <t>Central Goldfields, Greater Bendigo &amp; Loddon</t>
  </si>
  <si>
    <t>Bendigo Police Station</t>
  </si>
  <si>
    <t>Send email (Greater Bendigo)</t>
  </si>
  <si>
    <t>Ric Boyd</t>
  </si>
  <si>
    <t>5470 4100</t>
  </si>
  <si>
    <t>ricky.boyd@police.vic.gov.au</t>
  </si>
  <si>
    <t xml:space="preserve">Shane M Roberts </t>
  </si>
  <si>
    <t>0477 342 724</t>
  </si>
  <si>
    <t>shane.m.roberts@police.vic.gov.au</t>
  </si>
  <si>
    <t>Ecchuca</t>
  </si>
  <si>
    <t xml:space="preserve">Gary Atkins </t>
  </si>
  <si>
    <t>gary.atkins@police.vic.gov.au</t>
  </si>
  <si>
    <t>WD6</t>
  </si>
  <si>
    <t>Andrew Downes</t>
  </si>
  <si>
    <t>andrew.downes@police.vic.gov.au</t>
  </si>
  <si>
    <t>Buloke, Gannawarra &amp; Swan Hill</t>
  </si>
  <si>
    <t>Zac Bull</t>
  </si>
  <si>
    <t>zac.bull@police.vic.gov.au</t>
  </si>
  <si>
    <t>ARCHIVED</t>
  </si>
  <si>
    <t>Trevor Stephenson</t>
  </si>
  <si>
    <t>Alison Keppel</t>
  </si>
  <si>
    <t>alison.keppel@police.vic.gov.au</t>
  </si>
  <si>
    <t>Paige Cummins</t>
  </si>
  <si>
    <t>paige.cummins@police.vic.gov.au</t>
  </si>
  <si>
    <t>Banyule, Darebin &amp; Nillumbik</t>
  </si>
  <si>
    <t>Felicity Burrowes</t>
  </si>
  <si>
    <t>felicity.burrowes@police.vic.gov.au</t>
  </si>
  <si>
    <t xml:space="preserve">John Phillips </t>
  </si>
  <si>
    <t>john.phillips@police.vic.gov.au</t>
  </si>
  <si>
    <t>Merryn Wallace</t>
  </si>
  <si>
    <t>9556 6525</t>
  </si>
  <si>
    <t>merryn.wallace@police.vic.gov.au</t>
  </si>
  <si>
    <t>Bayside, Glen Eira &amp; Kingston</t>
  </si>
  <si>
    <t>Robin Dampier</t>
  </si>
  <si>
    <t>robin.dampier@police.vic.gov.au</t>
  </si>
  <si>
    <t>Carol Williams</t>
  </si>
  <si>
    <t>5945 2552</t>
  </si>
  <si>
    <t>carol.williams@police.vic.gov.au</t>
  </si>
  <si>
    <t>Cathy Emmett</t>
  </si>
  <si>
    <t>5945 2500</t>
  </si>
  <si>
    <t>catherine.emmett@police.vic.gov.au</t>
  </si>
  <si>
    <t>Brett Owen</t>
  </si>
  <si>
    <t>5991 0612</t>
  </si>
  <si>
    <t>brett.owen@police.vic.gov.au</t>
  </si>
  <si>
    <t>Frank Ellesley</t>
  </si>
  <si>
    <t>5991 0663  </t>
  </si>
  <si>
    <t>frank.ellesley@police.vic.gov.au</t>
  </si>
  <si>
    <t>Denis Farrell</t>
  </si>
  <si>
    <t>denis.farrell@police.vic.gov.au</t>
  </si>
  <si>
    <t>Kim Garsed</t>
  </si>
  <si>
    <t>vp35628@police.vic.gov.au</t>
  </si>
  <si>
    <t>Albert Fatileh</t>
  </si>
  <si>
    <t>MCO</t>
  </si>
  <si>
    <t>albert.fatileh@police.vic.gov.au</t>
  </si>
  <si>
    <t>Ansam Sadik</t>
  </si>
  <si>
    <t>NECLO</t>
  </si>
  <si>
    <t>Ansam.Sadik@police.vic.gov.au</t>
  </si>
  <si>
    <t>Darebin &amp; Hume</t>
  </si>
  <si>
    <t>Peter Evans</t>
  </si>
  <si>
    <t>Peter.y.Evans@police.vic.gov.au</t>
  </si>
  <si>
    <t>Teresa Baker</t>
  </si>
  <si>
    <t>teresa.baker@police.vic.gov.au</t>
  </si>
  <si>
    <t>Gavan Bennett</t>
  </si>
  <si>
    <t>9767 7541</t>
  </si>
  <si>
    <t>gavan.bennett@police.vic.gov.au</t>
  </si>
  <si>
    <t>Darren Cousins</t>
  </si>
  <si>
    <t>9767 1139</t>
  </si>
  <si>
    <t>darren.cousins@police.vic.gov.au</t>
  </si>
  <si>
    <t>Stuart Wright</t>
  </si>
  <si>
    <t>stuart.wright@police.vic.gov.au</t>
  </si>
  <si>
    <t>Ross McLeay</t>
  </si>
  <si>
    <t>ross.mcleay@police.vic.gov.au</t>
  </si>
  <si>
    <t>Matt Harris</t>
  </si>
  <si>
    <t>matt.harris@police.vic.gov.au</t>
  </si>
  <si>
    <t>David Rathgen</t>
  </si>
  <si>
    <t>david.rathgen@police.vic.gov.au</t>
  </si>
  <si>
    <t>Damien Collins</t>
  </si>
  <si>
    <t>damien.collins@police.vic.gov.au</t>
  </si>
  <si>
    <t>Verity Newport</t>
  </si>
  <si>
    <t>8847 3688</t>
  </si>
  <si>
    <t xml:space="preserve">verity.newport@police.vic.gov.au </t>
  </si>
  <si>
    <t>James Ashcroft</t>
  </si>
  <si>
    <t>CE/DFO</t>
  </si>
  <si>
    <t xml:space="preserve">james.ashcroft@police.vic.gov.au </t>
  </si>
  <si>
    <t>Stuart Sorrell</t>
  </si>
  <si>
    <t>Maroondah &amp; Yarra Ranges</t>
  </si>
  <si>
    <t>Janie Lambert</t>
  </si>
  <si>
    <t>janie.lambert@police.vic.gov.au</t>
  </si>
  <si>
    <t>Melbourne &amp; Yarra</t>
  </si>
  <si>
    <t>Diane Cambridge</t>
  </si>
  <si>
    <t>diane.cambridge@police.vic.gov.au</t>
  </si>
  <si>
    <t>Jane Marks</t>
  </si>
  <si>
    <t>5735 0205 </t>
  </si>
  <si>
    <t>jane.marks@police.vic.gov.au</t>
  </si>
  <si>
    <t>Ashlea Box</t>
  </si>
  <si>
    <t>ashlea.box@police.vic.gov.au</t>
  </si>
  <si>
    <t>Carolyn Blackly</t>
  </si>
  <si>
    <t>caroline.blackley@police.vic.gov.au</t>
  </si>
  <si>
    <t>Teilah Rabone</t>
  </si>
  <si>
    <t>teilah.rabone@police.vic.gov.au</t>
  </si>
  <si>
    <t>Luke Mernik</t>
  </si>
  <si>
    <t>luke.mernik@police.vic.gov.au</t>
  </si>
  <si>
    <t>Di Davidson</t>
  </si>
  <si>
    <t>di.davidson@police.vic.gov.au</t>
  </si>
  <si>
    <t>Emma Ryan</t>
  </si>
  <si>
    <t>9520 5254</t>
  </si>
  <si>
    <t>emma.ryan@police.vic.gov.au</t>
  </si>
  <si>
    <t xml:space="preserve">Port Phillip &amp; Stonnington </t>
  </si>
  <si>
    <t>Sabrina Avedissian</t>
  </si>
  <si>
    <t>sabrina.avedissian@police.vic.gov.au</t>
  </si>
  <si>
    <t>Andrew Faulkner</t>
  </si>
  <si>
    <t>9520 5886 </t>
  </si>
  <si>
    <t>andy.faulkner@police.vic.gov.au</t>
  </si>
  <si>
    <t>Rose Basford</t>
  </si>
  <si>
    <t xml:space="preserve">5142 2212 </t>
  </si>
  <si>
    <t>wellingtonyrooic@police.vic.gov.au</t>
  </si>
  <si>
    <t>Sophie Todorov</t>
  </si>
  <si>
    <t>sophie.todorov@police.vic.gov.au</t>
  </si>
  <si>
    <t>Forest Hill</t>
  </si>
  <si>
    <t>Manal Chatila</t>
  </si>
  <si>
    <t>manal.chatila@police.vic.gov.au</t>
  </si>
  <si>
    <t>Ray Schembri</t>
  </si>
  <si>
    <t>ray.schembri@police.vic.gov.au</t>
  </si>
  <si>
    <t>Lisa Brooks</t>
  </si>
  <si>
    <t>lisa.brooks@police.vic.gov.au</t>
  </si>
  <si>
    <t>Peter Scherer</t>
  </si>
  <si>
    <t>0407 566 103</t>
  </si>
  <si>
    <t>peter.scherer@police.vic.gov.au</t>
  </si>
  <si>
    <t>Joanna Parissis</t>
  </si>
  <si>
    <t>joanna.parissis@police.vic.gov.au</t>
  </si>
  <si>
    <t>Laura Woolfe</t>
  </si>
  <si>
    <t>03 9302 8322</t>
  </si>
  <si>
    <t>laura.woolfe@police.vic.gov.au</t>
  </si>
  <si>
    <t xml:space="preserve">Greg Clooney </t>
  </si>
  <si>
    <t>greg.clooney@police.vic.gov.au</t>
  </si>
  <si>
    <t>Belinda Willemse</t>
  </si>
  <si>
    <t>0414 181 423</t>
  </si>
  <si>
    <t>belinda.willemse@police.vic.gov.au</t>
  </si>
  <si>
    <t>Trained</t>
  </si>
  <si>
    <t>Shanice Vilone</t>
  </si>
  <si>
    <t>shanice.vilone@police.vic.gov.au</t>
  </si>
  <si>
    <t>Alexandra Hurley</t>
  </si>
  <si>
    <t>*ND4 PPU Temporary - NOT ACTIVE</t>
  </si>
  <si>
    <t>Alexandra.Hurley@police.vic.gov.au</t>
  </si>
  <si>
    <t>Caroll Runnalls</t>
  </si>
  <si>
    <t>Caroll.Runnalls@police.vic.gov.au</t>
  </si>
  <si>
    <t>Sofia Alexiou</t>
  </si>
  <si>
    <t>sofia.alexiou@police.vic.gov.au</t>
  </si>
  <si>
    <t>Kathryn Cardwell</t>
  </si>
  <si>
    <t>kathryn.cardwell@police.vic.gov.au</t>
  </si>
  <si>
    <t>Kevin Bridle</t>
  </si>
  <si>
    <t>9881 7000</t>
  </si>
  <si>
    <t>kevin.bridle@police.vic.gov.au</t>
  </si>
  <si>
    <t>Knox &amp; Yarra Ranges</t>
  </si>
  <si>
    <t>Ross Mitchell</t>
  </si>
  <si>
    <t>ross1.mitchell@police.vic.gov.au</t>
  </si>
  <si>
    <t>Aaron Heriot</t>
  </si>
  <si>
    <t>aaron.heriot@police.vic.gov.au</t>
  </si>
  <si>
    <t>Glen McFarlane</t>
  </si>
  <si>
    <t>glenn.mcfarlane@police.vic.gov.au</t>
  </si>
  <si>
    <t>Acting Senior Sergeant</t>
  </si>
  <si>
    <t>Sarah Green</t>
  </si>
  <si>
    <t>Tasking &amp; Coordination</t>
  </si>
  <si>
    <t>03 9520 5234</t>
  </si>
  <si>
    <t>sarah.green@police.vic.gov.au</t>
  </si>
  <si>
    <t>Martin McLean</t>
  </si>
  <si>
    <t>03 9566 9622</t>
  </si>
  <si>
    <t>martin.mclean@police.vic.gov.au</t>
  </si>
  <si>
    <t>Dean Earp</t>
  </si>
  <si>
    <t>Business Engagement Division (Corporate)</t>
  </si>
  <si>
    <t>0428 693 362</t>
  </si>
  <si>
    <t>dean.earp@police.vic.gov.au</t>
  </si>
  <si>
    <t>Hobsons Bay, Maribyrnong &amp; Wyndham (previously)</t>
  </si>
  <si>
    <t>Ash Hall</t>
  </si>
  <si>
    <t>Casey Crime Investigation Unit</t>
  </si>
  <si>
    <t>ashley.hall@police.vic.gov.au</t>
  </si>
  <si>
    <t>Brimbank &amp; Melton (previously)</t>
  </si>
  <si>
    <t>Shannon Batten</t>
  </si>
  <si>
    <t>Shannon.Batten@police.vic.gov.au</t>
  </si>
  <si>
    <t>Paula Allen</t>
  </si>
  <si>
    <t>5760 0261</t>
  </si>
  <si>
    <t>paula.allen@police.vic.gov.au</t>
  </si>
  <si>
    <t>Benalla/Murrindindi/Mansfield/Strathbogie</t>
  </si>
  <si>
    <t>Tracey Porter</t>
  </si>
  <si>
    <t>Tracey.PORTER@police.vic.gov.au</t>
  </si>
  <si>
    <t>Banyule &amp; Nillumbik</t>
  </si>
  <si>
    <t>Elizabeth Wilkie</t>
  </si>
  <si>
    <t>elizabeth.wilkie@police.vic.gov.au</t>
  </si>
  <si>
    <t>Geoff Troop</t>
  </si>
  <si>
    <t>vp43633@police.vic.gov.au</t>
  </si>
  <si>
    <t>Patrick Abouzeid</t>
  </si>
  <si>
    <t>0409 737 589</t>
  </si>
  <si>
    <t>patrick.abouzeid@police.vic.gov.au</t>
  </si>
  <si>
    <t>Mariana De Oliveira</t>
  </si>
  <si>
    <t>Community Tasking/Westgate PPU</t>
  </si>
  <si>
    <t>vp41678@police.vic.gov.au</t>
  </si>
  <si>
    <t>Scott Sutton</t>
  </si>
  <si>
    <t>vp29940@police.vic.gov.au</t>
  </si>
  <si>
    <t>Raoul Giacomini</t>
  </si>
  <si>
    <t>Community Engagement &amp; Multicultural Liaison Officer</t>
  </si>
  <si>
    <t>Raoul.Giacomini@police.vic.gov.au</t>
  </si>
  <si>
    <t>Julie Prenc</t>
  </si>
  <si>
    <t>03 9742 9497</t>
  </si>
  <si>
    <t>julianne.prenc@police.vic.gov.au</t>
  </si>
  <si>
    <t>Andrea Gillanders</t>
  </si>
  <si>
    <t xml:space="preserve">03 9479 6111   </t>
  </si>
  <si>
    <t>andrea.gillanders@police.vic.gov.au</t>
  </si>
  <si>
    <t>Manningham Youth Resource Officer</t>
  </si>
  <si>
    <t>8847 3670</t>
  </si>
  <si>
    <t>verity.newport@police.vic.gov.au</t>
  </si>
  <si>
    <t>Matt Goodwright</t>
  </si>
  <si>
    <t>5978 1300</t>
  </si>
  <si>
    <t>Matthew.Goodwright@police.vic.gov.au</t>
  </si>
  <si>
    <t>Leanne Cooper</t>
  </si>
  <si>
    <t>leanne.cooper@police.vic.gov.au</t>
  </si>
  <si>
    <t>Tristan Ward</t>
  </si>
  <si>
    <t>03 9520 5828</t>
  </si>
  <si>
    <t>Tristan.Ward@police.vic.gov.au</t>
  </si>
  <si>
    <t>FIRE RESCUE VICTORIA (FRV)</t>
  </si>
  <si>
    <t>Professional Email Address</t>
  </si>
  <si>
    <t>Personal Email Address</t>
  </si>
  <si>
    <t>Mobile</t>
  </si>
  <si>
    <t>Station</t>
  </si>
  <si>
    <t>Observation Workshop</t>
  </si>
  <si>
    <t>Workshop Date</t>
  </si>
  <si>
    <t>Trained?</t>
  </si>
  <si>
    <t>Aaron Ficheroux</t>
  </si>
  <si>
    <t>aaron.ficheroux@frv.vic.gov.au</t>
  </si>
  <si>
    <t>Ballarat Christian College Maribyrnong College</t>
  </si>
  <si>
    <t>8-Jun-22 &amp; 12-Jul-22</t>
  </si>
  <si>
    <t>Andrew D'Arcy</t>
  </si>
  <si>
    <t>Andrew.DArcy@frv.vic.gov.au</t>
  </si>
  <si>
    <t>Leading Firefighter</t>
  </si>
  <si>
    <t>Brad Pratt</t>
  </si>
  <si>
    <t>brad.pratt@frv.vic.gov.au</t>
  </si>
  <si>
    <t>willmay@live.com.au</t>
  </si>
  <si>
    <t>0407 007 955</t>
  </si>
  <si>
    <t>Brad Thompson</t>
  </si>
  <si>
    <t>brad.thompson@frv.vic.gov.au</t>
  </si>
  <si>
    <t>Tullamarine</t>
  </si>
  <si>
    <t>Briody Walker</t>
  </si>
  <si>
    <t>briody.walker@frv.vic.gov.au</t>
  </si>
  <si>
    <t>Chris Tanner</t>
  </si>
  <si>
    <t>chris.tanner@frv.vic.gov.au</t>
  </si>
  <si>
    <t>Senior Station Officer</t>
  </si>
  <si>
    <t>Cory Woodyatt</t>
  </si>
  <si>
    <t>cory.woodyatt@frv.vic.gov.au</t>
  </si>
  <si>
    <t>Dale Waterson</t>
  </si>
  <si>
    <t>dale.waterson@frv.vic.gov.au</t>
  </si>
  <si>
    <t>dalechantalw@bigpond.com</t>
  </si>
  <si>
    <t>0401 154 337</t>
  </si>
  <si>
    <t>Dwayne McDonald</t>
  </si>
  <si>
    <t>dwayne.mcdonald@frv.vic.gov.au</t>
  </si>
  <si>
    <t>dmacelectserv@bigpond.com</t>
  </si>
  <si>
    <t>0414 684 078</t>
  </si>
  <si>
    <t>Ian Burke</t>
  </si>
  <si>
    <t>ian.burke@frv.vic.gov.au</t>
  </si>
  <si>
    <t>burkey23@yahoo.com</t>
  </si>
  <si>
    <t>0417 522 754</t>
  </si>
  <si>
    <t>James Munro</t>
  </si>
  <si>
    <t>James.Munro@frv.vic.gov.au</t>
  </si>
  <si>
    <t>Jay McLellan</t>
  </si>
  <si>
    <t>jay.mclellan@frv.vic.gov.au</t>
  </si>
  <si>
    <t>Sunshine College</t>
  </si>
  <si>
    <t>Jonathan Rundell</t>
  </si>
  <si>
    <t>jonathan.rundell@frv.vic.gov.au</t>
  </si>
  <si>
    <t>Camberwell Grammar Maribyrnong College</t>
  </si>
  <si>
    <t>17-Jun-22 &amp; 12-Jul-22</t>
  </si>
  <si>
    <t>Station Officer</t>
  </si>
  <si>
    <t>Karl Smith</t>
  </si>
  <si>
    <t>karl.smith@frv.vic.gov.au</t>
  </si>
  <si>
    <t>karlsmith101@hotmail.com</t>
  </si>
  <si>
    <t>0409 183 642</t>
  </si>
  <si>
    <t xml:space="preserve">Croydon Hill </t>
  </si>
  <si>
    <t>Kevin Wilson</t>
  </si>
  <si>
    <t>kevin.wilson@frv.vic.gov.au</t>
  </si>
  <si>
    <t>PF Training</t>
  </si>
  <si>
    <t>Kieran Cardillo</t>
  </si>
  <si>
    <t>Kieran.Cardillo@frv.vic.gov.au</t>
  </si>
  <si>
    <t>Luke Alexander</t>
  </si>
  <si>
    <t>luke.alexander@frv.vic.gov.au</t>
  </si>
  <si>
    <t>Luke Romanin</t>
  </si>
  <si>
    <t>luke.romanin@frv.vic.gov.au</t>
  </si>
  <si>
    <t>Emmaus College, Warrandyte High School</t>
  </si>
  <si>
    <t>16-Jun-22 &amp; 21-Jul-2</t>
  </si>
  <si>
    <t>Luke Young</t>
  </si>
  <si>
    <t>luke.young@frv.vic.gov.au</t>
  </si>
  <si>
    <t>Acting Station Officer</t>
  </si>
  <si>
    <t>Mark Crowe</t>
  </si>
  <si>
    <t>Mark.Crowe@frv.vic.gov.au</t>
  </si>
  <si>
    <t>fivecrowes@hotmail.com</t>
  </si>
  <si>
    <t>0418 481 610</t>
  </si>
  <si>
    <t>Matt</t>
  </si>
  <si>
    <t>Matthew Brown</t>
  </si>
  <si>
    <t>matthew.brown@frv.vic.gov.au</t>
  </si>
  <si>
    <t>Mick Bergin</t>
  </si>
  <si>
    <t>mbergin@frv.vic.gov.au</t>
  </si>
  <si>
    <t>bergin@tradeskills.net.au</t>
  </si>
  <si>
    <t>0417 100 997</t>
  </si>
  <si>
    <t>Phil Cuthbert</t>
  </si>
  <si>
    <t>Philip.Cuthbert@frv.vic.gov.au</t>
  </si>
  <si>
    <t>shmoo@iprimus.com.au</t>
  </si>
  <si>
    <t>0401 997 618</t>
  </si>
  <si>
    <t>Phil Menzies</t>
  </si>
  <si>
    <t>phil.menzies@frv.vic.gov.au</t>
  </si>
  <si>
    <t>ps.menzies@bigpond.com</t>
  </si>
  <si>
    <t>0408 342 182</t>
  </si>
  <si>
    <t>Richard Brash</t>
  </si>
  <si>
    <t>Richard.Brash@frv.vic.gov.au</t>
  </si>
  <si>
    <t>Richard Izard</t>
  </si>
  <si>
    <t>richard.izard@frv.vic.gov.au</t>
  </si>
  <si>
    <t>richardizard01@gmail.com</t>
  </si>
  <si>
    <t>0402 097 082</t>
  </si>
  <si>
    <t>Shane McCluskey</t>
  </si>
  <si>
    <t>shane.mccluskey@frv.vic.gov.au</t>
  </si>
  <si>
    <t>Shaun Pacher</t>
  </si>
  <si>
    <t>shaun.pacher@frv.vic.gov.au</t>
  </si>
  <si>
    <t>Altona College, Mount Erin College</t>
  </si>
  <si>
    <t>20-Jun-22 &amp; 14-Jun-22</t>
  </si>
  <si>
    <t>Steven Evans</t>
  </si>
  <si>
    <t>steven.evans@frv.vic.gov.au</t>
  </si>
  <si>
    <t>Tim Lennox</t>
  </si>
  <si>
    <t>tim.lennox@frv.vic.gov.au</t>
  </si>
  <si>
    <t>Todd Stebbing</t>
  </si>
  <si>
    <t>todd.stebbing@frv.vic.gov.au</t>
  </si>
  <si>
    <t>COUNTRY FIRE AUTHORITY (CFA)</t>
  </si>
  <si>
    <t>District</t>
  </si>
  <si>
    <t>LGA's serviced</t>
  </si>
  <si>
    <t>District 01</t>
  </si>
  <si>
    <t>Community Education Coordinator</t>
  </si>
  <si>
    <t>Paul Tangey</t>
  </si>
  <si>
    <t>p.tangey@cfa.vic.gov.au</t>
  </si>
  <si>
    <t>0448 042 865</t>
  </si>
  <si>
    <t>District 02</t>
  </si>
  <si>
    <t>Central Goldfields, Greater Bendigo, Macedon Ranges, Mount Alexander</t>
  </si>
  <si>
    <t>District 03</t>
  </si>
  <si>
    <t>Tiff Heeson</t>
  </si>
  <si>
    <t>t.heeson@cfa.vic.gov.au</t>
  </si>
  <si>
    <t>No bookings in area</t>
  </si>
  <si>
    <t>District 04</t>
  </si>
  <si>
    <t>District 05</t>
  </si>
  <si>
    <t>Moyne, Southern Grampians, Warrnambool</t>
  </si>
  <si>
    <t>Emma-Lea Hill</t>
  </si>
  <si>
    <t>e.hill@cfa.vic.gov.au</t>
  </si>
  <si>
    <t>District 06</t>
  </si>
  <si>
    <t>Colac Otway, Corangamite</t>
  </si>
  <si>
    <t>District 07</t>
  </si>
  <si>
    <t>Greater Geelong, Queenscliffe, Surf Coast</t>
  </si>
  <si>
    <t>Steph de Bruin</t>
  </si>
  <si>
    <t>stephanie.debruin@cfa.vic.gov.au</t>
  </si>
  <si>
    <t>Notified 12-May</t>
  </si>
  <si>
    <t>0497 458 977</t>
  </si>
  <si>
    <t>District 08</t>
  </si>
  <si>
    <t>Bass Coast, Casey, Cardinia, Frankston, Greater Dandenong, Kingston, Mornington Peninsula</t>
  </si>
  <si>
    <t>Community Engagement Coordinator</t>
  </si>
  <si>
    <t>Hayley King</t>
  </si>
  <si>
    <t>H.King@cfa.vic.gov.au</t>
  </si>
  <si>
    <t>Notified 20-May</t>
  </si>
  <si>
    <t>0499 304 012</t>
  </si>
  <si>
    <t>District 09</t>
  </si>
  <si>
    <t>Baw Baw, South Gippsland</t>
  </si>
  <si>
    <t>District 10</t>
  </si>
  <si>
    <t>District 11</t>
  </si>
  <si>
    <t>Matt Ahern</t>
  </si>
  <si>
    <t>m.ahern@cfa.vic.gov.au</t>
  </si>
  <si>
    <t>District 12</t>
  </si>
  <si>
    <t>Mitchell, Murrindindi</t>
  </si>
  <si>
    <t>Peter Sharman</t>
  </si>
  <si>
    <t>peter.sharman@me.com</t>
  </si>
  <si>
    <t>Tarryn Campbell</t>
  </si>
  <si>
    <t>T.Campbell@cfa.vic.gov.au</t>
  </si>
  <si>
    <t>0428 955 970</t>
  </si>
  <si>
    <t>District 13</t>
  </si>
  <si>
    <t>Knox, Manningham, Yarra Ranges</t>
  </si>
  <si>
    <t>Evan Thomas</t>
  </si>
  <si>
    <t>e.thomas@cfa.vic.gov.au</t>
  </si>
  <si>
    <t>CIRE Lilydale</t>
  </si>
  <si>
    <t>p.cuthbert@cfa.vic.gov.au</t>
  </si>
  <si>
    <t>Troy Lowther</t>
  </si>
  <si>
    <t xml:space="preserve">t.lowther@cfa.vic.gov.au </t>
  </si>
  <si>
    <t>John Schauble</t>
  </si>
  <si>
    <t>john.schauble@cfa.vic.gov.au</t>
  </si>
  <si>
    <t>District 14</t>
  </si>
  <si>
    <t>Melton, Hume, Nillumbik, Whittlesea, Wyndham</t>
  </si>
  <si>
    <t>Lieutenant</t>
  </si>
  <si>
    <t>Glenn Webster</t>
  </si>
  <si>
    <t>webster.g36@gmail.com</t>
  </si>
  <si>
    <t>0428 381 125</t>
  </si>
  <si>
    <t>District 15</t>
  </si>
  <si>
    <t>Ballarat, Golden Plains, Hepburn, Moorabool</t>
  </si>
  <si>
    <t>District 16</t>
  </si>
  <si>
    <t>Ararat, Northern Grampians, Pyrenees</t>
  </si>
  <si>
    <t>Kevin Sleep</t>
  </si>
  <si>
    <t>k.sleep@cfa.vic.gov.au</t>
  </si>
  <si>
    <t>Notified 13-May</t>
  </si>
  <si>
    <t>0409 575 818</t>
  </si>
  <si>
    <t>District 17</t>
  </si>
  <si>
    <t xml:space="preserve">Hindmarsh, Horsham, West Wimmera, Yarriambiack </t>
  </si>
  <si>
    <t>District 18</t>
  </si>
  <si>
    <t xml:space="preserve">Buloke, Mildura, Swan Hill, </t>
  </si>
  <si>
    <t>District 19</t>
  </si>
  <si>
    <t>Kimmly Johnston</t>
  </si>
  <si>
    <t>kimmly.johnston@cfa.vic.gov.au</t>
  </si>
  <si>
    <t>0418 507 569</t>
  </si>
  <si>
    <t>District 20</t>
  </si>
  <si>
    <t>Campaspe, Gannawarra, Loddon</t>
  </si>
  <si>
    <t>District 21</t>
  </si>
  <si>
    <t>District 22</t>
  </si>
  <si>
    <t>Greater Shepparton, Moira, Strathbogie</t>
  </si>
  <si>
    <t>District 23</t>
  </si>
  <si>
    <t>Benalla, Mansfield, Wangaratta</t>
  </si>
  <si>
    <t>District 24</t>
  </si>
  <si>
    <t>Alpine, Indigo, Towong, Wodonga</t>
  </si>
  <si>
    <t>District 25</t>
  </si>
  <si>
    <t>District 26</t>
  </si>
  <si>
    <t>District 27</t>
  </si>
  <si>
    <t>STATE EMERGENCY SERVICES (SES)</t>
  </si>
  <si>
    <t>Deputy Controller Community Education/Events</t>
  </si>
  <si>
    <t>Margaret Davis</t>
  </si>
  <si>
    <t>MARGARET.DAVIS@members.ses.vic.gov.au</t>
  </si>
  <si>
    <t>Last updated 30-Jun</t>
  </si>
  <si>
    <t>0418 388 835</t>
  </si>
  <si>
    <t>Sorrento</t>
  </si>
  <si>
    <t>Tony Hoeboer</t>
  </si>
  <si>
    <t>mrahoeboer@gmail.com</t>
  </si>
  <si>
    <t>0417 335 725</t>
  </si>
  <si>
    <t>Croydon, Mornington Peninsula</t>
  </si>
  <si>
    <t>Graham Milner</t>
  </si>
  <si>
    <t>0417 367 020</t>
  </si>
  <si>
    <t>NORTH EAST: Alpine, Benalla, Greater Shepparton, Indigo, Mansfield, Mitchell, Moira, Murrindindi, Strathbogie, Towong, Wangaratta, Wodonga</t>
  </si>
  <si>
    <t>Unit Controller</t>
  </si>
  <si>
    <t>John Koutras</t>
  </si>
  <si>
    <t>Sue Shell</t>
  </si>
  <si>
    <t>northeast@ses.vic.gov.au</t>
  </si>
  <si>
    <t>TBC</t>
  </si>
  <si>
    <t>Community Resilience Coordinator</t>
  </si>
  <si>
    <t>Alex Suwitra</t>
  </si>
  <si>
    <t>alex.suwitra@ses.vic.gov.au</t>
  </si>
  <si>
    <t>No workshops until September</t>
  </si>
  <si>
    <t xml:space="preserve">0477 390 629 </t>
  </si>
  <si>
    <t>SOUTH WEST: Colac Otway, Corangamite, Glenelg, Golden Plains, Greater Geelong, Moyne, Southern Grampians, Surf Coast, Warrnambool</t>
  </si>
  <si>
    <t>Clare Mintern</t>
  </si>
  <si>
    <t>clare.mintern@ses.vic.gov.au</t>
  </si>
  <si>
    <t>Notified 5-May</t>
  </si>
  <si>
    <t>0419 307 060</t>
  </si>
  <si>
    <t xml:space="preserve">MID WEST: Ararat, Ballarat, Hepburn, Hindmarsh, Horsham, Moorabool, Northern Grampians, Pyrenees, West Wimmera, Yarriambiack </t>
  </si>
  <si>
    <t>William Robson</t>
  </si>
  <si>
    <t>WILLIAM.ROBSON@members.ses.vic.gov.au</t>
  </si>
  <si>
    <t>0421 833 272</t>
  </si>
  <si>
    <t>Deputy Controller - Members</t>
  </si>
  <si>
    <t>Mick Schembri</t>
  </si>
  <si>
    <t>MICK.SCHEMBRI@members.ses.vic.gov.au</t>
  </si>
  <si>
    <t>0409 406 219</t>
  </si>
  <si>
    <t>Delivered presentation at Highview College</t>
  </si>
  <si>
    <t>Jane Patton</t>
  </si>
  <si>
    <t>jane.patton@ses.vic.gov.au</t>
  </si>
  <si>
    <t>Last updated 9-Aug</t>
  </si>
  <si>
    <t>Wendouree Office</t>
  </si>
  <si>
    <t>Ballarat; Bacchus Marsh</t>
  </si>
  <si>
    <t>Other</t>
  </si>
  <si>
    <t>sorrento@ses.vic.gov.au</t>
  </si>
  <si>
    <t>frankston@ses.vic.gov.au</t>
  </si>
  <si>
    <t>hastings@ses.vic.gov.au</t>
  </si>
  <si>
    <t>Brad Plumridge</t>
  </si>
  <si>
    <t>bplumridge@frv.vic.gov.au</t>
  </si>
  <si>
    <t>brad10401@hotmail.com</t>
  </si>
  <si>
    <t>0447 738 236</t>
  </si>
  <si>
    <t>Chris Hare</t>
  </si>
  <si>
    <t>chare@frv.vic.gov.au</t>
  </si>
  <si>
    <t>chris.darlene@bigpond.com</t>
  </si>
  <si>
    <t>0414 247 118</t>
  </si>
  <si>
    <t>Qualified Firefighter</t>
  </si>
  <si>
    <t>David Aranez</t>
  </si>
  <si>
    <t>daranez@frv.vic.gov.au</t>
  </si>
  <si>
    <t>davidaranez@gmail.com</t>
  </si>
  <si>
    <t>0400 534 266</t>
  </si>
  <si>
    <t>Dennis Smith</t>
  </si>
  <si>
    <t>dsmith@frv.vic.gov.au</t>
  </si>
  <si>
    <t>dennis@etafirstaid.com.au</t>
  </si>
  <si>
    <t>0458 444 412</t>
  </si>
  <si>
    <t>John Hale</t>
  </si>
  <si>
    <t>jhale@frv.vic.gov.au</t>
  </si>
  <si>
    <t>johnhale61@bigpond.com</t>
  </si>
  <si>
    <t>0451 993 475</t>
  </si>
  <si>
    <t>Patrick Gillespie</t>
  </si>
  <si>
    <t>pgillespie@frv.vic.gov.au</t>
  </si>
  <si>
    <t>patglspy@gmail.com</t>
  </si>
  <si>
    <t>0435 547 353</t>
  </si>
  <si>
    <t>Mark Levins</t>
  </si>
  <si>
    <t>mlevins@frv.vic.gov.au</t>
  </si>
  <si>
    <t>mark_levins@outlook.com</t>
  </si>
  <si>
    <t>0421 562 405</t>
  </si>
  <si>
    <t>Rod O'Sullivan</t>
  </si>
  <si>
    <t>rosullivan@frv.vic.gov.au</t>
  </si>
  <si>
    <t>rodneynatalie@gmail.com</t>
  </si>
  <si>
    <t>0414 558 468</t>
  </si>
  <si>
    <t>Rod Van Hattum</t>
  </si>
  <si>
    <t>rvanhattum@frv.vic.gov.au</t>
  </si>
  <si>
    <t>rvhattum@tpg.com.au</t>
  </si>
  <si>
    <t>0409 144 538</t>
  </si>
  <si>
    <t>Stuart Morris</t>
  </si>
  <si>
    <t>smorris@frv.vic.gov.au</t>
  </si>
  <si>
    <t>morris.stu@bigpond.com</t>
  </si>
  <si>
    <t>0417 206 997</t>
  </si>
  <si>
    <t>Tony Milczakowsky</t>
  </si>
  <si>
    <t>amilczakowsky@frv.vic.gov.au</t>
  </si>
  <si>
    <t>tbjjj@iprimus.com.au</t>
  </si>
  <si>
    <t>0402 075 441</t>
  </si>
  <si>
    <t>Warren Lane</t>
  </si>
  <si>
    <t>wlane@frv.vic.gov.au</t>
  </si>
  <si>
    <t>warrenandjane@optusnet.com.au</t>
  </si>
  <si>
    <t>0423 777 270</t>
  </si>
  <si>
    <t>Police Training</t>
  </si>
  <si>
    <t>Date inputted</t>
  </si>
  <si>
    <t>Name</t>
  </si>
  <si>
    <t>Coordinator/CO (if applicable)</t>
  </si>
  <si>
    <t xml:space="preserve">Training booked? </t>
  </si>
  <si>
    <t>Training Completed?</t>
  </si>
  <si>
    <t xml:space="preserve">Bobbin McAvity </t>
  </si>
  <si>
    <t>LSC</t>
  </si>
  <si>
    <t>34@sr.police.vic.</t>
  </si>
  <si>
    <t xml:space="preserve">Worcestershire Police Station </t>
  </si>
  <si>
    <t>ZS 31/2/23</t>
  </si>
  <si>
    <t>Program</t>
  </si>
  <si>
    <t>Program Coord (PC)</t>
  </si>
  <si>
    <t>School Name</t>
  </si>
  <si>
    <t>Rural Student No.</t>
  </si>
  <si>
    <t>Metro Student No.</t>
  </si>
  <si>
    <t>Workshop Start</t>
  </si>
  <si>
    <t>Workshop End</t>
  </si>
  <si>
    <t>Workshop Total</t>
  </si>
  <si>
    <t>Workshop Total (Decimal Time)</t>
  </si>
  <si>
    <t>Shift Start</t>
  </si>
  <si>
    <t>Shift End</t>
  </si>
  <si>
    <t>Unpaid Break</t>
  </si>
  <si>
    <t>Shift Total (Decimal Time)</t>
  </si>
  <si>
    <t>No. of Workshop Staff</t>
  </si>
  <si>
    <t>Cohort Type</t>
  </si>
  <si>
    <t xml:space="preserve">Government </t>
  </si>
  <si>
    <t xml:space="preserve">Independent </t>
  </si>
  <si>
    <t xml:space="preserve">Catholic </t>
  </si>
  <si>
    <t xml:space="preserve">Community </t>
  </si>
  <si>
    <t>Workshop Running Total</t>
  </si>
  <si>
    <t>POD Buckle Up</t>
  </si>
  <si>
    <t>POD Look Up</t>
  </si>
  <si>
    <t>POD Give Way</t>
  </si>
  <si>
    <t>POD Pace Yourself</t>
  </si>
  <si>
    <t>POD Night Rider</t>
  </si>
  <si>
    <t>POD Back Roads</t>
  </si>
  <si>
    <t>School Contact Name &amp; job title</t>
  </si>
  <si>
    <t>School Contact  Email</t>
  </si>
  <si>
    <t xml:space="preserve">School Contact phone </t>
  </si>
  <si>
    <t>No. of WS groups</t>
  </si>
  <si>
    <t>Folder Link</t>
  </si>
  <si>
    <t>Sent Booking Confirmation Email To School + MS Form</t>
  </si>
  <si>
    <t>Sent 1st Calendar Invite</t>
  </si>
  <si>
    <t>MS Form Confirmed</t>
  </si>
  <si>
    <t>Workshop Funding Confirmed</t>
  </si>
  <si>
    <t>Sent Confirmation of Details (COD)</t>
  </si>
  <si>
    <t>Updated Calendar Invite + Outline</t>
  </si>
  <si>
    <t>Sent 2 Week Check-In</t>
  </si>
  <si>
    <t>Follow-ups / Notes</t>
  </si>
  <si>
    <t>Victoria Police Name</t>
  </si>
  <si>
    <t>Victoria Police Email</t>
  </si>
  <si>
    <t>POLICE ATTENDED ON THE DAY (Y/N)</t>
  </si>
  <si>
    <t>Road Rescue Service Name</t>
  </si>
  <si>
    <t>Road Rescue Service Email</t>
  </si>
  <si>
    <t>RRS ATTENDED ON THE DAY (Y/N)</t>
  </si>
  <si>
    <t>WL Name(s)</t>
  </si>
  <si>
    <t>Final Outline to WL/PFs + VicPol/ FRV/CFA</t>
  </si>
  <si>
    <t>Checklist to WL</t>
  </si>
  <si>
    <t>Travel Completed</t>
  </si>
  <si>
    <t>Teams group chat set up</t>
  </si>
  <si>
    <t>Review Checklist/ Summary</t>
  </si>
  <si>
    <t>Sent Thank You Email To School</t>
  </si>
  <si>
    <t>Share Workshop Feedback to Team via TEAMS</t>
  </si>
  <si>
    <t>Mark Workshop as Complete on Website</t>
  </si>
  <si>
    <t>No. students attended</t>
  </si>
  <si>
    <t>Student Surveys Rec'd Y/N</t>
  </si>
  <si>
    <t>Teacher Surveys Rec'd Y/N</t>
  </si>
  <si>
    <t>Re-engaged School (missed 2022)</t>
  </si>
  <si>
    <t>First Time Booking</t>
  </si>
  <si>
    <t>Total Workshop Price</t>
  </si>
  <si>
    <t>School</t>
  </si>
  <si>
    <t>Council</t>
  </si>
  <si>
    <t>Other Sponsorship  amount</t>
  </si>
  <si>
    <t>Fit To Drive Rural Relief Fund (RRF)</t>
  </si>
  <si>
    <t> Other Sponsorship source (eg: Org, Business) </t>
  </si>
  <si>
    <t xml:space="preserve">Discount </t>
  </si>
  <si>
    <t>Total of all Invoices</t>
  </si>
  <si>
    <t>  School Accounts Contact Name &amp; Email</t>
  </si>
  <si>
    <t>Council Contact Name &amp; Email</t>
  </si>
  <si>
    <t>Council Accounts Email</t>
  </si>
  <si>
    <t>Council PO Number</t>
  </si>
  <si>
    <t>Other Contact Name &amp; Email</t>
  </si>
  <si>
    <t>Invoicing notes / Funding Information</t>
  </si>
  <si>
    <t>Important information about the booking (eg: late start Workshop, CALD school, external person attending workshop to observe etc)</t>
  </si>
  <si>
    <t>Booking Registration Date</t>
  </si>
  <si>
    <t>F2D</t>
  </si>
  <si>
    <t>2hrs, 35min</t>
  </si>
  <si>
    <t>0413 486 946</t>
  </si>
  <si>
    <t>https://fittodrivefoundationinc.sharepoint.com/:f:/g/EslI0rLWGMpMjQcDYkkBYb8B5Ad8s58AkhMMvO0LgeZ7wg?e=TwZBQP</t>
  </si>
  <si>
    <t>WL to present</t>
  </si>
  <si>
    <t>N</t>
  </si>
  <si>
    <t>Confirmed - Brad Pratt</t>
  </si>
  <si>
    <t xml:space="preserve"> brad.pratt@frv.vic.gov.au</t>
  </si>
  <si>
    <t>Candice</t>
  </si>
  <si>
    <t>ABM 20-Feb</t>
  </si>
  <si>
    <t>ZS 17-Feb</t>
  </si>
  <si>
    <t>n/a</t>
  </si>
  <si>
    <t>ZS 3-Mar</t>
  </si>
  <si>
    <t>NA</t>
  </si>
  <si>
    <t>Melton City Council (confirmed)</t>
  </si>
  <si>
    <t>Rayna Berg &lt;raynab@melton.vic.gov.au&gt;</t>
  </si>
  <si>
    <t>Sam</t>
  </si>
  <si>
    <t>2hrs,25min</t>
  </si>
  <si>
    <t>VCAL</t>
  </si>
  <si>
    <t>0402 327 573</t>
  </si>
  <si>
    <t>https://fittodrivefoundationinc.sharepoint.com/Shared%20Documents/Forms/AllItems.aspx?ct=1676261295131&amp;or=Teams%2DHL&amp;ga=1&amp;id=%2FShared%20Documents%2FPrograms%20%28PRO%29%2FF2D%20Workshop%202023%20%28F2D%29%2FF2D%20Program%20Logistics%2FKangan%20Institute%20Broadmeadows%2F2023&amp;viewid=0c2d3ac4%2D21da%2D4b69%2Dac1e%2Da76daa39fc1f</t>
  </si>
  <si>
    <t>SL 17-Nov</t>
  </si>
  <si>
    <t>SL 27-Feb</t>
  </si>
  <si>
    <t>SL 9-Feb</t>
  </si>
  <si>
    <t>SL 20-Feb</t>
  </si>
  <si>
    <t>SL 22-Feb</t>
  </si>
  <si>
    <t xml:space="preserve">Confirmed - Chris Tanner </t>
  </si>
  <si>
    <t>SL 23-Feb</t>
  </si>
  <si>
    <t>SL 15-Mar</t>
  </si>
  <si>
    <t>SL 6-Mar</t>
  </si>
  <si>
    <t>Hume City Council (confirmed)</t>
  </si>
  <si>
    <t>JamesD@hume.vic.gov.au</t>
  </si>
  <si>
    <t>3hrs,34min</t>
  </si>
  <si>
    <t>Year 11</t>
  </si>
  <si>
    <t>03 54971 205</t>
  </si>
  <si>
    <t>https://fittodrivefoundationinc.sharepoint.com/Shared%20Documents/Forms/AllItems.aspx?ct=1676261295131&amp;or=Teams%2DHL&amp;ga=1&amp;id=%2FShared%20Documents%2FPrograms%20%28PRO%29%2FF2D%20Workshop%202023%20%28F2D%29%2FF2D%20Program%20Logistics%2FDonald%20High%20School%2F2023&amp;viewid=0c2d3ac4%2D21da%2D4b69%2Dac1e%2Da76daa39fc1f</t>
  </si>
  <si>
    <t>SL 12-Feb</t>
  </si>
  <si>
    <t>SL 13-Feb</t>
  </si>
  <si>
    <t>SL 21-Feb</t>
  </si>
  <si>
    <t>Unavailable - WL to present</t>
  </si>
  <si>
    <t>ABM 22-Feb</t>
  </si>
  <si>
    <t>Roadtrip with Birchip.  Fit To Drive Rural Relief Fund (confirmed)</t>
  </si>
  <si>
    <t>Carolyn Potter &lt;donald.hs@education.vic.gov.au&gt;</t>
  </si>
  <si>
    <t>no DoT funding - new program - new price structure.  Day after Wycheproof F2D to save on tgravel expenses</t>
  </si>
  <si>
    <t xml:space="preserve">3hrs </t>
  </si>
  <si>
    <t>Jacinta.Connelly@education.vic.gov.au</t>
  </si>
  <si>
    <t>https://fittodrivefoundationinc.sharepoint.com/Shared%20Documents/Forms/AllItems.aspx?ct=1676261295131&amp;or=Teams%2DHL&amp;ga=1&amp;id=%2FShared%20Documents%2FPrograms%20%28PRO%29%2FF2D%20Workshop%202023%20%28F2D%29%2FF2D%20Program%20Logistics%2FBirchip%20P%2D12%20School%2F2023&amp;viewid=0c2d3ac4%2D21da%2D4b69%2Dac1e%2Da76daa39fc1f</t>
  </si>
  <si>
    <t>Roadtrip with Donald.  Fit To Drive Rural Relief Fund (confirmed)</t>
  </si>
  <si>
    <t>Julie Coffey &lt;julie.coffey@education.vic.gov.au&gt;</t>
  </si>
  <si>
    <t>PO No:7672 ($385 Inc GST) - rec'd 23/02/23 MB</t>
  </si>
  <si>
    <t>no DoT funding - new program - new price structure TBC</t>
  </si>
  <si>
    <t>Candy</t>
  </si>
  <si>
    <t>Greensborough College</t>
  </si>
  <si>
    <t>3hrs, 25min</t>
  </si>
  <si>
    <t>Andrew.Ericksen@education.vic.gov.au</t>
  </si>
  <si>
    <t>https://fittodrivefoundationinc.sharepoint.com/:f:/g/Eh4oFpg46RtDpRQvsHjgw9ABOyq6tsgyi_d2MpDaIHbK2A?e=jBSGoW</t>
  </si>
  <si>
    <t>CV 7-Feb</t>
  </si>
  <si>
    <t>CV 27-Feb</t>
  </si>
  <si>
    <t>Requested - uni Whittlesea</t>
  </si>
  <si>
    <t xml:space="preserve">Confirmed - Brad Thompson </t>
  </si>
  <si>
    <t>Y</t>
  </si>
  <si>
    <t>ABM 27-Feb</t>
  </si>
  <si>
    <t>CV 28-Feb</t>
  </si>
  <si>
    <t>CV 3-Mar</t>
  </si>
  <si>
    <t>CV 7-Mar</t>
  </si>
  <si>
    <t>Banyule City Council (sent)</t>
  </si>
  <si>
    <t>Camberwell Girls' Grammar School (CGGS)</t>
  </si>
  <si>
    <t>4hrs</t>
  </si>
  <si>
    <t>3:20PM</t>
  </si>
  <si>
    <t>Year 11 Girls</t>
  </si>
  <si>
    <t>woolcockk@cggs.vic.edu.au</t>
  </si>
  <si>
    <t>https://fittodrivefoundationinc.sharepoint.com/:f:/g/EqIYiY6WNylOmTJTw_-IwJEB93TwfvAiFHxYrc0irkczRg?e=5Q2LRN</t>
  </si>
  <si>
    <t>ZS 28-Feb</t>
  </si>
  <si>
    <t>ZS 23-Feb</t>
  </si>
  <si>
    <t>ZS 27-Feb</t>
  </si>
  <si>
    <t>ZS 1-Mar</t>
  </si>
  <si>
    <t>Confirmed - Luke Alexander</t>
  </si>
  <si>
    <t>ABM 2-Mar</t>
  </si>
  <si>
    <t>ZS 2-Mar</t>
  </si>
  <si>
    <t>ZS 8-Mar</t>
  </si>
  <si>
    <t>ZS 16-Mar</t>
  </si>
  <si>
    <t>Boroondara City Council (confirmed)</t>
  </si>
  <si>
    <t>Khanh Nguyen &lt;khanh.nguyen@boroondara.vic.gov.au&gt;</t>
  </si>
  <si>
    <t>3hrs,20min</t>
  </si>
  <si>
    <t>Giulia.Fontana@education.vic.gov.au</t>
  </si>
  <si>
    <t>https://fittodrivefoundationinc.sharepoint.com/:w:/g/EWHpW4IHTedCu-b2IZsdsQgB2B_dmyCx-uUrTOQ2XPuqOQ?e=9lvt3Y</t>
  </si>
  <si>
    <t>ZS 6-Mar</t>
  </si>
  <si>
    <t>ZS 7-Mar</t>
  </si>
  <si>
    <t>PPU Unavailable - HWP requested</t>
  </si>
  <si>
    <t>TBC (requested)</t>
  </si>
  <si>
    <t>ABM 8-Mar</t>
  </si>
  <si>
    <t>ZS 14-Mar</t>
  </si>
  <si>
    <t>ZS 22-Mar</t>
  </si>
  <si>
    <t>2hrs,35min</t>
  </si>
  <si>
    <t>61 3 5322 4443</t>
  </si>
  <si>
    <t>https://fittodrivefoundationinc.sharepoint.com/:f:/g/ElBHCwfUSsdGgUzQbkFfiVQBD2eXFyZT3I3l4yfun9vEHw?e=nQ32aG</t>
  </si>
  <si>
    <t>ABM 16-Mar</t>
  </si>
  <si>
    <t>ZS 20-Mar</t>
  </si>
  <si>
    <t>ZS 27-Mar</t>
  </si>
  <si>
    <t>Rural Relief Funding. Day trip</t>
  </si>
  <si>
    <t>Mount St. Joseph's Girls' College</t>
  </si>
  <si>
    <t>3hrs,10min</t>
  </si>
  <si>
    <t>https://fittodrivefoundationinc.sharepoint.com/:f:/g/EksfKj8ptblLgt9vtUvfxm0BoYgMdlNQ5ctjosOg8-ZtCw?e=cKnFMb</t>
  </si>
  <si>
    <t>ABM 15-Mar</t>
  </si>
  <si>
    <t>ZS 15-Mar</t>
  </si>
  <si>
    <t>ZS 21-Mar</t>
  </si>
  <si>
    <t>ZS 29-Mar</t>
  </si>
  <si>
    <t>Hobsons Bay - Requested - Mel knows - no council funding</t>
  </si>
  <si>
    <t>3hrs</t>
  </si>
  <si>
    <t>Year 10</t>
  </si>
  <si>
    <t>Matt.Wright@education.vic.gov.au</t>
  </si>
  <si>
    <t>https://fittodrivefoundationinc.sharepoint.com/Shared%20Documents/Forms/AllItems.aspx?id=%2FShared%20Documents%2FPrograms%20%28PRO%29%2FF2D%20Workshop%202023%20%28F2D%29%2FF2D%20Program%20Logistics%2FMcClelland%20College%2F2023&amp;viewid=0c2d3ac4%2D21da%2D4b69%2Dac1e%2Da76daa39fc1f</t>
  </si>
  <si>
    <t>SL 9-Mar</t>
  </si>
  <si>
    <t>ABM 22-Mar</t>
  </si>
  <si>
    <t>SL 22-Mar</t>
  </si>
  <si>
    <t>SL 28-Mar</t>
  </si>
  <si>
    <t>SL 30-Mar</t>
  </si>
  <si>
    <t>Arthur Seat Challenge (confirmed)</t>
  </si>
  <si>
    <t>Two main spaces required</t>
  </si>
  <si>
    <t>Faya.mrad@education.vic.gov.au</t>
  </si>
  <si>
    <t>https://fittodrivefoundationinc.sharepoint.com/:f:/g/EvMnPmQEMlhGlB6T3HmkmNIBkmi0F0GTjdlf-wOF4UlPQg?e=Jd3lHw</t>
  </si>
  <si>
    <t xml:space="preserve">ZS </t>
  </si>
  <si>
    <t>Confirmed - Mark Crowe</t>
  </si>
  <si>
    <t>ABM 28-Mar</t>
  </si>
  <si>
    <t>ZS 28-Mar</t>
  </si>
  <si>
    <t>ZS 11-Apr</t>
  </si>
  <si>
    <t>Kingston City Council (requested) - no council funding</t>
  </si>
  <si>
    <t>Term 1 Totals</t>
  </si>
  <si>
    <t>2hrs, 55mins</t>
  </si>
  <si>
    <t>0414 865 366</t>
  </si>
  <si>
    <t>https://fittodrivefoundationinc.sharepoint.com/:f:/g/Ev9UJzEfWQtKqsNZ6CkAEdwBwJmWgJU5qlzJvksHG1GqdA?e=7GDzqp</t>
  </si>
  <si>
    <t>CV 14-Mar</t>
  </si>
  <si>
    <t>ZS 6-Apr</t>
  </si>
  <si>
    <t>Requested - Broadmeadows PPU</t>
  </si>
  <si>
    <t>Dale Waterson (confirmed)</t>
  </si>
  <si>
    <t>aaron.ficheroux@frv.vic.gov.au; luke.romanin@frv.vic.gov.au; Mark.Crowe@frv.vic.gov.au</t>
  </si>
  <si>
    <t>ABM 20-Apr</t>
  </si>
  <si>
    <t>SL 20-Apr</t>
  </si>
  <si>
    <t>ZS 26-APR</t>
  </si>
  <si>
    <t>ZS 4-May</t>
  </si>
  <si>
    <t>ZS 29-may</t>
  </si>
  <si>
    <t>ZS 15-May</t>
  </si>
  <si>
    <t>Hume City Council (sent)</t>
  </si>
  <si>
    <t>3hrs,25min</t>
  </si>
  <si>
    <t>03 55811588</t>
  </si>
  <si>
    <t>https://fittodrivefoundationinc.sharepoint.com/Shared%20Documents/Forms/AllItems.aspx?ct=1676261295131&amp;or=Teams%2DHL&amp;ga=1&amp;id=%2FShared%20Documents%2FPrograms%20%28PRO%29%2FF2D%20Workshop%202023%20%28F2D%29%2FF2D%20Program%20Logistics%2FCasterton%20Secondary%20College%2F2023&amp;viewid=0c2d3ac4%2D21da%2D4b69%2Dac1e%2Da76daa39fc1f</t>
  </si>
  <si>
    <t>SL 13-Apr</t>
  </si>
  <si>
    <t>Tentative confirmation Lee-Anne Nelson (Portland) (said yes but currently out of office, please send her the outline)</t>
  </si>
  <si>
    <t>WL to Present</t>
  </si>
  <si>
    <t>SL 26-Apr</t>
  </si>
  <si>
    <t>SL 4-May</t>
  </si>
  <si>
    <t>SL 30-Apr</t>
  </si>
  <si>
    <t>Relief Funding. Day trip</t>
  </si>
  <si>
    <t>Renee Jukes &lt;renee.jukes@education.vic.gov.au&gt;</t>
  </si>
  <si>
    <t>Emmanuel College</t>
  </si>
  <si>
    <t>2hrs, 50mins</t>
  </si>
  <si>
    <t>cmerrett@ecmelb.catholic.edu.au</t>
  </si>
  <si>
    <t>03 83255100</t>
  </si>
  <si>
    <t>https://fittodrivefoundationinc.sharepoint.com/:f:/g/EnP2NaKlLShGv84-_jfegA4BxhyxHveTuncDh8lL8BS7WA?e=NK5EJl</t>
  </si>
  <si>
    <t>ZS 24-Feb</t>
  </si>
  <si>
    <t>ZS 5-Apr</t>
  </si>
  <si>
    <t xml:space="preserve"> requested Werribee PPU (tentative; please forward outlines)</t>
  </si>
  <si>
    <t>derek.jenkins@police.vic.gov.au; anita.harraway@police.vic.gov.au</t>
  </si>
  <si>
    <t>Dwayne McDonald (confirmed)</t>
  </si>
  <si>
    <t xml:space="preserve"> dwayne.mcdonald@frv.vic.gov.au; luke.romanin@frv.vic.gov.au; Mark.Crowe@frv.vic.gov.au</t>
  </si>
  <si>
    <t>Liam</t>
  </si>
  <si>
    <t>ZS 20-Apr</t>
  </si>
  <si>
    <t>ZS 5-May</t>
  </si>
  <si>
    <t>Wyndham CC via RoadSafe Westgate</t>
  </si>
  <si>
    <t>date changed from 26/04 to 28/04 - ABM</t>
  </si>
  <si>
    <t>2hrs, 25mins</t>
  </si>
  <si>
    <t>Year 11 &amp; 12 Specialist</t>
  </si>
  <si>
    <t>Loren Cronin, Daniel Hawkins</t>
  </si>
  <si>
    <t xml:space="preserve">loren.cronin@education.vic.gov.au, daniel.hawkins@education.vic.gov.au </t>
  </si>
  <si>
    <t>0438 815 770</t>
  </si>
  <si>
    <t>https://fittodrivefoundationinc.sharepoint.com/:f:/g/ErHzxSn2CtVLrbAJz8FW810BcbX5rI9V7OxsRVFdM2i7Mw?e=E3AEcK</t>
  </si>
  <si>
    <t>CV 23-Feb</t>
  </si>
  <si>
    <t>SL 27-Mar</t>
  </si>
  <si>
    <t>SL 17-Apr</t>
  </si>
  <si>
    <t>richard.izard@frv.vic.gov.au; luke.romanin@frv.vic.gov.au; Mark.Crowe@frv.vic.gov.au</t>
  </si>
  <si>
    <t>ABM 24-Apr</t>
  </si>
  <si>
    <t>SL 24-Apr</t>
  </si>
  <si>
    <t>SL 8-May</t>
  </si>
  <si>
    <t>Peter Lalor Secondary College</t>
  </si>
  <si>
    <t>2hrs, 20mins</t>
  </si>
  <si>
    <t>0403 598 999</t>
  </si>
  <si>
    <t>https://fittodrivefoundationinc.sharepoint.com/:f:/g/EjNFdJhhqZxFlKLQV_Y2MUIBuVhBdoCWXLE3uKGqqaj7BA?e=2QNS5b</t>
  </si>
  <si>
    <t>SL 6-Apr</t>
  </si>
  <si>
    <t>CV 15-Mar</t>
  </si>
  <si>
    <t>Requested - Whittlesea PPU (tentative?)</t>
  </si>
  <si>
    <t>Chris Tanner (*confirmed?)</t>
  </si>
  <si>
    <t>chris.tanner@frv.vic.gov.au; luke.romanin@frv.vic.gov.au; Mark.Crowe@frv.vic.gov.au</t>
  </si>
  <si>
    <t>CV/SL 24-Apr</t>
  </si>
  <si>
    <t>SL 1-May</t>
  </si>
  <si>
    <t>Mornington Pen.</t>
  </si>
  <si>
    <t>Flinders Christian Community College - Tyabb Campus</t>
  </si>
  <si>
    <t>03 59732000</t>
  </si>
  <si>
    <t>https://fittodrivefoundationinc.sharepoint.com/Shared%20Documents/Forms/AllItems.aspx?ct=1676261295131&amp;or=Teams%2DHL&amp;ga=1&amp;id=%2FShared%20Documents%2FPrograms%20%28PRO%29%2FF2D%20Workshop%202023%20%28F2D%29%2FF2D%20Program%20Logistics%2FFlinders%20Christian%20Community%20College%20Tyabb%20Campus%2F2023&amp;viewid=0c2d3ac4%2D21da%2D4b69%2Dac1e%2Da76daa39fc1f</t>
  </si>
  <si>
    <t>SL 14-Feb</t>
  </si>
  <si>
    <t>Yes - Somerville PPU</t>
  </si>
  <si>
    <t>Rick Brash (confirmed)</t>
  </si>
  <si>
    <t>luke.romanin@frv.vic.gov.au; Mark.Crowe@frv.vic.gov.au</t>
  </si>
  <si>
    <t>SL 10-May</t>
  </si>
  <si>
    <t>Mornington Peninsula Shire Council &amp; Arthur Seat Challenge (confirmed)</t>
  </si>
  <si>
    <t>Claire Davey &lt;claire.davey@mornpen.vic.gov.au&gt;</t>
  </si>
  <si>
    <t>ASC &amp; Morn Pen Shire funds paid in advance</t>
  </si>
  <si>
    <t>3hrs, 10mins</t>
  </si>
  <si>
    <t>Maryanne.Jones@education.vic.gov.au</t>
  </si>
  <si>
    <t>https://fittodrivefoundationinc.sharepoint.com/Shared%20Documents/Forms/AllItems.aspx?id=%2FShared%20Documents%2FPrograms%20%28PRO%29%2FF2D%20Workshop%202023%20%28F2D%29%2FF2D%20Program%20Logistics%2FSt%2E%20Arnaud%20Secondary%20College%2F2023&amp;viewid=0c2d3ac4%2D21da%2D4b69%2Dac1e%2Da76daa39fc1f</t>
  </si>
  <si>
    <t>SL 17-Mar</t>
  </si>
  <si>
    <t>Linda McLennan &amp; Peter Gilbert</t>
  </si>
  <si>
    <t>ABM 26-Apr</t>
  </si>
  <si>
    <t>SL 14-May</t>
  </si>
  <si>
    <t>Northern Grampians Shire (confirmd)</t>
  </si>
  <si>
    <t>Kerrie Swanton &lt;kerrie.swanton@education.vic.gov.au&gt;</t>
  </si>
  <si>
    <t>Consecutive workshops discount applied.  F2D Rural Relief Fund applied.  Late start to travel there in the morning</t>
  </si>
  <si>
    <t>no DoT funding - new program - new price structure</t>
  </si>
  <si>
    <t>3hrs, 5mins</t>
  </si>
  <si>
    <t xml:space="preserve">
0402 258 822</t>
  </si>
  <si>
    <t>https://fittodrivefoundationinc.sharepoint.com/Shared%20Documents/Forms/AllItems.aspx?id=%2FShared%20Documents%2FPrograms%20%28PRO%29%2FF2D%20Workshop%202023%20%28F2D%29%2FF2D%20Program%20Logistics%2FStawell%20Secondary%20College%2F2023&amp;viewid=0c2d3ac4%2D21da%2D4b69%2Dac1e%2Da76daa39fc1f</t>
  </si>
  <si>
    <t>SL 1-Mar</t>
  </si>
  <si>
    <t>PROBABLY Peter Gilbert</t>
  </si>
  <si>
    <t>SL 27-Apr</t>
  </si>
  <si>
    <t>Northern Grampians Shire (confirmed)</t>
  </si>
  <si>
    <t>Marie Mcaloon &lt;marie.mcaloon@education.vic.gov.au&gt;</t>
  </si>
  <si>
    <t>2hrs, 30mins</t>
  </si>
  <si>
    <t>0401 539 369</t>
  </si>
  <si>
    <t>https://fittodrivefoundationinc.sharepoint.com/Shared%20Documents/Forms/AllItems.aspx?ct=1676261295131&amp;or=Teams%2DHL&amp;ga=1&amp;id=%2FShared%20Documents%2FPrograms%20%28PRO%29%2FF2D%20Workshop%202023%20%28F2D%29%2FF2D%20Program%20Logistics%2FBerwick%20Grammar%20School%2F2023&amp;viewid=0c2d3ac4%2D21da%2D4b69%2Dac1e%2Da76daa39fc1f</t>
  </si>
  <si>
    <t>SL 16-Mar</t>
  </si>
  <si>
    <t>SL 21-Mar</t>
  </si>
  <si>
    <t>5/5 Re-Requested - Dandenong PPU</t>
  </si>
  <si>
    <t>WL to Present (CFA area)</t>
  </si>
  <si>
    <t>ABM 27-Apr</t>
  </si>
  <si>
    <t>SL 3-May</t>
  </si>
  <si>
    <t>SL 23-May</t>
  </si>
  <si>
    <t>SL 12-May</t>
  </si>
  <si>
    <t>Casey City Council (grant)</t>
  </si>
  <si>
    <t>Lorrain Scerri &lt;scerril@smbg.vic.edu.au&gt;</t>
  </si>
  <si>
    <t xml:space="preserve">The school prefers F2D Workshop to run on 4 May. </t>
  </si>
  <si>
    <t>Marisa Rizio</t>
  </si>
  <si>
    <t>Marisa.Rizio@education.vic.gov.au</t>
  </si>
  <si>
    <t>03 5987 2649</t>
  </si>
  <si>
    <t>https://fittodrivefoundationinc.sharepoint.com/Shared%20Documents/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t>
  </si>
  <si>
    <t>school added 24-Apr - ABM</t>
  </si>
  <si>
    <t>ABM 1-May</t>
  </si>
  <si>
    <t>SL 5-May</t>
  </si>
  <si>
    <t>Specialist School</t>
  </si>
  <si>
    <t>3hrs, 15mins</t>
  </si>
  <si>
    <t xml:space="preserve">Elissa Galante </t>
  </si>
  <si>
    <t>https://fittodrivefoundationinc.sharepoint.com/Shared%20Documents/Forms/AllItems.aspx?ct=1676261295131&amp;or=Teams%2DHL&amp;ga=1&amp;id=%2FShared%20Documents%2FPrograms%20%28PRO%29%2FF2D%20Workshop%202023%20%28F2D%29%2FF2D%20Program%20Logistics%2FKillester%20College%2F2023&amp;viewid=0c2d3ac4%2D21da%2D4b69%2Dac1e%2Da76daa39fc1f</t>
  </si>
  <si>
    <t>James Wood-Bradley, Jay McClellan</t>
  </si>
  <si>
    <t>ABM 3-May</t>
  </si>
  <si>
    <t>SL 15-May</t>
  </si>
  <si>
    <t>City of Greater Dandenong (confirmed)</t>
  </si>
  <si>
    <t>Carita Cirocco &lt;ccirocco@killester.vic.edu.au&gt;</t>
  </si>
  <si>
    <t>Daniel Przychodzki &lt;Daniel.Przychodzki@cgd.vic.gov.au&gt;</t>
  </si>
  <si>
    <t>3hrs, 55mins</t>
  </si>
  <si>
    <t>https://fittodrivefoundationinc.sharepoint.com/Shared%20Documents/Forms/AllItems.aspx?id=%2FShared%20Documents%2FPrograms%20%28PRO%29%2FF2D%20Workshop%202023%20%28F2D%29%2FF2D%20Program%20Logistics%2FBalcombe%20Grammar%20School%2F2023&amp;viewid=0c2d3ac4%2D21da%2D4b69%2Dac1e%2Da76daa39fc1f</t>
  </si>
  <si>
    <t>Yes - Peter Vandermeer</t>
  </si>
  <si>
    <t>TBC (requested) (1)</t>
  </si>
  <si>
    <t>SL 9-May</t>
  </si>
  <si>
    <t xml:space="preserve">Adele Hall &lt;Adele.Hall@balcombegrammar.vic.edu.au&gt;
 </t>
  </si>
  <si>
    <t>LATE START</t>
  </si>
  <si>
    <t>Good News Lutheran College - PM</t>
  </si>
  <si>
    <t>0411 105 520</t>
  </si>
  <si>
    <t>https://fittodrivefoundationinc.sharepoint.com/:f:/g/EkzgrAfdw79Gv1h6cx6sR74BOhyqxEcJ-ll0ewY0htu1XA?e=hSqVHF</t>
  </si>
  <si>
    <t>ZS 9-Feb</t>
  </si>
  <si>
    <t>ZS 12-Feb</t>
  </si>
  <si>
    <t>ZS 26-Apr</t>
  </si>
  <si>
    <t>Werribee PPU (Derek + Anita)</t>
  </si>
  <si>
    <t>ZS 9-May</t>
  </si>
  <si>
    <t>ZS 17-May</t>
  </si>
  <si>
    <t>Wyndham City Council &amp; RoadSafe Westgate (confirmed)</t>
  </si>
  <si>
    <t>Angelo.RATSKOS@ivanhoe.com.au</t>
  </si>
  <si>
    <t>https://fittodrivefoundationinc.sharepoint.com/:f:/g/EpL4WgSCJLtJgal4MG5zmMcB0LjbIu8MbdWZ5HmDnw4sqA?e=4DaC3m</t>
  </si>
  <si>
    <t>ABM 16-May</t>
  </si>
  <si>
    <t>ZS 16-May</t>
  </si>
  <si>
    <t>ZS 23-May</t>
  </si>
  <si>
    <t>15/5 School has agreed to pay full amount $1380. Discount to $1200 as workshop was delayed due to late facilitator</t>
  </si>
  <si>
    <t>DAY TRIP - no DoT funding - new program - new price structure TBC</t>
  </si>
  <si>
    <t>2hrs, 45mins</t>
  </si>
  <si>
    <t>0438 981 347</t>
  </si>
  <si>
    <t>https://fittodrivefoundationinc.sharepoint.com/Shared%20Documents/Forms/AllItems.aspx?ct=1676261295131&amp;or=Teams%2DHL&amp;ga=1&amp;id=%2FShared%20Documents%2FPrograms%20%28PRO%29%2FF2D%20Workshop%202023%20%28F2D%29%2FF2D%20Program%20Logistics%2FWarracknabeal%20Secondary%20College%2F2023&amp;viewid=0c2d3ac4%2D21da%2D4b69%2Dac1e%2Da76daa39fc1f</t>
  </si>
  <si>
    <t>SL 14-Apr</t>
  </si>
  <si>
    <t>SL 2-May</t>
  </si>
  <si>
    <t>SL 11-May</t>
  </si>
  <si>
    <t>Confirmed - Horsham PPU (Linda McLennan, Paul Santuccione)</t>
  </si>
  <si>
    <t xml:space="preserve">paul.santuccione@police.vic.gov.au; linda.mclennan@police.vic.gov.au
</t>
  </si>
  <si>
    <t>SL 16-May</t>
  </si>
  <si>
    <t>ABM 15-May</t>
  </si>
  <si>
    <t>SL 22-May</t>
  </si>
  <si>
    <t>SL 29-May</t>
  </si>
  <si>
    <t>Yarriambiack Council funding for gap  (confirmed)</t>
  </si>
  <si>
    <t>Jan Greenwood &lt;jan.greenwood@education.vic.gov.au&gt;</t>
  </si>
  <si>
    <t>Yarriambiack Shire Council PO-8506</t>
  </si>
  <si>
    <t>rural overnight trip</t>
  </si>
  <si>
    <t>St Joseph's College Ferntree Gully</t>
  </si>
  <si>
    <t>2hrs, 5mins</t>
  </si>
  <si>
    <t>9758 2000</t>
  </si>
  <si>
    <t>https://fittodrivefoundationinc.sharepoint.com/:f:/g/Eqja24AseV1DkAybrhlWVXMBcxO6pU8uFLmGi1viFyqsWA?e=2hdBf4</t>
  </si>
  <si>
    <t>ZS 15-may</t>
  </si>
  <si>
    <t>ZS 27-Apr</t>
  </si>
  <si>
    <t>Shorter workshop - shift under 3 hours. Note to staff that they will be paid for 3 hours.</t>
  </si>
  <si>
    <t>WL to present (also, note shorter presentation time)</t>
  </si>
  <si>
    <t>Mark Crowe (confirmed)</t>
  </si>
  <si>
    <t>Josh</t>
  </si>
  <si>
    <t>ABM 25-May</t>
  </si>
  <si>
    <t>ZS 22-May</t>
  </si>
  <si>
    <t>ZS 26-May</t>
  </si>
  <si>
    <t>ZS 20-Jun</t>
  </si>
  <si>
    <t>ZS 5-Jun</t>
  </si>
  <si>
    <t>ZS 21-Jun</t>
  </si>
  <si>
    <t xml:space="preserve">25/05 School to pay full amount :) </t>
  </si>
  <si>
    <t>2hrs, 10mins</t>
  </si>
  <si>
    <t>kfarquhar@balcc.vic.edu.au</t>
  </si>
  <si>
    <t>https://fittodrivefoundationinc.sharepoint.com/Shared%20Documents/Forms/AllItems.aspx?ct=1678695936474&amp;or=OWA%2DNT&amp;cid=93f755e1%2Dbebb%2D7e2f%2Dae59%2De64a6df30a1d&amp;ga=1&amp;id=%2FShared%20Documents%2FPrograms%20%28PRO%29%2FF2D%20Workshop%202023%20%28F2D%29%2FF2D%20Program%20Logistics%2FBallarat%20Christian%20College%2F2023&amp;viewid=0c2d3ac4%2D21da%2D4b69%2Dac1e%2Da76daa39fc1f</t>
  </si>
  <si>
    <t>SL 18-Apr</t>
  </si>
  <si>
    <t>31/05 - CURRENTLY WL to Present, Re-requested 26/05 (Des Hudson)</t>
  </si>
  <si>
    <t>TBC (requested) - jury's out, cc Mark Crowe</t>
  </si>
  <si>
    <t>ABM 31-May</t>
  </si>
  <si>
    <t>SL 30-May</t>
  </si>
  <si>
    <t>SL 5-Jun</t>
  </si>
  <si>
    <t>ZS 14-Jun</t>
  </si>
  <si>
    <t>F2D Rural Relief Fund (confirmed)</t>
  </si>
  <si>
    <t>Donna McGilligan &lt;dmcgilligan@balcc.vic.edu.au&gt;</t>
  </si>
  <si>
    <t>PM SESSION</t>
  </si>
  <si>
    <t>Cranbourne West</t>
  </si>
  <si>
    <t xml:space="preserve">St Peter's College Cranbourne Campus </t>
  </si>
  <si>
    <t>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t>
  </si>
  <si>
    <t>SL 18-May</t>
  </si>
  <si>
    <t>Cancelled OTD - WL presented</t>
  </si>
  <si>
    <t>ABM 1-Jun</t>
  </si>
  <si>
    <t>SL 1-Jun</t>
  </si>
  <si>
    <t>SL 7-Jun</t>
  </si>
  <si>
    <t>ZS 15-Jun</t>
  </si>
  <si>
    <t>SL 27-Jun</t>
  </si>
  <si>
    <t>St Peters Accounts accounts@stpeters.vic.edu.au</t>
  </si>
  <si>
    <t>AM SESSION</t>
  </si>
  <si>
    <t xml:space="preserve">St Peter's College Clyde North Campus </t>
  </si>
  <si>
    <t>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t>
  </si>
  <si>
    <t>2hrs, 15mins</t>
  </si>
  <si>
    <t>03 5391 2111</t>
  </si>
  <si>
    <t>https://fittodrivefoundationinc.sharepoint.com/Shared%20Documents/Forms/AllItems.aspx?ct=1678695936474&amp;or=OWA%2DNT&amp;cid=93f755e1%2Dbebb%2D7e2f%2Dae59%2De64a6df30a1d&amp;ga=1&amp;id=%2FShared%20Documents%2FPrograms%20%28PRO%29%2FF2D%20Workshop%202023%20%28F2D%29%2FF2D%20Program%20Logistics%2FNhill%20College%2F2023&amp;viewid=0c2d3ac4%2D21da%2D4b69%2Dac1e%2Da76daa39fc1f</t>
  </si>
  <si>
    <t>SL 2-Mar</t>
  </si>
  <si>
    <t>SL 25-May</t>
  </si>
  <si>
    <t>ABM 8-Jun</t>
  </si>
  <si>
    <t>ABM 9-Jun</t>
  </si>
  <si>
    <t>ZS 23-Jun</t>
  </si>
  <si>
    <t>Relief Funding</t>
  </si>
  <si>
    <t>Natalie Farmers &lt;natalie.farmers@education.vic.gov.au&gt;</t>
  </si>
  <si>
    <t>Padua College - AM</t>
  </si>
  <si>
    <t>2hrs, 22mins</t>
  </si>
  <si>
    <t>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t>
  </si>
  <si>
    <t>SL 7-Mar</t>
  </si>
  <si>
    <t>SL 31-May</t>
  </si>
  <si>
    <t xml:space="preserve"> Somerville PPU </t>
  </si>
  <si>
    <t>date changed from 24/03 - ABM 7/03/23</t>
  </si>
  <si>
    <t>Padua College - PM</t>
  </si>
  <si>
    <t>Sam/Zoe</t>
  </si>
  <si>
    <t>Alison Wall; Rick Taig</t>
  </si>
  <si>
    <t>alison.wall@education.vic.gov.au; rick.taig@education.vic.gov.au</t>
  </si>
  <si>
    <t>0403 835 221</t>
  </si>
  <si>
    <t>https://fittodrivefoundationinc.sharepoint.com/Shared%20Documents/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t>
  </si>
  <si>
    <t>SL 8-Jun</t>
  </si>
  <si>
    <t>ZS</t>
  </si>
  <si>
    <t>CFA area - WL to present</t>
  </si>
  <si>
    <t>ABM 14-Jun</t>
  </si>
  <si>
    <t>ZS 13-Jun</t>
  </si>
  <si>
    <t>School agreed to pay gap - SL</t>
  </si>
  <si>
    <t>Tanya Selleck - tanya.selleck@education.vic.gov.au</t>
  </si>
  <si>
    <t>ECG College Pakenham</t>
  </si>
  <si>
    <t>https://fittodrivefoundationinc.sharepoint.com/Shared%20Documents/Forms/AllItems.aspx?id=%2FShared%20Documents%2FPrograms%20%28PRO%29%2FF2D%20Workshop%202023%20%28F2D%29%2FF2D%20Program%20Logistics%2FECG%20College%20Pakenham%2F2023&amp;viewid=0c2d3ac4%2D21da%2D4b69%2Dac1e%2Da76daa39fc1f</t>
  </si>
  <si>
    <t>SL 3-Mar</t>
  </si>
  <si>
    <t>ZS 16-Jun</t>
  </si>
  <si>
    <t>Pakenham Blue Light  (confirmed)</t>
  </si>
  <si>
    <t>Sharon &lt;sharon.patterson@police.vic.gov.au&gt;</t>
  </si>
  <si>
    <t>0422 319 884</t>
  </si>
  <si>
    <t>https://fittodrivefoundationinc.sharepoint.com/:f:/g/EgHbOzVUqhFHn9knnnYuBwsB4YJJOeT9o7Y-xU5EB7wBXw?e=i4qeQj</t>
  </si>
  <si>
    <t>ZS 30-May</t>
  </si>
  <si>
    <t>ZS 6-Jun</t>
  </si>
  <si>
    <t>ZS 19-Jun</t>
  </si>
  <si>
    <t>ZS 27-Jun</t>
  </si>
  <si>
    <t>School agreed to pay amount</t>
  </si>
  <si>
    <t>no DoT funding - new program - new price structure
discount given for back-to-back workshops on the same day</t>
  </si>
  <si>
    <t>Year 11 (jewish school)</t>
  </si>
  <si>
    <t>Miriam &amp; Avigail</t>
  </si>
  <si>
    <t>J.Su@yavneh.vic.edu.au; A.Wonder@yavneh.vic.edu.au; M.Segal@yavneh.vic.edu.au</t>
  </si>
  <si>
    <t>https://fittodrivefoundationinc.sharepoint.com/:f:/g/EoKzAExN-3BAhxsnKDw56CkBbpzD-PjGt9hMaBrGdUGlLA?e=LhgtOY</t>
  </si>
  <si>
    <t>ZS 10-may</t>
  </si>
  <si>
    <t>ZS 1-Jun</t>
  </si>
  <si>
    <t>ZS 7-Jun</t>
  </si>
  <si>
    <t>ABM 15-Jun</t>
  </si>
  <si>
    <t>ZS 28-Jun</t>
  </si>
  <si>
    <t xml:space="preserve">15/06 School agreed to pay full amount </t>
  </si>
  <si>
    <t>Laura Murphy</t>
  </si>
  <si>
    <t>Laura.Murphy2@education.vic.gov.au</t>
  </si>
  <si>
    <t>https://fittodrivefoundationinc.sharepoint.com/Shared%20Documents/Forms/AllItems.aspx?ct=1676261295131&amp;or=Teams%2DHL&amp;ga=1&amp;id=%2FShared%20Documents%2FPrograms%20%28PRO%29%2FF2D%20Workshop%202023%20%28F2D%29%2FF2D%20Program%20Logistics%2FMcClelland%20College%2F2023%2FYear%2011s&amp;viewid=0c2d3ac4%2D21da%2D4b69%2Dac1e%2Da76daa39fc1f</t>
  </si>
  <si>
    <t>SL 29-Jun</t>
  </si>
  <si>
    <t>ASC (confirmed)</t>
  </si>
  <si>
    <t>Kambrya College - AM</t>
  </si>
  <si>
    <t>2hrs, 37mins</t>
  </si>
  <si>
    <t>0438 036 402</t>
  </si>
  <si>
    <t>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t>
  </si>
  <si>
    <t xml:space="preserve">CFA </t>
  </si>
  <si>
    <t>ZS 22-Jun</t>
  </si>
  <si>
    <t>Loes Parma &lt;loes.parma@education.vic.gov.au&gt;</t>
  </si>
  <si>
    <t>Kambrya College - PM</t>
  </si>
  <si>
    <t>2hrs, 48mins</t>
  </si>
  <si>
    <t>Term 2 Totals</t>
  </si>
  <si>
    <t>2:40pm</t>
  </si>
  <si>
    <t>3hrs, 35mins</t>
  </si>
  <si>
    <t>2:45PM</t>
  </si>
  <si>
    <t>Kaisha.Corkery-Lavender@education.vic.gov.au</t>
  </si>
  <si>
    <t>https://fittodrivefoundationinc.sharepoint.com/:f:/g/EtmQHWk3xNxJuT6UIKpf_gcBhgseu5AU-s1J4O9tukhZ8Q?e=U6ZIYj</t>
  </si>
  <si>
    <t>Location is Ormond College (UniMelb)</t>
  </si>
  <si>
    <t>Currently WL to present</t>
  </si>
  <si>
    <t>n</t>
  </si>
  <si>
    <t>y</t>
  </si>
  <si>
    <t>ABM 4-Jul</t>
  </si>
  <si>
    <t>ZS 4-Jul</t>
  </si>
  <si>
    <t>ZS 10-Jul</t>
  </si>
  <si>
    <t>ZS 18-Jul</t>
  </si>
  <si>
    <t>Confirmed - Maribyrnong CC *Note for Mel from Zoe - $600 from RSWG</t>
  </si>
  <si>
    <t>03 5971 6016</t>
  </si>
  <si>
    <t>https://fittodrivefoundationinc.sharepoint.com/Shared%20Documents/Forms/AllItems.aspx?ct=1678695936474&amp;or=OWA%2DNT&amp;cid=93f755e1%2Dbebb%2D7e2f%2Dae59%2De64a6df30a1d&amp;ga=1&amp;id=%2FShared%20Documents%2FPrograms%20%28PRO%29%2FF2D%20Workshop%202023%20%28F2D%29%2FF2D%20Program%20Logistics%2FMount%20Erin%20College%2F2023&amp;viewid=0c2d3ac4%2D21da%2D4b69%2Dac1e%2Da76daa39fc1f</t>
  </si>
  <si>
    <t xml:space="preserve">WL to present (Police didn't show up) </t>
  </si>
  <si>
    <t>WL to present (FRV didn't show up)</t>
  </si>
  <si>
    <t>Dom</t>
  </si>
  <si>
    <t>ABM 6-Jul</t>
  </si>
  <si>
    <t>SL 4-Jul</t>
  </si>
  <si>
    <t>SL 12-Jul</t>
  </si>
  <si>
    <t>f</t>
  </si>
  <si>
    <t>SL 20-Jul</t>
  </si>
  <si>
    <t>03 59417544</t>
  </si>
  <si>
    <t>https://fittodrivefoundationinc.sharepoint.com/Shared%20Documents/Forms/AllItems.aspx?id=%2FShared%20Documents%2FPrograms%20%28PRO%29%2FF2D%20Workshop%202023%20%28F2D%29%2FF2D%20Program%20Logistics%2FLakeside%20College%2F2023&amp;viewid=0c2d3ac4%2D21da%2D4b69%2Dac1e%2Da76daa39fc1f</t>
  </si>
  <si>
    <t>SL 2-Jun</t>
  </si>
  <si>
    <t xml:space="preserve">Requested </t>
  </si>
  <si>
    <t>SL 13-Jul</t>
  </si>
  <si>
    <t>Sharon &lt;s.patterson208@hotmail.com&gt;</t>
  </si>
  <si>
    <t>likely an afternoon workshop; date changed from 26 May (ABM 9/05)</t>
  </si>
  <si>
    <t>1hr, 45mins</t>
  </si>
  <si>
    <t>year 11</t>
  </si>
  <si>
    <t xml:space="preserve">Alyssa.Clarke@emmaus.vic.edu.au
</t>
  </si>
  <si>
    <t>03 9845 3211</t>
  </si>
  <si>
    <t>https://fittodrivefoundationinc.sharepoint.com/:f:/g/ElJCbSb1BstFnnxYaDwkS1sB3s7adi9EEFURiXjumTEFHw?e=rPpCkx</t>
  </si>
  <si>
    <t>ABM 11-Jul</t>
  </si>
  <si>
    <t>ZS 11-Jul</t>
  </si>
  <si>
    <t>ZS 17-Jul</t>
  </si>
  <si>
    <t>ZS 25-Jul</t>
  </si>
  <si>
    <t>20/6 - confirm exact amt, Whitehorse CC</t>
  </si>
  <si>
    <t>late-start at school's request</t>
  </si>
  <si>
    <t>Teegan.Simmons@education.vic.gov.au</t>
  </si>
  <si>
    <t>03 9788 9100</t>
  </si>
  <si>
    <t>https://fittodrivefoundationinc.sharepoint.com/Shared%20Documents/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t>
  </si>
  <si>
    <t>SL 10-Feb</t>
  </si>
  <si>
    <t>Confirmed - Somerville PPU</t>
  </si>
  <si>
    <t>SL 11-Jul</t>
  </si>
  <si>
    <t>SL 17-Jul</t>
  </si>
  <si>
    <t>SL 25-Jul</t>
  </si>
  <si>
    <t>SL 30-Jul</t>
  </si>
  <si>
    <t>Williamstown High School Pasco Campus</t>
  </si>
  <si>
    <t>https://fittodrivefoundationinc.sharepoint.com/:f:/g/Eidklytx28hMnMcWZuDuFe8B7Rkitl6PidY4y2iyqNwAsA?e=ZgUfbV</t>
  </si>
  <si>
    <r>
      <rPr>
        <sz val="9"/>
        <color rgb="FF000000"/>
        <rFont val="Calibri"/>
        <family val="2"/>
      </rPr>
      <t>School added 1-Jun - ABM</t>
    </r>
    <r>
      <rPr>
        <i/>
        <sz val="9"/>
        <color rgb="FF000000"/>
        <rFont val="Calibri"/>
        <family val="2"/>
      </rPr>
      <t xml:space="preserve"> (confirm by 10/07)</t>
    </r>
  </si>
  <si>
    <t>ABM 17-Jul</t>
  </si>
  <si>
    <t>SL 18-Jul</t>
  </si>
  <si>
    <t>ZS 21-Jul</t>
  </si>
  <si>
    <t>ZS 30-Jun</t>
  </si>
  <si>
    <t>School agreed to pay, $1800. *Note for Mel from Zoe 16/8 - additional funding may be covered by RSWG</t>
  </si>
  <si>
    <t>school booked in 2022. Added in June 2023 due to a mishap</t>
  </si>
  <si>
    <t>Romi Bennet</t>
  </si>
  <si>
    <t>https://fittodrivefoundationinc.sharepoint.com/:f:/g/EmRi_bomrjNOvgKJDAWR0mABRhqBwUt-2c5F_fs1quAhFg?e=uFTehH</t>
  </si>
  <si>
    <t>ABM 18-Jul</t>
  </si>
  <si>
    <t>ZS 1-Aug</t>
  </si>
  <si>
    <t>Hume City Council (21/6 - ZS)</t>
  </si>
  <si>
    <t xml:space="preserve">Extra facilitators (8 total requested) </t>
  </si>
  <si>
    <t>https://fittodrivefoundationinc.sharepoint.com/Shared%20Documents/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t>
  </si>
  <si>
    <t>SL 10-Mar</t>
  </si>
  <si>
    <t>(confirmed) Rick Brash</t>
  </si>
  <si>
    <t>ABM 24-Jul</t>
  </si>
  <si>
    <t>SL-30-Jul</t>
  </si>
  <si>
    <t>SL 10-Aug</t>
  </si>
  <si>
    <t>sunita.badhwar@education.vic.gov.au</t>
  </si>
  <si>
    <t>https://fittodrivefoundationinc.sharepoint.com/:f:/g/EixSVajY3WtMniqq7H7Tm7cBEOCDcLh16Ay0K-bepH5XuQ?e=1aW9gY</t>
  </si>
  <si>
    <t>25/7 part of HUME: POLICING THE POLICE BACK INTO THE CLASSROOM</t>
  </si>
  <si>
    <t>(confirmed) Brad Pratt, Shaun Pacher</t>
  </si>
  <si>
    <t>ABM 26-Jul</t>
  </si>
  <si>
    <t>SL 27-Jul</t>
  </si>
  <si>
    <t>SL 1-Aug</t>
  </si>
  <si>
    <t>3 x PODs?</t>
  </si>
  <si>
    <t>james.mcnicol@education.vic.gov.au</t>
  </si>
  <si>
    <t>https://fittodrivefoundationinc.sharepoint.com/:f:/g/Elac_rHC4eBOj_EAcFpQ9CgBTXzjVzq5y5qtLB-c8cE46w?e=lVr8hW</t>
  </si>
  <si>
    <t>ZS 13-Jul</t>
  </si>
  <si>
    <t>ZS 24-Jul</t>
  </si>
  <si>
    <t>ZS 20-Jul</t>
  </si>
  <si>
    <t>ND4 PPU (confirmed)</t>
  </si>
  <si>
    <t>(Confirmed) Steve Evans, Dwayne McDonald</t>
  </si>
  <si>
    <t>Danni</t>
  </si>
  <si>
    <t>ABM 27-Jul</t>
  </si>
  <si>
    <t>ZS 27-Jul</t>
  </si>
  <si>
    <t>ZS 2-Aug</t>
  </si>
  <si>
    <t>ZS 10-Aug</t>
  </si>
  <si>
    <t>Wyndham City Council &amp; RoadSafe Westgate (confirmed) *Note for Mel from Zoe 16/8 - confirm invoicing details with new RSWG funding arrangement</t>
  </si>
  <si>
    <t>03 5421 1200</t>
  </si>
  <si>
    <t>https://fittodrivefoundationinc.sharepoint.com/Shared%20Documents/Forms/AllItems.aspx?ga=1&amp;id=%2FShared%20Documents%2FPrograms%20%28PRO%29%2FF2D%20Workshop%202023%20%28F2D%29%2FF2D%20Program%20Logistics%2FSacred%20Heart%20College%20Kyneton%2F2023&amp;viewid=0c2d3ac4%2D21da%2D4b69%2Dac1e%2Da76daa39fc1f</t>
  </si>
  <si>
    <t>ZS 26-Jun</t>
  </si>
  <si>
    <t>ABM 31-Jul</t>
  </si>
  <si>
    <t>SL 31-Jul</t>
  </si>
  <si>
    <t>SL 4-Aug</t>
  </si>
  <si>
    <t>SL 29-Aug</t>
  </si>
  <si>
    <t>SL 14-Aug</t>
  </si>
  <si>
    <t>School pay</t>
  </si>
  <si>
    <t>Kim Bolitho -  accounts@shckyneton.catholic.edu.au</t>
  </si>
  <si>
    <t>day trip</t>
  </si>
  <si>
    <t>3hrs, 33mins</t>
  </si>
  <si>
    <t>https://fittodrivefoundationinc.sharepoint.com/Shared%20Documents/Forms/AllItems.aspx?ct=1678695936474&amp;or=OWA%2DNT&amp;cid=93f755e1%2Dbebb%2D7e2f%2Dae59%2De64a6df30a1d&amp;ga=1&amp;id=%2FShared%20Documents%2FPrograms%20%28PRO%29%2FF2D%20Workshop%202023%20%28F2D%29%2FF2D%20Program%20Logistics%2FElisabeth%20Murdoch%20College%2F2023&amp;viewid=0c2d3ac4%2D21da%2D4b69%2Dac1e%2Da76daa39fc1f</t>
  </si>
  <si>
    <t>(confirmed) Briody Walker, Rick Brash</t>
  </si>
  <si>
    <t>ABM 1-Aug</t>
  </si>
  <si>
    <t>SL 7-Aug</t>
  </si>
  <si>
    <t>SL 15-Aug</t>
  </si>
  <si>
    <t>SL 17-Aug</t>
  </si>
  <si>
    <t xml:space="preserve">Booking lodged by Samantha. Need to re-confirm the number of students. Two main spaces required.  </t>
  </si>
  <si>
    <t>3hrs, 30mins</t>
  </si>
  <si>
    <t>(03) 9788 7621</t>
  </si>
  <si>
    <t>https://fittodrivefoundationinc.sharepoint.com/Shared%20Documents/Forms/AllItems.aspx?id=%2FShared%20Documents%2FPrograms%20%28PRO%29%2FF2D%20Workshop%202023%20%28F2D%29%2FF2D%20Program%20Logistics%2FPeninsula%20Grammar%2F2023&amp;viewid=0c2d3ac4%2D21da%2D4b69%2Dac1e%2Da76daa39fc1f</t>
  </si>
  <si>
    <t>SL 28-Apr</t>
  </si>
  <si>
    <t>SL 24-Jul</t>
  </si>
  <si>
    <t>(confirmed) Karl Smith</t>
  </si>
  <si>
    <t>ABM 2-Aug</t>
  </si>
  <si>
    <t>SL 16-Aug</t>
  </si>
  <si>
    <t> Karli Sellenger</t>
  </si>
  <si>
    <t>03 97876288</t>
  </si>
  <si>
    <t>https://fittodrivefoundationinc.sharepoint.com/Shared%20Documents/Forms/AllItems.aspx?id=%2FShared%20Documents%2FPrograms%20%28PRO%29%2FF2D%20Workshop%202023%20%28F2D%29%2FF2D%20Program%20Logistics%2FMount%20Eliza%20Secondary%20College%2F2023&amp;viewid=0c2d3ac4%2D21da%2D4b69%2Dac1e%2Da76daa39fc1f</t>
  </si>
  <si>
    <r>
      <rPr>
        <sz val="9"/>
        <color rgb="FF000000"/>
        <rFont val="Calibri"/>
        <family val="2"/>
      </rPr>
      <t>Requested - CFA</t>
    </r>
    <r>
      <rPr>
        <i/>
        <sz val="9"/>
        <color rgb="FF000000"/>
        <rFont val="Calibri"/>
        <family val="2"/>
      </rPr>
      <t xml:space="preserve"> (confirm by 31/07)</t>
    </r>
  </si>
  <si>
    <t>ABM 7-Aug</t>
  </si>
  <si>
    <t>SL 8-Aug</t>
  </si>
  <si>
    <t>SL 21-Aug</t>
  </si>
  <si>
    <t>Maddingley</t>
  </si>
  <si>
    <t>https://fittodrivefoundationinc.sharepoint.com/Shared%20Documents/Forms/AllItems.aspx?id=%2FShared%20Documents%2FPrograms%20%28PRO%29%2FF2D%20Workshop%202023%20%28F2D%29%2FF2D%20Program%20Logistics%2FBacchus%20Marsh%20Secondary%20College%2F2023&amp;viewid=0c2d3ac4%2D21da%2D4b69%2Dac1e%2Da76daa39fc1f</t>
  </si>
  <si>
    <t>(confirm by 31/07)</t>
  </si>
  <si>
    <t>ABM 8-Aug</t>
  </si>
  <si>
    <t>SL 22-Aug</t>
  </si>
  <si>
    <t>Fit To Drive Rural Relief Fund (confirmed)</t>
  </si>
  <si>
    <t>Amelia Beardmore &lt;Amelia.Beardmore@education.vic.gov.au&gt;</t>
  </si>
  <si>
    <t>DAY TRIP - ongoing staff - huge discount applied - no DoT funding - new program - new price structure</t>
  </si>
  <si>
    <t>03 99330500</t>
  </si>
  <si>
    <t>https://fittodrivefoundationinc.sharepoint.com/:f:/g/EsfFssv9HJpCvQcyoyKZNQsBTQ4i_x4F8djueyVvgQ6GLw?e=ojS7w3</t>
  </si>
  <si>
    <t>ZS 31-Jul</t>
  </si>
  <si>
    <t>ZS 7-Aug</t>
  </si>
  <si>
    <t>Confirmed - Gavin Williams</t>
  </si>
  <si>
    <t>ABM 15-Aug</t>
  </si>
  <si>
    <t>ZS 14-Aug</t>
  </si>
  <si>
    <t>ZS 18-Aug</t>
  </si>
  <si>
    <t>ZS 28-Aug</t>
  </si>
  <si>
    <r>
      <rPr>
        <sz val="8"/>
        <color rgb="FF000000"/>
        <rFont val="Calibri"/>
        <family val="2"/>
      </rPr>
      <t xml:space="preserve">Hume City Council (to be requested) </t>
    </r>
    <r>
      <rPr>
        <i/>
        <sz val="8"/>
        <color rgb="FF000000"/>
        <rFont val="Calibri"/>
        <family val="2"/>
      </rPr>
      <t>(confirm by 21/07)</t>
    </r>
  </si>
  <si>
    <t>2hrs, 27mins</t>
  </si>
  <si>
    <t>https://fittodrivefoundationinc.sharepoint.com/:f:/g/EpyGi3hdodhEtSUxGCygsrIB43LAOO-Kmu4JHB33MQD82w?e=1mIUsC</t>
  </si>
  <si>
    <t>ZS 24 July</t>
  </si>
  <si>
    <t>DH/ZS 26-Jul</t>
  </si>
  <si>
    <t>ZS 8-Aug</t>
  </si>
  <si>
    <t>Confirmed - Anita Harraway</t>
  </si>
  <si>
    <t>ZS 15-Aug</t>
  </si>
  <si>
    <t>ZS 21-Aug</t>
  </si>
  <si>
    <t>ZS 29-Aug</t>
  </si>
  <si>
    <t>Tue 29/9 12:30</t>
  </si>
  <si>
    <t>Michelle.anderson4@education.vic.gov.au</t>
  </si>
  <si>
    <t>https://fittodrivefoundationinc.sharepoint.com/Shared%20Documents/Forms/AllItems.aspx?id=%2FShared%20Documents%2FPrograms%20%28PRO%29%2FF2D%20Workshop%202023%20%28F2D%29%2FF2D%20Program%20Logistics%2FCobram%20Secondary%20College%2F2023&amp;viewid=0c2d3ac4%2D21da%2D4b69%2Dac1e%2Da76daa39fc1f</t>
  </si>
  <si>
    <t>SL 26-May</t>
  </si>
  <si>
    <t>SL 24-May</t>
  </si>
  <si>
    <t>Damien Duggan (Nurmakal)</t>
  </si>
  <si>
    <t xml:space="preserve">No CFA, discussing with FRV (23/8). I will confirm/send </t>
  </si>
  <si>
    <t>ABM 21-Aug</t>
  </si>
  <si>
    <t>SL 24-Aug</t>
  </si>
  <si>
    <t>SL 4-Sep</t>
  </si>
  <si>
    <t>Moira Shire Grant (Sucessfull 15/8)</t>
  </si>
  <si>
    <t>Carlie Ross Soden &lt;Carlie.Ross-Soden@education.vic.gov.au&gt;</t>
  </si>
  <si>
    <t>2hrs, 35mins</t>
  </si>
  <si>
    <t xml:space="preserve">Joel Cordwell, Elisa McKenzie </t>
  </si>
  <si>
    <t>joel.cordwell@education.vic.gov.au,  Elisa.McKenzie@education.vic.gov.au</t>
  </si>
  <si>
    <t>0401 172 116</t>
  </si>
  <si>
    <t>https://fittodrivefoundationinc.sharepoint.com/Shared%20Documents/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t>
  </si>
  <si>
    <t xml:space="preserve">SL 10-Aug </t>
  </si>
  <si>
    <t>Confirmed - Brendan Dyer (I've sent the outline/timings)</t>
  </si>
  <si>
    <t>WL to present - not an FRV area</t>
  </si>
  <si>
    <t>SL 31-Aug</t>
  </si>
  <si>
    <t xml:space="preserve">School agreed to pay (confirmed) </t>
  </si>
  <si>
    <t>Linda Smith - Linda.smith3@education.vic.gov.au</t>
  </si>
  <si>
    <t>3hrs, 25mins</t>
  </si>
  <si>
    <t>sam.ryrie@education.vic.gov.au</t>
  </si>
  <si>
    <t>https://fittodrivefoundationinc.sharepoint.com/Shared%20Documents/Forms/AllItems.aspx?ct=1678695936474&amp;or=OWA%2DNT&amp;cid=93f755e1%2Dbebb%2D7e2f%2Dae59%2De64a6df30a1d&amp;ga=1&amp;id=%2FShared%20Documents%2FPrograms%20%28PRO%29%2FF2D%20Workshop%202023%20%28F2D%29%2FF2D%20Program%20Logistics%2FRosebud%20Secondary%20College%2F2023&amp;viewid=0c2d3ac4%2D21da%2D4b69%2Dac1e%2Da76daa39fc1f</t>
  </si>
  <si>
    <r>
      <rPr>
        <sz val="9"/>
        <color rgb="FF000000"/>
        <rFont val="Calibri"/>
        <family val="2"/>
      </rPr>
      <t>Confirmed - Somerville PPU</t>
    </r>
    <r>
      <rPr>
        <i/>
        <sz val="9"/>
        <color rgb="FF000000"/>
        <rFont val="Calibri"/>
        <family val="2"/>
      </rPr>
      <t xml:space="preserve"> </t>
    </r>
  </si>
  <si>
    <t>mark.foster@police.vic.gov.au; peter.vandermeer@police.vic.gov.au</t>
  </si>
  <si>
    <t>ABM 22-Aug</t>
  </si>
  <si>
    <t>SL 28-Aug</t>
  </si>
  <si>
    <t>DAY TRIP - no DoT funding - new program - new price structure</t>
  </si>
  <si>
    <t>Kevin's</t>
  </si>
  <si>
    <t>03 87706700</t>
  </si>
  <si>
    <t>https://fittodrivefoundationinc.sharepoint.com/Shared%20Documents/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t>
  </si>
  <si>
    <t>SL 9-Jun</t>
  </si>
  <si>
    <t>SL 18-Aug</t>
  </si>
  <si>
    <t>WL to present - Somerville PPU unavailable</t>
  </si>
  <si>
    <t>Confirmed: Briody Walker &amp; Rick Brash</t>
  </si>
  <si>
    <t>ABM 24-Aug</t>
  </si>
  <si>
    <t>SL 5-Sep</t>
  </si>
  <si>
    <t>FMP/ASC funding (confirmed)</t>
  </si>
  <si>
    <t>https://fittodrivefoundationinc.sharepoint.com/Shared%20Documents/Forms/AllItems.aspx?ct=1678695936474&amp;or=OWA%2DNT&amp;cid=93f755e1%2Dbebb%2D7e2f%2Dae59%2De64a6df30a1d&amp;ga=1&amp;id=%2FShared%20Documents%2FPrograms%20%28PRO%29%2FF2D%20Workshop%202023%20%28F2D%29%2FF2D%20Program%20Logistics%2FFrankston%20High%20School%2F2023&amp;viewid=0c2d3ac4%2D21da%2D4b69%2Dac1e%2Da76daa39fc1f</t>
  </si>
  <si>
    <t xml:space="preserve">Confirmed - Somerville PPU </t>
  </si>
  <si>
    <t>Confirmed: Briody Walker, Karl Smith, Phil Cuthbert</t>
  </si>
  <si>
    <t>Mark.Crowe@frv.vic.gov.au; michael.barnes@frv.vic.gov.au</t>
  </si>
  <si>
    <t>ABM 30-Aug</t>
  </si>
  <si>
    <t>SL 1-Sep</t>
  </si>
  <si>
    <t>SL 11-Sep</t>
  </si>
  <si>
    <t>Danni/Zoe</t>
  </si>
  <si>
    <t>https://fittodrivefoundationinc.sharepoint.com/:f:/g/EtuB2qQjhYhArDvpd8daJSABhroFuvMxd5V_94VtzIiRXQ?e=w6toU7</t>
  </si>
  <si>
    <t>DH 31-Jul</t>
  </si>
  <si>
    <t>DH 8-Aug</t>
  </si>
  <si>
    <t>DH 25-Aug</t>
  </si>
  <si>
    <t>Requested - Alex Prestney (call 25/8 if not confirmed)</t>
  </si>
  <si>
    <t>ABM 31-Sep</t>
  </si>
  <si>
    <t>DH 7-Sep</t>
  </si>
  <si>
    <t>DH 28-Sep</t>
  </si>
  <si>
    <t>DH 15-Sep</t>
  </si>
  <si>
    <t>Fully funded by Melbourne City Council Grant</t>
  </si>
  <si>
    <t>Kim Nguyen
sccaccounts@sccmelb.catholic.edu.au</t>
  </si>
  <si>
    <t>Brand new school - never done F2D before;
"From the website: The preferred time for this session would be in our afternoon block from 1:10 to 3:10pm"  FULLY FUNDED MELB CITY GRANT</t>
  </si>
  <si>
    <t>Patrick Seal, Jade Elborough</t>
  </si>
  <si>
    <t>Pseal@tcc.vic.edu.au, jelborough@tcc.vic.edu.au</t>
  </si>
  <si>
    <t>(03) 5233 9200</t>
  </si>
  <si>
    <t>https://fittodrivefoundationinc.sharepoint.com/Shared%20Documents/Forms/AllItems.aspx?ct=1678695936474&amp;or=OWA%2DNT&amp;cid=93f755e1%2Dbebb%2D7e2f%2Dae59%2De64a6df30a1d&amp;ga=1&amp;id=%2FShared%20Documents%2FPrograms%20%28PRO%29%2FF2D%20Workshop%202023%20%28F2D%29%2FF2D%20Program%20Logistics%2FTrinity%20College%20Colac%2F2023&amp;viewid=0c2d3ac4%2D21da%2D4b69%2Dac1e%2Da76daa39fc1f</t>
  </si>
  <si>
    <t xml:space="preserve"> (confirm by 28/08)</t>
  </si>
  <si>
    <r>
      <rPr>
        <sz val="9"/>
        <color rgb="FF000000"/>
        <rFont val="Calibri"/>
        <family val="2"/>
      </rPr>
      <t>Requested - CFA</t>
    </r>
    <r>
      <rPr>
        <i/>
        <sz val="9"/>
        <color rgb="FF000000"/>
        <rFont val="Calibri"/>
        <family val="2"/>
      </rPr>
      <t xml:space="preserve">  (confirm by 28/08)</t>
    </r>
  </si>
  <si>
    <t>ABM 5-Sep</t>
  </si>
  <si>
    <t>SL 4-Dec</t>
  </si>
  <si>
    <t>SL 19-Sep</t>
  </si>
  <si>
    <t>Colac Rotary (requested 12/5) - Received 14/05/23 $500.00</t>
  </si>
  <si>
    <t>Patrick Seal &lt;pseal@tcc.vic.edu.au&gt;</t>
  </si>
  <si>
    <t>St Kevin's College Toorak</t>
  </si>
  <si>
    <t>Year 11 Boys</t>
  </si>
  <si>
    <t>0448 365 229</t>
  </si>
  <si>
    <t>https://fittodrivefoundationinc.sharepoint.com/:f:/g/EmePM0b9jaxFktCetyku-sEBwIZNBOi2ucaVLcbyDM05Dw?e=rNg7jM</t>
  </si>
  <si>
    <t>ZS 23-Aug</t>
  </si>
  <si>
    <t>ZS 30-Aug</t>
  </si>
  <si>
    <t>Requested - Alex Prestney (call 25/8 if not confirmed, see Simonds)</t>
  </si>
  <si>
    <t>ZS 6-Sep</t>
  </si>
  <si>
    <t>ZS 12-Sep</t>
  </si>
  <si>
    <t>ZS 20-Sep</t>
  </si>
  <si>
    <t>ZS 5-Oct</t>
  </si>
  <si>
    <r>
      <rPr>
        <sz val="8"/>
        <color rgb="FF000000"/>
        <rFont val="Calibri"/>
        <family val="2"/>
      </rPr>
      <t xml:space="preserve">City of Stonnington (to be requested) </t>
    </r>
    <r>
      <rPr>
        <i/>
        <sz val="8"/>
        <color rgb="FF000000"/>
        <rFont val="Calibri"/>
        <family val="2"/>
      </rPr>
      <t>(confirm by 13/08)</t>
    </r>
  </si>
  <si>
    <t>Term 3 Totals</t>
  </si>
  <si>
    <t>0422 899 934</t>
  </si>
  <si>
    <t>https://fittodrivefoundationinc.sharepoint.com/:f:/g/EuVF8RKrtcFCr1J8QBdQ3IABkheaeuIWqEPDh0ZRqPQpmQ?e=NiS3Af</t>
  </si>
  <si>
    <t>ZS 5-Sep</t>
  </si>
  <si>
    <t>ABM 26-Sep</t>
  </si>
  <si>
    <t>ZS 26-Sep</t>
  </si>
  <si>
    <t>ZS 2-Oct</t>
  </si>
  <si>
    <t>ZS 10-Oct</t>
  </si>
  <si>
    <t>ZS 30-Oct</t>
  </si>
  <si>
    <t>Greg McCann; gregm@brimbank.vic.gov.au</t>
  </si>
  <si>
    <t>https://fittodrivefoundationinc.sharepoint.com/Shared%20Documents/Forms/AllItems.aspx?id=%2FShared%20Documents%2FPrograms%20%28PRO%29%2FF2D%20Workshop%202023%20%28F2D%29%2FF2D%20Program%20Logistics%2FDromana%20Secondary%20College%2F2023&amp;viewid=0c2d3ac4%2D21da%2D4b69%2Dac1e%2Da76daa39fc1f</t>
  </si>
  <si>
    <t>SL 7-Sep</t>
  </si>
  <si>
    <t>SL 12-Sep</t>
  </si>
  <si>
    <t>non FRV area!</t>
  </si>
  <si>
    <t>ABM 27-Sep</t>
  </si>
  <si>
    <t>SL 25-Sep</t>
  </si>
  <si>
    <t>SL 4-Oct</t>
  </si>
  <si>
    <t>SL 11-Oct</t>
  </si>
  <si>
    <t>ZS 9-Oct</t>
  </si>
  <si>
    <t>Mornington Peninsula Shire Council (confirmed)</t>
  </si>
  <si>
    <t>Rural workshop, car hire required; pick up Frankston Station</t>
  </si>
  <si>
    <t>rachel.gordon@education.vic.gov.au</t>
  </si>
  <si>
    <t>03 56110322</t>
  </si>
  <si>
    <t>https://fittodrivefoundationinc.sharepoint.com/Shared%20Documents/Forms/AllItems.aspx?id=%2FShared%20Documents%2FPrograms%20%28PRO%29%2FF2D%20Workshop%202023%20%28F2D%29%2FF2D%20Program%20Logistics%2FOfficer%20Specialist%20School%2F2023&amp;viewid=0c2d3ac4%2D21da%2D4b69%2Dac1e%2Da76daa39fc1f</t>
  </si>
  <si>
    <t>SL 19-Feb</t>
  </si>
  <si>
    <t>SL 2-Oct</t>
  </si>
  <si>
    <t>Non FRV area!</t>
  </si>
  <si>
    <t>ABM 2-Oct</t>
  </si>
  <si>
    <t>Nicholas Findley &lt;nicholas.findley@education.vic.gov.au.&gt;</t>
  </si>
  <si>
    <t>specialist schools catering for all abilities; date changed from 11/09 - ABM, 14-Aug)</t>
  </si>
  <si>
    <t>Hume Central Secondary College (Town Park Campus)</t>
  </si>
  <si>
    <t>https://fittodrivefoundationinc.sharepoint.com/:f:/g/EnulYSdTXrBLszTXPIRia98BVXje5rjKLQ80JOXHlSwmDQ?e=oeZfgB</t>
  </si>
  <si>
    <t>ZS 24-jul</t>
  </si>
  <si>
    <t>ZS 15-Sep</t>
  </si>
  <si>
    <t>Confirmed - Hume PPU (via Gavin Williams)</t>
  </si>
  <si>
    <t>Ian Burke (confirmed) - ABM</t>
  </si>
  <si>
    <t>michael.barnes@frv.vic.gov.au</t>
  </si>
  <si>
    <t>ABM 3-Oct</t>
  </si>
  <si>
    <t>ZS 17-Oct</t>
  </si>
  <si>
    <t>Hume fully funded (confirm by 10/09)</t>
  </si>
  <si>
    <t>Danni/Sam</t>
  </si>
  <si>
    <t>Flinders Christian Community College (Carrum Downs)</t>
  </si>
  <si>
    <t>Austin.VanStrijp@flinders.vic.edu.au</t>
  </si>
  <si>
    <t>0416 808 381</t>
  </si>
  <si>
    <t>https://fittodrivefoundationinc.sharepoint.com/:f:/g/Eu8UIkbj33ZFubdGMq-QP1QBOrZUGCynhiidX9oN9LT3kA?e=zYaD2r</t>
  </si>
  <si>
    <t>DH 17-Aug</t>
  </si>
  <si>
    <t>DH 22-Aug</t>
  </si>
  <si>
    <t>DH 3-Oct</t>
  </si>
  <si>
    <t>Mike Barnes</t>
  </si>
  <si>
    <t>DH 6-Oct</t>
  </si>
  <si>
    <t>DH 10-Oct</t>
  </si>
  <si>
    <t>DH 19-Oct</t>
  </si>
  <si>
    <t>DH 18-Oct</t>
  </si>
  <si>
    <t>Fully funded by ASC</t>
  </si>
  <si>
    <t>No known history of Road Trauma, can have counselor on standby in case we have any students with concerns</t>
  </si>
  <si>
    <t>9395 9271</t>
  </si>
  <si>
    <t>https://fittodrivefoundationinc.sharepoint.com/:f:/g/Eo_AWRGu_shGi21IHsh55AIB_clRHtizlwkAQ-HTzou6ug?e=CHG3aX</t>
  </si>
  <si>
    <t>DH 15-Aug</t>
  </si>
  <si>
    <t>DH 24-Aug</t>
  </si>
  <si>
    <t>[This is also in column CB] "We have a small handful of EAL students and inclusive needs students. Unknown if students have history of road trauma"</t>
  </si>
  <si>
    <t>9/10: Currently WL to present - Zoe will share outline with members  if there is an update</t>
  </si>
  <si>
    <t>DH 20-oct</t>
  </si>
  <si>
    <t>DH 18-oct</t>
  </si>
  <si>
    <t>*Note for Mel from Zoe 16/8 - confirm invoicing details with new RSWG funding arrangement. Should be $400 (-$50 discount) from school, $600 from RSWG via state funds, $1560 from RSWG via Wyndham CC</t>
  </si>
  <si>
    <t>Tahnee Salmond tahnee.salmond@education.vic.gov.au</t>
  </si>
  <si>
    <t>We have a small handful of EAL students and inclusive needs students. Unknown if students have history of road trauma.</t>
  </si>
  <si>
    <t>Jessica Lazzaro</t>
  </si>
  <si>
    <t>(03) 5979 1577</t>
  </si>
  <si>
    <t>https://fittodrivefoundationinc.sharepoint.com/Shared%20Documents/Forms/AllItems.aspx?ga=1&amp;id=%2FShared%20Documents%2FPrograms%20%28PRO%29%2FF2D%20Workshop%202023%20%28F2D%29%2FF2D%20Program%20Logistics%2FWestern%20Port%20Secondary%20College%2F2023&amp;viewid=0c2d3ac4%2D21da%2D4b69%2Dac1e%2Da76daa39fc1f</t>
  </si>
  <si>
    <t>ABM 10-Oct</t>
  </si>
  <si>
    <t>SL 16-Oct</t>
  </si>
  <si>
    <t>SL 23-Oct</t>
  </si>
  <si>
    <t>3 PODs</t>
  </si>
  <si>
    <t>(03) 9788 7200</t>
  </si>
  <si>
    <t>https://fittodrivefoundationinc.sharepoint.com/Shared%20Documents/Forms/AllItems.aspx?ga=1&amp;id=%2FShared%20Documents%2FPrograms%20%28PRO%29%2FF2D%20Workshop%202023%20%28F2D%29%2FF2D%20Program%20Logistics%2FToorak%20College%2F2023&amp;viewid=0c2d3ac4%2D21da%2D4b69%2Dac1e%2Da76daa39fc1f</t>
  </si>
  <si>
    <t>SL 18-Oct</t>
  </si>
  <si>
    <t xml:space="preserve"> 8339 3060</t>
  </si>
  <si>
    <t>https://fittodrivefoundationinc.sharepoint.com/:f:/g/Ei3CRhVac55Bv_njNpiBeEEBUaEwXexUcWgM1N_eAmW2ew?e=Znt9OL</t>
  </si>
  <si>
    <t>ZS 3-Oct</t>
  </si>
  <si>
    <t>ZH 16-Oct</t>
  </si>
  <si>
    <t>ZS 24-Oct</t>
  </si>
  <si>
    <t>Hume City Council (to be confirmed)</t>
  </si>
  <si>
    <t>Belgrave heights</t>
  </si>
  <si>
    <t>9754 6435</t>
  </si>
  <si>
    <t>https://fittodrivefoundationinc.sharepoint.com/:f:/g/Ev3NjyG6ToZFnCE_dOxcADYBp9RSNpLfOimqr-PO_q0JvQ?e=hXdZoy</t>
  </si>
  <si>
    <t>DH 5-Sept</t>
  </si>
  <si>
    <t>DH Oct-12</t>
  </si>
  <si>
    <t>unconfirmed, but please CC Mike Barnes</t>
  </si>
  <si>
    <t>DH 16-Oct</t>
  </si>
  <si>
    <t>School to pay full cost</t>
  </si>
  <si>
    <t>Lynn Brown, lbrown@bhcs.vic.edu.au</t>
  </si>
  <si>
    <t>Sam/Danni</t>
  </si>
  <si>
    <t>Chris Alley, VCE Coordinator</t>
  </si>
  <si>
    <t>https://fittodrivefoundationinc.sharepoint.com/:f:/g/Esd1_3NJBJBIuh3LDnbOwa4B2p8D4njFZetAhNXZL8wHZA?e=jOsNwu</t>
  </si>
  <si>
    <t>DH 13-Sept</t>
  </si>
  <si>
    <t>DH 22-Sept</t>
  </si>
  <si>
    <t>DH 26-Sept</t>
  </si>
  <si>
    <t>DH 06-Oct</t>
  </si>
  <si>
    <t>DH 13-Oct</t>
  </si>
  <si>
    <t>ASC Fully funded</t>
  </si>
  <si>
    <t>Jan Jones. Jan.Jones@baysidecc.vic.edu.au</t>
  </si>
  <si>
    <t>Copperfield College - Delahey Senior Campus</t>
  </si>
  <si>
    <t>9307 5559</t>
  </si>
  <si>
    <t>https://fittodrivefoundationinc.sharepoint.com/:f:/g/EmJ736pyOo5Gi_BGA1t5gdQBC4M5A_yym4izXatOGOI8-w?e=pcvNp5</t>
  </si>
  <si>
    <t>ZS 1-Sep</t>
  </si>
  <si>
    <t>ZS 18-Sep</t>
  </si>
  <si>
    <t>School added 29-Aug ABM</t>
  </si>
  <si>
    <t>ABM 17-Oct</t>
  </si>
  <si>
    <t>SL  22-Oct</t>
  </si>
  <si>
    <t>ZS 20-Oct</t>
  </si>
  <si>
    <t>ZS 23-Oct</t>
  </si>
  <si>
    <t>back-to-back workshops</t>
  </si>
  <si>
    <t>Danny Diaz</t>
  </si>
  <si>
    <t>ddiaz@penola.vic.edu.au</t>
  </si>
  <si>
    <t xml:space="preserve">03 9908 9094 </t>
  </si>
  <si>
    <t>https://fittodrivefoundationinc.sharepoint.com/:f:/g/EsoRuGYti09BsauSstyrzIcB7UkNv4tSmvnfEKJ0SKzyBg?e=wL6Wjp</t>
  </si>
  <si>
    <t>ZS 6-Oct</t>
  </si>
  <si>
    <t>ZS 13-Oct</t>
  </si>
  <si>
    <t>ABM 20-Oct</t>
  </si>
  <si>
    <t>ZS 26-Oct</t>
  </si>
  <si>
    <t>ZS 3-Nov</t>
  </si>
  <si>
    <t>Hume to cover (Zoe to confirm)</t>
  </si>
  <si>
    <t>2 back-to-back workshops</t>
  </si>
  <si>
    <t>2hrs, 40mins</t>
  </si>
  <si>
    <t>VM Cohort</t>
  </si>
  <si>
    <t>https://fittodrivefoundationinc.sharepoint.com/:f:/g/EiQudhy175ZMnX_1BoHCbJQByUrb5vSVOUcfx49C9OfkZA?e=rk1nxC</t>
  </si>
  <si>
    <t>DH 22-Sep</t>
  </si>
  <si>
    <t>ABM 24-Oct</t>
  </si>
  <si>
    <t>DH 30-Oct</t>
  </si>
  <si>
    <t>DH 7-Nov</t>
  </si>
  <si>
    <t>Fit to Drive RRF</t>
  </si>
  <si>
    <t>Sue Marin. sue.marin@education.vic.gov.au</t>
  </si>
  <si>
    <t> Brigette Gilmour</t>
  </si>
  <si>
    <t>https://fittodrivefoundationinc.sharepoint.com/:f:/g/Ei4r5JieHMxMnBl6b4NQ4pEB6egNY-JplstQz8gvbMynPw?e=ezKxGc</t>
  </si>
  <si>
    <t>DH 13-Sep</t>
  </si>
  <si>
    <t>SL 14-Sep</t>
  </si>
  <si>
    <t>School contact unsure of past road trauma</t>
  </si>
  <si>
    <t>Eltham Uni requested - please don't CC (pending, ZS will send outline if confirmed)</t>
  </si>
  <si>
    <t>SL 30-Oct</t>
  </si>
  <si>
    <t>SL 2-Nov</t>
  </si>
  <si>
    <t>SL 8-Nov</t>
  </si>
  <si>
    <t>Nillumbik Youth Council confirmed (03/10)</t>
  </si>
  <si>
    <t>Marly Lucas marly.lucas@education.vic.gov.au</t>
  </si>
  <si>
    <t>Meg Exell &lt;Meg.Exell@nillumbik.vic.gov.au&gt;</t>
  </si>
  <si>
    <t>Victorian College of the Arts Secondary School</t>
  </si>
  <si>
    <t>Yr 11</t>
  </si>
  <si>
    <t>https://fittodrivefoundationinc.sharepoint.com/:f:/g/Ei9fqolrG8tLk4rpccw437wBYesflpu_56Xh8JC34dQMRA?e=fvTfop</t>
  </si>
  <si>
    <t>DH 17-Oct</t>
  </si>
  <si>
    <t>West Melbourne - Corey DIckson</t>
  </si>
  <si>
    <t>corey.dickson@police.vic.gov.au</t>
  </si>
  <si>
    <t>ABM 31-Oct</t>
  </si>
  <si>
    <t>DH 1-Nov</t>
  </si>
  <si>
    <t>DH 6-Nov</t>
  </si>
  <si>
    <t>DH 15-Nov</t>
  </si>
  <si>
    <t>Fully funded - Melbourne grant</t>
  </si>
  <si>
    <t>Bridget Higgins. bhiggins@vcass.vic.edu.au</t>
  </si>
  <si>
    <t>Heathdale Christian College - PM</t>
  </si>
  <si>
    <t xml:space="preserve"> MTass@heathdale.vic.edu.au </t>
  </si>
  <si>
    <t>https://fittodrivefoundationinc.sharepoint.com/:f:/g/Ep4pcQzAm1FEoVyDhPHIGhQBwz3AwMdZeXv17hgRD2KQQQ?e=krabZX</t>
  </si>
  <si>
    <t>ZS 19-Oct</t>
  </si>
  <si>
    <t>ZS  26-Oct</t>
  </si>
  <si>
    <t>Werribee PPU (Derek Jenkins)</t>
  </si>
  <si>
    <t>ZS 2-Nov</t>
  </si>
  <si>
    <t>ZS 8-Nov</t>
  </si>
  <si>
    <t>ZS 16-Nov</t>
  </si>
  <si>
    <t>ZS 20-Dec</t>
  </si>
  <si>
    <t xml:space="preserve">Wyndham City Council &amp; RoadSafe Westgate (confirmed) *Note for Mel from Zoe 16/8 - confirm invoicing details with new RSWG funding arrangement. </t>
  </si>
  <si>
    <t>https://fittodrivefoundationinc.sharepoint.com/Shared%20Documents/Forms/AllItems.aspx?ga=1&amp;id=%2FShared%20Documents%2FPrograms%20%28PRO%29%2FF2D%20Workshop%202023%20%28F2D%29%2FF2D%20Program%20Logistics%2FEast%20Loddon%20P%2D12%20College%2F2023&amp;viewid=0c2d3ac4%2D21da%2D4b69%2Dac1e%2Da76daa39fc1f</t>
  </si>
  <si>
    <t>SL 25-Oct</t>
  </si>
  <si>
    <t>SL 1-Nov</t>
  </si>
  <si>
    <t>SL 9-Nov</t>
  </si>
  <si>
    <t>SL 20-Nov</t>
  </si>
  <si>
    <t>Northern District Community Health (confirmed)</t>
  </si>
  <si>
    <t>Nathan Twigg nathan.twigg@education.vic.gov.au</t>
  </si>
  <si>
    <t>North Central LLEN - 9c High St,
Charlton, VIC 3525
Molly Meadows &lt;Molly.Meadows@ndch.org.au&gt;</t>
  </si>
  <si>
    <t>rebooked from Term 3 to Term 4</t>
  </si>
  <si>
    <t>03 51471790</t>
  </si>
  <si>
    <t>https://fittodrivefoundationinc.sharepoint.com/Shared%20Documents/Forms/AllItems.aspx?id=%2FShared%20Documents%2FPrograms%20%28PRO%29%2FF2D%20Workshop%202023%20%28F2D%29%2FF2D%20Program%20Logistics%2FMaffra%20Secondary%20College%2F2023&amp;viewid=0c2d3ac4%2D21da%2D4b69%2Dac1e%2Da76daa39fc1f</t>
  </si>
  <si>
    <t>SL 4- Jul</t>
  </si>
  <si>
    <t>SL 10-Jul</t>
  </si>
  <si>
    <t>School added 29-Jun - ABM</t>
  </si>
  <si>
    <t>ABM 6-Nov</t>
  </si>
  <si>
    <t>SL 12-Nov</t>
  </si>
  <si>
    <t xml:space="preserve">Rotary Club of Maffra </t>
  </si>
  <si>
    <t>Leanne Cunnignham, leanne.cunningham@education.vic.gov.au</t>
  </si>
  <si>
    <t>Helen Lanigan &lt;rotaryclubmaffra@gmail.com&gt;</t>
  </si>
  <si>
    <r>
      <rPr>
        <sz val="9"/>
        <color rgb="FF000000"/>
        <rFont val="Calibri"/>
        <family val="2"/>
        <scheme val="minor"/>
      </rPr>
      <t xml:space="preserve">PO number:  </t>
    </r>
    <r>
      <rPr>
        <b/>
        <sz val="9"/>
        <color rgb="FF212121"/>
        <rFont val="Calibri"/>
        <family val="2"/>
        <scheme val="minor"/>
      </rPr>
      <t>PO12479 (invoice to school)</t>
    </r>
  </si>
  <si>
    <t>Rural overnight trip.</t>
  </si>
  <si>
    <t>Jacana School of Autism</t>
  </si>
  <si>
    <t>https://fittodrivefoundationinc.sharepoint.com/Shared%20Documents/Forms/AllItems.aspx?ga=1&amp;id=%2FShared%20Documents%2FPrograms%20%28PRO%29%2FF2D%20Workshop%202023%20%28F2D%29%2FF2D%20Program%20Logistics%2FJacana%20School%20for%20Autism&amp;viewid=0c2d3ac4%2D21da%2D4b69%2Dac1e%2Da76daa39fc1f</t>
  </si>
  <si>
    <t>SL 27-Sep</t>
  </si>
  <si>
    <t>SL 13-Nov</t>
  </si>
  <si>
    <t>Specialist School.  Hume City Council (confirmed)</t>
  </si>
  <si>
    <t>Specialist school</t>
  </si>
  <si>
    <t>Indigenous cohort</t>
  </si>
  <si>
    <t>https://fittodrivefoundationinc.sharepoint.com/Shared%20Documents/Forms/AllItems.aspx?ga=1&amp;id=%2FShared%20Documents%2FPrograms%20%28PRO%29%2FF2D%20Workshop%202023%20%28F2D%29%2FF2D%20Program%20Logistics%2FBorinya%20Wangaratta%20Community%20Partnership%2F2023&amp;viewid=0c2d3ac4%2D21da%2D4b69%2Dac1e%2Da76daa39fc1f</t>
  </si>
  <si>
    <t>SL 20-Oct</t>
  </si>
  <si>
    <t>School added 5/10</t>
  </si>
  <si>
    <t>SL 15-Nov</t>
  </si>
  <si>
    <t>Paid for with Wangartta Grant (funds paid in advance)</t>
  </si>
  <si>
    <t xml:space="preserve">Melton Specialist School </t>
  </si>
  <si>
    <t>Dash Alimi, Linsay Knight</t>
  </si>
  <si>
    <t>https://fittodrivefoundationinc.sharepoint.com/:f:/g/EvnRIjni3KVCo3kal_-whwIB5Z6qgf1vQRVBk-XkzRGg1w?e=Kdjgmg</t>
  </si>
  <si>
    <t>ZS 6-Nov</t>
  </si>
  <si>
    <t>No police - spoke to school</t>
  </si>
  <si>
    <t>ZS 13-Nov</t>
  </si>
  <si>
    <t>ZS 17-Nov</t>
  </si>
  <si>
    <t>ZS 27-Nov</t>
  </si>
  <si>
    <t>Confirmed - $600 via RSWG's state fund, $140 via Melton CC, rest from school</t>
  </si>
  <si>
    <t>Linsay Knight; linsay.knight@education.vic.gov.au</t>
  </si>
  <si>
    <t>Katrina Ellis &lt;katrinae@melton.vic.gov.au&gt;</t>
  </si>
  <si>
    <t>https://fittodrivefoundationinc.sharepoint.com/:f:/g/Est-Hhks7EtFttquvGRtY-gBuNnbhnaRdYDJ63QcCGyDpg?e=j3h0X6</t>
  </si>
  <si>
    <t>ZS 1-Nov</t>
  </si>
  <si>
    <t xml:space="preserve">Phil Menzies (cc michael.barnes@frv.vic.gov.au) - ABM </t>
  </si>
  <si>
    <t>ABM 20-Nov</t>
  </si>
  <si>
    <t>ZS 15-Nov</t>
  </si>
  <si>
    <t>ZS 19-Nov</t>
  </si>
  <si>
    <t>ZS 29-Nov</t>
  </si>
  <si>
    <t>Zoe/Danni</t>
  </si>
  <si>
    <t>Hume Anglican Grammar</t>
  </si>
  <si>
    <r>
      <rPr>
        <sz val="9"/>
        <color rgb="FF000000"/>
        <rFont val="Calibri"/>
        <family val="2"/>
      </rPr>
      <t xml:space="preserve">Pia Salvatore. Elyse Hudson </t>
    </r>
    <r>
      <rPr>
        <b/>
        <sz val="9"/>
        <color rgb="FF000000"/>
        <rFont val="Calibri"/>
        <family val="2"/>
      </rPr>
      <t>Nov 23 onwards</t>
    </r>
  </si>
  <si>
    <t>salvatorep@humegrammar.vic.edu.au
hudsone@humegrammar.vic.edu.au</t>
  </si>
  <si>
    <t>https://fittodrivefoundationinc.sharepoint.com/:f:/g/Eu9gU3xU6Y5EpDwGRvxkkyQBpv0bYHgG0hhTJTOQIJZ60w?e=F7JEr9</t>
  </si>
  <si>
    <t>DH 23-Aug</t>
  </si>
  <si>
    <t>DH 14-Nov</t>
  </si>
  <si>
    <t>ZS 20-Nov</t>
  </si>
  <si>
    <t>ZS 24-Nov</t>
  </si>
  <si>
    <t>ZS 4-Dec</t>
  </si>
  <si>
    <t>in 2023</t>
  </si>
  <si>
    <t>6hrs, 20mins</t>
  </si>
  <si>
    <t>8363 2000</t>
  </si>
  <si>
    <t>https://fittodrivefoundationinc.sharepoint.com/:f:/g/Eu92PdNXUOZIlOA96DA98ycBHeIMdrQxS8jUtuvIXGGojA?e=lYmF2l</t>
  </si>
  <si>
    <t>ZS 8-Sep</t>
  </si>
  <si>
    <t>school added 5-Sep - ABM</t>
  </si>
  <si>
    <t>DH 21-Nov</t>
  </si>
  <si>
    <t>DH 27-Nov</t>
  </si>
  <si>
    <t>DH 5-Dec</t>
  </si>
  <si>
    <t>6-POD workshop; funding confirmed with school, Melton CC, RSWG fund</t>
  </si>
  <si>
    <t>Nena Vinski, nvinski@scg.vic.edu.au</t>
  </si>
  <si>
    <t>6-POD workshop</t>
  </si>
  <si>
    <t>https://fittodrivefoundationinc.sharepoint.com/Shared%20Documents/Forms/AllItems.aspx?ga=1&amp;id=%2FShared%20Documents%2FPrograms%20%28PRO%29%2FF2D%20Workshop%202023%20%28F2D%29%2FF2D%20Program%20Logistics%2FThornbury%20High%20School%2F2023&amp;viewid=0c2d3ac4%2D21da%2D4b69%2Dac1e%2Da76daa39fc1f</t>
  </si>
  <si>
    <t>SL 7-Nov</t>
  </si>
  <si>
    <t>ABM 21-Nov</t>
  </si>
  <si>
    <t>SL 27-Nov</t>
  </si>
  <si>
    <t>SL 6-Dec</t>
  </si>
  <si>
    <t>Darebin City Council (confirmed)</t>
  </si>
  <si>
    <t>Maria Coppola &lt;accounts@thornburyhs.vic.edu.au&gt;</t>
  </si>
  <si>
    <t>David Logan &lt;David.Logan@darebin.vic.gov.au&gt;</t>
  </si>
  <si>
    <t>F2D booked as part of Y11 Orientation program; date changed 11/07 ABM</t>
  </si>
  <si>
    <t>Ringwood east</t>
  </si>
  <si>
    <t>0408 393 679 or 9845 7777</t>
  </si>
  <si>
    <t>https://fittodrivefoundationinc.sharepoint.com/:f:/g/EimMcqDDQexBgmieUUFydSoBWYsTy_2UiF-p3Fa0Hu67Tg?e=Q2VQZF</t>
  </si>
  <si>
    <t>DH 21-Aug</t>
  </si>
  <si>
    <t>DH 10-Nov</t>
  </si>
  <si>
    <t>We have a number of EAL students and unsure about history of road trauma.</t>
  </si>
  <si>
    <t>school added 17-Aug - ABM</t>
  </si>
  <si>
    <t>ZS 22-Nov</t>
  </si>
  <si>
    <t>ZS 28-Nov</t>
  </si>
  <si>
    <t>ZS 6-Dec</t>
  </si>
  <si>
    <t>Heather confirmed school will pay full cost via email on 09/11 DH</t>
  </si>
  <si>
    <t>Nicole Hawkey AccountsPayable@tintern.vic.edu.au</t>
  </si>
  <si>
    <t>We have a number of EAL students and unsure about history of road trauma.
Zoe - Session will run 10:30-1PM. Students will have a 15 min break (F2D can allocate when this is)</t>
  </si>
  <si>
    <t>03 9823 7109 or 0413 449 748</t>
  </si>
  <si>
    <t>https://fittodrivefoundationinc.sharepoint.com/:f:/g/Erzn6EvHXZNHphtWsy1te5kBnShD0G7p3ajlqqEohv_7lw?e=yr3srF</t>
  </si>
  <si>
    <t>DH 16-Nov</t>
  </si>
  <si>
    <t>Req. Prahran HWP - 16/11</t>
  </si>
  <si>
    <t>DH 23-Nov</t>
  </si>
  <si>
    <t>DH 29-Nov</t>
  </si>
  <si>
    <t>DH 7-Dec</t>
  </si>
  <si>
    <t>confirmed via Danni (Stonnington)</t>
  </si>
  <si>
    <t>Christine Greig email christine.greig@mhs.vic.edu.au</t>
  </si>
  <si>
    <t>Rosemary (Rosie) Cramp rcramp@stonnington.vic.gov.au</t>
  </si>
  <si>
    <t>We have several students who have been involved in train incidents. Split workshop. Rosemary Cramp from City of Stonnington has been invited to attend.</t>
  </si>
  <si>
    <t>0493 875 647 or 8599 0598</t>
  </si>
  <si>
    <t>https://fittodrivefoundationinc.sharepoint.com/:f:/g/EkLA-syzHthOsx-CIuEOPRQB5pipzvo12TzDo_pHdC4Wuw?e=ta0pBq</t>
  </si>
  <si>
    <t>DH 2-Nov</t>
  </si>
  <si>
    <t>DH 24-Nov</t>
  </si>
  <si>
    <t>school added 30-Oct - ABM</t>
  </si>
  <si>
    <t>Confirmed (Jono Russell)</t>
  </si>
  <si>
    <t>DH 30-Nov</t>
  </si>
  <si>
    <t>DH 4-Dec</t>
  </si>
  <si>
    <t>DH 12-Dec</t>
  </si>
  <si>
    <t>School to pay full fee.</t>
  </si>
  <si>
    <t>Maria Curphey Maria.Curphey@education.vic.gov.au</t>
  </si>
  <si>
    <t>Students like hands-on learning and require a few short breaks.</t>
  </si>
  <si>
    <t>Term 4 Totals</t>
  </si>
  <si>
    <t>OVERALL TOTALS, 2023</t>
  </si>
  <si>
    <t>Postponed Workshops 2023</t>
  </si>
  <si>
    <t>paris.hardwick@education.vic.gov.au</t>
  </si>
  <si>
    <t>0408 013 299</t>
  </si>
  <si>
    <t>CV 18-Nov</t>
  </si>
  <si>
    <t>Can quote at $2,445 and mention that we'll try to book Goroke &amp; Kaniva to reduce costs.</t>
  </si>
  <si>
    <t>Wycheproof College</t>
  </si>
  <si>
    <t>Claire.Ison@education.vic.gov.au</t>
  </si>
  <si>
    <t>ABM</t>
  </si>
  <si>
    <t>Roadtrip with Birchip, quote TBC</t>
  </si>
  <si>
    <t>St Columba' s College Essendon</t>
  </si>
  <si>
    <t>21/4 Requested Funding from council ZS - more likely for 23/24 FY</t>
  </si>
  <si>
    <t>start workshop 11:50am - 1:05pm, (lunch break (40mins)), continue workshop 1:45pm - 3:00pm; cancelled and removed from website, calendar and WSP 9/05 ABM</t>
  </si>
  <si>
    <t>ana.jovel@education.vic.gov.au</t>
  </si>
  <si>
    <t>https://fittodrivefoundationinc.sharepoint.com/:f:/g/EoQSleNWSulJuPhLoVVrt2cBHU2p-P2wwXuB0eMseC6oHw?e=6qVm1x</t>
  </si>
  <si>
    <t>PLEASE DO NOT SEND (WILL DISCUSS)</t>
  </si>
  <si>
    <t>PLEASE DO NOT SEND</t>
  </si>
  <si>
    <t>James Munroe - PLEASE DO NOT SEND</t>
  </si>
  <si>
    <t>removed from the website, calendar and WSP 9/05 ABM</t>
  </si>
  <si>
    <t>Kate Barresi</t>
  </si>
  <si>
    <t>kate.barresi@education.vic.gov.au</t>
  </si>
  <si>
    <t>ZS 2-May</t>
  </si>
  <si>
    <t>5/5 - ED1</t>
  </si>
  <si>
    <t>school added 1-May - ABM</t>
  </si>
  <si>
    <t>source funding from Manningham CC - URGENTLY.  If no confirmation of funding, postpone workshop (unless school pays total).  Extra WL to help things run smoothly on the day (Zoe)</t>
  </si>
  <si>
    <r>
      <rPr>
        <sz val="9"/>
        <color rgb="FF000000"/>
        <rFont val="Calibri"/>
        <family val="2"/>
      </rPr>
      <t xml:space="preserve">Mount Lilydale Mercy College </t>
    </r>
    <r>
      <rPr>
        <i/>
        <sz val="9"/>
        <color rgb="FF000000"/>
        <rFont val="Calibri"/>
        <family val="2"/>
      </rPr>
      <t>(postponed, pending new date)</t>
    </r>
  </si>
  <si>
    <t>03 9237 1300</t>
  </si>
  <si>
    <t>https://fittodrivefoundationinc.sharepoint.com/:f:/g/Eo1kEX9MzM5Npk4l1jpG_G0BC7xgOS2avwYnU90lR_Yhzw?e=xdwUAC</t>
  </si>
  <si>
    <t>CV 9-Feb</t>
  </si>
  <si>
    <t>Postponed (emailed)</t>
  </si>
  <si>
    <t>06/06 - Currently WL to present</t>
  </si>
  <si>
    <t>ABM 6-Jun</t>
  </si>
  <si>
    <t>School agreed to pay (pending official new quote - ZS 9/6)</t>
  </si>
  <si>
    <r>
      <rPr>
        <sz val="9"/>
        <color rgb="FF000000"/>
        <rFont val="Calibri"/>
        <family val="2"/>
      </rPr>
      <t xml:space="preserve">Macleod College </t>
    </r>
    <r>
      <rPr>
        <i/>
        <sz val="9"/>
        <color rgb="FF000000"/>
        <rFont val="Calibri"/>
        <family val="2"/>
      </rPr>
      <t>(postponed, pending new date)</t>
    </r>
  </si>
  <si>
    <t>bar@macleod.vic.edu.au</t>
  </si>
  <si>
    <t>0447 050 732</t>
  </si>
  <si>
    <t>https://fittodrivefoundationinc.sharepoint.com/:f:/g/Eh3OdZxQUKlKihTogZy0W6oBuXo7JQPvKfK8f5wyjoYh9w?e=kesbbF</t>
  </si>
  <si>
    <t>ZS 29-May</t>
  </si>
  <si>
    <t>POSTPONED - PENDING DATE</t>
  </si>
  <si>
    <t>POSTPONED (do not send) - TELL Whittlesea (Mark Spriggs)</t>
  </si>
  <si>
    <t>POSTPONED - confirmed with FRV</t>
  </si>
  <si>
    <t>ABM 13-Jun</t>
  </si>
  <si>
    <t>ZS 12-Jun</t>
  </si>
  <si>
    <t>09/06 Confirming funding with school</t>
  </si>
  <si>
    <t>Rebecca Kimm (2023)
and Penny Nevill (2022)</t>
  </si>
  <si>
    <t>rebecca.kimm@education.vic.gov.au; penny.nevill@education.vic.gov.au</t>
  </si>
  <si>
    <t>9874 3422</t>
  </si>
  <si>
    <t>https://fittodrivefoundationinc.sharepoint.com/:f:/g/EicDzL1ZvlhEt5MvQcCj9vABiWlf-w9L5BS-W8l6ARFP7Q?e=uyicZS</t>
  </si>
  <si>
    <t>ABM 13-Jul</t>
  </si>
  <si>
    <t>ZS 19-Jul</t>
  </si>
  <si>
    <t>postponed because they tried to get a hold of Candy, who left, haven't heard from us by Tuesday 11 Jul, and therefore decided to cancel. - ABM 11/07</t>
  </si>
  <si>
    <t>Year 11 (islamic school)</t>
  </si>
  <si>
    <t>0474 280 812</t>
  </si>
  <si>
    <t>SL 14-Jul</t>
  </si>
  <si>
    <t>SL 21-Jul</t>
  </si>
  <si>
    <r>
      <rPr>
        <sz val="9"/>
        <color rgb="FF000000"/>
        <rFont val="Calibri"/>
        <family val="2"/>
      </rPr>
      <t xml:space="preserve">Requested - Whittlesea PPU </t>
    </r>
    <r>
      <rPr>
        <i/>
        <sz val="9"/>
        <color rgb="FF000000"/>
        <rFont val="Calibri"/>
        <family val="2"/>
      </rPr>
      <t>(confirm by 17/07)</t>
    </r>
  </si>
  <si>
    <t>(confirm by 17/07)</t>
  </si>
  <si>
    <t>ABM 28-Jul</t>
  </si>
  <si>
    <t>ZS 28-Jul</t>
  </si>
  <si>
    <t>ZS 3-Aug</t>
  </si>
  <si>
    <t>ZS 11-Aug</t>
  </si>
  <si>
    <t>No funding (cofirmed)</t>
  </si>
  <si>
    <t>cancelled as school could not afford full cost. 17/07 ABM:
No funding: Candy to investigate funding options or school has to pay;     From website booking: "We are an islamic school. Ideally we would like to seperate the males and females. If there is going to be presenters for smaller groups, then we are okay. Additionally, we do not promote drinking alcohol, use of drugs or relationships outside of marriage. Therefore, if we can be more sensitive on the information provided that would be great."; Date changed from 1/08 to 4/08 on 7/03 by ABM.</t>
  </si>
  <si>
    <t>https://fittodrivefoundationinc.sharepoint.com/:f:/g/EuEQdnEmu6hBjyEOsPOs0JQBnxpdNHGhtLfIqOyMso-ZpA?e=8KzORa</t>
  </si>
  <si>
    <t>ZS 7-Feb</t>
  </si>
  <si>
    <t>Contact pol to update - postponed</t>
  </si>
  <si>
    <t>Contact CFA (Tarryn to cancel) - postponed</t>
  </si>
  <si>
    <t>ABM 25-Jul</t>
  </si>
  <si>
    <t>ZS 30-Jul</t>
  </si>
  <si>
    <t>ZS 8-Jul</t>
  </si>
  <si>
    <t>Baw Baw - CONFIRMED 26/7</t>
  </si>
  <si>
    <t>postponed 25/07 due to funding - ABM:
no DoT funding - new program - new price structure</t>
  </si>
  <si>
    <t>Newport</t>
  </si>
  <si>
    <t>Bayside P-12 College Paisley Campus</t>
  </si>
  <si>
    <t>https://fittodrivefoundationinc.sharepoint.com/:f:/g/EoDw69DkXe9Cv5K8H1TQ16EBRXIwAQ_0vAt5NfNOFb9qqg?e=e3uBMQ</t>
  </si>
  <si>
    <t>PRIOR FUNDING UNAVAILABLE - CONFIRMING WHETHER SCHOOL CAN PAY (25/7)</t>
  </si>
  <si>
    <t>(confirm by 24/07)</t>
  </si>
  <si>
    <t>(confirmed) Dwayne McDonald</t>
  </si>
  <si>
    <t>ABM 3-Aug</t>
  </si>
  <si>
    <t>ZS 9-Aug</t>
  </si>
  <si>
    <t>ZS 17-Aug</t>
  </si>
  <si>
    <r>
      <rPr>
        <sz val="8"/>
        <color rgb="FF000000"/>
        <rFont val="Calibri"/>
        <family val="2"/>
      </rPr>
      <t>Hobsons Bay City Council (requested)</t>
    </r>
    <r>
      <rPr>
        <i/>
        <sz val="8"/>
        <color rgb="FF000000"/>
        <rFont val="Calibri"/>
        <family val="2"/>
      </rPr>
      <t xml:space="preserve"> (confirm by 10/07) - Zoe will set up a meeting to set up MOU 27/6 No response yet</t>
    </r>
  </si>
  <si>
    <t>postponed as Hobsons Bay stopped funding</t>
  </si>
  <si>
    <t> Annette Brown</t>
  </si>
  <si>
    <t>https://fittodrivefoundationinc.sharepoint.com/Shared%20Documents/Forms/AllItems.aspx?id=%2FShared%20Documents%2FPrograms%20%28PRO%29%2FF2D%20Workshop%202023%20%28F2D%29%2FF2D%20Program%20Logistics%2FKyneton%20High%20School%2F2023&amp;viewid=0c2d3ac4%2D21da%2D4b69%2Dac1e%2Da76daa39fc1f</t>
  </si>
  <si>
    <t>SL 9-Aug</t>
  </si>
  <si>
    <r>
      <rPr>
        <sz val="9"/>
        <color rgb="FF000000"/>
        <rFont val="Calibri"/>
        <family val="2"/>
      </rPr>
      <t>new school added 9-May - ABM</t>
    </r>
    <r>
      <rPr>
        <i/>
        <sz val="9"/>
        <color rgb="FF000000"/>
        <rFont val="Calibri"/>
        <family val="2"/>
      </rPr>
      <t xml:space="preserve"> (confirm by 07/08)</t>
    </r>
  </si>
  <si>
    <r>
      <rPr>
        <sz val="9"/>
        <color rgb="FF000000"/>
        <rFont val="Calibri"/>
        <family val="2"/>
      </rPr>
      <t>Requested - CFA</t>
    </r>
    <r>
      <rPr>
        <i/>
        <sz val="9"/>
        <color rgb="FF000000"/>
        <rFont val="Calibri"/>
        <family val="2"/>
      </rPr>
      <t xml:space="preserve"> (confirm by 7/08)</t>
    </r>
  </si>
  <si>
    <t>ABM 16-Aug</t>
  </si>
  <si>
    <t>SL 30-Aug</t>
  </si>
  <si>
    <t xml:space="preserve">No funding (workshop cancelled) </t>
  </si>
  <si>
    <t>Cancelled due to funding (Kyneton Rotary did not fund)</t>
  </si>
  <si>
    <t>Sunbury Downs College</t>
  </si>
  <si>
    <t>Tierney Carew</t>
  </si>
  <si>
    <t>tierney.carew@education.vic.gov.au</t>
  </si>
  <si>
    <t>https://fittodrivefoundationinc.sharepoint.com/:f:/g/EuRo4STNsF5KjK6FgwWTklkBxJo8d63GjZuz8IneuJQGrA?e=naZiR5</t>
  </si>
  <si>
    <t>ZS 16-Aug</t>
  </si>
  <si>
    <t>Postponement confirmed via Gavin Williams</t>
  </si>
  <si>
    <t xml:space="preserve">Gavin.x.Williams@police.vic.gov.au; SUNBURY.UNI@police.vic.gov.au; ND4-PROACTIVE-UNIT-OIC@police.vic.gov.au
</t>
  </si>
  <si>
    <t>24/8 - Postponement confirmed via Mark Crowe &amp; Michael Barnes</t>
  </si>
  <si>
    <t>ABM 23-Aug</t>
  </si>
  <si>
    <r>
      <rPr>
        <sz val="8"/>
        <color rgb="FF000000"/>
        <rFont val="Calibri"/>
        <family val="2"/>
      </rPr>
      <t xml:space="preserve">Zoe to confirm with Hume Council </t>
    </r>
    <r>
      <rPr>
        <i/>
        <sz val="8"/>
        <color rgb="FF000000"/>
        <rFont val="Calibri"/>
        <family val="2"/>
      </rPr>
      <t>(confirm by 30/07)</t>
    </r>
  </si>
  <si>
    <t>Postponed 29-Aug; Zoe is looking to rebook</t>
  </si>
  <si>
    <t>https://fittodrivefoundationinc.sharepoint.com/:f:/g/EkfHORm48RNBpK8O8PgCKpQBWF7UfLCoxbISnAdaEfCo2w?e=6mDBb6</t>
  </si>
  <si>
    <t>ZS 22-Aug</t>
  </si>
  <si>
    <t xml:space="preserve"> (confirm by 28/08) (date changed from 5/09 to 12/09)</t>
  </si>
  <si>
    <r>
      <rPr>
        <sz val="9"/>
        <color rgb="FF000000"/>
        <rFont val="Calibri"/>
        <family val="2"/>
      </rPr>
      <t>Requested - CFA</t>
    </r>
    <r>
      <rPr>
        <i/>
        <sz val="9"/>
        <color rgb="FF000000"/>
        <rFont val="Calibri"/>
        <family val="2"/>
      </rPr>
      <t xml:space="preserve">  (confirm by 21/08) (date changed from 5/09 to 12/09)</t>
    </r>
  </si>
  <si>
    <t>ZS 11-Sep</t>
  </si>
  <si>
    <t>Baw Baw - Called 26/6, email follow-up. Looking good, get written confirmation</t>
  </si>
  <si>
    <t>(date changed from 5/09 to 12/09 - ABM, 20/07); cancelled due to funding uncertainty - 6/09/23</t>
  </si>
  <si>
    <t>VCE Vocational Class</t>
  </si>
  <si>
    <t>Fiona Fuller</t>
  </si>
  <si>
    <t>fiona.fuller@education.vic.gov.au</t>
  </si>
  <si>
    <t>https://fittodrivefoundationinc.sharepoint.com/:f:/g/EkCAXoQSi7BMsfSSb9KLrl4BPX_bzACKuh4h0hrHvSk0hQ?e=XkfezA</t>
  </si>
  <si>
    <t>DH 11-Aug</t>
  </si>
  <si>
    <t>DH 26-Sep</t>
  </si>
  <si>
    <t>school approved 25-Sep - ABM</t>
  </si>
  <si>
    <t xml:space="preserve">Zoe to confirm funding </t>
  </si>
  <si>
    <t>Postponed (from September) until October. Danni re-booked the school for October. From the website: This info session is for the VCE Vocational Major class of 10 students.</t>
  </si>
  <si>
    <t>https://fittodrivefoundationinc.sharepoint.com/:f:/g/ElrwVxM1QoBJhIpzLM3UgYcBuRMw0ELbQzw1-rqhR0t4cA?e=uuPDpC</t>
  </si>
  <si>
    <t>ZS 27-Oct</t>
  </si>
  <si>
    <t>Brimbank City Council (requested 7/9)</t>
  </si>
  <si>
    <t> Peta Sirec</t>
  </si>
  <si>
    <t>Peta.Sirec@nhs.vic.edu.au</t>
  </si>
  <si>
    <t>0421 863 727</t>
  </si>
  <si>
    <t>https://fittodrivefoundationinc.sharepoint.com/Shared%20Documents/Forms/AllItems.aspx?ga=1&amp;id=%2FShared%20Documents%2FPrograms%20%28PRO%29%2FF2D%20Workshop%202023%20%28F2D%29%2FF2D%20Program%20Logistics%2FNorthcote%20High%20School%2F2023&amp;viewid=0c2d3ac4%2D21da%2D4b69%2Dac1e%2Da76daa39fc1f</t>
  </si>
  <si>
    <t>SL 26-Sep</t>
  </si>
  <si>
    <t>school added 3-Oct - ABM</t>
  </si>
  <si>
    <t>Mike Barnes (ZS informed of postponement 25/10)</t>
  </si>
  <si>
    <t>Paul-Micah.Sullivan@nhs.vic.edu.au</t>
  </si>
  <si>
    <t xml:space="preserve"> David Logan &lt;David.Logan@darebin.vic.gov.au&gt;</t>
  </si>
  <si>
    <t>Cancelled Workshops 2023</t>
  </si>
  <si>
    <t>School bookings for 2024</t>
  </si>
  <si>
    <t>SL</t>
  </si>
  <si>
    <t>Peta Sirec</t>
  </si>
  <si>
    <t>ZS 19-Dec</t>
  </si>
  <si>
    <r>
      <rPr>
        <sz val="9"/>
        <color rgb="FFFF0000"/>
        <rFont val="Calibri"/>
        <family val="2"/>
      </rPr>
      <t xml:space="preserve">Funding to be sorted and confirmed before delivery
</t>
    </r>
    <r>
      <rPr>
        <sz val="9"/>
        <color rgb="FF000000"/>
        <rFont val="Calibri"/>
        <family val="2"/>
      </rPr>
      <t>Term 1 discount to school fee applied
If back-to-back workshops possible, staff numbers will change.</t>
    </r>
  </si>
  <si>
    <t>Paris.Hardwick@education.vic.gov.au</t>
  </si>
  <si>
    <t>03 5585 1277</t>
  </si>
  <si>
    <t>look for other funding</t>
  </si>
  <si>
    <t>Mitchell Bright</t>
  </si>
  <si>
    <t>Mitchell.Bright@education.vic.gov.au</t>
  </si>
  <si>
    <t> (03) 5484 1844</t>
  </si>
  <si>
    <t>FUNDING MUST BE CONFIRMED</t>
  </si>
  <si>
    <t>DH</t>
  </si>
  <si>
    <t>DH Nov-21 (2023)</t>
  </si>
  <si>
    <r>
      <t xml:space="preserve">Boroondara City Council - </t>
    </r>
    <r>
      <rPr>
        <b/>
        <sz val="8"/>
        <color rgb="FFED7D31"/>
        <rFont val="Calibri"/>
        <family val="2"/>
      </rPr>
      <t>TO CONFIRM
20% discount on school fee applied
5% discount for pre-payment will be offered on invoice, valid until 8 December 2023.</t>
    </r>
  </si>
  <si>
    <t>City of Port Phillip</t>
  </si>
  <si>
    <t>Youth2Industry College</t>
  </si>
  <si>
    <t>Saari Frochot-Ryan</t>
  </si>
  <si>
    <t>sfrochotchauhan@y2ic.vic.edu.au</t>
  </si>
  <si>
    <t>Source funding prior to workshop. From the website: "We are interested, if gap funding is available we are keen to go ahead."</t>
  </si>
  <si>
    <t>03 54971205</t>
  </si>
  <si>
    <t>attempt to find funding, otherwsie special discounts applied to this school.  roadtrip with Birchip w/shop. - see Mel</t>
  </si>
  <si>
    <t>attemp to find funding, otherwise special discounts applied to this school.  roadtrip with Donald w/shop. - see Mel</t>
  </si>
  <si>
    <t>Holmesglen Institute (Moorabbin Campus)</t>
  </si>
  <si>
    <t>TAFE paying full workshop cost themsleves.  20% discount applied to booking fee.  A further 5% discount will apply for early payment.  Invoice being sent 06/12/2023</t>
  </si>
  <si>
    <t>Loren Cronin, Campus Principal</t>
  </si>
  <si>
    <t>DH 15-Dec</t>
  </si>
  <si>
    <t>Fully funder by Hume Council</t>
  </si>
  <si>
    <t>Plumpton</t>
  </si>
  <si>
    <t>ZS 18-Dec</t>
  </si>
  <si>
    <r>
      <rPr>
        <sz val="8"/>
        <color rgb="FF000000"/>
        <rFont val="Calibri"/>
        <family val="2"/>
        <scheme val="minor"/>
      </rPr>
      <t xml:space="preserve">Funding from Melton CC - confirm before delivery.
</t>
    </r>
    <r>
      <rPr>
        <sz val="8"/>
        <color rgb="FFFF0000"/>
        <rFont val="Calibri"/>
        <family val="2"/>
        <scheme val="minor"/>
      </rPr>
      <t>Term 1 booking discount of 20% applied</t>
    </r>
  </si>
  <si>
    <t>Micah Collie</t>
  </si>
  <si>
    <t>Micah.Collie@education.vic.gov.au</t>
  </si>
  <si>
    <r>
      <rPr>
        <sz val="8"/>
        <color rgb="FF000000"/>
        <rFont val="Calibri"/>
        <family val="2"/>
        <scheme val="minor"/>
      </rPr>
      <t xml:space="preserve">Term 1 marketing campaign discount applied, pre-payment discount will be offered.  </t>
    </r>
    <r>
      <rPr>
        <sz val="8"/>
        <color rgb="FFFF0000"/>
        <rFont val="Calibri"/>
        <family val="2"/>
        <scheme val="minor"/>
      </rPr>
      <t>MUST SECURE FUNDING</t>
    </r>
  </si>
  <si>
    <t>DH Dec-11 (2023)</t>
  </si>
  <si>
    <t>Hume fully funded</t>
  </si>
  <si>
    <t>Simonds Catholic College (boys)</t>
  </si>
  <si>
    <t>DH Dec-5 (2023)</t>
  </si>
  <si>
    <t>Melbourne City Council Grant - fully paid for</t>
  </si>
  <si>
    <t>Funding to be sorted and confirmed before delivery. Term 2 Discount applied</t>
  </si>
  <si>
    <t>Andrew Renolds</t>
  </si>
  <si>
    <t>Andrew. Renolds@education.vic.gov.au</t>
  </si>
  <si>
    <t>03 53581700</t>
  </si>
  <si>
    <t>SL 13-Dec</t>
  </si>
  <si>
    <t>Funding to be found before delivery!</t>
  </si>
  <si>
    <t>Part funded using Casey grant.  Term 2 marketing discount applied.  School to pay difference. Cost of both workshops added then divided in 2 for same cost for each workshop</t>
  </si>
  <si>
    <t>Funding needs to be approved before delivery.  Marketing campaign discount of 15% of school fee applied.  Further discount of 5% for pre-payment by 8 Dec 2023 will be applied to invoice, if new date has been chosen before then.</t>
  </si>
  <si>
    <t>ASC funding</t>
  </si>
  <si>
    <t>9933 0500</t>
  </si>
  <si>
    <t>Bayside or Kingston???</t>
  </si>
  <si>
    <t>Trish Moloney</t>
  </si>
  <si>
    <t>trish.moloney@kilbreda.vic.edu.au</t>
  </si>
  <si>
    <r>
      <t xml:space="preserve">school has said session will be 9-10am.  Please check that they are OK with the length of our workshop.  </t>
    </r>
    <r>
      <rPr>
        <sz val="8"/>
        <color rgb="FFED7D31"/>
        <rFont val="Calibri"/>
        <family val="2"/>
      </rPr>
      <t>SCHOOL TO PAY FULL AMOUNT?? (same as 2023)
15% discount on school booking fee applied.
5% discount for pre-payment will be offered on invoice, valid until 8 Decemebr 2023.</t>
    </r>
  </si>
  <si>
    <t>03 5971 6000 </t>
  </si>
  <si>
    <t>Mornington Shire Council fully funded</t>
  </si>
  <si>
    <t>Late morning session, workshop commences at 11am.  Mornington Shire Council funding.  Fully funded.</t>
  </si>
  <si>
    <t>Lauren Hatch</t>
  </si>
  <si>
    <t>Lauren.Hatch@education.vic.gov.au</t>
  </si>
  <si>
    <t>BlueScope Steel Western Port fully funded</t>
  </si>
  <si>
    <t>Danielle Prescott</t>
  </si>
  <si>
    <t>danielle.prescott18@gmail.com</t>
  </si>
  <si>
    <t>DH 11-Dec (2023)</t>
  </si>
  <si>
    <t>Hume CC - fully funded</t>
  </si>
  <si>
    <t>Nicollette Plakas, Year 11 Coordinator</t>
  </si>
  <si>
    <t>nicollette.plakas@education.vic.gov.au</t>
  </si>
  <si>
    <t>Fully funded by Hume Council</t>
  </si>
  <si>
    <t>"Student number may change (studentes sometimes leave as they begin Year 11 and we are unaware until early 2024)."</t>
  </si>
  <si>
    <r>
      <rPr>
        <sz val="9"/>
        <color rgb="FF000000"/>
        <rFont val="Calibri"/>
        <family val="2"/>
      </rPr>
      <t xml:space="preserve">Sunbury College </t>
    </r>
    <r>
      <rPr>
        <b/>
        <sz val="9"/>
        <color rgb="FF000000"/>
        <rFont val="Calibri"/>
        <family val="2"/>
      </rPr>
      <t>DH is in discussions w/ school contact 15/12</t>
    </r>
  </si>
  <si>
    <t>Danni to send confirmation in 2024</t>
  </si>
  <si>
    <t>Victoria school terms 2023</t>
  </si>
  <si>
    <t>School term</t>
  </si>
  <si>
    <t>School term dates*</t>
  </si>
  <si>
    <t>Term 1 Victoria</t>
  </si>
  <si>
    <t>Monday 30 January 2023 - Thursday 6 April 2023</t>
  </si>
  <si>
    <t>Term 2 Victoria</t>
  </si>
  <si>
    <t>Monday 24 April 2023 - Friday 23 June 2023</t>
  </si>
  <si>
    <t>Term 3 Victoria</t>
  </si>
  <si>
    <t>Monday 10 July 2023 - Friday 15 September 2023</t>
  </si>
  <si>
    <t>Term 4 Victoria</t>
  </si>
  <si>
    <t>Monday 2 October 2023 - Wednesday 20 December 2023</t>
  </si>
  <si>
    <t>2023 - F2D</t>
  </si>
  <si>
    <t>Term</t>
  </si>
  <si>
    <t>Term Totals</t>
  </si>
  <si>
    <t>Booked</t>
  </si>
  <si>
    <t>Target</t>
  </si>
  <si>
    <t>Term Under/Over</t>
  </si>
  <si>
    <t>Yearly Under/Over</t>
  </si>
  <si>
    <t>Totals</t>
  </si>
  <si>
    <t>Target Remaining</t>
  </si>
  <si>
    <t>Term 1</t>
  </si>
  <si>
    <t>Term 2</t>
  </si>
  <si>
    <t>Term 3</t>
  </si>
  <si>
    <t>Term 4</t>
  </si>
  <si>
    <t>Column1</t>
  </si>
  <si>
    <t>Column2</t>
  </si>
  <si>
    <t>Master Workshop Planner 2024</t>
  </si>
  <si>
    <t>Workshop Details</t>
  </si>
  <si>
    <t>Area</t>
  </si>
  <si>
    <t>Student Numbers</t>
  </si>
  <si>
    <t>Cohort</t>
  </si>
  <si>
    <t>Classification</t>
  </si>
  <si>
    <t>PODs</t>
  </si>
  <si>
    <t>Workshop Type</t>
  </si>
  <si>
    <t>Workshop Times</t>
  </si>
  <si>
    <t>Shift Times</t>
  </si>
  <si>
    <t>School Contact Details</t>
  </si>
  <si>
    <t>Folder Link
(Outline &amp; photos for social media)</t>
  </si>
  <si>
    <t>Communications</t>
  </si>
  <si>
    <t>Follow-ups / Notes / Considerations</t>
  </si>
  <si>
    <t xml:space="preserve">Victoria Police  </t>
  </si>
  <si>
    <t>Road Rescue Service</t>
  </si>
  <si>
    <t>Before the Workshop</t>
  </si>
  <si>
    <t>After the Workshop</t>
  </si>
  <si>
    <t>Engagement</t>
  </si>
  <si>
    <t>School Invoice</t>
  </si>
  <si>
    <t>Council Invoice</t>
  </si>
  <si>
    <t>Other Invoice</t>
  </si>
  <si>
    <t>Booking Approval Date</t>
  </si>
  <si>
    <t>Buckle Up</t>
  </si>
  <si>
    <t>Look Up</t>
  </si>
  <si>
    <t>Give Way</t>
  </si>
  <si>
    <t>Pace Yourself</t>
  </si>
  <si>
    <t>Night Rider</t>
  </si>
  <si>
    <t>Back Roads</t>
  </si>
  <si>
    <t xml:space="preserve">School Contact Name </t>
  </si>
  <si>
    <t>Request</t>
  </si>
  <si>
    <t>PL Name(s)</t>
  </si>
  <si>
    <t>Final Outline to PL/PFs + VicPol/ FRV/CFA</t>
  </si>
  <si>
    <t>Checklist to PL</t>
  </si>
  <si>
    <t>Regularly Booked School</t>
  </si>
  <si>
    <r>
      <t>Re-engaged School</t>
    </r>
    <r>
      <rPr>
        <b/>
        <sz val="8"/>
        <rFont val="Calibri"/>
        <family val="2"/>
        <scheme val="minor"/>
      </rPr>
      <t xml:space="preserve"> (missed at least 1 year)</t>
    </r>
  </si>
  <si>
    <t>ALL Funding Confirmed</t>
  </si>
  <si>
    <t>School Extra Information</t>
  </si>
  <si>
    <t>Council Extra Information</t>
  </si>
  <si>
    <t>Other Extra Information</t>
  </si>
  <si>
    <t>regular</t>
  </si>
  <si>
    <t>2hrs 55mins</t>
  </si>
  <si>
    <t>https://fittodrivefoundationinc.sharepoint.com/Shared%20Documents/Forms/AllItems.aspx?ct=1678695936474&amp;or=OWA%2DNT&amp;cid=93f755e1%2Dbebb%2D7e2f%2Dae59%2De64a6df30a1d&amp;ga=1&amp;id=%2FShared%20Documents%2FPrograms%20%28PRO%29%2FF2D%20Workshop%20%28F2D%29%2FF2D%20Program%20Logistics%2FEdenhope%20College%2F2024&amp;viewid=0c2d3ac4%2D21da%2D4b69%2Dac1e%2Da76daa39fc1f</t>
  </si>
  <si>
    <t>SL 24-Jan</t>
  </si>
  <si>
    <t>SL 30-Jan</t>
  </si>
  <si>
    <t>Email request to Andrew North, James Richardson (17/1)</t>
  </si>
  <si>
    <t>Linda McLenna, David Piera</t>
  </si>
  <si>
    <t xml:space="preserve">linda.mclennan@police.vic.gov.au, david.piera@police.vic.gov.au </t>
  </si>
  <si>
    <t>PL</t>
  </si>
  <si>
    <t>SL 5-Mar</t>
  </si>
  <si>
    <t>West Wimmer Shire Council (confirmed)</t>
  </si>
  <si>
    <t>Lisa Oliver</t>
  </si>
  <si>
    <t>Lisa.Oliver4@education.vic.gov.au</t>
  </si>
  <si>
    <t>Lead Davies</t>
  </si>
  <si>
    <t>LeahDavies@westwimmera.vic.gov.au</t>
  </si>
  <si>
    <t>Mitchell Bright, Anita White</t>
  </si>
  <si>
    <t>Mitchell.Bright@education.vic.gov.au, Anita.White@education.vic.gov.au</t>
  </si>
  <si>
    <t>https://fittodrivefoundationinc.sharepoint.com/Shared%20Documents/Forms/AllItems.aspx?ct=1678695936474&amp;or=OWA%2DNT&amp;cid=93f755e1%2Dbebb%2D7e2f%2Dae59%2De64a6df30a1d&amp;ga=1&amp;id=%2FShared%20Documents%2FPrograms%20%28PRO%29%2FF2D%20Workshop%20%28F2D%29%2FF2D%20Program%20Logistics%2FRochester%20Secondary%20College%2F2024&amp;viewid=0c2d3ac4%2D21da%2D4b69%2Dac1e%2Da76daa39fc1f</t>
  </si>
  <si>
    <t>SL 31-Jan</t>
  </si>
  <si>
    <t>SL 5-Feb</t>
  </si>
  <si>
    <t>Unsucessfull grant (14/2)</t>
  </si>
  <si>
    <t>Anita White</t>
  </si>
  <si>
    <t>anita.white@education.vic.gov.au</t>
  </si>
  <si>
    <t>2hrs 50mins</t>
  </si>
  <si>
    <t>0407 870 196</t>
  </si>
  <si>
    <t>https://fittodrivefoundationinc.sharepoint.com/:f:/g/EqHDwmwoqt1FtKl8DU_RbrsBlCCmPD73HbKuYZVWVAEEdA?e=7k4dp2</t>
  </si>
  <si>
    <t>DH 12-Feb</t>
  </si>
  <si>
    <t>DH 15-Feb</t>
  </si>
  <si>
    <t>DH 12--Feb</t>
  </si>
  <si>
    <t>EAL, Indigenous, no known road trauma</t>
  </si>
  <si>
    <t>Email request to [ED1] ForeGreg Garrisson, Tania McLaren, Forest Hill Police Station (17/1)</t>
  </si>
  <si>
    <t>Sonia DeFilippis (request training)</t>
  </si>
  <si>
    <t>Sonia.DeFilippis@police.vic.gov.au</t>
  </si>
  <si>
    <t>Mike Barnes confirmed Brad Thompson on 15/02 DH</t>
  </si>
  <si>
    <t>ABM 13-Feb</t>
  </si>
  <si>
    <t>DH 18-Mar</t>
  </si>
  <si>
    <t>DH 06-Jun</t>
  </si>
  <si>
    <t>School to pay full amount DH
20% discount on school fee applied
5% discount for pre-payment will be offered on invoice, valid until 8 December 2023.</t>
  </si>
  <si>
    <t>accounts@cggs.vic.edu.au</t>
  </si>
  <si>
    <t>2hrs 35mins</t>
  </si>
  <si>
    <t xml:space="preserve">Saari Frochot-Chauhan </t>
  </si>
  <si>
    <t>0401 978 607</t>
  </si>
  <si>
    <t>https://fittodrivefoundationinc.sharepoint.com/:f:/g/EgJuw_u6H91Ll1147KsYlTgBVVKHUhqTynglzekA-q7qvw?e=DMonSR</t>
  </si>
  <si>
    <t>ZS on DH's behalf 22-Dec</t>
  </si>
  <si>
    <t>DH 19-Feb</t>
  </si>
  <si>
    <t>DH (school to cover gap with discount as approved by MB)</t>
  </si>
  <si>
    <t xml:space="preserve">We have a wide variety of student leaning needs both cognitive and social emotional. We have a number of students with ASD and ADHD.
</t>
  </si>
  <si>
    <t>Email request to [SD1] Prahran PPU, Ingrid Ebert, Alex Prestney (7/2)</t>
  </si>
  <si>
    <t>`</t>
  </si>
  <si>
    <r>
      <rPr>
        <sz val="8"/>
        <color rgb="FF000000"/>
        <rFont val="Calibri"/>
        <family val="2"/>
        <scheme val="minor"/>
      </rPr>
      <t xml:space="preserve">Dwayne McDonald </t>
    </r>
    <r>
      <rPr>
        <b/>
        <sz val="8"/>
        <color rgb="FF000000"/>
        <rFont val="Calibri"/>
        <family val="2"/>
        <scheme val="minor"/>
      </rPr>
      <t>DH 20/02</t>
    </r>
  </si>
  <si>
    <r>
      <rPr>
        <b/>
        <sz val="8"/>
        <color rgb="FF000000"/>
        <rFont val="Calibri"/>
        <family val="2"/>
      </rPr>
      <t xml:space="preserve">School to pay $586 + GST as per MB, DH </t>
    </r>
    <r>
      <rPr>
        <sz val="8"/>
        <color rgb="FF000000"/>
        <rFont val="Calibri"/>
        <family val="2"/>
      </rPr>
      <t>Source funding prior to workshop. From the website: "We are interested, if gap funding is available we are keen to go ahead."</t>
    </r>
  </si>
  <si>
    <t>Melvin Tanyag</t>
  </si>
  <si>
    <t>admin@y2ic.vic.edu.au</t>
  </si>
  <si>
    <t>split</t>
  </si>
  <si>
    <t>3hrs 41mins</t>
  </si>
  <si>
    <t>Peta Sirec (who booked F2D), Christine Martin and Joanna Gerantidis (Year 11 Coordinators)</t>
  </si>
  <si>
    <t>Peta.Sirec@nhs.vic.edu.au, Christine.Martin@nhs.vic.edu.au,  Joanna.Gerantidis@nhs.vic.edu.au</t>
  </si>
  <si>
    <t xml:space="preserve"> 0421 863 727</t>
  </si>
  <si>
    <t>https://fittodrivefoundationinc.sharepoint.com/Shared%20Documents/Forms/AllItems.aspx?ct=1678695936474&amp;or=OWA%2DNT&amp;cid=93f755e1%2Dbebb%2D7e2f%2Dae59%2De64a6df30a1d&amp;ga=1&amp;id=%2FShared%20Documents%2FPrograms%20%28PRO%29%2FF2D%20Workshop%20%28F2D%29%2FF2D%20Program%20Logistics%2FNorthcote%20High%20School%2F2024&amp;viewid=0c2d3ac4%2D21da%2D4b69%2Dac1e%2Da76daa39fc1f</t>
  </si>
  <si>
    <t>SL 7-Feb</t>
  </si>
  <si>
    <t>Email request to [ND5] Roberto Gelvezon,PRESTON.UNI@police.vic.gov.au (17/1)</t>
  </si>
  <si>
    <t xml:space="preserve">Moreton, Andrew </t>
  </si>
  <si>
    <t>Andrew.Moreton@police.vic.gov.au</t>
  </si>
  <si>
    <r>
      <rPr>
        <sz val="8"/>
        <color rgb="FF7030A0"/>
        <rFont val="Calibri"/>
        <family val="2"/>
        <scheme val="minor"/>
      </rPr>
      <t xml:space="preserve">Luke Romanin and Karl Smith </t>
    </r>
    <r>
      <rPr>
        <b/>
        <sz val="8"/>
        <color rgb="FF7030A0"/>
        <rFont val="Calibri"/>
        <family val="2"/>
        <scheme val="minor"/>
      </rPr>
      <t>DH 20/02</t>
    </r>
  </si>
  <si>
    <t>SL 26-Feb</t>
  </si>
  <si>
    <t>Darebin City Council (confirmed)
School will pay (confirmed)</t>
  </si>
  <si>
    <t xml:space="preserve">Peta Sirec </t>
  </si>
  <si>
    <t xml:space="preserve">David Logan </t>
  </si>
  <si>
    <t>David.Logan@darebin.vic.gov.au</t>
  </si>
  <si>
    <t xml:space="preserve">3hrs  </t>
  </si>
  <si>
    <t>https://fittodrivefoundationinc.sharepoint.com/Shared%20Documents/Forms/AllItems.aspx?ga=1&amp;id=%2FShared%20Documents%2FPrograms%20%28PRO%29%2FF2D%20Workshop%20%28F2D%29%2FF2D%20Program%20Logistics%2FDonald%20High%20School%2F2024&amp;viewid=0c2d3ac4%2D21da%2D4b69%2Dac1e%2Da76daa39fc1f</t>
  </si>
  <si>
    <t>SL 1-Feb</t>
  </si>
  <si>
    <t>Email request to Andrew Downes, Zac Bull (17/1)</t>
  </si>
  <si>
    <t>Zac Bull, Andrew Downes</t>
  </si>
  <si>
    <t>zac.bull@police.vic.gov.au, andrew.downes@police.vic.gov.au</t>
  </si>
  <si>
    <t>Application withdrew (29/2)</t>
  </si>
  <si>
    <t>Carolyn Potter</t>
  </si>
  <si>
    <t>2hrs 45mins</t>
  </si>
  <si>
    <t>https://fittodrivefoundationinc.sharepoint.com/Shared%20Documents/Forms/AllItems.aspx?ga=1&amp;id=%2FShared%20Documents%2FPrograms%20%28PRO%29%2FF2D%20Workshop%20%28F2D%29%2FF2D%20Program%20Logistics%2FBirchip%20P%2D12%20School%2F2024&amp;viewid=0c2d3ac4%2D21da%2D4b69%2Dac1e%2Da76daa39fc1f</t>
  </si>
  <si>
    <t>Julie Coffey</t>
  </si>
  <si>
    <t>julie.coffey@education.vic.gov.au</t>
  </si>
  <si>
    <t>3hrs 20mins</t>
  </si>
  <si>
    <t>https://fittodrivefoundationinc.sharepoint.com/:f:/g/EpL5nwYlqYdMoq16Uf69Eo0BcL1C37QeOuIcb6NxL3MfjA?e=gw7u4W</t>
  </si>
  <si>
    <t>ZS 30-Jan</t>
  </si>
  <si>
    <t>ZS 14-Feb</t>
  </si>
  <si>
    <t>Email request to [ND2] Wyndham Police Station, Anita Harraway</t>
  </si>
  <si>
    <t>Carmel  Frith</t>
  </si>
  <si>
    <t>carmel.frith@police.vic.gov.au, ND2CYT@police.vic.gov.au</t>
  </si>
  <si>
    <r>
      <rPr>
        <sz val="8"/>
        <color rgb="FF000000"/>
        <rFont val="Calibri"/>
        <family val="2"/>
      </rPr>
      <t xml:space="preserve">Aaron Ficheroux </t>
    </r>
    <r>
      <rPr>
        <b/>
        <sz val="8"/>
        <color rgb="FF000000"/>
        <rFont val="Calibri"/>
        <family val="2"/>
      </rPr>
      <t>DH 20/02</t>
    </r>
  </si>
  <si>
    <t>Funding to be confirmed before workshop delivery</t>
  </si>
  <si>
    <t>Carole McMahon</t>
  </si>
  <si>
    <t>Carole.McMahon@holmesglen.edu.au</t>
  </si>
  <si>
    <t>03 9209 5529</t>
  </si>
  <si>
    <t>https://fittodrivefoundationinc.sharepoint.com/Shared%20Documents/Forms/AllItems.aspx?ga=1&amp;id=%2FShared%20Documents%2FPrograms%20%28PRO%29%2FF2D%20Workshop%20%28F2D%29%2FF2D%20Program%20Logistics%2FHolmesglen%20Institute%20%28Moorabbin%20Campus%29%2F2024&amp;viewid=0c2d3ac4%2D21da%2D4b69%2Dac1e%2Da76daa39fc1f</t>
  </si>
  <si>
    <t>SL 29-Feb</t>
  </si>
  <si>
    <t>Email request to [Moorabbin PPU] Chris Dawson (17/1)</t>
  </si>
  <si>
    <t>Tania Stacey, Sofia Alexious</t>
  </si>
  <si>
    <t>tania.stacey@police.vic.gov.au, Sofia.Alexiou@police.vic.gov.au</t>
  </si>
  <si>
    <r>
      <rPr>
        <sz val="8"/>
        <color rgb="FF000000"/>
        <rFont val="Calibri"/>
        <family val="2"/>
        <scheme val="minor"/>
      </rPr>
      <t xml:space="preserve">Phil Cuthbert </t>
    </r>
    <r>
      <rPr>
        <b/>
        <sz val="8"/>
        <color rgb="FF000000"/>
        <rFont val="Calibri"/>
        <family val="2"/>
        <scheme val="minor"/>
      </rPr>
      <t>ABM 26/02</t>
    </r>
  </si>
  <si>
    <t>ABM 26-Feb</t>
  </si>
  <si>
    <t>Y (Danni sent a seperate version)</t>
  </si>
  <si>
    <t>School pays full cost</t>
  </si>
  <si>
    <t>carole.mcmahon@holmesglen.edu.au</t>
  </si>
  <si>
    <t>specialist</t>
  </si>
  <si>
    <t>2hrs 30mins</t>
  </si>
  <si>
    <t>03 9066 3690</t>
  </si>
  <si>
    <t>https://fittodrivefoundationinc.sharepoint.com/:f:/g/Evw3od5kBeVCpvTV3slNk_4B8vbuHEAyWfHO0_4HasEaaQ?e=2VL2z8</t>
  </si>
  <si>
    <t>DH 14-Mar</t>
  </si>
  <si>
    <t>All students are classed as special needs</t>
  </si>
  <si>
    <t>Email request to ND4 PPU, David Gunn, Gavin Williams (17/1)</t>
  </si>
  <si>
    <t>ND4-PROACTIVE-UNIT-OIC@police.vic.gov.au, gavin.x.williams@police.vic.gov.au</t>
  </si>
  <si>
    <t>rq'd DH. Richard Izard confirmed 15/03</t>
  </si>
  <si>
    <t>DH 15-Mar</t>
  </si>
  <si>
    <t>Marnie Cooper</t>
  </si>
  <si>
    <t>marnie.cooper2@education.vic.gov.au</t>
  </si>
  <si>
    <t>James Drake</t>
  </si>
  <si>
    <t>3hrs 15mins</t>
  </si>
  <si>
    <t>https://fittodrivefoundationinc.sharepoint.com/:f:/g/Ej3L9OIJlS5EqlMhT_6hHgkBSH2K0wSX7j7YAuOPLwghsA?e=4vejvS</t>
  </si>
  <si>
    <t>ZS 16-Feb</t>
  </si>
  <si>
    <t>Email request to ND3 PPU, Erin Kennedy (17/1)</t>
  </si>
  <si>
    <t>rq'd DH. Brad Pratt confirmed 15/03</t>
  </si>
  <si>
    <t>ABM 12-Mar</t>
  </si>
  <si>
    <t>Funding from Melton CC - confirm before delivery.
Term 1 booking discount of 20% applied</t>
  </si>
  <si>
    <t>Year 11 +12</t>
  </si>
  <si>
    <t>https://fittodrivefoundationinc.sharepoint.com/Shared%20Documents/Forms/AllItems.aspx?ga=1&amp;id=%2FShared%20Documents%2FPrograms%20%28PRO%29%2FF2D%20Workshop%20%28F2D%29%2FF2D%20Program%20Logistics%2FNumurkah%20Secondary%20College%2F2024&amp;viewid=0c2d3ac4%2D21da%2D4b69%2Dac1e%2Da76daa39fc1f</t>
  </si>
  <si>
    <t>SL 8-Feb</t>
  </si>
  <si>
    <t>SL 18-Mar</t>
  </si>
  <si>
    <t>Term 1 marketing campaign discount applied, pre-payment discount will be offered.  MUST SECURE FUNDING</t>
  </si>
  <si>
    <t>Email request to Bernadette Brooks (17/1)</t>
  </si>
  <si>
    <t xml:space="preserve">Bernadette Brooks </t>
  </si>
  <si>
    <t>CFA</t>
  </si>
  <si>
    <t>ABM 19-Mar</t>
  </si>
  <si>
    <t>SL 4-Apr</t>
  </si>
  <si>
    <t>Moira Shire grant (confirmed)
Numurkah Rotary Club (unsuccessful)</t>
  </si>
  <si>
    <t>2hrs</t>
  </si>
  <si>
    <t>https://fittodrivefoundationinc.sharepoint.com/:f:/g/Ev2bSCizO79IkLqKYj3u4Q4BDKRJX0gcOKv5GomtQPBAjg?e=B6sZiy</t>
  </si>
  <si>
    <t>DH 10-Apr</t>
  </si>
  <si>
    <t>Phil Cuthbert confirmed DH 15/04</t>
  </si>
  <si>
    <t>DH 12-Apr</t>
  </si>
  <si>
    <t>accounts.payable@stmarys.vic.edu.au</t>
  </si>
  <si>
    <t>Michelle Dowsett</t>
  </si>
  <si>
    <t>Michelle.Dowsett@education.vic.gov.au</t>
  </si>
  <si>
    <t>56450u0</t>
  </si>
  <si>
    <t>SL 4-Mar</t>
  </si>
  <si>
    <t>SL 9-Apr</t>
  </si>
  <si>
    <t>Email request to [SD3] Sharron Patterson (5/3)</t>
  </si>
  <si>
    <t xml:space="preserve">Jason Dickinson </t>
  </si>
  <si>
    <t>Karl Smith confirmed DH 15/04</t>
  </si>
  <si>
    <t>ABM 9-Apr</t>
  </si>
  <si>
    <t>Cardinia Shire Council (confirmed 5/2)</t>
  </si>
  <si>
    <t>Ramesh Shrestha</t>
  </si>
  <si>
    <t>R.Shrestha@cardinia.vic.gov.au</t>
  </si>
  <si>
    <t>2hr 45mins</t>
  </si>
  <si>
    <t>Paul David Salomon</t>
  </si>
  <si>
    <t>0425 736 265</t>
  </si>
  <si>
    <t>https://fittodrivefoundationinc.sharepoint.com/:f:/g/EtRHEFVFgR5KlYIlgkBnJdkB7ryTtOoObQ4H4ehWtutZvA?e=djShpR</t>
  </si>
  <si>
    <t>DH 22-Mar</t>
  </si>
  <si>
    <t>all of our students have a learning difficulty</t>
  </si>
  <si>
    <t>Email request to [ED1]  Sonia DeFilippis (5/3)</t>
  </si>
  <si>
    <t>DH 15-Apr</t>
  </si>
  <si>
    <t>School to pay $1140+GST DH 16/04
Funding to be found before delivery!</t>
  </si>
  <si>
    <t>Phil Dunmill</t>
  </si>
  <si>
    <t xml:space="preserve"> dunmip@rossbourne.vic.edu.au</t>
  </si>
  <si>
    <t>2hrs 25 mins</t>
  </si>
  <si>
    <t>9580 6311</t>
  </si>
  <si>
    <t>https://fittodrivefoundationinc.sharepoint.com/:f:/g/EtMlstzYphRFuvER3AITNR8Bzo-8i2eFNmiX0AsAggP5Ww?e=Qw8ce3</t>
  </si>
  <si>
    <t>DH  16-Feb</t>
  </si>
  <si>
    <t>DH 27-Mar</t>
  </si>
  <si>
    <t>"SPLIT WORKSHOP 
approx 120 per group, WL x 1 + WF x 3
Mel has example w/shop if needed.  Shift = 4hrs, 5mins"
we have a small number of International (EAL) Students</t>
  </si>
  <si>
    <t>Email request to [Moorabbin PPU] (13/2)</t>
  </si>
  <si>
    <t xml:space="preserve">chris.dawson@police.vic.gov.au, moorabbin-PPU-OIC@police.vic.gov.au </t>
  </si>
  <si>
    <t>Rick Brash (happy to do back-to-back) confirmed DH 15/04</t>
  </si>
  <si>
    <t>School to pay $860+GST DH
no funding available</t>
  </si>
  <si>
    <t>Wendy</t>
  </si>
  <si>
    <t>pscaccountspayable@parkdalesc.vic.edu.au</t>
  </si>
  <si>
    <t>Keegan Ryan</t>
  </si>
  <si>
    <t xml:space="preserve">keegan.ryan@education.vic.gov.au </t>
  </si>
  <si>
    <t>https://fittodrivefoundationinc.sharepoint.com/Shared%20Documents/Forms/AllItems.aspx?ga=1&amp;id=%2FShared%20Documents%2FPrograms%20%28PRO%29%2FF2D%20Workshop%20%28F2D%29%2FF2D%20Program%20Logistics%2FMacleod%20College%2F2024&amp;viewid=0c2d3ac4%2D21da%2D4b69%2Dac1e%2Da76daa39fc1f</t>
  </si>
  <si>
    <t>SL 22-Apr</t>
  </si>
  <si>
    <t>Email request to [ND5] Brendan Dyer</t>
  </si>
  <si>
    <t>SO Ian Burke confirmed DH 22/04</t>
  </si>
  <si>
    <t>ABM 16-Apr</t>
  </si>
  <si>
    <t>Banyule City Council (confirmed 5/3)</t>
  </si>
  <si>
    <t>Nina Nigro</t>
  </si>
  <si>
    <t>nina.nigro@education.vic.gov.au</t>
  </si>
  <si>
    <t>Alison Wood</t>
  </si>
  <si>
    <t> accounts.payable@banyule.vic.gov.au</t>
  </si>
  <si>
    <t>PO# is 289695</t>
  </si>
  <si>
    <t xml:space="preserve">School's purchase order # P005924.
</t>
  </si>
  <si>
    <t>Andrew Reynolds</t>
  </si>
  <si>
    <t>Andrew. Reynolds@education.vic.gov.au</t>
  </si>
  <si>
    <t>https://fittodrivefoundationinc.sharepoint.com/Shared%20Documents/Forms/AllItems.aspx?ga=1&amp;id=%2FShared%20Documents%2FPrograms%20%28PRO%29%2FF2D%20Workshop%20%28F2D%29%2FF2D%20Program%20Logistics%2FStawell%20Secondary%20College%2F2024&amp;viewid=0c2d3ac4%2D21da%2D4b69%2Dac1e%2Da76daa39fc1f</t>
  </si>
  <si>
    <t>SL 16-Apr</t>
  </si>
  <si>
    <t>Email request to Shaun Allen (12/2)</t>
  </si>
  <si>
    <t>Paul.Santuccione@police.vic.gov.au</t>
  </si>
  <si>
    <t>ABM 23-Apr</t>
  </si>
  <si>
    <t>SL 21-May</t>
  </si>
  <si>
    <t>Sponsorship application (approved 16/4)</t>
  </si>
  <si>
    <t xml:space="preserve">Andrew Reynolds </t>
  </si>
  <si>
    <t>Andrew.Reynolds@education.vic.gov.au</t>
  </si>
  <si>
    <t>https://fittodrivefoundationinc.sharepoint.com/Shared%20Documents/Forms/AllItems.aspx?ga=1&amp;id=%2FShared%20Documents%2FPrograms%20%28PRO%29%2FF2D%20Workshop%20%28F2D%29%2FF2D%20Program%20Logistics%2FCarrum%20Downs%20Secondary%20College%2F2024&amp;viewid=0c2d3ac4%2D21da%2D4b69%2Dac1e%2Da76daa39fc1f</t>
  </si>
  <si>
    <t>SL 26-Mar</t>
  </si>
  <si>
    <t xml:space="preserve">Email request to Mark Foster (5/3) </t>
  </si>
  <si>
    <t xml:space="preserve">Mark Foster 
Peter Vanderneer </t>
  </si>
  <si>
    <t>mark.foster@police.vic.gov.au, peter.vandermeer@police.vic.gov.au</t>
  </si>
  <si>
    <t>LFF Andrew D'Arcy confirmed DH 22/04</t>
  </si>
  <si>
    <t>Lexi</t>
  </si>
  <si>
    <t>ABM 30-Apr</t>
  </si>
  <si>
    <t>SL 6-May</t>
  </si>
  <si>
    <t>N for before; Y for after</t>
  </si>
  <si>
    <t xml:space="preserve">Teegan Simmons </t>
  </si>
  <si>
    <t>Templestowe</t>
  </si>
  <si>
    <t>2 hrs</t>
  </si>
  <si>
    <t>Andreas Carydias</t>
  </si>
  <si>
    <t>acar@tc.vic.edu.au</t>
  </si>
  <si>
    <t>9850 6333</t>
  </si>
  <si>
    <t>https://fittodrivefoundationinc.sharepoint.com/:f:/g/EgIcA-hBGypMrLDR-0yrH3MBrxtMUFskCZjKUUJ_2PgXRg?e=wXVjCT</t>
  </si>
  <si>
    <t>From website: Not a full workshop - 2 x 2PODs, 1st delivery 09:30-10:30AM, second delivery 1:30-2:30PM. 50 students total, 2 lots of 25 students. 1 staff required. Delivered in Box Hill, likely Box Hill Community Centre. VCEVM students. Fully funded by school (confirmed).</t>
  </si>
  <si>
    <t>N (altered structure)</t>
  </si>
  <si>
    <t>Full funding confirmed by school</t>
  </si>
  <si>
    <t xml:space="preserve">Ryan Griffith, Andrea Carydias
</t>
  </si>
  <si>
    <t>rgr@tc.vic.edu.au acar@tc.vic.edu.au</t>
  </si>
  <si>
    <t>2hrs 10mins</t>
  </si>
  <si>
    <t>https://fittodrivefoundationinc.sharepoint.com/:f:/g/EgsBwQANv89FtuCIzC-f5sABUhvLnrzqBv5MvjwIPdw7Eg?e=Mcs1BU</t>
  </si>
  <si>
    <t>DH 18-Apr</t>
  </si>
  <si>
    <t>DH 26-Apr</t>
  </si>
  <si>
    <t>Email request to [ND1] Chris McGeachan</t>
  </si>
  <si>
    <t>Aaron Heriot and Raj</t>
  </si>
  <si>
    <t>SSO Brad Pratt confirmed DH 22/04</t>
  </si>
  <si>
    <t>Jack C</t>
  </si>
  <si>
    <t>DH 28-May</t>
  </si>
  <si>
    <t>sccaccounts@sccmelb.catholic.edu.au</t>
  </si>
  <si>
    <t>https://fittodrivefoundationinc.sharepoint.com/Shared%20Documents/Forms/AllItems.aspx?ga=1&amp;id=%2FShared%20Documents%2FPrograms%20%28PRO%29%2FF2D%20Workshop%20%28F2D%29%2FF2D%20Program%20Logistics%2FFlinders%20Christian%20Community%20College%20Tyabb%20Campus%2F2024&amp;viewid=0c2d3ac4%2D21da%2D4b69%2Dac1e%2Da76daa39fc1f</t>
  </si>
  <si>
    <t>SL 20-Mar</t>
  </si>
  <si>
    <t>"We are after a start at 10am and it concluding around 12:40pm"</t>
  </si>
  <si>
    <t>Email request to Somerville PPU (14/3)</t>
  </si>
  <si>
    <t>ABM 7-May</t>
  </si>
  <si>
    <t>SL 13-May</t>
  </si>
  <si>
    <t xml:space="preserve">
ASC/FMP to fund $980</t>
  </si>
  <si>
    <t xml:space="preserve">Julie Gillett  </t>
  </si>
  <si>
    <t>Year 10, Year 11 and Year 12</t>
  </si>
  <si>
    <t xml:space="preserve">Megan Steel </t>
  </si>
  <si>
    <t>Megan.Steel@education.vic.gov.au</t>
  </si>
  <si>
    <t>https://fittodrivefoundationinc.sharepoint.com/Shared%20Documents/Forms/AllItems.aspx?ga=1&amp;id=%2FShared%20Documents%2FPrograms%20%28PRO%29%2FF2D%20Workshop%20%28F2D%29%2FF2D%20Program%20Logistics%2FKaniva%20College%2F2024&amp;viewid=0c2d3ac4%2D21da%2D4b69%2Dac1e%2Da76daa39fc1f</t>
  </si>
  <si>
    <t>SL 2-Apr</t>
  </si>
  <si>
    <t>Email request to Linda McLenna, David Piera (21/3)</t>
  </si>
  <si>
    <t>ABM 14-May</t>
  </si>
  <si>
    <t>SL 28-May</t>
  </si>
  <si>
    <t>West Wimmera Shire Council supports $1,800 while school contributes $550</t>
  </si>
  <si>
    <t>https://fittodrivefoundationinc.sharepoint.com/Shared%20Documents/Forms/AllItems.aspx?ga=1&amp;id=%2FShared%20Documents%2FPrograms%20%28PRO%29%2FF2D%20Workshop%20%28F2D%29%2FF2D%20Program%20Logistics%2FSt%2E%20Peter%27s%20College%20Cranbourne%20Campus%2F2024&amp;viewid=0c2d3ac4%2D21da%2D4b69%2Dac1e%2Da76daa39fc1f</t>
  </si>
  <si>
    <t>SL 25-Mar</t>
  </si>
  <si>
    <t>Email request to [SD3] Dave Smith, Narre Warren PS (17/1)</t>
  </si>
  <si>
    <t>SSO Shaun Pacher confirmed DH 31/05</t>
  </si>
  <si>
    <t xml:space="preserve">Emma Lloyd Smith </t>
  </si>
  <si>
    <t>https://fittodrivefoundationinc.sharepoint.com/Shared%20Documents/Forms/AllItems.aspx?ga=1&amp;id=%2FShared%20Documents%2FPrograms%20%28PRO%29%2FF2D%20Workshop%20%28F2D%29%2FF2D%20Program%20Logistics%2FSt%2E%20Peter%27s%20College%20Clyde%20North%20Campus%2F2024&amp;viewid=0c2d3ac4%2D21da%2D4b69%2Dac1e%2Da76daa39fc1f</t>
  </si>
  <si>
    <t>Email request to [SD3] Sharron Patterson (5/2)</t>
  </si>
  <si>
    <t>LFF Rick Brash confirmed DH 31/05</t>
  </si>
  <si>
    <t>back-to-back</t>
  </si>
  <si>
    <t>Loes Parma</t>
  </si>
  <si>
    <t>loes.parma@education.vic.gov.au</t>
  </si>
  <si>
    <t>0412 799 993</t>
  </si>
  <si>
    <t>https://fittodrivefoundationinc.sharepoint.com/Shared%20Documents/Forms/AllItems.aspx?ga=1&amp;id=%2FShared%20Documents%2FPrograms%20%28PRO%29%2FF2D%20Workshop%20%28F2D%29%2FF2D%20Program%20Logistics%2FKambrya%20College%2F2024&amp;viewid=0c2d3ac4%2D21da%2D4b69%2Dac1e%2Da76daa39fc1f</t>
  </si>
  <si>
    <t>SL 14-Mar</t>
  </si>
  <si>
    <t>Email request to [SD3] Dave Smith, Narre Warren PS (12/2)</t>
  </si>
  <si>
    <t>LFF Luke Romanin confirmed DH 04/06; second presenter TBC</t>
  </si>
  <si>
    <t>SL 4-June</t>
  </si>
  <si>
    <t>Casey grant (confirmed)</t>
  </si>
  <si>
    <t>Copperfield College (Delahey Senior Campus)</t>
  </si>
  <si>
    <t xml:space="preserve">Milos Subotic </t>
  </si>
  <si>
    <t>milos.subotic@education.vic.gov.au</t>
  </si>
  <si>
    <t>0418 836 251</t>
  </si>
  <si>
    <t>https://fittodrivefoundationinc.sharepoint.com/Shared%20Documents/Forms/AllItems.aspx?ga=1&amp;id=%2FShared%20Documents%2FPrograms%20%28PRO%29%2FF2D%20Workshop%20%28F2D%29%2FF2D%20Program%20Logistics%2FCopperfield%20College%2F2024&amp;viewid=0c2d3ac4%2D21da%2D4b69%2Dac1e%2Da76daa39fc1f</t>
  </si>
  <si>
    <t>From website: Booking lodged by Sam. School has agreed to pay full cost</t>
  </si>
  <si>
    <t>Email request to ND3 PPU</t>
  </si>
  <si>
    <t>Dale Murley</t>
  </si>
  <si>
    <t>Dale.Murley@police.vic.gov.au</t>
  </si>
  <si>
    <t>LFF Richard Izard confirmed DH 04/06; second presenter TBC</t>
  </si>
  <si>
    <t xml:space="preserve">School pays full cost (confirmed) </t>
  </si>
  <si>
    <t>Please 'CC the following contacts
Milos Subotic &lt;Milos.Subotic@education.vic.gov.au&gt;
Bobby Todorovski &lt;Bobby.Todorovski@education.vic.gov.au&gt;</t>
  </si>
  <si>
    <t>2 hrs, 55 mins</t>
  </si>
  <si>
    <t>https://fittodrivefoundationinc.sharepoint.com/:f:/g/EkmbN3pDYMlFmLHUeLRVBJkB-OMf76gV7VdGeB6DIPOjSg?e=GkTAb4</t>
  </si>
  <si>
    <t>DH 26-03</t>
  </si>
  <si>
    <t>DH 22-03</t>
  </si>
  <si>
    <t>DH 22-Apr</t>
  </si>
  <si>
    <t>DH 29-May</t>
  </si>
  <si>
    <t>SO Phil Cuthbert confirmed DH 04/06</t>
  </si>
  <si>
    <t>DH 20-Aug</t>
  </si>
  <si>
    <t>Funding confirmed. School agreed to pay full amount.</t>
  </si>
  <si>
    <t>Jason Cheung</t>
  </si>
  <si>
    <t>jsc@cgs.vic.edu.au</t>
  </si>
  <si>
    <t>https://fittodrivefoundationinc.sharepoint.com/Shared%20Documents/Forms/AllItems.aspx?ga=1&amp;id=%2FShared%20Documents%2FPrograms%20%28PRO%29%2FF2D%20Workshop%20%28F2D%29%2FF2D%20Program%20Logistics%2FPadua%20College%2F2024&amp;viewid=0c2d3ac4%2D21da%2D4b69%2Dac1e%2Da76daa39fc1f</t>
  </si>
  <si>
    <t>SL 5-June</t>
  </si>
  <si>
    <t>SL 10-June</t>
  </si>
  <si>
    <t>Email request to Somerville PPU (17/1)</t>
  </si>
  <si>
    <r>
      <rPr>
        <b/>
        <sz val="8"/>
        <color rgb="FF000000"/>
        <rFont val="Calibri"/>
        <family val="2"/>
        <scheme val="minor"/>
      </rPr>
      <t xml:space="preserve">Leading Firefighter Rick Brash confirmed DH 13/06
</t>
    </r>
    <r>
      <rPr>
        <sz val="8"/>
        <color rgb="FF000000"/>
        <rFont val="Calibri"/>
        <family val="2"/>
        <scheme val="minor"/>
      </rPr>
      <t>ZS requested via Mike Barnes 11/12/23</t>
    </r>
  </si>
  <si>
    <t xml:space="preserve">Claire Davey </t>
  </si>
  <si>
    <t>claire.davey@mornpen.vic.gov.au</t>
  </si>
  <si>
    <r>
      <rPr>
        <b/>
        <sz val="8"/>
        <color rgb="FF000000"/>
        <rFont val="Calibri"/>
        <family val="2"/>
        <scheme val="minor"/>
      </rPr>
      <t xml:space="preserve">Station Officer Briody Walker confirmed DH 13/06
</t>
    </r>
    <r>
      <rPr>
        <sz val="8"/>
        <color rgb="FF000000"/>
        <rFont val="Calibri"/>
        <family val="2"/>
        <scheme val="minor"/>
      </rPr>
      <t>ZS requested via Mike Barnes 11/12/23</t>
    </r>
  </si>
  <si>
    <t> Alex Canton</t>
  </si>
  <si>
    <t>alex.canton@education.vic.gov.au</t>
  </si>
  <si>
    <t>https://fittodrivefoundationinc.sharepoint.com/Shared%20Documents/Forms/AllItems.aspx?ga=1&amp;id=%2FShared%20Documents%2FPrograms%20%28PRO%29%2FF2D%20Workshop%20%28F2D%29%2FF2D%20Program%20Logistics%2FSomerville%20Secondary%20College%2F2024&amp;viewid=0c2d3ac4%2D21da%2D4b69%2Dac1e%2Da76daa39fc1f</t>
  </si>
  <si>
    <t>SL 6-June</t>
  </si>
  <si>
    <t xml:space="preserve">Sam requested </t>
  </si>
  <si>
    <t>Fully funded by Mornington Peninsula Shire Council funding</t>
  </si>
  <si>
    <t>Catholic Ladies College Eltham</t>
  </si>
  <si>
    <t>Samuel Ribeiro</t>
  </si>
  <si>
    <t xml:space="preserve"> sribeiro@clc.vic.edu.au</t>
  </si>
  <si>
    <t>https://fittodrivefoundationinc.sharepoint.com/:f:/g/ElMOD_-bU3pPtCpvGUn_muYBBPCCy5wdeqE8zRXvOOOyoA?e=O6i8FQ</t>
  </si>
  <si>
    <t>ZS 24-May</t>
  </si>
  <si>
    <t>From website: lodged by Zoe. School can pay full amount. This is a year 10 cohort. Quoted $1620+GST. Strong preference for June 20 as this is when other cohorts are doing things, but if this definitely won't work for us, let me know and I'll discuss this with the school. Thank you :)</t>
  </si>
  <si>
    <t>Email request to Etham and Diamond Creek stations (24/5)</t>
  </si>
  <si>
    <t xml:space="preserve">Samuel Ribeiro </t>
  </si>
  <si>
    <t>SRibeiro@clc.vic.edu.au</t>
  </si>
  <si>
    <t>https://fittodrivefoundationinc.sharepoint.com/Shared%20Documents/Forms/AllItems.aspx?ga=1&amp;id=%2FShared%20Documents%2FPrograms%20%28PRO%29%2FF2D%20Workshop%20%28F2D%29%2FF2D%20Program%20Logistics%2FMaribyrnong%20College%2F2024&amp;viewid=0c2d3ac4%2D21da%2D4b69%2Dac1e%2Da76daa39fc1f</t>
  </si>
  <si>
    <t>Workshop conducted at Ormond College - 49 College Cres, Parkville</t>
  </si>
  <si>
    <t>Email request to ND1 PPU, Aaron Heriot</t>
  </si>
  <si>
    <t>SSO Brad Pratt confirmed DH 21/06</t>
  </si>
  <si>
    <t>ABM 18-Jun</t>
  </si>
  <si>
    <t>Workshop to be delivered at Ormond College (University of Melbourne).  2 x PODs each</t>
  </si>
  <si>
    <t>2 hrs, 10 mins</t>
  </si>
  <si>
    <t>https://fittodrivefoundationinc.sharepoint.com/:f:/g/EsMVY8aClPpKjWrBKIUqcYIBWry6hpVTMe6RV0lfL2RlUQ?e=ffcXMy</t>
  </si>
  <si>
    <t>DH 14-Jun</t>
  </si>
  <si>
    <t>Workshop will go 5 minutes into recess</t>
  </si>
  <si>
    <t>Email request to Chris Dawson (12/2)</t>
  </si>
  <si>
    <t xml:space="preserve">chris.dawson@police.vic.gov.au, </t>
  </si>
  <si>
    <r>
      <rPr>
        <b/>
        <sz val="8"/>
        <color rgb="FF000000"/>
        <rFont val="Calibri"/>
        <family val="2"/>
        <scheme val="minor"/>
      </rPr>
      <t xml:space="preserve">SSO Shaun Pacher confirmed DH 21/06
</t>
    </r>
    <r>
      <rPr>
        <sz val="8"/>
        <color rgb="FF000000"/>
        <rFont val="Calibri"/>
        <family val="2"/>
        <scheme val="minor"/>
      </rPr>
      <t>ZS requested via Mike Barnes 27/11/23</t>
    </r>
  </si>
  <si>
    <t>school has said session will be 9-10am.  Please check that they are OK with the length of our workshop.  SCHOOL TO PAY FULL AMOUNT?? (same as 2023)
15% discount on school booking fee applied.
5% discount for pre-payment will be offered on invoice, valid until 8 Decemebr 2023.</t>
  </si>
  <si>
    <t>Tash Penny</t>
  </si>
  <si>
    <t>tash.penny@kilbreda.vic.edu.au</t>
  </si>
  <si>
    <t>School fully paid 01/02/2024</t>
  </si>
  <si>
    <t>laura.murphy2@education.vic.gov.au</t>
  </si>
  <si>
    <t>03 97894544</t>
  </si>
  <si>
    <t>https://fittodrivefoundationinc.sharepoint.com/Shared%20Documents/Forms/AllItems.aspx?ga=1&amp;id=%2FShared%20Documents%2FPrograms%20%28PRO%29%2FF2D%20Workshop%20%28F2D%29%2FF2D%20Program%20Logistics%2FMcClelland%20College%2F2024&amp;viewid=0c2d3ac4%2D21da%2D4b69%2Dac1e%2Da76daa39fc1f</t>
  </si>
  <si>
    <t>SL 17-May</t>
  </si>
  <si>
    <t xml:space="preserve">Email request to Mark Foster (20/5) </t>
  </si>
  <si>
    <t xml:space="preserve">Mark Foster </t>
  </si>
  <si>
    <t xml:space="preserve">LFF Andrew D’Arcy confirmed DH 21/06
Sam requested </t>
  </si>
  <si>
    <t xml:space="preserve">ASC funding </t>
  </si>
  <si>
    <t xml:space="preserve">DH  </t>
  </si>
  <si>
    <t xml:space="preserve">2 hrs, 20 mins </t>
  </si>
  <si>
    <t>Amenah Dennaoui</t>
  </si>
  <si>
    <t>a.dennaoui@ilimcollege.vic.edu.au</t>
  </si>
  <si>
    <t>9302 3771</t>
  </si>
  <si>
    <t>https://fittodrivefoundationinc.sharepoint.com/:f:/g/EgNDdDLIN91LhykoFDxE3l4BjdzB3EM0A5m4uRKKKD9qsQ?e=CwPm3A</t>
  </si>
  <si>
    <t>DH 31-May</t>
  </si>
  <si>
    <t>DH 2-July</t>
  </si>
  <si>
    <t>We have some students with a range of learning difficulties</t>
  </si>
  <si>
    <t>Email request to ND4 PPU</t>
  </si>
  <si>
    <t>Gavin.x.Williams@police.vic.gov.au, ND4-PROACTIVE-UNIT-OIC@police.vic.gov.au</t>
  </si>
  <si>
    <t>LFF Jono Rundell confirmed DH 11/07</t>
  </si>
  <si>
    <t>DH 15-Jul</t>
  </si>
  <si>
    <t>DH 11-Jul</t>
  </si>
  <si>
    <t>DH 16-Jul</t>
  </si>
  <si>
    <t>payables@ilimcollege.vic.edu.au</t>
  </si>
  <si>
    <t>SL/ZS</t>
  </si>
  <si>
    <t>3 hrs, 25 mins</t>
  </si>
  <si>
    <t>Anne-lise Haugen</t>
  </si>
  <si>
    <t>ahaugen@pgs.vic.edu.au</t>
  </si>
  <si>
    <t>https://fittodrivefoundationinc.sharepoint.com/Shared%20Documents/Forms/AllItems.aspx?ga=1&amp;id=%2FShared%20Documents%2FPrograms%20%28PRO%29%2FF2D%20Workshop%20%28F2D%29%2FF2D%20Program%20Logistics%2FPeninsula%20Grammar%2F2024&amp;viewid=0c2d3ac4%2D21da%2D4b69%2Dac1e%2Da76daa39fc1f</t>
  </si>
  <si>
    <t xml:space="preserve">Mark Foster 
</t>
  </si>
  <si>
    <t>SO Briody Walker confirmed DH 22/07</t>
  </si>
  <si>
    <t>DH 19-Jul</t>
  </si>
  <si>
    <t>11;55</t>
  </si>
  <si>
    <t>https://fittodrivefoundationinc.sharepoint.com/Shared%20Documents/Forms/AllItems.aspx?ga=1&amp;id=%2FShared%20Documents%2FPrograms%20%28PRO%29%2FF2D%20Workshop%20%28F2D%29%2FF2D%20Program%20Logistics%2FCasterton%20Secondary%20College%2F2024&amp;viewid=0c2d3ac4%2D21da%2D4b69%2Dac1e%2Da76daa39fc1f</t>
  </si>
  <si>
    <t>date changed from 1/05 to 25/07 - ABM 15/04</t>
  </si>
  <si>
    <t>Email request to Lee-Anne Nelson (17/1)</t>
  </si>
  <si>
    <t>Ripple Effect Grant (successful)</t>
  </si>
  <si>
    <t>Lake Colac School</t>
  </si>
  <si>
    <t>https://fittodrivefoundationinc.sharepoint.com/:f:/g/EivrBqfFwmFLslRh1L_rQvcBjWlIC_b7G41xV7zF1AuKMg?e=QIjeV8</t>
  </si>
  <si>
    <t>CFA. requested DH 25/06/24</t>
  </si>
  <si>
    <t xml:space="preserve">N </t>
  </si>
  <si>
    <t xml:space="preserve">School will pay $350, Rotary Club of Colac West will contribute $500, the rest comes out from Fit2Drive Rural Funds (confirmed by Mel). </t>
  </si>
  <si>
    <t>2 hrs, 35 mins</t>
  </si>
  <si>
    <t>Gurminder Kaur</t>
  </si>
  <si>
    <t>Gurminder.Kaur@education.vic.gov.au</t>
  </si>
  <si>
    <t>https://fittodrivefoundationinc.sharepoint.com/:f:/g/EtdJ2Gad6RxMkVNLHa0Kl9sB1k5T65dyGH2GkyVRBJR3lA?e=axUdz1</t>
  </si>
  <si>
    <t>Date changed from 6/05 to 31/07 (ABM 18-03)</t>
  </si>
  <si>
    <t>LFF Chris Tanner confirmed DH 22/07/24</t>
  </si>
  <si>
    <t>DH 23-Jul</t>
  </si>
  <si>
    <t>DH 30-Jul</t>
  </si>
  <si>
    <t>N (not accessible for students)</t>
  </si>
  <si>
    <t>2 hrs, 48 mins</t>
  </si>
  <si>
    <r>
      <rPr>
        <b/>
        <sz val="8"/>
        <color rgb="FF000000"/>
        <rFont val="Calibri"/>
      </rPr>
      <t xml:space="preserve">(update as of 23/07: Danny Diaz) </t>
    </r>
    <r>
      <rPr>
        <sz val="8"/>
        <color rgb="FF000000"/>
        <rFont val="Calibri"/>
      </rPr>
      <t>Danielle Prescott</t>
    </r>
  </si>
  <si>
    <t>DDiaz@penola.vic.edu.au
dprescott@penola.vic.edu.au</t>
  </si>
  <si>
    <r>
      <rPr>
        <b/>
        <sz val="8"/>
        <color rgb="FF000000"/>
        <rFont val="Calibri"/>
        <scheme val="minor"/>
      </rPr>
      <t xml:space="preserve">Danny: 9301 7865
</t>
    </r>
    <r>
      <rPr>
        <sz val="8"/>
        <color rgb="FF000000"/>
        <rFont val="Calibri"/>
        <scheme val="minor"/>
      </rPr>
      <t xml:space="preserve">
431040816</t>
    </r>
  </si>
  <si>
    <t>https://fittodrivefoundationinc.sharepoint.com/:f:/g/ErDUDt9GQFxDiGNpXSxOfksBppyTdErsfr7BONi5sD0qfg?e=H9dZY5</t>
  </si>
  <si>
    <t>DH 21-Jun</t>
  </si>
  <si>
    <t>2 PLs requested; Many EAL and students with addtional needs, sufficient support will be provided</t>
  </si>
  <si>
    <t>ZS requested via Mike Barnes 27/11/23</t>
  </si>
  <si>
    <t>Liam &amp; Jack C</t>
  </si>
  <si>
    <t>DH 01-Aug</t>
  </si>
  <si>
    <t>Janine Ireland</t>
  </si>
  <si>
    <t>jireland@penola.vic.edu.au</t>
  </si>
  <si>
    <t>https://fittodrivefoundationinc.sharepoint.com/Shared%20Documents/Forms/AllItems.aspx?id=%2FShared%20Documents%2FPrograms%20%28PRO%29%2FF2D%20Workshop%20%28F2D%29%2FF2D%20Program%20Logistics%2FWestern%20Port%20Secondary%20College%2F2024&amp;viewid=0c2d3ac4%2D21da%2D4b69%2Dac1e%2Da76daa39fc1f</t>
  </si>
  <si>
    <t>ZS requested via Mike Barnes 11/12/23 (confirm FRV/CFA area)</t>
  </si>
  <si>
    <t>ABM 30-Jul</t>
  </si>
  <si>
    <t>https://fittodrivefoundationinc.sharepoint.com/Shared%20Documents/Forms/AllItems.aspx?id=%2FShared%20Documents%2FPrograms%20%28PRO%29%2FF2D%20Workshop%20%28F2D%29%2FF2D%20Program%20Logistics%2FRosebud%20Secondary%20College%2F2024&amp;viewid=0c2d3ac4%2D21da%2D4b69%2Dac1e%2Da76daa39fc1f</t>
  </si>
  <si>
    <t>Cancelled morning-of</t>
  </si>
  <si>
    <t>requested DH</t>
  </si>
  <si>
    <t>Funding from Mornington Pen Shire Council - to be confirmed</t>
  </si>
  <si>
    <t>https://fittodrivefoundationinc.sharepoint.com/Shared%20Documents/Forms/AllItems.aspx?id=%2FShared%20Documents%2FPrograms%20%28PRO%29%2FF2D%20Workshop%20%28F2D%29%2FF2D%20Program%20Logistics%2FMount%20Eliza%20Secondary%20College%2F2024&amp;viewid=0c2d3ac4%2D21da%2D4b69%2Dac1e%2Da76daa39fc1f</t>
  </si>
  <si>
    <t>SL 12-Mar</t>
  </si>
  <si>
    <t>ABM 5-Aug</t>
  </si>
  <si>
    <t>2 hrs, 45 mins</t>
  </si>
  <si>
    <t>https://fittodrivefoundationinc.sharepoint.com/:f:/g/Egp0ie2YVIdAv2WjuGlNJn0BYuk-TJiP_Q9cYDzQO1XTzw?e=oJ8ZSp</t>
  </si>
  <si>
    <t>DH 7-Jun</t>
  </si>
  <si>
    <t>DH 02-Aug</t>
  </si>
  <si>
    <t>LFF Aaron Ficheroux confirmed DH</t>
  </si>
  <si>
    <t>Wendy Tingley</t>
  </si>
  <si>
    <t>wendy.tingley@education.vic.gov.au</t>
  </si>
  <si>
    <t>Patterson River Secondary School</t>
  </si>
  <si>
    <t>Mollie Riddle</t>
  </si>
  <si>
    <t>Mollie.Riddle@education.vic.gov.au</t>
  </si>
  <si>
    <r>
      <t> </t>
    </r>
    <r>
      <rPr>
        <sz val="8"/>
        <color rgb="FF000000"/>
        <rFont val="Calibri"/>
        <family val="2"/>
        <scheme val="minor"/>
      </rPr>
      <t>0411846724</t>
    </r>
  </si>
  <si>
    <t>https://fittodrivefoundationinc.sharepoint.com/Shared%20Documents/Forms/AllItems.aspx?id=%2FShared%20Documents%2FPrograms%20%28PRO%29%2FF2D%20Workshop%20%28F2D%29%2FF2D%20Program%20Logistics%2FPatterson%20River%20Secondary%20College%2F2024&amp;viewid=0c2d3ac4%2D21da%2D4b69%2Dac1e%2Da76daa39fc1f</t>
  </si>
  <si>
    <t>Rick Brash</t>
  </si>
  <si>
    <t>ABM 13-Aug</t>
  </si>
  <si>
    <t>Part funded FMP/ASC (school contribution = $400)</t>
  </si>
  <si>
    <t>DH/JC</t>
  </si>
  <si>
    <t>2hrs, 21 mins</t>
  </si>
  <si>
    <t>Rani Valencich</t>
  </si>
  <si>
    <t>rvalencich@scr.vic.edu.au</t>
  </si>
  <si>
    <t>https://fittodrivefoundationinc.sharepoint.com/:f:/g/Ep95m5fuxolOjEjQK8T02WoB27t4evQQxjQ-FwgQ8CXTJA?e=ZdoVEh</t>
  </si>
  <si>
    <t>DH 9-Aug</t>
  </si>
  <si>
    <t>There will be students with a range of different learning needs (ASD, ADHD, dyslexia, etc.)</t>
  </si>
  <si>
    <t>DH/JC 22-Aug</t>
  </si>
  <si>
    <t>JC 30-Aug</t>
  </si>
  <si>
    <t>Jacquie Ryan</t>
  </si>
  <si>
    <t>accountspayable@scr.vic.edu.au</t>
  </si>
  <si>
    <t>DH/LC</t>
  </si>
  <si>
    <t>Camberwell Girls Grammar</t>
  </si>
  <si>
    <t>2hrs, 20 mins</t>
  </si>
  <si>
    <t>https://fittodrivefoundationinc.sharepoint.com/:f:/g/EqHDwmwoqt1FtKl8DU_RbrsBlCCmPD73HbKuYZVWVAEEdA?e=O0FtN4</t>
  </si>
  <si>
    <t>DH 25-Jun</t>
  </si>
  <si>
    <t>DH 18-Jul</t>
  </si>
  <si>
    <t>DH 13-Aug</t>
  </si>
  <si>
    <t>Year 10 cohort. EAL, Indigenous Students, we use gender inclusive language and pronouns at CGGS Bell-less school. Timeframe for F2D Workshop TBC. This is for a Year 10 cohort. They would like to have the F2D Workshop delivered to their Year 10s, instead of Year 11s, on an ongoing basis "as we are finding that our [Year 10] students are starting driving or getting their Ls now". Currently, August 27 is their only available date. I don't have written confirmation that the school is happy to pay for the workshop, like they did earlier in the year, but based on my previous conversations with Kath, I don't believe this will be an issue. Shall seek written confirmation of school funding as soon as the workshop date is confirmed."</t>
  </si>
  <si>
    <t>Req. Forest Hill -8/8 ZS</t>
  </si>
  <si>
    <t>Forest Hill uniformed</t>
  </si>
  <si>
    <t>requested DH 25/06/24</t>
  </si>
  <si>
    <t>ABM 19-Aug</t>
  </si>
  <si>
    <t>JC 26-Aug</t>
  </si>
  <si>
    <t>JC 3-Sep</t>
  </si>
  <si>
    <t>School to pay full cost.</t>
  </si>
  <si>
    <t xml:space="preserve">woolcockk@cggs.vic.edu.au
</t>
  </si>
  <si>
    <t>Maygen Cooper</t>
  </si>
  <si>
    <t>Maygen.Cooper@education.vic.gov.au</t>
  </si>
  <si>
    <t>0481 960 663</t>
  </si>
  <si>
    <t>https://fittodrivefoundationinc.sharepoint.com/:f:/g/EuIwihtw5M1FjupB_nFNPQEBh1V6FxNIckUjrDSxANArHQ?e=1hpYmf</t>
  </si>
  <si>
    <t>SL 11-June</t>
  </si>
  <si>
    <t>ZS 20-Aug</t>
  </si>
  <si>
    <t>Mark Foster confirmed noone will be in attendance - ABM</t>
  </si>
  <si>
    <t>ZS 19-Aug</t>
  </si>
  <si>
    <t>ZS 26-Aug</t>
  </si>
  <si>
    <t>ZS 3-Sep</t>
  </si>
  <si>
    <t>Quoted for REVISED Split  F2D Workshop.
May need to recalculate school contribution</t>
  </si>
  <si>
    <t>Brittany Harvey</t>
  </si>
  <si>
    <t>bharvey@fhs.vic.edu.au</t>
  </si>
  <si>
    <t>https://fittodrivefoundationinc.sharepoint.com/Shared%20Documents/Forms/AllItems.aspx?ga=1&amp;id=%2FShared%20Documents%2FPrograms%20%28PRO%29%2FF2D%20Workshop%20%28F2D%29%2FF2D%20Program%20Logistics%2FFrankston%20High%20School%2F2024&amp;viewid=0c2d3ac4%2D21da%2D4b69%2Dac1e%2Da76daa39fc1f</t>
  </si>
  <si>
    <t xml:space="preserve"> peter.vandermeer@police.vic.gov.au</t>
  </si>
  <si>
    <t>ABM 26-Aug</t>
  </si>
  <si>
    <t>ZS 9-Sep</t>
  </si>
  <si>
    <t>Caitlin Kennedy</t>
  </si>
  <si>
    <t>Caitlin.Kennedy@education.vic.gov.au</t>
  </si>
  <si>
    <t>03 9331 9665</t>
  </si>
  <si>
    <t>https://fittodrivefoundationinc.sharepoint.com/:f:/g/EsQco8tVhyFEmhbbKvQ2YQoBDY9kPDDMI2cUEL6Z6Ixp8A?e=2CwUYg</t>
  </si>
  <si>
    <t xml:space="preserve">SL-19 July </t>
  </si>
  <si>
    <t>SCHOOL CONFIRMING - 20-Aug</t>
  </si>
  <si>
    <t>All boy school; lodged by sam. From website: These are bell times that school would want to be running their F2D Workshop. 
Session one:
11:50am -1:25pm
Break
Session two:
2pm – 3:15pm</t>
  </si>
  <si>
    <t>Emailed requested to ND4 PPU (12/6)</t>
  </si>
  <si>
    <t>Andrew Thomson</t>
  </si>
  <si>
    <t>andrew.thomson@police.vic.gov.au</t>
  </si>
  <si>
    <t>ZS 2-Sep</t>
  </si>
  <si>
    <t>ZS 10-Sep</t>
  </si>
  <si>
    <t>https://fittodrivefoundationinc.sharepoint.com/Shared%20Documents/Forms/AllItems.aspx?ga=1&amp;id=%2FShared%20Documents%2FPrograms%20%28PRO%29%2FF2D%20Workshop%20%28F2D%29%2FF2D%20Program%20Logistics%2FBayside%20Christian%20College%2F2024&amp;viewid=0c2d3ac4%2D21da%2D4b69%2Dac1e%2Da76daa39fc1f</t>
  </si>
  <si>
    <t>From website: "Would prefer a morning session starting at 9.00am for one of these dates.</t>
  </si>
  <si>
    <t xml:space="preserve">Email request to Mark Foster (27/5) </t>
  </si>
  <si>
    <t>ABM 2-Sep</t>
  </si>
  <si>
    <t>ZS 17-Sep</t>
  </si>
  <si>
    <t>School chooses F2D Workshop with POD,  agreeing to pay extra.</t>
  </si>
  <si>
    <t>accountspayable@baysidecc.vic.edu.au</t>
  </si>
  <si>
    <t>JC</t>
  </si>
  <si>
    <t>split or back-to-back</t>
  </si>
  <si>
    <t>JC 6-Sep</t>
  </si>
  <si>
    <t>JC 10-Sep</t>
  </si>
  <si>
    <t>From website: "For the years, the Workshop has started at 8.45am and finished at 11.00am. This would be out preference"</t>
  </si>
  <si>
    <t>Email request to Mark Foster (9/9) JC</t>
  </si>
  <si>
    <t>requested JC 9/9</t>
  </si>
  <si>
    <t>ABM 10-Sep</t>
  </si>
  <si>
    <t>JC 17-Sep</t>
  </si>
  <si>
    <t>JC 25-Sep</t>
  </si>
  <si>
    <t>Funding must be confirmed</t>
  </si>
  <si>
    <t>JC 24-Sep</t>
  </si>
  <si>
    <t>Day trip only - late start to allow time in the morning to travel</t>
  </si>
  <si>
    <t>JC 1-Oct</t>
  </si>
  <si>
    <t>JC 7-Oct</t>
  </si>
  <si>
    <t>JC 15-Oct</t>
  </si>
  <si>
    <t>Need to confirm school is willing to pay cost or source funding</t>
  </si>
  <si>
    <t>CM</t>
  </si>
  <si>
    <t>CM 6-Sep</t>
  </si>
  <si>
    <t>CM 3-Oct</t>
  </si>
  <si>
    <t>CM 10-Oct</t>
  </si>
  <si>
    <t>CM 16-Oct</t>
  </si>
  <si>
    <t>CM 24-Oct</t>
  </si>
  <si>
    <t>9788 7285</t>
  </si>
  <si>
    <t>https://fittodrivefoundationinc.sharepoint.com/SitePages/Home.aspx?RootFolder=%2FShared%20Documents%2FPrograms%20%28PRO%29%2FF2D%20Workshop%20%28F2D%29%2FF2D%20Program%20Logistics%2FToorak%20College%2F2024&amp;FolderCTID=0x0120008D437D399142F64CA8176926925A3711&amp;View=%7B86C05318%2DB875%2D4399%2DA428%2D277556F8E599%7D</t>
  </si>
  <si>
    <t>:) ZS</t>
  </si>
  <si>
    <t>ZS 7-Oct</t>
  </si>
  <si>
    <t xml:space="preserve">Email request </t>
  </si>
  <si>
    <t xml:space="preserve">Somerville PPU (Peter Vandermeer)
</t>
  </si>
  <si>
    <t>requested DH 23/07/24</t>
  </si>
  <si>
    <t>ABM 14-Oct</t>
  </si>
  <si>
    <t>ZS 14-Oct</t>
  </si>
  <si>
    <t>ZS 18-OCt</t>
  </si>
  <si>
    <t>ZS 28-Oct</t>
  </si>
  <si>
    <t>JC 29-Aug</t>
  </si>
  <si>
    <t>requested DH 15/08/24</t>
  </si>
  <si>
    <t>ZS 7-Nov</t>
  </si>
  <si>
    <t>Unless funding can be secured, school will need to pay full cost - MB</t>
  </si>
  <si>
    <t>booking lodged by Sam. From website: School has request similar to last year Outline. The workshop will begin at 11 am and end at 3.20pm. Lunch break from 12.45pm–1.40pm.</t>
  </si>
  <si>
    <t>ZS 25-Oct</t>
  </si>
  <si>
    <t>Hester Hembrook Academy</t>
  </si>
  <si>
    <t>JC 14-Sep</t>
  </si>
  <si>
    <t>JC 1-Nov</t>
  </si>
  <si>
    <t>JC 8-Nov</t>
  </si>
  <si>
    <t>JC 14-Nov</t>
  </si>
  <si>
    <t>JC 22-Nov</t>
  </si>
  <si>
    <t>If school paying full cost, we can discount further</t>
  </si>
  <si>
    <t>JC 7-Nov</t>
  </si>
  <si>
    <t>JC 18-Nov</t>
  </si>
  <si>
    <t>JC 28-Nov</t>
  </si>
  <si>
    <t>3 hrs, 10mins</t>
  </si>
  <si>
    <t>https://fittodrivefoundationinc.sharepoint.com/:f:/g/Eo8MEgaChp5ChgRqHWvPYYEBQlF02Kg_B0tJacRCOsrMQw?e=Ae0i5m</t>
  </si>
  <si>
    <t>JC 11-Nov</t>
  </si>
  <si>
    <t>JC 2-Dec</t>
  </si>
  <si>
    <t>Hume CC - funded. School paying for second POD</t>
  </si>
  <si>
    <t>Accounts Payable</t>
  </si>
  <si>
    <t>accountspayable@humegrammar.vic.edu.au</t>
  </si>
  <si>
    <t>Sarah Heath, Senior School Leader</t>
  </si>
  <si>
    <t>https://fittodrivefoundationinc.sharepoint.com/:f:/g/Er8x_4pxyWJGnC1tcL5ccU4Bhcyc5xkCaFxMtvm9187PLg?e=5XFLj5</t>
  </si>
  <si>
    <t>JC by 5-Nov</t>
  </si>
  <si>
    <t>JC 12-Nov</t>
  </si>
  <si>
    <t>JC 19-Nov</t>
  </si>
  <si>
    <t>JC 25-Nov</t>
  </si>
  <si>
    <t>JC 3-Dec</t>
  </si>
  <si>
    <t>ZS by 6-Nov</t>
  </si>
  <si>
    <r>
      <t xml:space="preserve">From website: Any date preference - whichever works best for staffing. This will be a </t>
    </r>
    <r>
      <rPr>
        <sz val="8"/>
        <color rgb="FFFF0000"/>
        <rFont val="Calibri"/>
        <family val="2"/>
      </rPr>
      <t xml:space="preserve">full-day workshop </t>
    </r>
    <r>
      <rPr>
        <sz val="8"/>
        <color rgb="FF000000"/>
        <rFont val="Calibri"/>
        <family val="2"/>
      </rPr>
      <t>(as was done in 2023), running from 08:45-15:05 (08:20-15:10 for facilitators). Will need a specialised quote for this. Thanks :)</t>
    </r>
  </si>
  <si>
    <t>ZS 26-Nov</t>
  </si>
  <si>
    <t>Not sure of funding breakdown.  Funding to be confirmed prior to workshop</t>
  </si>
  <si>
    <t>OVERALL TOTALS, 2024</t>
  </si>
  <si>
    <t>Postponed Workshops 2024</t>
  </si>
  <si>
    <t>DH (keep MB in loop)</t>
  </si>
  <si>
    <t>Gladstone Park Secondary College (postponed)</t>
  </si>
  <si>
    <t>1hr 40mins</t>
  </si>
  <si>
    <t>https://fittodrivefoundationinc.sharepoint.com/:f:/g/Eju4usF6TeRPoTJwfDJ9CWkB6HpFtlwfOcCHkhoElY-Hzw?e=08TorV</t>
  </si>
  <si>
    <t>Youth2Industry</t>
  </si>
  <si>
    <t>Armstrong Creek School</t>
  </si>
  <si>
    <t>https://fittodrivefoundationinc.sharepoint.com/:f:/g/EixYkZ3KCVBKkOh6NcE5c5EBEb3GofZK7FgmEWGgdoeK2Q?e=x76130</t>
  </si>
  <si>
    <t xml:space="preserve">Specialist: "Our students have mild intellectual disabilities so focus would be great around passenger safety, making good choices etc; NEEDS TO BE LATE START - to allow car pick up and travel - MB
</t>
  </si>
  <si>
    <t>RESCHEDULE NOTIFIED</t>
  </si>
  <si>
    <t>RESCHEDULE NOTIFIED - ZS</t>
  </si>
  <si>
    <t>Cancelled Workshops 2024</t>
  </si>
  <si>
    <t>Indie School Greensborough</t>
  </si>
  <si>
    <t>15-18 year old cohort</t>
  </si>
  <si>
    <t>Ruth Wiltshire</t>
  </si>
  <si>
    <t>ruth.wiltshire@indie.edu.au</t>
  </si>
  <si>
    <t>0499 001 775</t>
  </si>
  <si>
    <t>From the website: School located in the WaterMarc building. The exact number of students is yet TBC. Cohort ages are between 15-18 and many of them are just starting their driving journey.</t>
  </si>
  <si>
    <t>Funding needs to be confirmed before delivery</t>
  </si>
  <si>
    <t>Cancellation reason: Sam misunderstood the school contact; they wanted to confirm costs first before booking;</t>
  </si>
  <si>
    <t>ZS requested via Mike Barnes 27/11/23 (confirm FRV/CFA area)</t>
  </si>
  <si>
    <t>Cancellation reason: School contact that booked the workshop no longer works at the school</t>
  </si>
  <si>
    <t>Melissa Stokes, VCE VM Coordinator</t>
  </si>
  <si>
    <t>melissa.stokes@education.vic.gov.au</t>
  </si>
  <si>
    <t>https://fittodrivefoundationinc.sharepoint.com/:f:/g/EtEHI-Ra4VFFjodGScnNxmcBoxeJH4KPta3yyaV4Xh57UA?e=P39a1O</t>
  </si>
  <si>
    <t>Revised workshop format</t>
  </si>
  <si>
    <t>DH requested 19/07/24</t>
  </si>
  <si>
    <t>Quoted for REVISED WORKSHOP FORMAT</t>
  </si>
  <si>
    <t>School bookings for 2025</t>
  </si>
  <si>
    <t>Girls</t>
  </si>
  <si>
    <t>JC 13-Sep</t>
  </si>
  <si>
    <t>Girls Session, running periods 1-3 no break</t>
  </si>
  <si>
    <t>Wyndham must cover difference - TBC</t>
  </si>
  <si>
    <t>Boys</t>
  </si>
  <si>
    <t>Boys Session, running periods 1-3 no break</t>
  </si>
  <si>
    <t>1160</t>
  </si>
  <si>
    <t>Illim College</t>
  </si>
  <si>
    <t>1620</t>
  </si>
  <si>
    <t>Victoria school terms 2024</t>
  </si>
  <si>
    <t>to</t>
  </si>
  <si>
    <t>Chasing</t>
  </si>
  <si>
    <t>Basic Details</t>
  </si>
  <si>
    <t>Training and Programs</t>
  </si>
  <si>
    <t>Hire Car Driver</t>
  </si>
  <si>
    <t>Observations</t>
  </si>
  <si>
    <t>Surname</t>
  </si>
  <si>
    <t>F2D Email Address</t>
  </si>
  <si>
    <t>Work Phone</t>
  </si>
  <si>
    <t>DOB</t>
  </si>
  <si>
    <t>Intake</t>
  </si>
  <si>
    <t>NEW F2D PF</t>
  </si>
  <si>
    <t>OLD F2D
PF</t>
  </si>
  <si>
    <t>F2D
WL</t>
  </si>
  <si>
    <t>F2D ALT</t>
  </si>
  <si>
    <t>SR</t>
  </si>
  <si>
    <t>Observation date</t>
  </si>
  <si>
    <t>Workshop</t>
  </si>
  <si>
    <t>Observed
by</t>
  </si>
  <si>
    <t>Uploaded to SP</t>
  </si>
  <si>
    <t>Dietary Req.</t>
  </si>
  <si>
    <t>WORKSHOP FACILITATORS (17)</t>
  </si>
  <si>
    <t>Connie</t>
  </si>
  <si>
    <t>Wan</t>
  </si>
  <si>
    <t>Connie.Wan@fittodrive.org.au</t>
  </si>
  <si>
    <t>0402 551 191</t>
  </si>
  <si>
    <t>Melbourne CBD</t>
  </si>
  <si>
    <t>Nil</t>
  </si>
  <si>
    <t>conniewan0328@gmail.com</t>
  </si>
  <si>
    <t>Jack</t>
  </si>
  <si>
    <t>O'Brien</t>
  </si>
  <si>
    <t>jack.obrien@fittodrive.org.au</t>
  </si>
  <si>
    <t>0420 705 507</t>
  </si>
  <si>
    <t>St. Kilda</t>
  </si>
  <si>
    <t>Vegan</t>
  </si>
  <si>
    <t>Joandrea</t>
  </si>
  <si>
    <t>Remigio</t>
  </si>
  <si>
    <t>joandrea.remigio@fittodrive.org.au</t>
  </si>
  <si>
    <t>0468 307 277</t>
  </si>
  <si>
    <t xml:space="preserve">Maddy </t>
  </si>
  <si>
    <t>Paulson</t>
  </si>
  <si>
    <t>Madeleine.Paulson@fittodrive.org.au</t>
  </si>
  <si>
    <t>0403 980 260</t>
  </si>
  <si>
    <t>Seafood Allergy</t>
  </si>
  <si>
    <t>they/them pronouns</t>
  </si>
  <si>
    <t>paulsonm1990@gmail.com</t>
  </si>
  <si>
    <t>Nellie</t>
  </si>
  <si>
    <t>Shi</t>
  </si>
  <si>
    <t>nellie.shi@fittodrive.org.au</t>
  </si>
  <si>
    <t>0452 552 521</t>
  </si>
  <si>
    <t>Dewhurst</t>
  </si>
  <si>
    <t>em.dewhurst@fittodrive.org.au</t>
  </si>
  <si>
    <t>0490 034 698</t>
  </si>
  <si>
    <t>Isabel</t>
  </si>
  <si>
    <t>Byrne</t>
  </si>
  <si>
    <t>isabel.byrne@fittodrive.org.au</t>
  </si>
  <si>
    <t>0498 475 300</t>
  </si>
  <si>
    <t>Avery</t>
  </si>
  <si>
    <t>Morley</t>
  </si>
  <si>
    <t>avery.morley@fittodrive.org.au</t>
  </si>
  <si>
    <t>0405 028 868</t>
  </si>
  <si>
    <t>WORKSHOP LEADERS (2)</t>
  </si>
  <si>
    <t>Metcalfe</t>
  </si>
  <si>
    <t>Liam.Metcalfe@fittodrive.org.au</t>
  </si>
  <si>
    <t>0423 011 189</t>
  </si>
  <si>
    <t>Seddon</t>
  </si>
  <si>
    <t>1</t>
  </si>
  <si>
    <t>Vegetarian</t>
  </si>
  <si>
    <t>Promoted to Workshop Leader - April 2022</t>
  </si>
  <si>
    <t>liam.metcalfe501@gmail.com</t>
  </si>
  <si>
    <t>COORDINATING TEAM (8)</t>
  </si>
  <si>
    <t>Bondarchuk</t>
  </si>
  <si>
    <t>Alena.Bondarchuk@fittodrive.org.au</t>
  </si>
  <si>
    <t>0437 848 959</t>
  </si>
  <si>
    <t>Program Support Coordinator</t>
  </si>
  <si>
    <t>Brad</t>
  </si>
  <si>
    <t>Crofts</t>
  </si>
  <si>
    <t>Brad.Crofts@fittodrive.org.au</t>
  </si>
  <si>
    <t>0400 599 871</t>
  </si>
  <si>
    <t>Clifton Hill</t>
  </si>
  <si>
    <t>Chief Executive Officer</t>
  </si>
  <si>
    <t>Kemp</t>
  </si>
  <si>
    <t>Laura.Kemp@fittodrive.org.au</t>
  </si>
  <si>
    <t>0447 339 197</t>
  </si>
  <si>
    <t>0438 911 826</t>
  </si>
  <si>
    <t>Education Coordinator - Development and Training</t>
  </si>
  <si>
    <t>Cairns</t>
  </si>
  <si>
    <t>Alexandra.Cairns@fittodrive.org.au</t>
  </si>
  <si>
    <t>0499 580 813</t>
  </si>
  <si>
    <t>Egg allergy/does not eat red meat</t>
  </si>
  <si>
    <t>alex.cairns.j@gmail.com</t>
  </si>
  <si>
    <t>Melissa</t>
  </si>
  <si>
    <t>Burns</t>
  </si>
  <si>
    <t>Melissa.Burns@fittodrive.org.au</t>
  </si>
  <si>
    <t>0413 303 123</t>
  </si>
  <si>
    <t>0438 139 214</t>
  </si>
  <si>
    <t>General Manager</t>
  </si>
  <si>
    <t>Samantha</t>
  </si>
  <si>
    <t>Lam</t>
  </si>
  <si>
    <t>Samantha.Lam@fittodrive.org.au</t>
  </si>
  <si>
    <t>0421 094 157</t>
  </si>
  <si>
    <t>Carlton North</t>
  </si>
  <si>
    <t>Laura K</t>
  </si>
  <si>
    <t>Lactose Intolerance</t>
  </si>
  <si>
    <t>lamkhanhnhu98@gmail.com</t>
  </si>
  <si>
    <t>Stewart</t>
  </si>
  <si>
    <t>Zoe.Stewart@fittodrive.org.au</t>
  </si>
  <si>
    <t>0415 449 077</t>
  </si>
  <si>
    <t>0438 684 602</t>
  </si>
  <si>
    <t>Program Support Officer</t>
  </si>
  <si>
    <t>stewartzoee@gmail.com</t>
  </si>
  <si>
    <t>Hickey</t>
  </si>
  <si>
    <t>danni.hickey@fittodrive.org.au</t>
  </si>
  <si>
    <t>0411 579 214</t>
  </si>
  <si>
    <t>Carpenter</t>
  </si>
  <si>
    <t>jack.carpenter@fittodrive.org.au</t>
  </si>
  <si>
    <t>0402 314 299</t>
  </si>
  <si>
    <t>Charlie</t>
  </si>
  <si>
    <t>Morgan</t>
  </si>
  <si>
    <t>charles.morgan@fittodrive.org.au</t>
  </si>
  <si>
    <t>0420 588 629</t>
  </si>
  <si>
    <t>ARCHIVED STAFF</t>
  </si>
  <si>
    <t>Adrianne</t>
  </si>
  <si>
    <t>Kabigting</t>
  </si>
  <si>
    <t>adrianne.kabigting@f2d.com.au</t>
  </si>
  <si>
    <t>0407 965 969</t>
  </si>
  <si>
    <t>Former WL</t>
  </si>
  <si>
    <t>Gruner</t>
  </si>
  <si>
    <t>alan.gruner@f2d.com.au</t>
  </si>
  <si>
    <t>0490 151 901</t>
  </si>
  <si>
    <t>Wandin</t>
  </si>
  <si>
    <t>al_email@tutanota.com</t>
  </si>
  <si>
    <t>Nguyen</t>
  </si>
  <si>
    <t>Alan.Nguyen@fittodrive.org.au</t>
  </si>
  <si>
    <t>0433 829 000</t>
  </si>
  <si>
    <t>0438 673 068</t>
  </si>
  <si>
    <t>Program Coordinator &amp; Operations Officer; left end of 2022 to pursue his career!</t>
  </si>
  <si>
    <t xml:space="preserve">Alex </t>
  </si>
  <si>
    <t>Alex.Lalor@fittodrive.org.au</t>
  </si>
  <si>
    <t>0421 098 599</t>
  </si>
  <si>
    <t>talk to Melissa about any allocation</t>
  </si>
  <si>
    <t>ropeyalex66@hotmail.com</t>
  </si>
  <si>
    <t>Amber</t>
  </si>
  <si>
    <t>McKenzie</t>
  </si>
  <si>
    <t>Amber.Mckenzie@fittodrive.org.au</t>
  </si>
  <si>
    <t>0434 899 239</t>
  </si>
  <si>
    <t>Kit returned to Alan</t>
  </si>
  <si>
    <t>Amber.jayne.mckenzie@gmail.com</t>
  </si>
  <si>
    <t>Andrea</t>
  </si>
  <si>
    <t>San Diego</t>
  </si>
  <si>
    <t>Andrea.SanDiego@fittodrive.org.au</t>
  </si>
  <si>
    <t>0490 189 921</t>
  </si>
  <si>
    <t>andreasandiego.a@gmail.com</t>
  </si>
  <si>
    <t>Apsy</t>
  </si>
  <si>
    <t>Sreejith</t>
  </si>
  <si>
    <t>apoorva.sreejith@f2d.com.au</t>
  </si>
  <si>
    <t>0411 698 881</t>
  </si>
  <si>
    <t xml:space="preserve">Clayton  </t>
  </si>
  <si>
    <t>apoorvasreejith99@gmail.com</t>
  </si>
  <si>
    <t>Cameron</t>
  </si>
  <si>
    <t>Duncan</t>
  </si>
  <si>
    <t>cameron.duncan@f2d.com.au</t>
  </si>
  <si>
    <t>0481 211 828</t>
  </si>
  <si>
    <t>camjduncan@hotmail.com</t>
  </si>
  <si>
    <t>Claire</t>
  </si>
  <si>
    <t>Luxford</t>
  </si>
  <si>
    <t>claire.luxford@f2d.com.au</t>
  </si>
  <si>
    <t>0402 538 679</t>
  </si>
  <si>
    <t xml:space="preserve">claireroseluxford@gmail.com </t>
  </si>
  <si>
    <t xml:space="preserve">Deborah </t>
  </si>
  <si>
    <t>Barreno</t>
  </si>
  <si>
    <t>Deborah.Barreno@fittodrive.org.au</t>
  </si>
  <si>
    <t>0426 536 056</t>
  </si>
  <si>
    <t>Cairnlea</t>
  </si>
  <si>
    <t>vaccination issues - archived April 2022 (has not facilitated in Term 1 2022)</t>
  </si>
  <si>
    <t>deborahbarreno.j@gmail.com</t>
  </si>
  <si>
    <t>Elina</t>
  </si>
  <si>
    <t>Puronpaa</t>
  </si>
  <si>
    <t>Elina.Puronpaa@fittodrive.org.au</t>
  </si>
  <si>
    <t>0406 960 501</t>
  </si>
  <si>
    <t>elinagrace1999@gmail.com</t>
  </si>
  <si>
    <t>Emily</t>
  </si>
  <si>
    <t>Beggs</t>
  </si>
  <si>
    <t>Emily.Beggs@fittodrive.org.au</t>
  </si>
  <si>
    <t>0423 960 502</t>
  </si>
  <si>
    <t>Former Program Support &amp; Media Officer; left april 2022</t>
  </si>
  <si>
    <t>emily_beggs@hotmail.com</t>
  </si>
  <si>
    <t>Gabriel</t>
  </si>
  <si>
    <t>Holmes</t>
  </si>
  <si>
    <t>gabriel.holmes@f2d.com.au</t>
  </si>
  <si>
    <t>0466098238</t>
  </si>
  <si>
    <t>mynameisgradwell@gmail.com</t>
  </si>
  <si>
    <t xml:space="preserve">Georgia </t>
  </si>
  <si>
    <t>Symmons</t>
  </si>
  <si>
    <t>georgia.symmons@f2d.com.au</t>
  </si>
  <si>
    <t>Former CEO</t>
  </si>
  <si>
    <t>Hamish</t>
  </si>
  <si>
    <t>Millerd</t>
  </si>
  <si>
    <t>hamish.millerd@f2d.com.au</t>
  </si>
  <si>
    <t>0401 421 274</t>
  </si>
  <si>
    <t>Parkdale</t>
  </si>
  <si>
    <t>Former Excellent 11</t>
  </si>
  <si>
    <t>hamish14@live.com.au</t>
  </si>
  <si>
    <t>Harry</t>
  </si>
  <si>
    <t>Barley</t>
  </si>
  <si>
    <t>Harry.Barley@fittodrive.org.au</t>
  </si>
  <si>
    <t>0411 671 795</t>
  </si>
  <si>
    <t>Former Excellent 11, Former WL, Kit returned to Alan</t>
  </si>
  <si>
    <t>harrybarley112@gmail.com</t>
  </si>
  <si>
    <t>Hussain</t>
  </si>
  <si>
    <t>Rezaie</t>
  </si>
  <si>
    <t>hussain.rezaie@f2d.com.au</t>
  </si>
  <si>
    <t>0469215870</t>
  </si>
  <si>
    <t>Glen Waverly</t>
  </si>
  <si>
    <t>hussainrezaie251@yahoo.com</t>
  </si>
  <si>
    <t>jack.carpenter@f2d.com.au</t>
  </si>
  <si>
    <t>0402314299</t>
  </si>
  <si>
    <t>Former Excellent 11, Former WL</t>
  </si>
  <si>
    <t>Jacob</t>
  </si>
  <si>
    <t>Beshara</t>
  </si>
  <si>
    <t>Jacob.Beshara@fittodrive.org.au</t>
  </si>
  <si>
    <t>0435 316 355</t>
  </si>
  <si>
    <t>archived April 2022 (found full time employment)</t>
  </si>
  <si>
    <t>jacobbeshara@gmail.com</t>
  </si>
  <si>
    <t>Jaidan</t>
  </si>
  <si>
    <t>Sharma</t>
  </si>
  <si>
    <t>jaidan.sharma@f2d.com.au</t>
  </si>
  <si>
    <t>0403277599</t>
  </si>
  <si>
    <t>Lystrefield</t>
  </si>
  <si>
    <t>jaidansharma@gmail.com</t>
  </si>
  <si>
    <t>John</t>
  </si>
  <si>
    <t>Dinh</t>
  </si>
  <si>
    <t>john.dinh@f2d.com.au</t>
  </si>
  <si>
    <t>0403772748</t>
  </si>
  <si>
    <t>john.dinh.24@gmail.com</t>
  </si>
  <si>
    <t>Kathleen</t>
  </si>
  <si>
    <t>Cashin</t>
  </si>
  <si>
    <t>Kathleen.Cashin@fittodrive.org.au</t>
  </si>
  <si>
    <t>0450 511 993</t>
  </si>
  <si>
    <t>kathleen.c@live.com.au</t>
  </si>
  <si>
    <t>Kathy</t>
  </si>
  <si>
    <t>Zu</t>
  </si>
  <si>
    <t>kathy.zu@f2d.com.au</t>
  </si>
  <si>
    <t>0430 633 987</t>
  </si>
  <si>
    <t>Former Marketing &amp; Communications Officer, Kit returned to Josh &gt; Alan</t>
  </si>
  <si>
    <t>kathyzu93@gmail.com</t>
  </si>
  <si>
    <t>Kim</t>
  </si>
  <si>
    <t>Le</t>
  </si>
  <si>
    <t>kim.le@f2d.com.au</t>
  </si>
  <si>
    <t>0422 555 026</t>
  </si>
  <si>
    <t>kimnle002@gmail.com</t>
  </si>
  <si>
    <t>Kimberly</t>
  </si>
  <si>
    <t>Kimberly.Nguyen@fittodrive.org.au</t>
  </si>
  <si>
    <t>0449 130 418</t>
  </si>
  <si>
    <t>kimberlynguyen217@gmail.com</t>
  </si>
  <si>
    <t>Lachlan</t>
  </si>
  <si>
    <t>McCracken</t>
  </si>
  <si>
    <t>lachlan.mccracken@f2d.com.au</t>
  </si>
  <si>
    <t>0428281077</t>
  </si>
  <si>
    <t>Seaholme</t>
  </si>
  <si>
    <t>lachlanmc97@gmail.com</t>
  </si>
  <si>
    <t>Lauren</t>
  </si>
  <si>
    <t>Si Tu</t>
  </si>
  <si>
    <t>lauren.situ@f2d.com.au</t>
  </si>
  <si>
    <t>0431699119</t>
  </si>
  <si>
    <t>laurensitu3288@gmail.com</t>
  </si>
  <si>
    <t>Haber</t>
  </si>
  <si>
    <t>lauren.haber@f2d.com.au</t>
  </si>
  <si>
    <t>0426982892</t>
  </si>
  <si>
    <t>lauren.haber88@gmail.com</t>
  </si>
  <si>
    <t>Leila</t>
  </si>
  <si>
    <t>Romiti</t>
  </si>
  <si>
    <t>leila.romiti@fittodrive.org.au</t>
  </si>
  <si>
    <t>0422 536 576</t>
  </si>
  <si>
    <t>Quit April 2022. Archived</t>
  </si>
  <si>
    <t>Melinda</t>
  </si>
  <si>
    <t>Fonseka</t>
  </si>
  <si>
    <t>Mel.Fonseka@fittodrive.org.au</t>
  </si>
  <si>
    <t xml:space="preserve">0421 495 937 </t>
  </si>
  <si>
    <t>melinda_fonseka@hotmail.com</t>
  </si>
  <si>
    <t>Mitch</t>
  </si>
  <si>
    <t>Groenewald</t>
  </si>
  <si>
    <t>mitch.groenewald@f2d.com.au</t>
  </si>
  <si>
    <t>Former Program Development and Quality</t>
  </si>
  <si>
    <t>Nat</t>
  </si>
  <si>
    <t>Beaton</t>
  </si>
  <si>
    <t>Natalie.Beaton@fittodrive.org.au</t>
  </si>
  <si>
    <t>0458 885 276</t>
  </si>
  <si>
    <t>left april 2022 - secured a new job</t>
  </si>
  <si>
    <t>me@natbeaton.com</t>
  </si>
  <si>
    <t>Natalie</t>
  </si>
  <si>
    <t>Jong</t>
  </si>
  <si>
    <t>natalie.jong@f2d.com.au</t>
  </si>
  <si>
    <t>0412220406</t>
  </si>
  <si>
    <t>njong@live.com.au</t>
  </si>
  <si>
    <t>Peta</t>
  </si>
  <si>
    <t>Simpson</t>
  </si>
  <si>
    <t>peta.simpson@f2d.com.au</t>
  </si>
  <si>
    <t>0438 677 898</t>
  </si>
  <si>
    <t>Former Acting CEO</t>
  </si>
  <si>
    <t xml:space="preserve">Poppy </t>
  </si>
  <si>
    <t>Cullen</t>
  </si>
  <si>
    <t>poppy.cullen@f2d.com.au</t>
  </si>
  <si>
    <t>0473 451 441</t>
  </si>
  <si>
    <t>cullenpoppy29@gmail.com</t>
  </si>
  <si>
    <t>Riya</t>
  </si>
  <si>
    <t>Chhetry</t>
  </si>
  <si>
    <t>riya.chhetry@f2d.com.au</t>
  </si>
  <si>
    <t>0452 667 492</t>
  </si>
  <si>
    <t>riyachhetry07@gmail.com</t>
  </si>
  <si>
    <t>Sajad</t>
  </si>
  <si>
    <t>Safaei</t>
  </si>
  <si>
    <t>Sajad.Safaei@fittodrive.org.au</t>
  </si>
  <si>
    <t>0469 345 140</t>
  </si>
  <si>
    <t>Doveton</t>
  </si>
  <si>
    <t>Kit returned to Em</t>
  </si>
  <si>
    <t>Sajad.10@hotmail.com</t>
  </si>
  <si>
    <t>Sanjna</t>
  </si>
  <si>
    <t>Polamarasetty</t>
  </si>
  <si>
    <t>sanjna.polamarasetty@f2d.com.au</t>
  </si>
  <si>
    <t>0401162620</t>
  </si>
  <si>
    <t>Siobhan</t>
  </si>
  <si>
    <t>Daws</t>
  </si>
  <si>
    <t>siobhan.daws@f2d.com.au</t>
  </si>
  <si>
    <t>0491161129</t>
  </si>
  <si>
    <t>siobhan.daws@hotmail.com</t>
  </si>
  <si>
    <t>Tara</t>
  </si>
  <si>
    <t>Cunningham</t>
  </si>
  <si>
    <t>tara.cunningham@f2d.com.au</t>
  </si>
  <si>
    <t>0403958129</t>
  </si>
  <si>
    <t>Altona Meadows</t>
  </si>
  <si>
    <t>tarac583@gmail.com</t>
  </si>
  <si>
    <t>Teja</t>
  </si>
  <si>
    <t>Reddy</t>
  </si>
  <si>
    <t>Teja.Reddy@fittodrive.org.au</t>
  </si>
  <si>
    <t>0421 647 329</t>
  </si>
  <si>
    <t>ttejareddy.93@gmail.com</t>
  </si>
  <si>
    <t>Tessa</t>
  </si>
  <si>
    <t>Canning</t>
  </si>
  <si>
    <t>Tessa.Canning@fittodrive.org.au</t>
  </si>
  <si>
    <t>0404 682 237</t>
  </si>
  <si>
    <t>Ashwood/Mount Waverley</t>
  </si>
  <si>
    <t>Former Excellent 11, Former WL, Kit returned to Sarah</t>
  </si>
  <si>
    <t>tessacan8@gmail.com</t>
  </si>
  <si>
    <t>Tian</t>
  </si>
  <si>
    <t>Martin</t>
  </si>
  <si>
    <t>Tian.Martin@fittodrive.org.au</t>
  </si>
  <si>
    <t>0402 800 805</t>
  </si>
  <si>
    <t>Former Excellent 11, Former LegitiMATE/Forums</t>
  </si>
  <si>
    <t>tian.martin@mackillop.org.au</t>
  </si>
  <si>
    <t>Violet</t>
  </si>
  <si>
    <t>Burgess</t>
  </si>
  <si>
    <t>Violet.Burgess@fittodrive.org.au</t>
  </si>
  <si>
    <t>0475 036 513</t>
  </si>
  <si>
    <t>Former Excellent 11 - vaccination issues. Email still active, waiting on contact from Violet. If no contact by end of Term 3 2022 = will archive email.</t>
  </si>
  <si>
    <t>violetjeanburgess@live.com</t>
  </si>
  <si>
    <t>Ze</t>
  </si>
  <si>
    <t>Teo</t>
  </si>
  <si>
    <t>ze.feiteo@f2d.com.au</t>
  </si>
  <si>
    <t>0451853498</t>
  </si>
  <si>
    <t>zefeiteo@gmail.com</t>
  </si>
  <si>
    <t>Cassandra Jade</t>
  </si>
  <si>
    <t>Ferrito</t>
  </si>
  <si>
    <t>cassandra.ferrito@fittodrive.org.au</t>
  </si>
  <si>
    <t>0478 668 625</t>
  </si>
  <si>
    <t>resigned 1/02/23</t>
  </si>
  <si>
    <t>Jesse</t>
  </si>
  <si>
    <t>Spithill</t>
  </si>
  <si>
    <t>Jesse.Spithill@fittodrive.org.au</t>
  </si>
  <si>
    <t>0404 835 401</t>
  </si>
  <si>
    <t>Returning in Term 3 2023 - will contact Laura. Email still active; Has not been trained for new F2D</t>
  </si>
  <si>
    <t>jessespithill@outlook.com</t>
  </si>
  <si>
    <t>Michael</t>
  </si>
  <si>
    <t>Anandan</t>
  </si>
  <si>
    <t>michael.anandan@fittodrive.org.au</t>
  </si>
  <si>
    <t>0435 321 925</t>
  </si>
  <si>
    <t>No response since Dec 2022; Has not been trained for new F2D</t>
  </si>
  <si>
    <t>Michaeljanandan@gmail.com</t>
  </si>
  <si>
    <t>Mietta</t>
  </si>
  <si>
    <t>mietta.symmons@fittodrive.org.au</t>
  </si>
  <si>
    <t>0431 675 919</t>
  </si>
  <si>
    <t>Celiac so no gluten, and vegetarian</t>
  </si>
  <si>
    <t>Ryan</t>
  </si>
  <si>
    <t>Pitts</t>
  </si>
  <si>
    <t>ryan.pitts@fittodrive.org.au</t>
  </si>
  <si>
    <t>0400 056 381</t>
  </si>
  <si>
    <t>Cremorne</t>
  </si>
  <si>
    <t>Stasi</t>
  </si>
  <si>
    <t>Romano</t>
  </si>
  <si>
    <t>Stasi.Romano@fittodrive.org.au</t>
  </si>
  <si>
    <t>0467 663 672</t>
  </si>
  <si>
    <t>Former Excellent 11; resigned 24/02/23</t>
  </si>
  <si>
    <t>stasi.romano@gmail.com</t>
  </si>
  <si>
    <t>Debi</t>
  </si>
  <si>
    <t>DeSilva</t>
  </si>
  <si>
    <t>debi.desilva@fittodrive.org.au</t>
  </si>
  <si>
    <t>0481 347 764</t>
  </si>
  <si>
    <t xml:space="preserve">Left June 2023; </t>
  </si>
  <si>
    <t>Sarah</t>
  </si>
  <si>
    <t>Sarah.Canning@fittodrive.org.au</t>
  </si>
  <si>
    <t>0410 009 371</t>
  </si>
  <si>
    <t>Mount Waverly</t>
  </si>
  <si>
    <t>Left May 2023 -&gt; got a job as a museum facilitator</t>
  </si>
  <si>
    <t>sarahannecanning1@gmail.com</t>
  </si>
  <si>
    <t>Vitug</t>
  </si>
  <si>
    <t>Candice.Vitug@fittodrive.org.au</t>
  </si>
  <si>
    <t>0416 858 151</t>
  </si>
  <si>
    <t>Meadow Heights</t>
  </si>
  <si>
    <t>Program Support Officer; Left end of Jun 2023; Email left unarchived.</t>
  </si>
  <si>
    <t>cfaithv@gmail.com</t>
  </si>
  <si>
    <t>Joshua</t>
  </si>
  <si>
    <t>Wilson-Douglas</t>
  </si>
  <si>
    <t>Joshua.Wilson-Douglas@fittodrive.org.au</t>
  </si>
  <si>
    <t>0421 944 217</t>
  </si>
  <si>
    <t>Former Excellent 11; resigned August 2023 (has plenty of work at the museum)</t>
  </si>
  <si>
    <t xml:space="preserve">joshuawilsondouglas@gmail.com </t>
  </si>
  <si>
    <t>Will</t>
  </si>
  <si>
    <t>Tremain</t>
  </si>
  <si>
    <t>will.tremain@fittodrive.org.au</t>
  </si>
  <si>
    <t>0447 876 205</t>
  </si>
  <si>
    <t>Brunswick East</t>
  </si>
  <si>
    <t>resigned August 2023</t>
  </si>
  <si>
    <t>Rui Ling</t>
  </si>
  <si>
    <t>Yew</t>
  </si>
  <si>
    <t>RuiLing.Yew@fittodrive.org.au</t>
  </si>
  <si>
    <t>0450 440 078</t>
  </si>
  <si>
    <t>Resigned Jan 2024 through the "are you coming back to F2D?"</t>
  </si>
  <si>
    <t>ruiling.yew@gmail.com</t>
  </si>
  <si>
    <t>Dominique</t>
  </si>
  <si>
    <t>dominique.dinh@fittodrive.org.au</t>
  </si>
  <si>
    <t>0480 357 812</t>
  </si>
  <si>
    <t>Dairy Allergy</t>
  </si>
  <si>
    <t>Resigned Feb 2024 - got a full time job at JB Hi FI</t>
  </si>
  <si>
    <t>F2D Workshop Prices 2024</t>
  </si>
  <si>
    <t>* all prices listed + GST</t>
  </si>
  <si>
    <t>Students</t>
  </si>
  <si>
    <t>Groups</t>
  </si>
  <si>
    <t>Staff</t>
  </si>
  <si>
    <t>Price</t>
  </si>
  <si>
    <t>Revised F2D Workshop 2024</t>
  </si>
  <si>
    <t>Using this table:</t>
  </si>
  <si>
    <t>Single</t>
  </si>
  <si>
    <t>Back-to-Back</t>
  </si>
  <si>
    <t>Staggered</t>
  </si>
  <si>
    <t>Split</t>
  </si>
  <si>
    <t>Current Prices - workshop with PODs</t>
  </si>
  <si>
    <t>ratios same as 2023 - 1:40</t>
  </si>
  <si>
    <t>&lt;</t>
  </si>
  <si>
    <t>students</t>
  </si>
  <si>
    <t>1,0</t>
  </si>
  <si>
    <t>1,1</t>
  </si>
  <si>
    <t>first listing for group numbers</t>
  </si>
  <si>
    <t>Table lists prices per number of groups/staff members needed</t>
  </si>
  <si>
    <t>1,2</t>
  </si>
  <si>
    <t>2,3</t>
  </si>
  <si>
    <t>2,4</t>
  </si>
  <si>
    <t>NB: rural workshops will have travel costs added.  Mel to calculate</t>
  </si>
  <si>
    <t>1,3</t>
  </si>
  <si>
    <t>2,6</t>
  </si>
  <si>
    <t>* Price + GST</t>
  </si>
  <si>
    <t>Green Light Initiative 2024</t>
  </si>
  <si>
    <t>Initial Details</t>
  </si>
  <si>
    <t>Pre-4 Weeks</t>
  </si>
  <si>
    <t>Event Promotion</t>
  </si>
  <si>
    <t>Community Issue</t>
  </si>
  <si>
    <t>Host Org Logistics</t>
  </si>
  <si>
    <t>1 week before checks</t>
  </si>
  <si>
    <t>No. of registrations</t>
  </si>
  <si>
    <t>Post Event Actions</t>
  </si>
  <si>
    <t>Invoicing</t>
  </si>
  <si>
    <t>Date</t>
  </si>
  <si>
    <t>Type</t>
  </si>
  <si>
    <t>Program coordinator</t>
  </si>
  <si>
    <t>Venue Address</t>
  </si>
  <si>
    <t>Name of Event</t>
  </si>
  <si>
    <t>Host Organisation</t>
  </si>
  <si>
    <t>Shift Total</t>
  </si>
  <si>
    <t>Total
sessions</t>
  </si>
  <si>
    <t>Added to Calendar*</t>
  </si>
  <si>
    <t>Re-engaged</t>
  </si>
  <si>
    <t>New host</t>
  </si>
  <si>
    <t>Host Organisation Contact</t>
  </si>
  <si>
    <t>Funding Status</t>
  </si>
  <si>
    <t>Victoria Police Officer</t>
  </si>
  <si>
    <t>Program Lead</t>
  </si>
  <si>
    <t>Program Facilitator</t>
  </si>
  <si>
    <t>Calendar Invite Created</t>
  </si>
  <si>
    <t>SharePoint Folder Link</t>
  </si>
  <si>
    <t>Create Flyer Status</t>
  </si>
  <si>
    <t>Eventbrite Status</t>
  </si>
  <si>
    <t>Eventbrite Link</t>
  </si>
  <si>
    <t>Rego Open</t>
  </si>
  <si>
    <t>Flyer sent to schools</t>
  </si>
  <si>
    <t>Schools to promote to</t>
  </si>
  <si>
    <t>Council Promotion Efforts Status</t>
  </si>
  <si>
    <t>Social Media Promotion Status</t>
  </si>
  <si>
    <t>Host Org. Community Issue</t>
  </si>
  <si>
    <t>Victoria Police Community Issue</t>
  </si>
  <si>
    <t>Community Issue discussed with Education Coordinator</t>
  </si>
  <si>
    <t>Date to be completed by</t>
  </si>
  <si>
    <t>Status</t>
  </si>
  <si>
    <t>1 week before mark</t>
  </si>
  <si>
    <t>Prepare Facilitators</t>
  </si>
  <si>
    <t>Final Check with Host Org</t>
  </si>
  <si>
    <t>Brief Victoria Police</t>
  </si>
  <si>
    <t>At 2 weeks before</t>
  </si>
  <si>
    <t>At 1 week before</t>
  </si>
  <si>
    <t>At 3 days before</t>
  </si>
  <si>
    <t>At 1 day before</t>
  </si>
  <si>
    <t>Checklist/ Summary Status</t>
  </si>
  <si>
    <t>Send Thank You/ Feedback to Host Org</t>
  </si>
  <si>
    <t>Send Thank You/ Feedback to Police</t>
  </si>
  <si>
    <t>Total Price (excl. GST)</t>
  </si>
  <si>
    <t>Invoice 1</t>
  </si>
  <si>
    <t>Invoice 2</t>
  </si>
  <si>
    <t>Invoice 3</t>
  </si>
  <si>
    <t>Total of Invoices (excl. GST)</t>
  </si>
  <si>
    <t>Outline status</t>
  </si>
  <si>
    <t>Brief status</t>
  </si>
  <si>
    <t>Contact</t>
  </si>
  <si>
    <t>Organisation</t>
  </si>
  <si>
    <t>Amount (excl. GST)</t>
  </si>
  <si>
    <t>Invoice sent?</t>
  </si>
  <si>
    <t>CALD</t>
  </si>
  <si>
    <t>AMES Australia CBD (level 6 123 Lonsdale St , Melbourne, 3000, Victoria, Australia)</t>
  </si>
  <si>
    <t>GLI: AMES Australia</t>
  </si>
  <si>
    <t>AMES Australia</t>
  </si>
  <si>
    <t>1pm</t>
  </si>
  <si>
    <t>3pm</t>
  </si>
  <si>
    <t>12.30pm</t>
  </si>
  <si>
    <t>3.30pm</t>
  </si>
  <si>
    <t>Fully funded by Melbourne grant</t>
  </si>
  <si>
    <t>Aaron Heriot and Dinesh Nettur</t>
  </si>
  <si>
    <t>Melbourne CC Grant</t>
  </si>
  <si>
    <t>funds paid in advance</t>
  </si>
  <si>
    <t>Timbertop Children's &amp; Community Centre</t>
  </si>
  <si>
    <t>GLI: Melton</t>
  </si>
  <si>
    <t>6pm</t>
  </si>
  <si>
    <t>8pm</t>
  </si>
  <si>
    <t>5pm</t>
  </si>
  <si>
    <t>Fully funded by Melton City Council</t>
  </si>
  <si>
    <t>Shane Robert and Danny Wakelin</t>
  </si>
  <si>
    <t>Sam, Jack C</t>
  </si>
  <si>
    <t>Regular</t>
  </si>
  <si>
    <t>Steer Right 2024</t>
  </si>
  <si>
    <t>Program Coord</t>
  </si>
  <si>
    <t>Session Number</t>
  </si>
  <si>
    <t>reengaged host (no programs in 2020)
(only mark session 1)</t>
  </si>
  <si>
    <t>New host org 
(only mark session 1)</t>
  </si>
  <si>
    <t>School Session Number</t>
  </si>
  <si>
    <t>Presenter</t>
  </si>
  <si>
    <t>Moderator</t>
  </si>
  <si>
    <t>Platform</t>
  </si>
  <si>
    <t>Platform Version (if applicable)</t>
  </si>
  <si>
    <t>Meeting URL</t>
  </si>
  <si>
    <t>Meeting ID</t>
  </si>
  <si>
    <t>Passcode</t>
  </si>
  <si>
    <t>Attending Teachers</t>
  </si>
  <si>
    <t>School Contact</t>
  </si>
  <si>
    <t>Checklist Link</t>
  </si>
  <si>
    <t>Checklist to School</t>
  </si>
  <si>
    <t>Checklist Returned</t>
  </si>
  <si>
    <t>Outline to Facilitators</t>
  </si>
  <si>
    <t>Reminder Email Sent Y/N</t>
  </si>
  <si>
    <t>Teams Chat Created
Y/N</t>
  </si>
  <si>
    <t>Summary Returned &amp; Uploaded to SP Y/N</t>
  </si>
  <si>
    <t>Menti Results Uploaded to SP Y/N</t>
  </si>
  <si>
    <t>Thank You Email Sent Y/N</t>
  </si>
  <si>
    <t>Booking Processed</t>
  </si>
  <si>
    <t>Added to Calendar</t>
  </si>
  <si>
    <t>Complete Y/N</t>
  </si>
  <si>
    <t>Teacher Survey Completed Y/N</t>
  </si>
  <si>
    <t>I am aware of the 'gut feeling' when I feel unsafe</t>
  </si>
  <si>
    <t>I have a good understanding of the GLS restrictions after the session</t>
  </si>
  <si>
    <t>In risky situations, I recognise that there are ways to ensure  a safer way to travel</t>
  </si>
  <si>
    <t>I'd feel comfortable speaking up to a driver if I felt unsafe in a car, even if it was awkward.</t>
  </si>
  <si>
    <t>I know what services and information are on the VicRoads website.</t>
  </si>
  <si>
    <t>Overall, tell us what you thought about the program? (please pick 2 most positive and 2 most constructive comments)</t>
  </si>
  <si>
    <t>How valuable do you think Steer Right would be for other students?</t>
  </si>
  <si>
    <t>Total PRICE</t>
  </si>
  <si>
    <t>Funder</t>
  </si>
  <si>
    <t>Discount</t>
  </si>
  <si>
    <t>Reason for Discount</t>
  </si>
  <si>
    <t>Total of Invoices</t>
  </si>
  <si>
    <t>Invoice Sent</t>
  </si>
  <si>
    <t>eg: 2/4</t>
  </si>
  <si>
    <t>Before</t>
  </si>
  <si>
    <t>After</t>
  </si>
  <si>
    <t>Positive</t>
  </si>
  <si>
    <t>Constructive</t>
  </si>
  <si>
    <t>Term 1, 2024</t>
  </si>
  <si>
    <t>New Host</t>
  </si>
  <si>
    <t>Unique Schools</t>
  </si>
  <si>
    <t>average</t>
  </si>
  <si>
    <t>most common response</t>
  </si>
  <si>
    <t>Term 2, 2024</t>
  </si>
  <si>
    <t>Maddingey</t>
  </si>
  <si>
    <r>
      <rPr>
        <b/>
        <sz val="8"/>
        <color rgb="FFFF0000"/>
        <rFont val="Calibri"/>
        <family val="2"/>
        <scheme val="minor"/>
      </rPr>
      <t>SR</t>
    </r>
    <r>
      <rPr>
        <b/>
        <sz val="8"/>
        <color rgb="FF000000"/>
        <rFont val="Calibri"/>
        <family val="2"/>
        <scheme val="minor"/>
      </rPr>
      <t>: Bacchus Marsh Grammar (Maddingly Campus) (Session 1)</t>
    </r>
  </si>
  <si>
    <t>1/2</t>
  </si>
  <si>
    <r>
      <rPr>
        <b/>
        <sz val="8"/>
        <color rgb="FFFF0000"/>
        <rFont val="Calibri"/>
        <family val="2"/>
        <scheme val="minor"/>
      </rPr>
      <t>SR</t>
    </r>
    <r>
      <rPr>
        <b/>
        <sz val="8"/>
        <color theme="1"/>
        <rFont val="Calibri"/>
        <family val="2"/>
        <scheme val="minor"/>
      </rPr>
      <t>: Bacchus Marsh Grammar (Maddingly Campus) (Session 2)</t>
    </r>
  </si>
  <si>
    <t>2/2</t>
  </si>
  <si>
    <t>Term 3, 2024</t>
  </si>
  <si>
    <t>Term 4, 2024</t>
  </si>
  <si>
    <t>Funding Body</t>
  </si>
  <si>
    <t>Contact Person</t>
  </si>
  <si>
    <t>Funding Scheme</t>
  </si>
  <si>
    <t xml:space="preserve">Amount </t>
  </si>
  <si>
    <t xml:space="preserve">Open Date </t>
  </si>
  <si>
    <t xml:space="preserve">End Date </t>
  </si>
  <si>
    <t>Note</t>
  </si>
  <si>
    <t>Alpine Shire</t>
  </si>
  <si>
    <r>
      <rPr>
        <sz val="11"/>
        <color rgb="FF000000"/>
        <rFont val="Calibri"/>
      </rPr>
      <t xml:space="preserve">Council Funding </t>
    </r>
    <r>
      <rPr>
        <b/>
        <sz val="12"/>
        <color rgb="FF000000"/>
        <rFont val="Calibri"/>
      </rPr>
      <t>closed</t>
    </r>
    <r>
      <rPr>
        <sz val="11"/>
        <color rgb="FF000000"/>
        <rFont val="Calibri"/>
      </rPr>
      <t xml:space="preserve"> until </t>
    </r>
    <r>
      <rPr>
        <b/>
        <sz val="11"/>
        <color rgb="FF000000"/>
        <rFont val="Calibri"/>
      </rPr>
      <t>1/2/25</t>
    </r>
  </si>
  <si>
    <t>Sophie Atkinson- sophieatkinson@ballarat.vic.gov.au</t>
  </si>
  <si>
    <t>Council funding closed due to 'Election care taker period'. looking into alternative funding options</t>
  </si>
  <si>
    <t>No funding available via council as of 31/07/24 DH</t>
  </si>
  <si>
    <t>Buloke Shire Council</t>
  </si>
  <si>
    <t>Gaino (?) - Liasion Officer
(0467 579 459)</t>
  </si>
  <si>
    <t xml:space="preserve">Project Support Grant </t>
  </si>
  <si>
    <t>Must match Council’s funding dollar for dollar either by cash or in-kind contributions.
Submit application at least one month before the project delivery date, as the Councilors only meet once a month.</t>
  </si>
  <si>
    <t>2024/25 Community Grants</t>
  </si>
  <si>
    <t>Merri-Bek
(Moreland)</t>
  </si>
  <si>
    <t xml:space="preserve">Northern Grampians Shire Council </t>
  </si>
  <si>
    <t>Tina Baker - Community Development Officer 
(tina.baker@ngshire.vic.gov.au)</t>
  </si>
  <si>
    <t xml:space="preserve">Sponsorships and Contribution Program </t>
  </si>
  <si>
    <t xml:space="preserve">All Year </t>
  </si>
  <si>
    <t xml:space="preserve">Until funds expended </t>
  </si>
  <si>
    <t xml:space="preserve">Queenscliff </t>
  </si>
  <si>
    <t>*IF UPDATING, PLEASE PUT DATE OF UPDATE (INCLUDING YEAR)</t>
  </si>
  <si>
    <t>No. of Schools in LGA</t>
  </si>
  <si>
    <t>No. of schools booked with funding</t>
  </si>
  <si>
    <t>Balance</t>
  </si>
  <si>
    <t>Funding Available</t>
  </si>
  <si>
    <t>NO COST TO SCHOOL</t>
  </si>
  <si>
    <t>COUNCIL PAYS GAP</t>
  </si>
  <si>
    <t>COUNCIL GRANTS</t>
  </si>
  <si>
    <t>OTHER GRANTS</t>
  </si>
  <si>
    <t>Current Funding Body</t>
  </si>
  <si>
    <t>Current Contact Person</t>
  </si>
  <si>
    <t>Row F Last Updated By (insert name &amp; date)</t>
  </si>
  <si>
    <t>Details for current funding situation</t>
  </si>
  <si>
    <t>Amount</t>
  </si>
  <si>
    <t>Reporting Requirements</t>
  </si>
  <si>
    <t>Previous Reporting Dates</t>
  </si>
  <si>
    <t>Previously</t>
  </si>
  <si>
    <t>AC Before</t>
  </si>
  <si>
    <t>AC Now</t>
  </si>
  <si>
    <t>T1 &amp; 2, 2021</t>
  </si>
  <si>
    <t>T3 &amp; 4, 2021</t>
  </si>
  <si>
    <t>Relationship</t>
  </si>
  <si>
    <t>Bright Rotary Club/Kiewa Mitta Murray Community Enterprises Limited</t>
  </si>
  <si>
    <t>Patrick O'Shea &lt;wandi86@bigpond.net.au&gt; (President BRC) &amp; Dorothy Morrison &lt;kmmcel@westnet.com.au&gt; (Company Secretary KMMCEL)</t>
  </si>
  <si>
    <t>Bus transport (combined workshop)</t>
  </si>
  <si>
    <t>Email BRC to cover Bright bus transport. Grant Application through KMCEL to cover Mount Beauty's bus transport.</t>
  </si>
  <si>
    <t>Check all councils late June</t>
  </si>
  <si>
    <t>Bendigo Bank Community Grants</t>
  </si>
  <si>
    <t>Funding needed- Roadsafe Central Highlands looking for funding (have followed up 30/11); alternatively I can apply for community grant - Ararat Council opens in March for 2021-22, meaning schools willl need to be booked in second half of year</t>
  </si>
  <si>
    <t>Alena BM</t>
  </si>
  <si>
    <t>Key Dates</t>
  </si>
  <si>
    <t>Year round</t>
  </si>
  <si>
    <t>Des Hudson &lt;des.hudson@police.vic.gov.au&gt; (Victoria Police)</t>
  </si>
  <si>
    <t>Funding needed - (have followed up 30/11 on RC); alternatively Ballarat community grant opens 1st of Feb. Council won't ever fund due to wages. Cory Woodyatt (FRV) may be able to assist, lean on Cory for a lead</t>
  </si>
  <si>
    <t>Details</t>
  </si>
  <si>
    <t>https://cia.communityenterprisefoundation.com.au/Program/Index/1?_ga=2.211232662.280437433.1683598446-426514891.1683598446&amp;_gl=1*gtf4iu*_ga*NDI2NTE0ODkxLjE2ODM1OTg0NDY.*_ga_8G245KPFM1*MTY4MzYwNTkxMy4zLjAuMTY4MzYwNTkyMy41MC4wLjA.</t>
  </si>
  <si>
    <t>Banyule City Council</t>
  </si>
  <si>
    <t>Alison Wood &lt;Alison.Wood@banyule.vic.gov.au&gt; (Safe and Sustainable Transport Officer) (Edit: 30/1/23 Alison is on leave until August 2023, communication has been forwarded to Michelle Herbert &lt;michelle.herbert@banyule.vic.gov.au&gt;</t>
  </si>
  <si>
    <t>Gap funding up to $1,500 annually.</t>
  </si>
  <si>
    <t>Case-by-case, seek approval from Council Contact</t>
  </si>
  <si>
    <t>Email Alison with workshop booking details for their approval. They will give us a PO which MUST be stated on invoices. Invoices go to: accounts.payable@banyule.vic.gov.au</t>
  </si>
  <si>
    <t>17 Feb 2022. Visited Macleod Secondary College.</t>
  </si>
  <si>
    <t>Sanjev</t>
  </si>
  <si>
    <t>Laura K
Emily B</t>
  </si>
  <si>
    <t xml:space="preserve">  michael.whelan@basscoast.vic.gov.au</t>
  </si>
  <si>
    <t>Formerly no funding - Can we get some ???</t>
  </si>
  <si>
    <t>Telstra’s Connected Communities Grant Program</t>
  </si>
  <si>
    <t>Baw Baw Shire</t>
  </si>
  <si>
    <t>Nikita Yates &lt;Nikita.Yates@bawbawshire.vic.gov.au&gt; (Coordinator Civil Asset Planning)</t>
  </si>
  <si>
    <t>Supportive; case-by-case</t>
  </si>
  <si>
    <t>Case-by-case</t>
  </si>
  <si>
    <t xml:space="preserve">Once these workshops have taken place, please email the invoice to Accounts Payable:
PO Box 304 Warragul Vic 3820
Email: accounts.payable@bawbawshire.vic.gov.au
Please quote responsible officer’s name and team on the invoice (Nikita Yates (Civil Asset Planning)) as well as the amount including GST. </t>
  </si>
  <si>
    <t>25 May 2022. "Great news, all is good to go ahead for tomorrow.
Drouin Secondary College is okay to cover the gap amount this year of $2,463, where Council can provide the $595 +GST contribution."</t>
  </si>
  <si>
    <t>Late June 2023</t>
  </si>
  <si>
    <t>Bayside City Council</t>
  </si>
  <si>
    <t>Road Safety Strategy 2019-2024 (Great potential here)
https://www.bayside.vic.gov.au/sites/default/files/roads_parking_and_transport/road_safety_strategy_2019_-_2024_-_adopted.pdf</t>
  </si>
  <si>
    <t>Alan N</t>
  </si>
  <si>
    <t>Offers grants up to $10,000 to support regional and rural communities access education to support capacity building. https://frrr.org.au/funding/place/telstra-connected-communities-program/</t>
  </si>
  <si>
    <t>Benalla Lions Club (TBC)</t>
  </si>
  <si>
    <t>Madeline Roff &lt;madeline.roff@gmail.com&gt; (President of Benalla Lions Club 2019)</t>
  </si>
  <si>
    <t>TBC - previously Benalla Lions Club have made a donation of $450 - checked with them 30/11. New contact might be Denise Brown (President) indistud912@gmail.com 0418 144 979</t>
  </si>
  <si>
    <t>Yearly Report at the end of year</t>
  </si>
  <si>
    <t>ZS Feb23 - now Khanh Nguyen (Sustainable Transport Officer)</t>
  </si>
  <si>
    <t>gap funding (happy to establish PA)</t>
  </si>
  <si>
    <t>Case by case funding. Email Khanh with workshop booking details for their approval. https://fittodrivefoundationinc.sharepoint.com/:f:/g/Ek9E25F99EtNnyYOW8wcdq4B2mP6kPMY2h0pb-OPxIG41Q?e=KNuCbu</t>
  </si>
  <si>
    <t>11 May 2022. Phone call: clarifying about Rossbourne School F2D 2021.</t>
  </si>
  <si>
    <t>Bank WAW Sponsorships</t>
  </si>
  <si>
    <t>Greg McCann &lt;GregM@brimbank.vic.gov.au&gt; (L2P Program Officer | Youth Services)</t>
  </si>
  <si>
    <t>Agreed to fund gap, just have to put a Partnership Agreement in place in order to receive contributions. April 2023 - no funding, get new funding for 23-24 FY??</t>
  </si>
  <si>
    <t>Case-by-case, seek approval from Council Contact; PA drafted</t>
  </si>
  <si>
    <t>notification of booking, &amp; 6 monthly reports</t>
  </si>
  <si>
    <t>Grant round opens July</t>
  </si>
  <si>
    <t>This bank is 'proudly local' to north-east Victoria and southern New South Wales. https://www.bankwaw.com.au/About-Us/Community/Sponsorships</t>
  </si>
  <si>
    <t xml:space="preserve">None - Funding body needed for Echuca; Grant round opens March, but are tricky due to the overdue acquittal. (also means postponing Echuca College until second half of year); will email a range of potential funding bodies by end of year; </t>
  </si>
  <si>
    <t>Pakenham Blue Light</t>
  </si>
  <si>
    <t>Sharon Patterson &lt;sharon.patterson@police.vic.gov.au&gt; (Secretary) or Jo Campos &lt;J.Campos@cardinia.vic.gov.au&gt; (Safer Communities Officer).</t>
  </si>
  <si>
    <t>Aim to get Pakenham, Officer, Koo Wee Rup &amp; Emerald Secondary Colleges booked</t>
  </si>
  <si>
    <t>4 May 2022. "I’m keen to have a quick chat to catch up on anything in the RoadSafe South East space. I’m worried I might be a little out of touch, plus I’m happy to share my thoughts on reports and their purpose.
I wanted to ask you if you might be able to point me in the right direction for where Fit to Drive could apply for funding for schools in Cardinia. In particular, we have ECG College Pakenham who is looking to book in our Year 11 Workshop for Tuesday, 17 May 2022. After Department of Transport’s contribution of $600 +GST, there’s still a shortfall of $425 +GST in which this was covered by rotary in previous years.
Since ECG College is also a not-for-profit, they’re looking to have the funds sourced to make the workshop happen. Would you have any ideas on where we could start?"</t>
  </si>
  <si>
    <t>Cardinia Shire Council, Kym Ockerby, &lt;K.Ockerby@cardinia.vic.gov.au&gt;, Community Development Facilitator, Previous grant</t>
  </si>
  <si>
    <t>Grant</t>
  </si>
  <si>
    <t>&lt;gofficer@casey.vic.gov.au&gt; (Grants Development Officer)</t>
  </si>
  <si>
    <t xml:space="preserve">Grant. EFT Remittance #: CG22/23.117. for $5366.90 on 5/8/22 received. Copy in the Casey folder. </t>
  </si>
  <si>
    <t>FY 2022-2023</t>
  </si>
  <si>
    <t>Acquittal</t>
  </si>
  <si>
    <t>Grant. Applications are now open and close at 5pm on Monday 13 June 2022. https://www.centralgoldfields.vic.gov.au/Council/Community-grants/Community-Grants-Program</t>
  </si>
  <si>
    <t>Rotary Club of Colac West</t>
  </si>
  <si>
    <t>Amanda and George - highview4@bigpond.com (President of Rotary Club )</t>
  </si>
  <si>
    <t>TBC - a contribution of $500 was made in 2019 (and received). Emailed them re 2021 to check 30/11</t>
  </si>
  <si>
    <t>Indefinitely</t>
  </si>
  <si>
    <t>None - couple of schools book, and usually cover their own gaps; Council has a 'quick response grant' application all year around; Grant round opens April closes May</t>
  </si>
  <si>
    <t>David Logan &lt;David.Logan@darebin.vic.gov.au&gt; (Transport Planner)</t>
  </si>
  <si>
    <t>Funds 1:1. Has $4,000 in the budget for F2D. Will be setting up a single PO to draw funds from (stating various schools).</t>
  </si>
  <si>
    <t>Case-by-case, send request to Council Contact</t>
  </si>
  <si>
    <t>13 Oct 2022. Phone call confirming single PO arrangement stating various schools</t>
  </si>
  <si>
    <t>Case by case funding. Email Heidi Marfurt with workshop booking details for their approval. All invoices sent to accounts.payable@darebin.vic.gov.au and CC Jennifer.mcintyre@darebin.vic.gov.au</t>
  </si>
  <si>
    <t>PO No: DCC009256</t>
  </si>
  <si>
    <t>*3 schools participated in free SR in 2020. No funding ever established previously as council supported a different program. Grant round opens January closes March</t>
  </si>
  <si>
    <t>Full funding</t>
  </si>
  <si>
    <t>Fund cost once Vicroads funding applied, no cost to schools</t>
  </si>
  <si>
    <t>Current</t>
  </si>
  <si>
    <t>5 May 2022. "I’ll let Mel know to arrange the invoices in segments.
To give you an update to start with, I’ve attached a doc summarising our bookings in the area. Page 3 will have our current 2022 bookings (none have yet been delivered in FMP – our first one will be Mount Eliza 10 May).
I’ll provide you with an update regularly, most likely as the bookings come through.
Warm regards,"</t>
  </si>
  <si>
    <t>FMP F2D Association, Geoff Pattison &lt;geoffp@toorakc.vic.edu.au&gt;, Treasurer FMP F2D Association, Fund cost once Vicroads funding applied, no cost to schools, notification of bookings &amp; report prepared for committee meetings</t>
  </si>
  <si>
    <t>Travis Collier &lt;travis.collier@gsc.vic.gov.au&gt; 
(0433 269 577) 
He is Councillor at Patchell Ward Gannawarra Shire Council, but also a Police Officer based in Kerang</t>
  </si>
  <si>
    <t xml:space="preserve">Gannawarra Council grants open July/August every year. </t>
  </si>
  <si>
    <t xml:space="preserve">
SZmood@gleneira.vic.gov.au</t>
  </si>
  <si>
    <t>Small Grants open year-round</t>
  </si>
  <si>
    <t>Glen Eira City Council, Beverley Rayner &lt;community.grants@gleneira.vic.gov.au&gt;, Community Development Officer, Used for McKinnon SC 2019, variation to use for CARPOOL 2020, $3,395.00, complete, Acquittal required</t>
  </si>
  <si>
    <t>Grant round opens January</t>
  </si>
  <si>
    <t>Grant round opens April</t>
  </si>
  <si>
    <t>Tried Bendigo Bank (no luck). Applied for Small grant of $3,000 in JULY, unsuccesful</t>
  </si>
  <si>
    <t>City of Greater Dandenong</t>
  </si>
  <si>
    <t>Daniel Przychodzki &lt;Daniel.Przychodzki@cgd.vic.gov.au&gt; (Coordinator Transport)</t>
  </si>
  <si>
    <t>Case-by-case, used to do gap-funding, but may now want to fund 1:1 with the school. Check with contact for each workshop</t>
  </si>
  <si>
    <t>Notification of booking &amp; updated report (Alan uses a doc titled "Greater Dandenong Programs Report")</t>
  </si>
  <si>
    <t>City of Greater Geelong</t>
  </si>
  <si>
    <t>Samuel Lovejoy &lt;SLovejoy@geelongcity.vic.gov.au&gt; (Road Safety Officer, Engineering Services)</t>
  </si>
  <si>
    <t>$600 (incl. GST) per school, more for low SES where required</t>
  </si>
  <si>
    <t>Notification of booking for approval</t>
  </si>
  <si>
    <t>Leigh Johnson &lt;leigh.johnson@police.vic.gov.au&gt; (Victoria Police)</t>
  </si>
  <si>
    <t>No funding - can apply, but need to find a good category, as we don't perfectly fit into any. Also a funding website introduced, which may be of use - https://goulburnvalley.grantguru.com.au/. Pilot 1 school. Shepp has other programs</t>
  </si>
  <si>
    <t>Rotary Club of Daylesford</t>
  </si>
  <si>
    <t>Terri Oprean &lt;opreanterri70@gmail.com&gt; (President)</t>
  </si>
  <si>
    <t>Agreed to cover 1:1 with Daylesford Secondary College 2022</t>
  </si>
  <si>
    <t>2022 Booking</t>
  </si>
  <si>
    <t>Invoice $460 to both Rotary and The Daylesford Foundation. Terri Oprean: opreanterri70@gmail.com
Jim Foster:   jim@thedaylesfordfoundation.org.au</t>
  </si>
  <si>
    <t>Funding needed, as Nhill College will not deliver with no funding;  Grant round closes February</t>
  </si>
  <si>
    <t>Relationship, no funding</t>
  </si>
  <si>
    <t>Augustus Brown; Adil Sundhu &lt;asundhu@hobsonsbay.vic.gov.au&gt;</t>
  </si>
  <si>
    <t>20/7/23 - No direct funding, invited to apply for quick response small grants when the rounds are open.</t>
  </si>
  <si>
    <t>Report at the end of the financial year</t>
  </si>
  <si>
    <t>17 Oct. Requested to update from Lisa to Adil</t>
  </si>
  <si>
    <t>Lisa Birch</t>
  </si>
  <si>
    <t>Funding needed - Horsham College won't deliver without funds; previously covered by Roadsafe Wimmera; May be able to apply for grant from Horsham council (Opening dates not yet advertised)</t>
  </si>
  <si>
    <t>James Drake &lt;JamesD@hume.vic.gov.au&gt; 
He visited Kolbe 2022. Candy met him. Cool dude! Down to earth.</t>
  </si>
  <si>
    <t xml:space="preserve">Hume gives us a budget of $27,680 every FY. James only wants us to market to 10 schools for 23/24 FY for now. Prefers to receive table of </t>
  </si>
  <si>
    <t>Budget: $27,680 (22-23 FY)
Remaining: $5628 (30/1/23)
Budget: $27,680 (23-24 FY)</t>
  </si>
  <si>
    <t>Case by case funding. Email Cara/James with workshop booking details and updated Hume report for their approval. 
Asking for only 10 Workshops in 23-24 FY to ensure we don't go over-budget</t>
  </si>
  <si>
    <t>Full funding. Cara has been our contact for years and has a good understanding of Hume Council's involvement in F2D's history. Now handing over to James to manage F2D from Council perspective. Need to set up time to do a handover with James.</t>
  </si>
  <si>
    <t xml:space="preserve">Luciana Sansone &lt;Luciana.Sansone@indigoshire.vic.gov.au&gt;
(Youth resilience Coordinator) </t>
  </si>
  <si>
    <t>Michelle Galileos &lt;Michelle.Galileos@kingston.vic.gov.au&gt; (Community Road Safety/ City Assets &amp; Environment)</t>
  </si>
  <si>
    <t>Low on budget. Confirmed to fund Mordialloc College 2022, but double-check for future bookings. (APRIL '23 IS ????? IN COMMUNICATION)</t>
  </si>
  <si>
    <t>notification of booking for approval</t>
  </si>
  <si>
    <t>Lisette Pine &lt;Lisette.Pine@knox.vic.gov.au&gt;; Helen Wositzky &lt;Helen.Wositzky@knox.vic.gov.au&gt;; (Coordinator Access Equity and Safety)</t>
  </si>
  <si>
    <t>ZOE May 2023 - No funding. Road safety not a priority in their council youth safety plan. Requested to discuss opportunities Touch base in a couple months to discuss again.</t>
  </si>
  <si>
    <t>No funding atm</t>
  </si>
  <si>
    <t>25 May 2022. "Lovely chatting with you on the phone.
Thank you for your support of the St Joseph’s College workshop 30th May, and the ongoing commitment to F2D.
Coming into the next financial year, I’m happy to discuss different funding arrangements to ensure we can support as many schools in Knox as possible.
I’ve attached a spreadsheet based on the arrangement previously/currently. It’ll also show when schools have booked since 2014. Not all schools will realistically book in next year, but as a rough guide, roughly 2-4 schools per year. Hope it helps as an indication of the costs.
Let me know how you think we could adjust the funding distribution for next financial year. Always happy to have a chat about what would work best. Thanks Lisette,"</t>
  </si>
  <si>
    <t>Small grant</t>
  </si>
  <si>
    <t>Grant round opens January closes March</t>
  </si>
  <si>
    <t>Grant round opens March closes May</t>
  </si>
  <si>
    <t>Rotary Club of Kyneton</t>
  </si>
  <si>
    <t>Grant round opens early 2022</t>
  </si>
  <si>
    <t>Wilson Ma &lt;Wilson.Ma@manningham.vic.gov.au&gt;</t>
  </si>
  <si>
    <t>Gap funding. Last supported Warrandyte High School JULY 2022.</t>
  </si>
  <si>
    <t xml:space="preserve">Case by case funding. Email Wilson with workshop booking details for their approval. </t>
  </si>
  <si>
    <t>Community Bank of Mansfield &amp; District</t>
  </si>
  <si>
    <t xml:space="preserve">Emma Wiking &lt;marketing@mansfieldbank.com.au&gt; (Marketing &amp; Communications Coordinator)
</t>
  </si>
  <si>
    <t>Last supported Mansfield SC JUNE 2022. Keen to expand project in Mansfield</t>
  </si>
  <si>
    <t>Collab with Emma</t>
  </si>
  <si>
    <t>Alison Wilson &lt;Alison.Wilson@maribyrnong.vic.gov.au&gt; (Road Safety Officer)</t>
  </si>
  <si>
    <t>Gap funding. Last supported Maribyrnong College and VU Polytechnic 2022.</t>
  </si>
  <si>
    <t xml:space="preserve">Grant round opens March closes April. They prefer us to go through grants, and in the past have indicated that we will be successful if we book Public schools. </t>
  </si>
  <si>
    <t>Grant available - Opening dates not yet advertised</t>
  </si>
  <si>
    <t>MOU 2022-2023 now signed off and stored on SP</t>
  </si>
  <si>
    <t>11 May 2022. "Thank you, that’d be greatly appreciated and hopefully speed up council’s payment processes for you too 😊
Cheers
Liz"</t>
  </si>
  <si>
    <t>Police and FRV reps there might be supportive in getting something here started</t>
  </si>
  <si>
    <t>Grant round opens July closes August</t>
  </si>
  <si>
    <t>Southern Mitchell Rotary</t>
  </si>
  <si>
    <t>Stephen Ansell &lt;stephen.ansell1@bigpond.com&gt; (President)</t>
  </si>
  <si>
    <t>Have received partial funding from Southern Mitchell last year; Email them for 2021 partnership agreement. Last supported Wallan Secondary APRIL 2022.</t>
  </si>
  <si>
    <t>Moira Shire Council</t>
  </si>
  <si>
    <t>Melodie Hawkins &lt;mhawkins@moira.vic.gov.au&gt;</t>
  </si>
  <si>
    <t xml:space="preserve">Quick Response Grant open all year around </t>
  </si>
  <si>
    <t>Monash Youth Services</t>
  </si>
  <si>
    <t xml:space="preserve">Samantha King (she/her) &lt;Samantha.King@monash.vic.gov.au&gt;, Bill Kendall (he/him) &lt;Bill.Kendall@monash.vic.gov.au&gt; </t>
  </si>
  <si>
    <t>"If you have a particular school who identifies that they are interested in the program and can identify a specific group of at-risk or vulnerable students within the cohort, then MYS would be willing to have a further conversation about the possibility of supporting an individual school." Supporting Berengarra School 2022</t>
  </si>
  <si>
    <t>Moonee Valley City Council</t>
  </si>
  <si>
    <t>Lisa Bagnati &lt;lbagnati@mvcc.vic.gov.au&gt; (Transport Project Officer)</t>
  </si>
  <si>
    <t>Gap funding. Very eager to get bookings and spend funds, focus on this area for marketing</t>
  </si>
  <si>
    <t>Case by case funding. Email Lisa with workshop booking details for their approval. Require an evaluation of each session (no. of participants, etc.)</t>
  </si>
  <si>
    <t>4 May 2022. "I have just sent this to Secondary Principals, maybe you can follow up with a phone call to each of our schools?
I haven't mentioned the cost breakdown, maybe stick to what you have done with Rosehill and we can pay the difference. 
Unless the school is struggling to find the booking fee then maybe discuss that with me and we can see what we can do? 
Hopefully, you get some bookings, at one stage we had nearly all MVCC schools involved I would love to get back to that, even if their first booking is next year."</t>
  </si>
  <si>
    <t>Grant round opens March.</t>
  </si>
  <si>
    <t>Merri-Bek City Council
(Previously Moreland)</t>
  </si>
  <si>
    <t xml:space="preserve"> Kris Kasmawan &lt;kkasmawan@merri-bek.vic.gov.au&gt; 
Second (CC): Simon Stainsby &lt;sstainsby@moreland.vic.gov.au&gt;</t>
  </si>
  <si>
    <t>Gap funding. Knows of us, but will need to convince his boss. Funding structure changed recently.</t>
  </si>
  <si>
    <t>Case by case funding.</t>
  </si>
  <si>
    <t>Never actually spoke to Simon, last emailed in May, received on-leave auto-reply. Try calling for Simon or Kris.</t>
  </si>
  <si>
    <t>Kris Kasmawan &lt;kkasmawan@moreland.vic.gov.au&gt;</t>
  </si>
  <si>
    <t>Arthur Seat Challenge &amp; Mornington Peninsula Shire Council</t>
  </si>
  <si>
    <t>Claire Davey &lt;claire.davey@mornpen.vic.gov.au&gt; (Traffic &amp; Road Safety Officer)</t>
  </si>
  <si>
    <t>Fund cost once VicRoads funding applied, no cost to schools</t>
  </si>
  <si>
    <t>5 May 2022. "I’ll let Mel know to arrange the invoices in segments.
To give you an update to start with, I’ve attached a doc summarising our bookings in the area. Page 3 will have our current 2022 bookings (none have yet been delivered in FMP – our first one will be Mount Eliza 10 May).
I’ll provide you with an update regularly, most likely as the bookings come through.
Warm regards,"</t>
  </si>
  <si>
    <t>$7,800 (2022/2023) Mornington Pen Council will pay $600?? toward each workshop for Morn Pen Shire schools only.  Priority towards government schools</t>
  </si>
  <si>
    <t>Grant round opens January.</t>
  </si>
  <si>
    <t>Grant round opens August closes September.</t>
  </si>
  <si>
    <t>Nerissa Carter &lt;ncarter@murrindindi.vic.gov.au&gt;</t>
  </si>
  <si>
    <t xml:space="preserve">Council is super supportive of the program. They've participated in Carpool and a student voices. We usually get our funding for Yea HS and Alexandra SC through a grant. </t>
  </si>
  <si>
    <t>Nillumbik Shire Council</t>
  </si>
  <si>
    <t>Meg Exell (Team Leader Youth Development) &lt;Meg.Exell@nillumbik.vic.gov.au&gt;
Jamie Griffin &lt;jamie.griffin@police.vic.gov.au&gt; (Youth Resource Officer - Police)</t>
  </si>
  <si>
    <t>Sam L (4 Jan 2023)</t>
  </si>
  <si>
    <t>Gap funding for DVC 2023</t>
  </si>
  <si>
    <t>Collab with Meg</t>
  </si>
  <si>
    <t>Emily B</t>
  </si>
  <si>
    <t>Sam L</t>
  </si>
  <si>
    <t>Tina Baker &lt;tina.baker@ngshire.vic.gov.au&gt; (Community Development Officer)</t>
  </si>
  <si>
    <t>Funded 3 x NG schools 2021, should be good for 2022 hopefully. Did not apply for funds for 2 NG schools, but try again for Stawell SC if they book 2022</t>
  </si>
  <si>
    <t>Notification of booking for approval. Em &amp; Alena created a partnership report.</t>
  </si>
  <si>
    <t>4 May 2022. "Last year, we delivered the F2D Year 11 Road Safety Workshops to the secondary schools in Northern Grampians in a one-round road-trip. We’re looking at organising something similar again for 2022.
So far, we have been able to pencil in the following bookings. I’ve detailed a budget breakdown as well:
Proposed workshop date	School/education provider	Total Cost	School contribution	Department of Transport contribution	Gap funding requested
Tuesday, 17 May 2022	Skene Street Specialist School	$1620	$325	$900	$395
Wednesday, 18 May 2022	St Arnaud Secondary College	$1260	$325	$900	$35
				Total	$430
We’re also planning to book Stawell Secondary College to complete the three schools. I’ll keep you update as this would change the budget breakdown.
We would like to know if there would be any chance Northern Grampians Shire Council is in a position to support the workshops with the gap funding requested?
Please let me know if you have any questions or thoughts."</t>
  </si>
  <si>
    <t>Grant round opens July closes August.</t>
  </si>
  <si>
    <t>Grant round opens March closes March.</t>
  </si>
  <si>
    <t>No schools in LGA.</t>
  </si>
  <si>
    <t>Unsuccessful in 2021 Grant Application due to project's work based within schools.</t>
  </si>
  <si>
    <t>Next grant round info not yet released</t>
  </si>
  <si>
    <t>Stonnington City Council</t>
  </si>
  <si>
    <t>Mark Thomason &lt;mthomaso@stonnington.vic.gov.au&gt; (Traffic and Parking Engineer)</t>
  </si>
  <si>
    <t>Gap funding. Supportive</t>
  </si>
  <si>
    <t>Strathbogie Shire Council</t>
  </si>
  <si>
    <t>Craig White (0455 799 170) Works only Tue / Wed</t>
  </si>
  <si>
    <t>Small Projects grant round open all year round closes May. Sponsorship Program may be available.  // (Update 23/3/22) Round 3 grants have been postponed until further notice. Good idea to check-in every now and again to see when funding opens. Currently no budget for the rest of 2022. (13/4/22)</t>
  </si>
  <si>
    <t>22-23 Funding in June 1-30, 2022</t>
  </si>
  <si>
    <t>Surf Coast Shire</t>
  </si>
  <si>
    <t>Eloise Gannon (Administration Officer)</t>
  </si>
  <si>
    <t>Used to gap funding</t>
  </si>
  <si>
    <t>Last time team had contact with Eloise was in 2019.</t>
  </si>
  <si>
    <t xml:space="preserve">Kerry Young &lt;kerry.young@swanhill.vic.gov.au&gt; 
(Engieer Assistant) </t>
  </si>
  <si>
    <t xml:space="preserve">Grant round opens May closes July. Council is part of RoadSafe Central Murray </t>
  </si>
  <si>
    <t>No grants available.</t>
  </si>
  <si>
    <t>Wendy Daly &lt;communitygrants@wangaratta.vic.gov.au&gt; (Projects &amp; Recreation Officer)</t>
  </si>
  <si>
    <t>Grant. Grant period finished 1 Sep 2022. If we can just get 1 booking, that would be great!</t>
  </si>
  <si>
    <t>31 Jan - 1 Sep 2022</t>
  </si>
  <si>
    <t>Grant round opens July closes August. Attempted to apply for sponsorship with Rotary Warrnambool JULY 2022, unsuccessful</t>
  </si>
  <si>
    <t>Rotary Club of Maffra/Sale Rotary Club</t>
  </si>
  <si>
    <t>&lt;rotaryclubmaffra@gmail.com&gt;  or &lt;maffrasecretary@rotary9820.org.au&gt; 
Jeanette Henwood (SRC) &lt;Jeanette.Henwood@ap.jll.com?</t>
  </si>
  <si>
    <t>Both Rotary Clubs fund gaps from Maffra SC and Catholic College Sale after school booking fee + DOT contribution has been applied. Last supported in 2021.</t>
  </si>
  <si>
    <t>Email contacts for funding.</t>
  </si>
  <si>
    <t>Last time team had contact with Eloise was in 2021.</t>
  </si>
  <si>
    <t>West Wimmera Community Strengthening Grant. Submission made 6-May-2022 for $3660. Application unsuccessful as we were not based in West Wimmera.</t>
  </si>
  <si>
    <t>Whitehorse City Council</t>
  </si>
  <si>
    <t>Natalie Hall &lt;natalie.hall@whitehorse.vic.gov.au&gt; (Engineer Enviro)</t>
  </si>
  <si>
    <t>Gap funding. Last supported Mullauna College JULY 2022. Pretty good, supportive.</t>
  </si>
  <si>
    <t xml:space="preserve">Case by case funding. Email Natalie with workshop booking details for their approval. </t>
  </si>
  <si>
    <t>Serman Uluca</t>
  </si>
  <si>
    <t>Hans Gregory &lt;Hans.Gregory@whittlesea.vic.gov.au&gt; (Youth Development Officer)</t>
  </si>
  <si>
    <t xml:space="preserve">No funding at the moment. Hans himself is supportive and can direct us to service clubs/other depts at Whittlesea Council. (.....) Update: 7/3/23 Candy has made contact with Hans using her handover status to beg for money. </t>
  </si>
  <si>
    <t>No funding</t>
  </si>
  <si>
    <t>18 May 2022. "I wanted to touch base with you as it’s getting close to next financial year. Schools seem to have maintained an ongoing interest for booking the F2D Year 11 Workshop. So far this year, we’ve delivered/scheduled the following:
Thursday, 17 February 2022	Thomastown Secondary College
Thursday, 12 May 2022	Peter Lalor Secondary College
Thursday, 19 May 2022	Ivanhoe Grammar School Plenty
Monday, 8 August 2022	Hazel Glen College
Our booking with Hazel Glen College this year, in particular, is reliant upon Council support. 
If it helps to outline the cost breakdown of schools and predict which school/how many do book, I’ve prepared and attached a quote sheet for you.
It would be great to see if Whittlesea City Council can support F2D Year 11 Workshops next financial year. Let me know if you would like to have a chat more on this, or if I can provide any more information for you. Thanks Hans,"</t>
  </si>
  <si>
    <t>Donation/Sponsorship may be available.</t>
  </si>
  <si>
    <t>RoadSafe Westgate (via Wyndham City Council)</t>
  </si>
  <si>
    <t>Jim Giddings &lt;jimgiddings51@gmail.com&gt; (Chair of RoadSafe Westgate)</t>
  </si>
  <si>
    <t>Gap funding, 3-year agreement yet to be confirmed, but good to continue business-as-usual as if funding is available.</t>
  </si>
  <si>
    <t>Don't need to send request for each booking. Monthly report prepared for RoadSafe Westgate meeting is enough</t>
  </si>
  <si>
    <t>6 May 2022. "The report to Wyndham Council was up to 28th April 2022. I picked that date to make sure we spent the full grant, in fact we will exceed the amount by about $100.00 and thats good. Any schools after that date will be funded from the next Core Subsidy grant. RoadSafe will cover this until Wyndham pays the next installment in the new grant. I will check with council next week on how we can proceed.
I said this once before you find the schools in Wyndham and I will find the funds.
Have great weekend"</t>
  </si>
  <si>
    <t>Small Projects grant round open all year round closes May. Annual Grant round opens June.</t>
  </si>
  <si>
    <t>13cabs</t>
  </si>
  <si>
    <t>Simon Purssey &lt;simon.purssey@13cabs.com.au&gt; (Head of Client Services)</t>
  </si>
  <si>
    <t xml:space="preserve">No funding, being put on backburner for this financial year. </t>
  </si>
  <si>
    <t>Yarriambiack Shire Council</t>
  </si>
  <si>
    <t>Elysia Preston &lt;epreston@yarriambiack.vic.gov.au&gt; (Manager Family, Youth and Children)</t>
  </si>
  <si>
    <t>Have fundings. Send the cost to Elysia by email  1-2 months ahead, and report /evaluation after delivered the Workshop</t>
  </si>
  <si>
    <t>LEXI</t>
  </si>
  <si>
    <t>CHARLIE</t>
  </si>
  <si>
    <t>JACK</t>
  </si>
  <si>
    <t>PC</t>
  </si>
  <si>
    <t>ACTIVE SCHOOLS</t>
  </si>
  <si>
    <t>STUDENTS</t>
  </si>
  <si>
    <t>FUNDING</t>
  </si>
  <si>
    <t>REGION</t>
  </si>
  <si>
    <t>Merri-bek (FKA Moreland)</t>
  </si>
  <si>
    <t>Inner Rural</t>
  </si>
  <si>
    <t>Queenscliffe Shire</t>
  </si>
  <si>
    <t>Outer Rural</t>
  </si>
  <si>
    <t xml:space="preserv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</si>
</sst>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8" formatCode="&quot;$&quot;#,##0.00;[Red]\-&quot;$&quot;#,##0.00"/>
    <numFmt numFmtId="44" formatCode="_-&quot;$&quot;* #,##0.00_-;\-&quot;$&quot;* #,##0.00_-;_-&quot;$&quot;* &quot;-&quot;??_-;_-@_-"/>
    <numFmt numFmtId="164" formatCode="[$-F800]dddd\,\ mmmm\ dd\,\ yyyy"/>
    <numFmt numFmtId="165" formatCode="dd/mm/yy;@"/>
    <numFmt numFmtId="166" formatCode="[$-C09]dd\-mmm\-yy;@"/>
    <numFmt numFmtId="167" formatCode="d/mm/yyyy;@"/>
    <numFmt numFmtId="168" formatCode="0.0"/>
    <numFmt numFmtId="169" formatCode="&quot;$&quot;#,##0"/>
    <numFmt numFmtId="170" formatCode="_-&quot;$&quot;* #,##0_-;\-&quot;$&quot;* #,##0_-;_-&quot;$&quot;* &quot;-&quot;??_-;_-@_-"/>
    <numFmt numFmtId="171" formatCode="&quot;$&quot;#,##0.00"/>
  </numFmts>
  <fonts count="173">
    <font>
      <sz val="11"/>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u/>
      <sz val="10"/>
      <color theme="10"/>
      <name val="Calibri"/>
      <family val="2"/>
      <scheme val="minor"/>
    </font>
    <font>
      <sz val="11"/>
      <color theme="1"/>
      <name val="Calibri"/>
      <family val="2"/>
      <scheme val="minor"/>
    </font>
    <font>
      <b/>
      <sz val="10"/>
      <name val="Calibri"/>
      <family val="2"/>
      <scheme val="minor"/>
    </font>
    <font>
      <b/>
      <sz val="8"/>
      <name val="Calibri"/>
      <family val="2"/>
      <scheme val="minor"/>
    </font>
    <font>
      <sz val="9"/>
      <name val="Calibri"/>
      <family val="2"/>
      <scheme val="minor"/>
    </font>
    <font>
      <sz val="9"/>
      <color rgb="FF000000"/>
      <name val="Calibri"/>
      <family val="2"/>
    </font>
    <font>
      <u/>
      <sz val="11"/>
      <color theme="10"/>
      <name val="Calibri"/>
      <family val="2"/>
      <scheme val="minor"/>
    </font>
    <font>
      <u/>
      <sz val="9"/>
      <name val="Calibri"/>
      <family val="2"/>
      <scheme val="minor"/>
    </font>
    <font>
      <sz val="8"/>
      <name val="Calibri"/>
      <family val="2"/>
      <scheme val="minor"/>
    </font>
    <font>
      <b/>
      <sz val="9"/>
      <name val="Calibri"/>
      <family val="2"/>
      <scheme val="minor"/>
    </font>
    <font>
      <u/>
      <sz val="8"/>
      <color rgb="FF000000"/>
      <name val="Calibri"/>
      <family val="2"/>
    </font>
    <font>
      <u/>
      <sz val="9"/>
      <color theme="10"/>
      <name val="Calibri"/>
      <family val="2"/>
      <scheme val="minor"/>
    </font>
    <font>
      <sz val="8"/>
      <color theme="10"/>
      <name val="Calibri"/>
      <family val="2"/>
      <scheme val="minor"/>
    </font>
    <font>
      <sz val="8"/>
      <color rgb="FF000000"/>
      <name val="Calibri"/>
      <family val="2"/>
    </font>
    <font>
      <sz val="8"/>
      <color rgb="FF000000"/>
      <name val="Calibri"/>
      <family val="2"/>
      <scheme val="minor"/>
    </font>
    <font>
      <u/>
      <sz val="8"/>
      <name val="Calibri"/>
      <family val="2"/>
      <scheme val="minor"/>
    </font>
    <font>
      <sz val="9"/>
      <color rgb="FF444444"/>
      <name val="Calibri"/>
      <family val="2"/>
    </font>
    <font>
      <sz val="8"/>
      <color rgb="FF444444"/>
      <name val="Calibri"/>
      <family val="2"/>
    </font>
    <font>
      <sz val="9"/>
      <color rgb="FF000000"/>
      <name val="Calibri"/>
      <family val="2"/>
      <scheme val="minor"/>
    </font>
    <font>
      <sz val="8"/>
      <name val="Calibri"/>
      <family val="2"/>
    </font>
    <font>
      <sz val="8"/>
      <name val="Roboto"/>
    </font>
    <font>
      <sz val="9"/>
      <color theme="1"/>
      <name val="Calibri"/>
      <family val="2"/>
      <scheme val="minor"/>
    </font>
    <font>
      <u/>
      <sz val="8"/>
      <color rgb="FF000000"/>
      <name val="Calibri"/>
      <family val="2"/>
      <scheme val="minor"/>
    </font>
    <font>
      <sz val="9"/>
      <name val="Calibri"/>
      <family val="2"/>
    </font>
    <font>
      <sz val="9"/>
      <color rgb="FF000000"/>
      <name val="Roboto"/>
    </font>
    <font>
      <b/>
      <i/>
      <sz val="9"/>
      <name val="Calibri"/>
      <family val="2"/>
      <scheme val="minor"/>
    </font>
    <font>
      <b/>
      <sz val="9"/>
      <color rgb="FF000000"/>
      <name val="Calibri"/>
      <family val="2"/>
    </font>
    <font>
      <b/>
      <sz val="8"/>
      <color rgb="FF000000"/>
      <name val="Calibri"/>
      <family val="2"/>
    </font>
    <font>
      <u/>
      <sz val="8"/>
      <color theme="10"/>
      <name val="Calibri"/>
      <family val="2"/>
      <scheme val="minor"/>
    </font>
    <font>
      <u/>
      <sz val="11"/>
      <name val="Calibri"/>
      <family val="2"/>
      <scheme val="minor"/>
    </font>
    <font>
      <u/>
      <sz val="8"/>
      <name val="Calibri"/>
      <family val="2"/>
    </font>
    <font>
      <sz val="9"/>
      <color rgb="FF373A3C"/>
      <name val="Calibri"/>
      <family val="2"/>
    </font>
    <font>
      <sz val="8"/>
      <color rgb="FF000000"/>
      <name val="Calibri"/>
      <family val="2"/>
      <charset val="1"/>
    </font>
    <font>
      <sz val="11"/>
      <color rgb="FF444444"/>
      <name val="Calibri"/>
      <family val="2"/>
      <charset val="1"/>
    </font>
    <font>
      <u/>
      <sz val="10"/>
      <name val="Calibri"/>
      <family val="2"/>
      <scheme val="minor"/>
    </font>
    <font>
      <sz val="11"/>
      <color rgb="FF444444"/>
      <name val="Calibri"/>
      <family val="2"/>
    </font>
    <font>
      <strike/>
      <sz val="9"/>
      <name val="Calibri"/>
      <family val="2"/>
      <scheme val="minor"/>
    </font>
    <font>
      <sz val="9"/>
      <color rgb="FF1F497D"/>
      <name val="Calibri"/>
      <family val="2"/>
      <charset val="1"/>
    </font>
    <font>
      <i/>
      <sz val="9"/>
      <color rgb="FF000000"/>
      <name val="Calibri"/>
      <family val="2"/>
    </font>
    <font>
      <i/>
      <sz val="9"/>
      <color rgb="FFFF0000"/>
      <name val="Calibri"/>
      <family val="2"/>
      <scheme val="minor"/>
    </font>
    <font>
      <i/>
      <sz val="9"/>
      <color rgb="FF444444"/>
      <name val="Calibri"/>
      <family val="2"/>
    </font>
    <font>
      <i/>
      <sz val="8"/>
      <color rgb="FF000000"/>
      <name val="Calibri"/>
      <family val="2"/>
    </font>
    <font>
      <sz val="8"/>
      <color rgb="FF444444"/>
      <name val="Calibri"/>
      <family val="2"/>
      <charset val="1"/>
    </font>
    <font>
      <sz val="11"/>
      <color rgb="FF000000"/>
      <name val="Calibri"/>
      <family val="2"/>
      <scheme val="minor"/>
    </font>
    <font>
      <i/>
      <sz val="9"/>
      <name val="Calibri"/>
      <family val="2"/>
      <scheme val="minor"/>
    </font>
    <font>
      <sz val="11"/>
      <color theme="10"/>
      <name val="Calibri"/>
      <family val="2"/>
      <scheme val="minor"/>
    </font>
    <font>
      <sz val="10"/>
      <color rgb="FF444444"/>
      <name val="Calibri"/>
      <family val="2"/>
      <charset val="1"/>
    </font>
    <font>
      <sz val="8"/>
      <color theme="1"/>
      <name val="Calibri"/>
      <family val="2"/>
      <scheme val="minor"/>
    </font>
    <font>
      <u/>
      <sz val="9"/>
      <name val="Calibri"/>
      <family val="2"/>
    </font>
    <font>
      <sz val="10"/>
      <color rgb="FF444444"/>
      <name val="Calibri"/>
      <family val="2"/>
    </font>
    <font>
      <b/>
      <sz val="9"/>
      <color rgb="FF000000"/>
      <name val="Calibri"/>
      <family val="2"/>
      <scheme val="minor"/>
    </font>
    <font>
      <b/>
      <sz val="8"/>
      <color theme="1"/>
      <name val="Calibri"/>
      <family val="2"/>
      <scheme val="minor"/>
    </font>
    <font>
      <sz val="8"/>
      <color theme="1"/>
      <name val="Calibri"/>
      <family val="2"/>
    </font>
    <font>
      <u/>
      <sz val="9"/>
      <color rgb="FF000000"/>
      <name val="Calibri"/>
      <family val="2"/>
    </font>
    <font>
      <sz val="8"/>
      <color theme="1"/>
      <name val="Calibri"/>
      <family val="2"/>
      <charset val="1"/>
    </font>
    <font>
      <sz val="8"/>
      <color rgb="FF212121"/>
      <name val="Calibri"/>
      <family val="2"/>
      <scheme val="minor"/>
    </font>
    <font>
      <b/>
      <sz val="8"/>
      <color theme="1"/>
      <name val="Calibri"/>
      <family val="2"/>
    </font>
    <font>
      <b/>
      <sz val="11"/>
      <name val="Calibri"/>
      <family val="2"/>
      <scheme val="minor"/>
    </font>
    <font>
      <b/>
      <sz val="11"/>
      <color rgb="FF000000"/>
      <name val="Calibri"/>
      <family val="2"/>
    </font>
    <font>
      <sz val="11"/>
      <name val="Calibri"/>
      <family val="2"/>
      <scheme val="minor"/>
    </font>
    <font>
      <b/>
      <sz val="12"/>
      <name val="Calibri"/>
      <family val="2"/>
      <scheme val="minor"/>
    </font>
    <font>
      <b/>
      <sz val="9"/>
      <color theme="1"/>
      <name val="Calibri"/>
      <family val="2"/>
      <scheme val="minor"/>
    </font>
    <font>
      <b/>
      <i/>
      <sz val="8"/>
      <name val="Calibri"/>
      <family val="2"/>
      <scheme val="minor"/>
    </font>
    <font>
      <sz val="8"/>
      <color rgb="FF373A3C"/>
      <name val="Calibri"/>
      <family val="2"/>
    </font>
    <font>
      <strike/>
      <sz val="8"/>
      <name val="Calibri"/>
      <family val="2"/>
      <scheme val="minor"/>
    </font>
    <font>
      <sz val="8"/>
      <color rgb="FF1F497D"/>
      <name val="Calibri"/>
      <family val="2"/>
      <charset val="1"/>
    </font>
    <font>
      <i/>
      <sz val="8"/>
      <name val="Calibri"/>
      <family val="2"/>
      <scheme val="minor"/>
    </font>
    <font>
      <b/>
      <sz val="8"/>
      <color rgb="FF000000"/>
      <name val="Calibri"/>
      <family val="2"/>
      <scheme val="minor"/>
    </font>
    <font>
      <b/>
      <sz val="9"/>
      <color theme="0"/>
      <name val="Calibri"/>
      <family val="2"/>
      <scheme val="minor"/>
    </font>
    <font>
      <sz val="8"/>
      <color rgb="FF7030A0"/>
      <name val="Calibri"/>
      <family val="2"/>
      <scheme val="minor"/>
    </font>
    <font>
      <sz val="24"/>
      <color theme="1"/>
      <name val="Calibri"/>
      <family val="2"/>
      <scheme val="minor"/>
    </font>
    <font>
      <b/>
      <sz val="9"/>
      <color rgb="FF212121"/>
      <name val="Calibri"/>
      <family val="2"/>
      <scheme val="minor"/>
    </font>
    <font>
      <sz val="9"/>
      <color rgb="FFFF0000"/>
      <name val="Calibri"/>
      <family val="2"/>
    </font>
    <font>
      <sz val="10"/>
      <color theme="1"/>
      <name val="Calibri"/>
      <family val="2"/>
      <scheme val="minor"/>
    </font>
    <font>
      <b/>
      <sz val="8"/>
      <color rgb="FFFF0000"/>
      <name val="Calibri"/>
      <family val="2"/>
      <scheme val="minor"/>
    </font>
    <font>
      <b/>
      <sz val="8"/>
      <color rgb="FFED7D31"/>
      <name val="Calibri"/>
      <family val="2"/>
    </font>
    <font>
      <sz val="8"/>
      <color rgb="FFFF0000"/>
      <name val="Calibri"/>
      <family val="2"/>
      <scheme val="minor"/>
    </font>
    <font>
      <sz val="9"/>
      <color rgb="FF373A3C"/>
      <name val="Calibri"/>
      <family val="2"/>
      <scheme val="minor"/>
    </font>
    <font>
      <sz val="8"/>
      <color rgb="FFFF0000"/>
      <name val="Calibri"/>
      <family val="2"/>
    </font>
    <font>
      <sz val="8"/>
      <color rgb="FFED7D31"/>
      <name val="Calibri"/>
      <family val="2"/>
    </font>
    <font>
      <sz val="7"/>
      <name val="Calibri"/>
      <family val="2"/>
      <scheme val="minor"/>
    </font>
    <font>
      <i/>
      <sz val="24"/>
      <color rgb="FF00B0F0"/>
      <name val="Calibri"/>
      <family val="2"/>
      <scheme val="minor"/>
    </font>
    <font>
      <b/>
      <sz val="10"/>
      <color rgb="FF000000"/>
      <name val="Calibri Light"/>
      <family val="2"/>
      <scheme val="major"/>
    </font>
    <font>
      <sz val="11"/>
      <color theme="1"/>
      <name val="Calibri Light"/>
      <family val="2"/>
      <scheme val="major"/>
    </font>
    <font>
      <sz val="10"/>
      <color rgb="FF000000"/>
      <name val="Calibri Light"/>
      <family val="2"/>
      <scheme val="major"/>
    </font>
    <font>
      <b/>
      <sz val="11"/>
      <color theme="1"/>
      <name val="Calibri Light"/>
      <family val="2"/>
      <scheme val="major"/>
    </font>
    <font>
      <b/>
      <sz val="10"/>
      <color rgb="FF7030A0"/>
      <name val="Calibri Light"/>
      <family val="2"/>
      <scheme val="major"/>
    </font>
    <font>
      <b/>
      <sz val="11"/>
      <color rgb="FF7030A0"/>
      <name val="Calibri Light"/>
      <family val="2"/>
      <scheme val="major"/>
    </font>
    <font>
      <sz val="11"/>
      <color rgb="FFFF0000"/>
      <name val="Calibri Light"/>
      <family val="2"/>
      <scheme val="major"/>
    </font>
    <font>
      <b/>
      <sz val="12"/>
      <color theme="1"/>
      <name val="Calibri Light"/>
      <family val="2"/>
      <scheme val="major"/>
    </font>
    <font>
      <sz val="8"/>
      <color rgb="FF000000"/>
      <name val="Roboto"/>
    </font>
    <font>
      <b/>
      <sz val="16"/>
      <color theme="0"/>
      <name val="Calibri"/>
      <family val="2"/>
      <scheme val="minor"/>
    </font>
    <font>
      <i/>
      <sz val="11"/>
      <color theme="1"/>
      <name val="Calibri"/>
      <family val="2"/>
      <scheme val="minor"/>
    </font>
    <font>
      <i/>
      <u/>
      <sz val="11"/>
      <color theme="10"/>
      <name val="Calibri"/>
      <family val="2"/>
      <scheme val="minor"/>
    </font>
    <font>
      <b/>
      <sz val="12"/>
      <color theme="1"/>
      <name val="Calibri"/>
      <family val="2"/>
      <scheme val="minor"/>
    </font>
    <font>
      <sz val="10"/>
      <color theme="1"/>
      <name val="Calibri"/>
      <family val="2"/>
    </font>
    <font>
      <sz val="10"/>
      <color rgb="FF000000"/>
      <name val="Calibri"/>
      <family val="2"/>
      <scheme val="minor"/>
    </font>
    <font>
      <sz val="10"/>
      <color rgb="FF000000"/>
      <name val="Calibri"/>
      <family val="2"/>
    </font>
    <font>
      <u/>
      <sz val="10"/>
      <color theme="10"/>
      <name val="Calibri"/>
      <family val="2"/>
    </font>
    <font>
      <sz val="10"/>
      <color rgb="FF00B0F0"/>
      <name val="Calibri"/>
      <family val="2"/>
    </font>
    <font>
      <sz val="10"/>
      <color rgb="FF00B0F0"/>
      <name val="Calibri"/>
      <family val="2"/>
      <scheme val="minor"/>
    </font>
    <font>
      <sz val="9"/>
      <color rgb="FF000000"/>
      <name val="Calibri"/>
      <family val="2"/>
      <charset val="1"/>
    </font>
    <font>
      <sz val="9"/>
      <color rgb="FF000000"/>
      <name val="Arial"/>
      <family val="2"/>
      <charset val="1"/>
    </font>
    <font>
      <i/>
      <sz val="24"/>
      <color rgb="FF00B0F0"/>
      <name val="Calibri"/>
      <family val="2"/>
    </font>
    <font>
      <b/>
      <sz val="9"/>
      <name val="Calibri"/>
      <family val="2"/>
    </font>
    <font>
      <b/>
      <sz val="8"/>
      <name val="Calibri"/>
      <family val="2"/>
    </font>
    <font>
      <b/>
      <sz val="8"/>
      <color rgb="FF7030A0"/>
      <name val="Calibri"/>
      <family val="2"/>
      <scheme val="minor"/>
    </font>
    <font>
      <sz val="11"/>
      <color theme="1"/>
      <name val="Calibri"/>
      <family val="2"/>
    </font>
    <font>
      <sz val="11"/>
      <color rgb="FF006100"/>
      <name val="Calibri"/>
      <family val="2"/>
      <scheme val="minor"/>
    </font>
    <font>
      <b/>
      <sz val="10"/>
      <color rgb="FF000000"/>
      <name val="Calibri"/>
      <family val="2"/>
    </font>
    <font>
      <u/>
      <sz val="10"/>
      <color rgb="FF000000"/>
      <name val="Calibri"/>
      <family val="2"/>
    </font>
    <font>
      <u/>
      <sz val="11"/>
      <color rgb="FF000000"/>
      <name val="Calibri"/>
      <family val="2"/>
    </font>
    <font>
      <u/>
      <sz val="10"/>
      <color rgb="FF000000"/>
      <name val="Calibri"/>
      <family val="2"/>
      <scheme val="minor"/>
    </font>
    <font>
      <b/>
      <sz val="11"/>
      <color rgb="FF444444"/>
      <name val="Calibri"/>
      <family val="2"/>
    </font>
    <font>
      <b/>
      <sz val="11"/>
      <color theme="1"/>
      <name val="Calibri"/>
      <family val="2"/>
      <scheme val="minor"/>
    </font>
    <font>
      <sz val="11"/>
      <color rgb="FF000000"/>
      <name val="Calibri"/>
      <family val="2"/>
    </font>
    <font>
      <b/>
      <sz val="11"/>
      <color rgb="FFFFFFFF"/>
      <name val="Calibri"/>
      <family val="2"/>
    </font>
    <font>
      <u/>
      <sz val="11"/>
      <color rgb="FF0563C1"/>
      <name val="Calibri"/>
      <family val="2"/>
    </font>
    <font>
      <sz val="11"/>
      <color rgb="FF201F1E"/>
      <name val="Calibri"/>
      <family val="2"/>
    </font>
    <font>
      <sz val="11"/>
      <color rgb="FFFFFFFF"/>
      <name val="Calibri"/>
      <family val="2"/>
    </font>
    <font>
      <b/>
      <sz val="10"/>
      <color theme="1"/>
      <name val="Calibri"/>
      <family val="2"/>
    </font>
    <font>
      <b/>
      <i/>
      <sz val="16"/>
      <color theme="1"/>
      <name val="Calibri"/>
      <family val="2"/>
      <scheme val="minor"/>
    </font>
    <font>
      <sz val="12"/>
      <color theme="1"/>
      <name val="Calibri"/>
      <family val="2"/>
      <scheme val="minor"/>
    </font>
    <font>
      <sz val="9"/>
      <color rgb="FF006100"/>
      <name val="Calibri"/>
      <family val="2"/>
      <scheme val="minor"/>
    </font>
    <font>
      <sz val="14"/>
      <color theme="1"/>
      <name val="Calibri"/>
      <family val="2"/>
      <scheme val="minor"/>
    </font>
    <font>
      <sz val="10"/>
      <name val="Calibri"/>
      <family val="2"/>
      <scheme val="minor"/>
    </font>
    <font>
      <b/>
      <sz val="10"/>
      <color theme="8" tint="-0.249977111117893"/>
      <name val="Calibri"/>
      <family val="2"/>
      <scheme val="minor"/>
    </font>
    <font>
      <sz val="10"/>
      <color theme="8" tint="-0.249977111117893"/>
      <name val="Calibri"/>
      <family val="2"/>
      <scheme val="minor"/>
    </font>
    <font>
      <sz val="8"/>
      <color theme="8" tint="-0.249977111117893"/>
      <name val="Calibri"/>
      <family val="2"/>
      <scheme val="minor"/>
    </font>
    <font>
      <sz val="11"/>
      <color rgb="FF212121"/>
      <name val="Calibri"/>
      <family val="2"/>
      <charset val="1"/>
    </font>
    <font>
      <sz val="11"/>
      <color rgb="FF000000"/>
      <name val="Calibri"/>
      <family val="2"/>
      <charset val="1"/>
    </font>
    <font>
      <b/>
      <sz val="11"/>
      <color theme="1" tint="0.14999847407452621"/>
      <name val="Calibri"/>
      <family val="2"/>
      <scheme val="minor"/>
    </font>
    <font>
      <sz val="11"/>
      <name val="Calibri"/>
      <family val="2"/>
    </font>
    <font>
      <sz val="8"/>
      <color theme="9" tint="0.39997558519241921"/>
      <name val="Calibri"/>
      <family val="2"/>
      <scheme val="minor"/>
    </font>
    <font>
      <b/>
      <sz val="9"/>
      <color rgb="FF006100"/>
      <name val="Calibri"/>
      <family val="2"/>
      <scheme val="minor"/>
    </font>
    <font>
      <i/>
      <sz val="8"/>
      <color rgb="FFFF0000"/>
      <name val="Calibri"/>
      <family val="2"/>
      <scheme val="minor"/>
    </font>
    <font>
      <b/>
      <sz val="16"/>
      <color rgb="FF000000"/>
      <name val="Calibri"/>
      <family val="2"/>
    </font>
    <font>
      <b/>
      <sz val="10"/>
      <color rgb="FF808080"/>
      <name val="Calibri"/>
      <family val="2"/>
    </font>
    <font>
      <sz val="10"/>
      <color rgb="FF808080"/>
      <name val="Calibri"/>
      <family val="2"/>
    </font>
    <font>
      <u/>
      <sz val="8"/>
      <color theme="1"/>
      <name val="Calibri"/>
      <family val="2"/>
      <scheme val="minor"/>
    </font>
    <font>
      <sz val="8"/>
      <color theme="1"/>
      <name val="Calibri"/>
      <scheme val="minor"/>
    </font>
    <font>
      <sz val="8"/>
      <color rgb="FF000000"/>
      <name val="Calibri"/>
      <scheme val="minor"/>
    </font>
    <font>
      <sz val="8"/>
      <name val="Calibri"/>
    </font>
    <font>
      <u/>
      <sz val="8"/>
      <name val="Calibri"/>
    </font>
    <font>
      <b/>
      <sz val="8"/>
      <color rgb="FF000000"/>
      <name val="Calibri"/>
    </font>
    <font>
      <sz val="8"/>
      <color rgb="FF000000"/>
      <name val="Calibri"/>
    </font>
    <font>
      <b/>
      <sz val="8"/>
      <color rgb="FF000000"/>
      <name val="Calibri"/>
      <scheme val="minor"/>
    </font>
    <font>
      <sz val="9"/>
      <name val="Calibri"/>
    </font>
    <font>
      <sz val="9"/>
      <color rgb="FF000000"/>
      <name val="Calibri"/>
    </font>
    <font>
      <sz val="10"/>
      <color theme="1"/>
      <name val="Calibri"/>
    </font>
    <font>
      <sz val="8"/>
      <color rgb="FF000000"/>
      <name val="Calibri"/>
      <charset val="1"/>
    </font>
    <font>
      <b/>
      <i/>
      <u/>
      <sz val="11"/>
      <color theme="1"/>
      <name val="Calibri"/>
      <family val="2"/>
    </font>
    <font>
      <b/>
      <sz val="11"/>
      <color theme="1"/>
      <name val="Calibri"/>
      <family val="2"/>
    </font>
    <font>
      <b/>
      <sz val="9"/>
      <color theme="1"/>
      <name val="Calibri"/>
      <family val="2"/>
    </font>
    <font>
      <sz val="9"/>
      <color theme="1"/>
      <name val="Calibri"/>
      <family val="2"/>
    </font>
    <font>
      <sz val="10"/>
      <name val="Calibri"/>
      <family val="2"/>
    </font>
    <font>
      <sz val="10"/>
      <color rgb="FF000000"/>
      <name val="Calibri"/>
      <scheme val="minor"/>
    </font>
    <font>
      <b/>
      <sz val="11"/>
      <color rgb="FF000000"/>
      <name val="Calibri"/>
      <scheme val="minor"/>
    </font>
    <font>
      <b/>
      <sz val="10"/>
      <name val="Calibri"/>
    </font>
    <font>
      <sz val="10"/>
      <color rgb="FF000000"/>
      <name val="Calibri"/>
    </font>
    <font>
      <sz val="8"/>
      <color theme="1"/>
      <name val="Calibri"/>
    </font>
    <font>
      <sz val="10"/>
      <color theme="0"/>
      <name val="Calibri"/>
    </font>
    <font>
      <b/>
      <i/>
      <sz val="9"/>
      <color theme="8"/>
      <name val="Calibri"/>
      <family val="2"/>
      <scheme val="minor"/>
    </font>
    <font>
      <i/>
      <sz val="9"/>
      <color rgb="FF00B0F0"/>
      <name val="Calibri"/>
      <family val="2"/>
      <scheme val="minor"/>
    </font>
    <font>
      <u/>
      <sz val="10"/>
      <color rgb="FF000000"/>
      <name val="Calibri"/>
    </font>
    <font>
      <sz val="11"/>
      <color rgb="FF000000"/>
      <name val="Calibri"/>
    </font>
    <font>
      <b/>
      <sz val="12"/>
      <color rgb="FF000000"/>
      <name val="Calibri"/>
    </font>
    <font>
      <b/>
      <sz val="11"/>
      <color rgb="FF000000"/>
      <name val="Calibri"/>
    </font>
    <font>
      <sz val="10"/>
      <color rgb="FF373A3C"/>
      <name val="Roboto"/>
      <charset val="1"/>
    </font>
  </fonts>
  <fills count="141">
    <fill>
      <patternFill patternType="none"/>
    </fill>
    <fill>
      <patternFill patternType="gray125"/>
    </fill>
    <fill>
      <patternFill patternType="solid">
        <fgColor theme="8" tint="0.59999389629810485"/>
        <bgColor indexed="65"/>
      </patternFill>
    </fill>
    <fill>
      <patternFill patternType="solid">
        <fgColor rgb="FFFFFFCC"/>
        <bgColor indexed="64"/>
      </patternFill>
    </fill>
    <fill>
      <patternFill patternType="solid">
        <fgColor rgb="FFCCFFCC"/>
        <bgColor indexed="64"/>
      </patternFill>
    </fill>
    <fill>
      <patternFill patternType="solid">
        <fgColor theme="8" tint="0.79998168889431442"/>
        <bgColor indexed="64"/>
      </patternFill>
    </fill>
    <fill>
      <patternFill patternType="solid">
        <fgColor rgb="FFDDEBF7"/>
        <bgColor indexed="64"/>
      </patternFill>
    </fill>
    <fill>
      <patternFill patternType="solid">
        <fgColor rgb="FF9EC4E6"/>
        <bgColor indexed="64"/>
      </patternFill>
    </fill>
    <fill>
      <patternFill patternType="solid">
        <fgColor rgb="FF609ED6"/>
        <bgColor indexed="64"/>
      </patternFill>
    </fill>
    <fill>
      <patternFill patternType="solid">
        <fgColor rgb="FFFFFF66"/>
        <bgColor indexed="64"/>
      </patternFill>
    </fill>
    <fill>
      <patternFill patternType="solid">
        <fgColor rgb="FFFFFF99"/>
        <bgColor indexed="64"/>
      </patternFill>
    </fill>
    <fill>
      <patternFill patternType="solid">
        <fgColor rgb="FFFF99FF"/>
        <bgColor indexed="64"/>
      </patternFill>
    </fill>
    <fill>
      <patternFill patternType="solid">
        <fgColor rgb="FFFFCC00"/>
        <bgColor indexed="64"/>
      </patternFill>
    </fill>
    <fill>
      <patternFill patternType="solid">
        <fgColor rgb="FFFFCC99"/>
        <bgColor indexed="64"/>
      </patternFill>
    </fill>
    <fill>
      <patternFill patternType="solid">
        <fgColor rgb="FFFFCC66"/>
        <bgColor indexed="64"/>
      </patternFill>
    </fill>
    <fill>
      <patternFill patternType="solid">
        <fgColor rgb="FFF8CBAD"/>
        <bgColor indexed="64"/>
      </patternFill>
    </fill>
    <fill>
      <patternFill patternType="solid">
        <fgColor rgb="FFFF9999"/>
        <bgColor indexed="64"/>
      </patternFill>
    </fill>
    <fill>
      <patternFill patternType="solid">
        <fgColor rgb="FFCCFF33"/>
        <bgColor indexed="64"/>
      </patternFill>
    </fill>
    <fill>
      <patternFill patternType="solid">
        <fgColor theme="0" tint="-4.9989318521683403E-2"/>
        <bgColor indexed="64"/>
      </patternFill>
    </fill>
    <fill>
      <patternFill patternType="solid">
        <fgColor rgb="FFA9D08E"/>
        <bgColor indexed="64"/>
      </patternFill>
    </fill>
    <fill>
      <patternFill patternType="solid">
        <fgColor rgb="FFFFFFD1"/>
        <bgColor indexed="64"/>
      </patternFill>
    </fill>
    <fill>
      <patternFill patternType="solid">
        <fgColor rgb="FFFA7575"/>
        <bgColor indexed="64"/>
      </patternFill>
    </fill>
    <fill>
      <patternFill patternType="solid">
        <fgColor rgb="FFFFD966"/>
        <bgColor indexed="64"/>
      </patternFill>
    </fill>
    <fill>
      <patternFill patternType="solid">
        <fgColor rgb="FFFFFFFF"/>
        <bgColor indexed="64"/>
      </patternFill>
    </fill>
    <fill>
      <patternFill patternType="solid">
        <fgColor rgb="FFCCCC00"/>
        <bgColor indexed="64"/>
      </patternFill>
    </fill>
    <fill>
      <patternFill patternType="solid">
        <fgColor rgb="FFFF80DF"/>
        <bgColor indexed="64"/>
      </patternFill>
    </fill>
    <fill>
      <patternFill patternType="solid">
        <fgColor theme="5" tint="0.79998168889431442"/>
        <bgColor indexed="64"/>
      </patternFill>
    </fill>
    <fill>
      <patternFill patternType="solid">
        <fgColor rgb="FFFCE4D6"/>
        <bgColor indexed="64"/>
      </patternFill>
    </fill>
    <fill>
      <patternFill patternType="solid">
        <fgColor theme="9" tint="0.39997558519241921"/>
        <bgColor indexed="64"/>
      </patternFill>
    </fill>
    <fill>
      <patternFill patternType="solid">
        <fgColor theme="0"/>
        <bgColor indexed="64"/>
      </patternFill>
    </fill>
    <fill>
      <patternFill patternType="solid">
        <fgColor rgb="FFFFC000"/>
        <bgColor indexed="64"/>
      </patternFill>
    </fill>
    <fill>
      <patternFill patternType="solid">
        <fgColor rgb="FFDEBDFF"/>
        <bgColor indexed="64"/>
      </patternFill>
    </fill>
    <fill>
      <patternFill patternType="solid">
        <fgColor rgb="FFFFEFFF"/>
        <bgColor indexed="64"/>
      </patternFill>
    </fill>
    <fill>
      <patternFill patternType="solid">
        <fgColor rgb="FFFFFF00"/>
        <bgColor indexed="64"/>
      </patternFill>
    </fill>
    <fill>
      <patternFill patternType="solid">
        <fgColor rgb="FFA9D08E"/>
        <bgColor rgb="FF000000"/>
      </patternFill>
    </fill>
    <fill>
      <patternFill patternType="solid">
        <fgColor rgb="FFF0FD4D"/>
        <bgColor indexed="64"/>
      </patternFill>
    </fill>
    <fill>
      <patternFill patternType="solid">
        <fgColor theme="7" tint="0.399975585192419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A521"/>
        <bgColor indexed="64"/>
      </patternFill>
    </fill>
    <fill>
      <patternFill patternType="solid">
        <fgColor rgb="FFCCFF66"/>
        <bgColor indexed="64"/>
      </patternFill>
    </fill>
    <fill>
      <patternFill patternType="solid">
        <fgColor rgb="FFFFCCFF"/>
        <bgColor indexed="64"/>
      </patternFill>
    </fill>
    <fill>
      <patternFill patternType="solid">
        <fgColor rgb="FFFFCCCC"/>
        <bgColor indexed="64"/>
      </patternFill>
    </fill>
    <fill>
      <patternFill patternType="solid">
        <fgColor rgb="FFFF99CC"/>
        <bgColor indexed="64"/>
      </patternFill>
    </fill>
    <fill>
      <patternFill patternType="solid">
        <fgColor rgb="FFCCFFFF"/>
        <bgColor indexed="64"/>
      </patternFill>
    </fill>
    <fill>
      <patternFill patternType="solid">
        <fgColor rgb="FF9BFFFF"/>
        <bgColor indexed="64"/>
      </patternFill>
    </fill>
    <fill>
      <patternFill patternType="solid">
        <fgColor rgb="FF3BFFFF"/>
        <bgColor indexed="64"/>
      </patternFill>
    </fill>
    <fill>
      <patternFill patternType="solid">
        <fgColor rgb="FFFFC775"/>
        <bgColor indexed="64"/>
      </patternFill>
    </fill>
    <fill>
      <patternFill patternType="solid">
        <fgColor rgb="FFCCCCFF"/>
        <bgColor indexed="64"/>
      </patternFill>
    </fill>
    <fill>
      <patternFill patternType="solid">
        <fgColor rgb="FF0033CC"/>
        <bgColor indexed="64"/>
      </patternFill>
    </fill>
    <fill>
      <patternFill patternType="solid">
        <fgColor theme="5" tint="-0.249977111117893"/>
        <bgColor indexed="64"/>
      </patternFill>
    </fill>
    <fill>
      <patternFill patternType="solid">
        <fgColor rgb="FF99CCFF"/>
        <bgColor indexed="64"/>
      </patternFill>
    </fill>
    <fill>
      <patternFill patternType="solid">
        <fgColor rgb="FFB9DCFF"/>
        <bgColor indexed="64"/>
      </patternFill>
    </fill>
    <fill>
      <patternFill patternType="solid">
        <fgColor rgb="FFCCECFF"/>
        <bgColor indexed="64"/>
      </patternFill>
    </fill>
    <fill>
      <patternFill patternType="solid">
        <fgColor rgb="FFDDDDFF"/>
        <bgColor indexed="64"/>
      </patternFill>
    </fill>
    <fill>
      <patternFill patternType="solid">
        <fgColor rgb="FF92D050"/>
        <bgColor indexed="64"/>
      </patternFill>
    </fill>
    <fill>
      <patternFill patternType="solid">
        <fgColor rgb="FFFF7C80"/>
        <bgColor indexed="64"/>
      </patternFill>
    </fill>
    <fill>
      <patternFill patternType="solid">
        <fgColor rgb="FFF2F2F2"/>
        <bgColor indexed="64"/>
      </patternFill>
    </fill>
    <fill>
      <patternFill patternType="solid">
        <fgColor theme="9"/>
        <bgColor indexed="64"/>
      </patternFill>
    </fill>
    <fill>
      <patternFill patternType="solid">
        <fgColor rgb="FFD5F4FF"/>
        <bgColor indexed="64"/>
      </patternFill>
    </fill>
    <fill>
      <patternFill patternType="solid">
        <fgColor rgb="FFE7FFE7"/>
        <bgColor indexed="64"/>
      </patternFill>
    </fill>
    <fill>
      <patternFill patternType="solid">
        <fgColor rgb="FFEFFBFF"/>
        <bgColor indexed="64"/>
      </patternFill>
    </fill>
    <fill>
      <patternFill patternType="solid">
        <fgColor rgb="FFFFE7FF"/>
        <bgColor indexed="64"/>
      </patternFill>
    </fill>
    <fill>
      <patternFill patternType="solid">
        <fgColor rgb="FF9BC2E6"/>
        <bgColor rgb="FF000000"/>
      </patternFill>
    </fill>
    <fill>
      <patternFill patternType="solid">
        <fgColor rgb="FFE2EFDA"/>
        <bgColor rgb="FF000000"/>
      </patternFill>
    </fill>
    <fill>
      <patternFill patternType="solid">
        <fgColor rgb="FFFFD966"/>
        <bgColor rgb="FF000000"/>
      </patternFill>
    </fill>
    <fill>
      <patternFill patternType="solid">
        <fgColor rgb="FFF4B084"/>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rgb="FFD4ECBA"/>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rgb="FFE7E6E6"/>
        <bgColor indexed="64"/>
      </patternFill>
    </fill>
    <fill>
      <patternFill patternType="solid">
        <fgColor rgb="FFFFE699"/>
        <bgColor indexed="64"/>
      </patternFill>
    </fill>
    <fill>
      <patternFill patternType="solid">
        <fgColor rgb="FFBDD7EE"/>
        <bgColor indexed="64"/>
      </patternFill>
    </fill>
    <fill>
      <patternFill patternType="solid">
        <fgColor rgb="FFC6E0B4"/>
        <bgColor indexed="64"/>
      </patternFill>
    </fill>
    <fill>
      <patternFill patternType="solid">
        <fgColor rgb="FF9BC2E6"/>
        <bgColor indexed="64"/>
      </patternFill>
    </fill>
    <fill>
      <patternFill patternType="solid">
        <fgColor rgb="FFFFEBEB"/>
        <bgColor indexed="64"/>
      </patternFill>
    </fill>
    <fill>
      <patternFill patternType="solid">
        <fgColor theme="3" tint="0.79998168889431442"/>
        <bgColor indexed="64"/>
      </patternFill>
    </fill>
    <fill>
      <patternFill patternType="solid">
        <fgColor rgb="FFF2F2F2"/>
        <bgColor rgb="FF000000"/>
      </patternFill>
    </fill>
    <fill>
      <patternFill patternType="solid">
        <fgColor rgb="FFE5FFFF"/>
        <bgColor rgb="FF000000"/>
      </patternFill>
    </fill>
    <fill>
      <patternFill patternType="solid">
        <fgColor rgb="FFCCFFFF"/>
        <bgColor rgb="FF000000"/>
      </patternFill>
    </fill>
    <fill>
      <patternFill patternType="solid">
        <fgColor rgb="FFCCCCFF"/>
        <bgColor rgb="FF000000"/>
      </patternFill>
    </fill>
    <fill>
      <patternFill patternType="solid">
        <fgColor rgb="FFFFCCFF"/>
        <bgColor rgb="FF000000"/>
      </patternFill>
    </fill>
    <fill>
      <patternFill patternType="solid">
        <fgColor rgb="FFCCFFCC"/>
        <bgColor rgb="FF000000"/>
      </patternFill>
    </fill>
    <fill>
      <patternFill patternType="solid">
        <fgColor rgb="FFFFFF00"/>
        <bgColor rgb="FF000000"/>
      </patternFill>
    </fill>
    <fill>
      <patternFill patternType="solid">
        <fgColor rgb="FFC6EFCE"/>
      </patternFill>
    </fill>
    <fill>
      <patternFill patternType="solid">
        <fgColor rgb="FFFFFFFF"/>
        <bgColor rgb="FF000000"/>
      </patternFill>
    </fill>
    <fill>
      <patternFill patternType="solid">
        <fgColor rgb="FFFFF2CC"/>
        <bgColor indexed="64"/>
      </patternFill>
    </fill>
    <fill>
      <patternFill patternType="solid">
        <fgColor theme="5"/>
        <bgColor indexed="64"/>
      </patternFill>
    </fill>
    <fill>
      <patternFill patternType="solid">
        <fgColor rgb="FFFFF2CC"/>
        <bgColor rgb="FF000000"/>
      </patternFill>
    </fill>
    <fill>
      <patternFill patternType="solid">
        <fgColor rgb="FFC3A7D6"/>
        <bgColor indexed="64"/>
      </patternFill>
    </fill>
    <fill>
      <patternFill patternType="solid">
        <fgColor rgb="FFDBDBDB"/>
        <bgColor indexed="64"/>
      </patternFill>
    </fill>
    <fill>
      <patternFill patternType="solid">
        <fgColor rgb="FF404040"/>
        <bgColor indexed="64"/>
      </patternFill>
    </fill>
    <fill>
      <patternFill patternType="solid">
        <fgColor rgb="FFD0CECE"/>
        <bgColor indexed="64"/>
      </patternFill>
    </fill>
    <fill>
      <patternFill patternType="solid">
        <fgColor rgb="FF806000"/>
        <bgColor rgb="FF000000"/>
      </patternFill>
    </fill>
    <fill>
      <patternFill patternType="solid">
        <fgColor rgb="FFFFC000"/>
        <bgColor rgb="FF000000"/>
      </patternFill>
    </fill>
    <fill>
      <patternFill patternType="solid">
        <fgColor rgb="FF808080"/>
        <bgColor rgb="FF000000"/>
      </patternFill>
    </fill>
    <fill>
      <patternFill patternType="solid">
        <fgColor rgb="FF1F4E78"/>
        <bgColor rgb="FF000000"/>
      </patternFill>
    </fill>
    <fill>
      <patternFill patternType="solid">
        <fgColor rgb="FF5B9BD5"/>
        <bgColor rgb="FF000000"/>
      </patternFill>
    </fill>
    <fill>
      <patternFill patternType="solid">
        <fgColor rgb="FFDDEBF7"/>
        <bgColor rgb="FF000000"/>
      </patternFill>
    </fill>
    <fill>
      <patternFill patternType="solid">
        <fgColor rgb="FF833C0C"/>
        <bgColor rgb="FF000000"/>
      </patternFill>
    </fill>
    <fill>
      <patternFill patternType="solid">
        <fgColor rgb="FFED7D31"/>
        <bgColor rgb="FF000000"/>
      </patternFill>
    </fill>
    <fill>
      <patternFill patternType="solid">
        <fgColor rgb="FFFCE4D6"/>
        <bgColor rgb="FF000000"/>
      </patternFill>
    </fill>
    <fill>
      <patternFill patternType="solid">
        <fgColor rgb="FF375623"/>
        <bgColor rgb="FF000000"/>
      </patternFill>
    </fill>
    <fill>
      <patternFill patternType="solid">
        <fgColor rgb="FF70AD47"/>
        <bgColor rgb="FF000000"/>
      </patternFill>
    </fill>
    <fill>
      <patternFill patternType="solid">
        <fgColor rgb="FFFF9999"/>
        <bgColor rgb="FF000000"/>
      </patternFill>
    </fill>
    <fill>
      <patternFill patternType="solid">
        <fgColor rgb="FFFFEBEB"/>
        <bgColor rgb="FF000000"/>
      </patternFill>
    </fill>
    <fill>
      <patternFill patternType="solid">
        <fgColor rgb="FFFFE699"/>
        <bgColor rgb="FF000000"/>
      </patternFill>
    </fill>
    <fill>
      <patternFill patternType="solid">
        <fgColor rgb="FFF8CBAD"/>
        <bgColor rgb="FF000000"/>
      </patternFill>
    </fill>
    <fill>
      <patternFill patternType="solid">
        <fgColor rgb="FF262626"/>
        <bgColor indexed="64"/>
      </patternFill>
    </fill>
    <fill>
      <patternFill patternType="solid">
        <fgColor rgb="FFA6A6A6"/>
        <bgColor indexed="64"/>
      </patternFill>
    </fill>
    <fill>
      <patternFill patternType="solid">
        <fgColor theme="0" tint="-0.14999847407452621"/>
        <bgColor indexed="64"/>
      </patternFill>
    </fill>
    <fill>
      <patternFill patternType="solid">
        <fgColor rgb="FF66FFFF"/>
        <bgColor indexed="64"/>
      </patternFill>
    </fill>
    <fill>
      <patternFill patternType="solid">
        <fgColor rgb="FF76C285"/>
        <bgColor indexed="64"/>
      </patternFill>
    </fill>
    <fill>
      <patternFill patternType="solid">
        <fgColor rgb="FF7CCC86"/>
        <bgColor indexed="64"/>
      </patternFill>
    </fill>
    <fill>
      <patternFill patternType="solid">
        <fgColor rgb="FFECB3FF"/>
        <bgColor indexed="64"/>
      </patternFill>
    </fill>
    <fill>
      <patternFill patternType="solid">
        <fgColor rgb="FFF4B084"/>
        <bgColor indexed="64"/>
      </patternFill>
    </fill>
    <fill>
      <patternFill patternType="solid">
        <fgColor rgb="FFE2EFDA"/>
        <bgColor indexed="64"/>
      </patternFill>
    </fill>
    <fill>
      <patternFill patternType="solid">
        <fgColor theme="8" tint="0.59999389629810485"/>
        <bgColor indexed="64"/>
      </patternFill>
    </fill>
    <fill>
      <patternFill patternType="solid">
        <fgColor rgb="FFE1E1FF"/>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rgb="FFDAE9F8"/>
        <bgColor rgb="FF000000"/>
      </patternFill>
    </fill>
    <fill>
      <patternFill patternType="solid">
        <fgColor rgb="FFF2CEEF"/>
        <bgColor rgb="FF000000"/>
      </patternFill>
    </fill>
    <fill>
      <patternFill patternType="solid">
        <fgColor rgb="FFDAF2D0"/>
        <bgColor rgb="FF000000"/>
      </patternFill>
    </fill>
    <fill>
      <patternFill patternType="solid">
        <fgColor rgb="FFC0E6F5"/>
        <bgColor rgb="FF000000"/>
      </patternFill>
    </fill>
    <fill>
      <patternFill patternType="solid">
        <fgColor rgb="FFFFFFCC"/>
        <bgColor rgb="FF000000"/>
      </patternFill>
    </fill>
    <fill>
      <patternFill patternType="solid">
        <fgColor rgb="FFFBE2D5"/>
        <bgColor rgb="FF000000"/>
      </patternFill>
    </fill>
    <fill>
      <patternFill patternType="solid">
        <fgColor rgb="FFCAEDFB"/>
        <bgColor rgb="FF000000"/>
      </patternFill>
    </fill>
    <fill>
      <patternFill patternType="solid">
        <fgColor rgb="FFFF33CC"/>
        <bgColor indexed="64"/>
      </patternFill>
    </fill>
    <fill>
      <patternFill patternType="solid">
        <fgColor rgb="FFFFE593"/>
        <bgColor indexed="64"/>
      </patternFill>
    </fill>
    <fill>
      <patternFill patternType="solid">
        <fgColor theme="7"/>
        <bgColor indexed="64"/>
      </patternFill>
    </fill>
    <fill>
      <patternFill patternType="solid">
        <fgColor theme="1"/>
        <bgColor theme="1"/>
      </patternFill>
    </fill>
    <fill>
      <patternFill patternType="solid">
        <fgColor rgb="FFCC99FF"/>
        <bgColor indexed="64"/>
      </patternFill>
    </fill>
    <fill>
      <patternFill patternType="solid">
        <fgColor rgb="FFE4C9FF"/>
        <bgColor indexed="64"/>
      </patternFill>
    </fill>
    <fill>
      <patternFill patternType="solid">
        <fgColor rgb="FFFF9900"/>
        <bgColor indexed="64"/>
      </patternFill>
    </fill>
    <fill>
      <patternFill patternType="solid">
        <fgColor theme="5" tint="0.59999389629810485"/>
        <bgColor indexed="64"/>
      </patternFill>
    </fill>
    <fill>
      <patternFill patternType="solid">
        <fgColor rgb="FFC7DDF1"/>
        <bgColor indexed="64"/>
      </patternFill>
    </fill>
  </fills>
  <borders count="396">
    <border>
      <left/>
      <right/>
      <top/>
      <bottom/>
      <diagonal/>
    </border>
    <border>
      <left style="medium">
        <color theme="0" tint="-0.249977111117893"/>
      </left>
      <right style="thin">
        <color theme="0" tint="-0.14999847407452621"/>
      </right>
      <top/>
      <bottom style="medium">
        <color theme="0" tint="-0.249977111117893"/>
      </bottom>
      <diagonal/>
    </border>
    <border>
      <left style="thin">
        <color theme="0" tint="-0.14999847407452621"/>
      </left>
      <right style="thin">
        <color theme="0" tint="-0.249977111117893"/>
      </right>
      <top/>
      <bottom style="medium">
        <color theme="0" tint="-0.249977111117893"/>
      </bottom>
      <diagonal/>
    </border>
    <border>
      <left style="thin">
        <color theme="0" tint="-0.249977111117893"/>
      </left>
      <right style="thin">
        <color theme="0" tint="-0.249977111117893"/>
      </right>
      <top/>
      <bottom style="medium">
        <color theme="0" tint="-0.249977111117893"/>
      </bottom>
      <diagonal/>
    </border>
    <border>
      <left style="thin">
        <color theme="0" tint="-0.249977111117893"/>
      </left>
      <right style="medium">
        <color theme="0" tint="-0.249977111117893"/>
      </right>
      <top/>
      <bottom style="medium">
        <color theme="0" tint="-0.249977111117893"/>
      </bottom>
      <diagonal/>
    </border>
    <border>
      <left style="medium">
        <color theme="0" tint="-0.249977111117893"/>
      </left>
      <right/>
      <top/>
      <bottom style="medium">
        <color theme="0" tint="-0.249977111117893"/>
      </bottom>
      <diagonal/>
    </border>
    <border>
      <left style="thin">
        <color theme="0" tint="-0.249977111117893"/>
      </left>
      <right/>
      <top/>
      <bottom style="medium">
        <color theme="0" tint="-0.249977111117893"/>
      </bottom>
      <diagonal/>
    </border>
    <border>
      <left style="thin">
        <color theme="0" tint="-0.14999847407452621"/>
      </left>
      <right/>
      <top/>
      <bottom style="medium">
        <color theme="0" tint="-0.249977111117893"/>
      </bottom>
      <diagonal/>
    </border>
    <border>
      <left style="thin">
        <color theme="0" tint="-0.14999847407452621"/>
      </left>
      <right style="thin">
        <color rgb="FFD9D9D9"/>
      </right>
      <top/>
      <bottom style="medium">
        <color theme="0" tint="-0.249977111117893"/>
      </bottom>
      <diagonal/>
    </border>
    <border>
      <left/>
      <right/>
      <top/>
      <bottom style="medium">
        <color theme="0" tint="-0.249977111117893"/>
      </bottom>
      <diagonal/>
    </border>
    <border>
      <left style="medium">
        <color theme="0" tint="-0.249977111117893"/>
      </left>
      <right style="medium">
        <color theme="0" tint="-0.249977111117893"/>
      </right>
      <top/>
      <bottom style="medium">
        <color theme="0" tint="-0.249977111117893"/>
      </bottom>
      <diagonal/>
    </border>
    <border>
      <left/>
      <right style="thin">
        <color theme="0" tint="-0.14999847407452621"/>
      </right>
      <top/>
      <bottom style="medium">
        <color theme="0" tint="-0.249977111117893"/>
      </bottom>
      <diagonal/>
    </border>
    <border>
      <left style="thin">
        <color theme="0" tint="-0.249977111117893"/>
      </left>
      <right style="thin">
        <color theme="0" tint="-0.14999847407452621"/>
      </right>
      <top/>
      <bottom style="medium">
        <color theme="0" tint="-0.249977111117893"/>
      </bottom>
      <diagonal/>
    </border>
    <border>
      <left/>
      <right style="medium">
        <color theme="0" tint="-0.249977111117893"/>
      </right>
      <top/>
      <bottom style="medium">
        <color theme="0" tint="-0.249977111117893"/>
      </bottom>
      <diagonal/>
    </border>
    <border>
      <left/>
      <right style="medium">
        <color theme="0" tint="-0.249977111117893"/>
      </right>
      <top style="thin">
        <color rgb="FFD9D9D9"/>
      </top>
      <bottom style="thin">
        <color rgb="FFD9D9D9"/>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diagonal/>
    </border>
    <border>
      <left style="thin">
        <color theme="0" tint="-0.14999847407452621"/>
      </left>
      <right/>
      <top/>
      <bottom/>
      <diagonal/>
    </border>
    <border>
      <left style="medium">
        <color theme="0" tint="-0.249977111117893"/>
      </left>
      <right/>
      <top style="thin">
        <color theme="0" tint="-0.14999847407452621"/>
      </top>
      <bottom/>
      <diagonal/>
    </border>
    <border>
      <left style="thin">
        <color theme="0" tint="-0.14999847407452621"/>
      </left>
      <right style="thin">
        <color rgb="FFD9D9D9"/>
      </right>
      <top style="thin">
        <color theme="0" tint="-0.14999847407452621"/>
      </top>
      <bottom/>
      <diagonal/>
    </border>
    <border>
      <left/>
      <right/>
      <top style="thin">
        <color theme="0" tint="-0.14999847407452621"/>
      </top>
      <bottom/>
      <diagonal/>
    </border>
    <border>
      <left style="medium">
        <color theme="0" tint="-0.249977111117893"/>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style="medium">
        <color theme="0" tint="-0.249977111117893"/>
      </right>
      <top style="thin">
        <color theme="0" tint="-0.14999847407452621"/>
      </top>
      <bottom/>
      <diagonal/>
    </border>
    <border>
      <left/>
      <right style="medium">
        <color theme="0" tint="-0.249977111117893"/>
      </right>
      <top style="thin">
        <color theme="0" tint="-0.14999847407452621"/>
      </top>
      <bottom/>
      <diagonal/>
    </border>
    <border>
      <left/>
      <right style="medium">
        <color theme="0" tint="-0.249977111117893"/>
      </right>
      <top/>
      <bottom/>
      <diagonal/>
    </border>
    <border>
      <left style="medium">
        <color theme="0" tint="-0.249977111117893"/>
      </left>
      <right style="medium">
        <color theme="0" tint="-0.249977111117893"/>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style="medium">
        <color theme="0" tint="-0.249977111117893"/>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0" tint="-0.249977111117893"/>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indexed="64"/>
      </bottom>
      <diagonal/>
    </border>
    <border>
      <left/>
      <right style="thin">
        <color theme="0" tint="-0.14999847407452621"/>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style="thin">
        <color theme="0" tint="-0.14999847407452621"/>
      </left>
      <right/>
      <top style="medium">
        <color theme="0" tint="-0.249977111117893"/>
      </top>
      <bottom style="medium">
        <color theme="0" tint="-0.249977111117893"/>
      </bottom>
      <diagonal/>
    </border>
    <border>
      <left style="medium">
        <color theme="0" tint="-0.249977111117893"/>
      </left>
      <right/>
      <top style="medium">
        <color theme="0" tint="-0.249977111117893"/>
      </top>
      <bottom style="medium">
        <color theme="0" tint="-0.249977111117893"/>
      </bottom>
      <diagonal/>
    </border>
    <border>
      <left style="thin">
        <color theme="0" tint="-0.14999847407452621"/>
      </left>
      <right style="medium">
        <color theme="0" tint="-0.249977111117893"/>
      </right>
      <top style="medium">
        <color theme="0" tint="-0.249977111117893"/>
      </top>
      <bottom style="medium">
        <color theme="0" tint="-0.249977111117893"/>
      </bottom>
      <diagonal/>
    </border>
    <border>
      <left style="medium">
        <color theme="0" tint="-0.249977111117893"/>
      </left>
      <right style="thin">
        <color theme="0" tint="-0.14999847407452621"/>
      </right>
      <top style="medium">
        <color theme="0" tint="-0.249977111117893"/>
      </top>
      <bottom style="medium">
        <color theme="0" tint="-0.249977111117893"/>
      </bottom>
      <diagonal/>
    </border>
    <border>
      <left style="thin">
        <color theme="0" tint="-0.14999847407452621"/>
      </left>
      <right style="thin">
        <color rgb="FFD9D9D9"/>
      </right>
      <top style="medium">
        <color theme="0" tint="-0.249977111117893"/>
      </top>
      <bottom style="medium">
        <color theme="0" tint="-0.249977111117893"/>
      </bottom>
      <diagonal/>
    </border>
    <border>
      <left style="thin">
        <color theme="0" tint="-0.14999847407452621"/>
      </left>
      <right style="thin">
        <color theme="0" tint="-0.14999847407452621"/>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style="medium">
        <color theme="0" tint="-0.249977111117893"/>
      </right>
      <top style="medium">
        <color theme="0" tint="-0.249977111117893"/>
      </top>
      <bottom style="medium">
        <color theme="0" tint="-0.249977111117893"/>
      </bottom>
      <diagonal/>
    </border>
    <border>
      <left style="medium">
        <color rgb="FFD0CECE"/>
      </left>
      <right style="thin">
        <color rgb="FFD0CECE"/>
      </right>
      <top/>
      <bottom style="thin">
        <color rgb="FFD0CECE"/>
      </bottom>
      <diagonal/>
    </border>
    <border>
      <left style="thin">
        <color rgb="FFD0CECE"/>
      </left>
      <right style="thin">
        <color rgb="FFD0CECE"/>
      </right>
      <top/>
      <bottom style="thin">
        <color rgb="FFD0CECE"/>
      </bottom>
      <diagonal/>
    </border>
    <border>
      <left style="thin">
        <color rgb="FFD0CECE"/>
      </left>
      <right style="medium">
        <color rgb="FFD0CECE"/>
      </right>
      <top/>
      <bottom style="thin">
        <color rgb="FFD0CECE"/>
      </bottom>
      <diagonal/>
    </border>
    <border>
      <left/>
      <right style="thin">
        <color rgb="FFD0CECE"/>
      </right>
      <top/>
      <bottom style="thin">
        <color rgb="FFD0CECE"/>
      </bottom>
      <diagonal/>
    </border>
    <border>
      <left style="thin">
        <color rgb="FFD0CECE"/>
      </left>
      <right/>
      <top/>
      <bottom style="thin">
        <color rgb="FFD0CECE"/>
      </bottom>
      <diagonal/>
    </border>
    <border>
      <left style="thin">
        <color rgb="FFD0CECE"/>
      </left>
      <right style="thin">
        <color rgb="FFD9D9D9"/>
      </right>
      <top/>
      <bottom style="thin">
        <color rgb="FFD0CECE"/>
      </bottom>
      <diagonal/>
    </border>
    <border>
      <left/>
      <right/>
      <top/>
      <bottom style="thin">
        <color rgb="FFD0CECE"/>
      </bottom>
      <diagonal/>
    </border>
    <border>
      <left style="medium">
        <color rgb="FFD0CECE"/>
      </left>
      <right style="medium">
        <color rgb="FFD0CECE"/>
      </right>
      <top/>
      <bottom style="thin">
        <color rgb="FFD0CECE"/>
      </bottom>
      <diagonal/>
    </border>
    <border>
      <left style="thin">
        <color rgb="FFD0CECE"/>
      </left>
      <right style="thin">
        <color theme="0" tint="-0.14999847407452621"/>
      </right>
      <top/>
      <bottom style="thin">
        <color rgb="FFD0CECE"/>
      </bottom>
      <diagonal/>
    </border>
    <border>
      <left/>
      <right style="medium">
        <color theme="0" tint="-0.249977111117893"/>
      </right>
      <top style="thin">
        <color rgb="FFD0CECE"/>
      </top>
      <bottom style="thin">
        <color rgb="FFD0CECE"/>
      </bottom>
      <diagonal/>
    </border>
    <border>
      <left/>
      <right style="medium">
        <color theme="0" tint="-0.249977111117893"/>
      </right>
      <top/>
      <bottom style="thin">
        <color rgb="FFD0CECE"/>
      </bottom>
      <diagonal/>
    </border>
    <border>
      <left/>
      <right style="medium">
        <color rgb="FFD0CECE"/>
      </right>
      <top/>
      <bottom style="thin">
        <color rgb="FFD0CECE"/>
      </bottom>
      <diagonal/>
    </border>
    <border>
      <left style="medium">
        <color rgb="FFD0CECE"/>
      </left>
      <right style="thin">
        <color rgb="FFD0CECE"/>
      </right>
      <top style="thin">
        <color rgb="FFD0CECE"/>
      </top>
      <bottom style="thin">
        <color rgb="FFD0CECE"/>
      </bottom>
      <diagonal/>
    </border>
    <border>
      <left style="thin">
        <color rgb="FFD0CECE"/>
      </left>
      <right style="thin">
        <color rgb="FFD0CECE"/>
      </right>
      <top style="thin">
        <color rgb="FFD0CECE"/>
      </top>
      <bottom style="thin">
        <color rgb="FFD0CECE"/>
      </bottom>
      <diagonal/>
    </border>
    <border>
      <left style="thin">
        <color rgb="FFD0CECE"/>
      </left>
      <right style="medium">
        <color rgb="FFD0CECE"/>
      </right>
      <top style="thin">
        <color rgb="FFD0CECE"/>
      </top>
      <bottom style="thin">
        <color rgb="FFD0CECE"/>
      </bottom>
      <diagonal/>
    </border>
    <border>
      <left/>
      <right style="thin">
        <color rgb="FFD0CECE"/>
      </right>
      <top style="thin">
        <color rgb="FFD0CECE"/>
      </top>
      <bottom style="thin">
        <color rgb="FFD0CECE"/>
      </bottom>
      <diagonal/>
    </border>
    <border>
      <left style="thin">
        <color rgb="FFD0CECE"/>
      </left>
      <right/>
      <top style="thin">
        <color rgb="FFD0CECE"/>
      </top>
      <bottom style="thin">
        <color rgb="FFD0CECE"/>
      </bottom>
      <diagonal/>
    </border>
    <border>
      <left style="thin">
        <color rgb="FFD0CECE"/>
      </left>
      <right style="thin">
        <color rgb="FFD9D9D9"/>
      </right>
      <top style="thin">
        <color rgb="FFD0CECE"/>
      </top>
      <bottom style="thin">
        <color rgb="FFD0CECE"/>
      </bottom>
      <diagonal/>
    </border>
    <border>
      <left/>
      <right/>
      <top style="thin">
        <color rgb="FFD0CECE"/>
      </top>
      <bottom style="thin">
        <color rgb="FFD0CECE"/>
      </bottom>
      <diagonal/>
    </border>
    <border>
      <left style="medium">
        <color rgb="FFD0CECE"/>
      </left>
      <right style="medium">
        <color rgb="FFD0CECE"/>
      </right>
      <top style="thin">
        <color rgb="FFD0CECE"/>
      </top>
      <bottom style="thin">
        <color rgb="FFD0CECE"/>
      </bottom>
      <diagonal/>
    </border>
    <border>
      <left style="thin">
        <color rgb="FFD0CECE"/>
      </left>
      <right style="thin">
        <color theme="0" tint="-0.14999847407452621"/>
      </right>
      <top style="thin">
        <color rgb="FFD0CECE"/>
      </top>
      <bottom style="thin">
        <color rgb="FFD0CECE"/>
      </bottom>
      <diagonal/>
    </border>
    <border>
      <left style="thin">
        <color rgb="FFD0CECE"/>
      </left>
      <right style="thin">
        <color rgb="FFD0CECE"/>
      </right>
      <top style="medium">
        <color rgb="FFD0CECE"/>
      </top>
      <bottom style="thin">
        <color rgb="FFD0CECE"/>
      </bottom>
      <diagonal/>
    </border>
    <border>
      <left/>
      <right style="medium">
        <color rgb="FFD0CECE"/>
      </right>
      <top style="thin">
        <color rgb="FFD0CECE"/>
      </top>
      <bottom style="thin">
        <color rgb="FFD0CECE"/>
      </bottom>
      <diagonal/>
    </border>
    <border>
      <left style="thin">
        <color rgb="FFD0CECE"/>
      </left>
      <right style="thin">
        <color rgb="FFD0CECE"/>
      </right>
      <top style="thin">
        <color rgb="FFD0CECE"/>
      </top>
      <bottom style="thin">
        <color theme="0" tint="-0.14999847407452621"/>
      </bottom>
      <diagonal/>
    </border>
    <border>
      <left style="thin">
        <color rgb="FFD0CECE"/>
      </left>
      <right style="medium">
        <color rgb="FFD0CECE"/>
      </right>
      <top style="thin">
        <color rgb="FFD0CECE"/>
      </top>
      <bottom style="thin">
        <color theme="0" tint="-0.14999847407452621"/>
      </bottom>
      <diagonal/>
    </border>
    <border>
      <left style="thin">
        <color rgb="FFD0CECE"/>
      </left>
      <right style="thin">
        <color theme="0" tint="-0.14999847407452621"/>
      </right>
      <top style="thin">
        <color theme="0" tint="-0.14999847407452621"/>
      </top>
      <bottom style="thin">
        <color theme="0" tint="-0.14999847407452621"/>
      </bottom>
      <diagonal/>
    </border>
    <border>
      <left/>
      <right/>
      <top style="thin">
        <color rgb="FFD0CECE"/>
      </top>
      <bottom style="thin">
        <color rgb="FFD9D9D9"/>
      </bottom>
      <diagonal/>
    </border>
    <border>
      <left style="medium">
        <color rgb="FFD0CECE"/>
      </left>
      <right style="thin">
        <color rgb="FFD0CECE"/>
      </right>
      <top style="thin">
        <color rgb="FFD0CECE"/>
      </top>
      <bottom/>
      <diagonal/>
    </border>
    <border>
      <left style="thin">
        <color rgb="FFD0CECE"/>
      </left>
      <right style="thin">
        <color rgb="FFD0CECE"/>
      </right>
      <top style="thin">
        <color rgb="FFD0CECE"/>
      </top>
      <bottom/>
      <diagonal/>
    </border>
    <border>
      <left style="thin">
        <color rgb="FFD0CECE"/>
      </left>
      <right style="medium">
        <color rgb="FFD0CECE"/>
      </right>
      <top style="thin">
        <color rgb="FFD0CECE"/>
      </top>
      <bottom/>
      <diagonal/>
    </border>
    <border>
      <left style="medium">
        <color rgb="FFD0CECE"/>
      </left>
      <right style="medium">
        <color rgb="FFD0CECE"/>
      </right>
      <top style="thin">
        <color rgb="FFD0CECE"/>
      </top>
      <bottom/>
      <diagonal/>
    </border>
    <border>
      <left style="thin">
        <color rgb="FFD0CECE"/>
      </left>
      <right style="thin">
        <color theme="0" tint="-0.14999847407452621"/>
      </right>
      <top/>
      <bottom style="thin">
        <color theme="0" tint="-0.14999847407452621"/>
      </bottom>
      <diagonal/>
    </border>
    <border>
      <left style="thin">
        <color rgb="FFD9D9D9"/>
      </left>
      <right style="thin">
        <color rgb="FFD9D9D9"/>
      </right>
      <top/>
      <bottom/>
      <diagonal/>
    </border>
    <border>
      <left/>
      <right style="thin">
        <color rgb="FFD9D9D9"/>
      </right>
      <top/>
      <bottom/>
      <diagonal/>
    </border>
    <border>
      <left style="thin">
        <color rgb="FFD0CECE"/>
      </left>
      <right style="thin">
        <color theme="0" tint="-0.14999847407452621"/>
      </right>
      <top style="thin">
        <color theme="0" tint="-0.14999847407452621"/>
      </top>
      <bottom/>
      <diagonal/>
    </border>
    <border>
      <left style="thin">
        <color rgb="FFD0CECE"/>
      </left>
      <right style="thin">
        <color theme="0" tint="-0.14999847407452621"/>
      </right>
      <top style="thin">
        <color theme="0" tint="-0.14999847407452621"/>
      </top>
      <bottom style="thin">
        <color rgb="FFD0CECE"/>
      </bottom>
      <diagonal/>
    </border>
    <border>
      <left/>
      <right style="medium">
        <color theme="0" tint="-0.249977111117893"/>
      </right>
      <top style="thin">
        <color theme="0" tint="-0.14999847407452621"/>
      </top>
      <bottom style="thin">
        <color theme="0" tint="-0.14999847407452621"/>
      </bottom>
      <diagonal/>
    </border>
    <border>
      <left/>
      <right/>
      <top/>
      <bottom style="thin">
        <color theme="0" tint="-0.14999847407452621"/>
      </bottom>
      <diagonal/>
    </border>
    <border>
      <left/>
      <right style="thin">
        <color rgb="FFD0CECE"/>
      </right>
      <top style="thin">
        <color rgb="FFD0CECE"/>
      </top>
      <bottom/>
      <diagonal/>
    </border>
    <border>
      <left style="thin">
        <color rgb="FFD0CECE"/>
      </left>
      <right/>
      <top style="thin">
        <color rgb="FFD0CECE"/>
      </top>
      <bottom/>
      <diagonal/>
    </border>
    <border>
      <left style="thin">
        <color rgb="FFD0CECE"/>
      </left>
      <right style="thin">
        <color rgb="FFD9D9D9"/>
      </right>
      <top style="thin">
        <color rgb="FFD0CECE"/>
      </top>
      <bottom/>
      <diagonal/>
    </border>
    <border>
      <left style="medium">
        <color rgb="FFD0CECE"/>
      </left>
      <right style="thin">
        <color rgb="FFD0CECE"/>
      </right>
      <top/>
      <bottom style="medium">
        <color theme="0" tint="-0.249977111117893"/>
      </bottom>
      <diagonal/>
    </border>
    <border>
      <left style="thin">
        <color rgb="FFD0CECE"/>
      </left>
      <right style="thin">
        <color rgb="FFD0CECE"/>
      </right>
      <top/>
      <bottom style="medium">
        <color theme="0" tint="-0.249977111117893"/>
      </bottom>
      <diagonal/>
    </border>
    <border>
      <left style="thin">
        <color rgb="FFD0CECE"/>
      </left>
      <right style="medium">
        <color rgb="FFD0CECE"/>
      </right>
      <top/>
      <bottom style="medium">
        <color theme="0" tint="-0.249977111117893"/>
      </bottom>
      <diagonal/>
    </border>
    <border>
      <left style="medium">
        <color rgb="FFD0CECE"/>
      </left>
      <right style="medium">
        <color rgb="FFD0CECE"/>
      </right>
      <top/>
      <bottom style="medium">
        <color theme="0" tint="-0.249977111117893"/>
      </bottom>
      <diagonal/>
    </border>
    <border>
      <left style="thin">
        <color rgb="FFD0CECE"/>
      </left>
      <right style="thin">
        <color theme="0" tint="-0.14999847407452621"/>
      </right>
      <top style="thin">
        <color rgb="FFD0CECE"/>
      </top>
      <bottom/>
      <diagonal/>
    </border>
    <border>
      <left style="medium">
        <color theme="0" tint="-0.249977111117893"/>
      </left>
      <right style="thin">
        <color rgb="FFD0CECE"/>
      </right>
      <top style="thin">
        <color rgb="FFD0CECE"/>
      </top>
      <bottom/>
      <diagonal/>
    </border>
    <border>
      <left/>
      <right style="medium">
        <color rgb="FFD0CECE"/>
      </right>
      <top style="thin">
        <color rgb="FFD0CECE"/>
      </top>
      <bottom/>
      <diagonal/>
    </border>
    <border>
      <left style="thin">
        <color theme="0" tint="-0.14999847407452621"/>
      </left>
      <right style="thin">
        <color theme="0" tint="-0.14999847407452621"/>
      </right>
      <top/>
      <bottom style="thin">
        <color theme="0" tint="-0.14999847407452621"/>
      </bottom>
      <diagonal/>
    </border>
    <border>
      <left style="medium">
        <color theme="0" tint="-0.249977111117893"/>
      </left>
      <right/>
      <top/>
      <bottom/>
      <diagonal/>
    </border>
    <border>
      <left style="thin">
        <color theme="0" tint="-0.14999847407452621"/>
      </left>
      <right style="thin">
        <color rgb="FFD9D9D9"/>
      </right>
      <top/>
      <bottom/>
      <diagonal/>
    </border>
    <border>
      <left style="thin">
        <color theme="0" tint="-0.14999847407452621"/>
      </left>
      <right style="thin">
        <color theme="0" tint="-0.14999847407452621"/>
      </right>
      <top/>
      <bottom/>
      <diagonal/>
    </border>
    <border>
      <left style="thin">
        <color theme="0" tint="-0.14999847407452621"/>
      </left>
      <right style="medium">
        <color theme="0" tint="-0.249977111117893"/>
      </right>
      <top/>
      <bottom/>
      <diagonal/>
    </border>
    <border>
      <left style="thin">
        <color rgb="FFD0CECE"/>
      </left>
      <right/>
      <top style="medium">
        <color theme="0" tint="-0.249977111117893"/>
      </top>
      <bottom style="thin">
        <color theme="0" tint="-0.14999847407452621"/>
      </bottom>
      <diagonal/>
    </border>
    <border>
      <left style="thin">
        <color theme="0" tint="-0.14999847407452621"/>
      </left>
      <right style="medium">
        <color theme="0" tint="-0.249977111117893"/>
      </right>
      <top style="medium">
        <color theme="0" tint="-0.249977111117893"/>
      </top>
      <bottom style="thin">
        <color theme="0" tint="-0.14999847407452621"/>
      </bottom>
      <diagonal/>
    </border>
    <border>
      <left style="medium">
        <color theme="0" tint="-0.249977111117893"/>
      </left>
      <right style="medium">
        <color theme="0" tint="-0.249977111117893"/>
      </right>
      <top/>
      <bottom/>
      <diagonal/>
    </border>
    <border>
      <left style="thin">
        <color theme="0" tint="-0.14999847407452621"/>
      </left>
      <right style="medium">
        <color theme="0" tint="-0.249977111117893"/>
      </right>
      <top style="thin">
        <color theme="0" tint="-0.14999847407452621"/>
      </top>
      <bottom style="thin">
        <color rgb="FFD0CECE"/>
      </bottom>
      <diagonal/>
    </border>
    <border>
      <left style="thin">
        <color rgb="FFD0CECE"/>
      </left>
      <right/>
      <top style="thin">
        <color theme="0" tint="-0.14999847407452621"/>
      </top>
      <bottom style="thin">
        <color theme="0" tint="-0.14999847407452621"/>
      </bottom>
      <diagonal/>
    </border>
    <border>
      <left/>
      <right style="thin">
        <color rgb="FFD0CECE"/>
      </right>
      <top style="thin">
        <color theme="0" tint="-0.14999847407452621"/>
      </top>
      <bottom style="thin">
        <color theme="0" tint="-0.14999847407452621"/>
      </bottom>
      <diagonal/>
    </border>
    <border>
      <left style="medium">
        <color theme="0" tint="-0.249977111117893"/>
      </left>
      <right style="thin">
        <color rgb="FFD0CECE"/>
      </right>
      <top style="thin">
        <color rgb="FFD0CECE"/>
      </top>
      <bottom style="thin">
        <color rgb="FFD0CECE"/>
      </bottom>
      <diagonal/>
    </border>
    <border>
      <left style="thin">
        <color rgb="FFD0CECE"/>
      </left>
      <right style="medium">
        <color theme="0" tint="-0.249977111117893"/>
      </right>
      <top/>
      <bottom style="thin">
        <color theme="0" tint="-0.14999847407452621"/>
      </bottom>
      <diagonal/>
    </border>
    <border>
      <left style="thin">
        <color theme="0" tint="-0.14999847407452621"/>
      </left>
      <right style="medium">
        <color theme="0" tint="-0.249977111117893"/>
      </right>
      <top style="thin">
        <color rgb="FFD0CECE"/>
      </top>
      <bottom style="thin">
        <color rgb="FFD0CECE"/>
      </bottom>
      <diagonal/>
    </border>
    <border>
      <left/>
      <right/>
      <top style="thin">
        <color theme="0" tint="-0.14999847407452621"/>
      </top>
      <bottom style="thin">
        <color theme="0" tint="-0.14999847407452621"/>
      </bottom>
      <diagonal/>
    </border>
    <border>
      <left style="thin">
        <color theme="0" tint="-0.14999847407452621"/>
      </left>
      <right style="thin">
        <color rgb="FFD0CECE"/>
      </right>
      <top style="thin">
        <color rgb="FFD0CECE"/>
      </top>
      <bottom style="thin">
        <color rgb="FFD0CECE"/>
      </bottom>
      <diagonal/>
    </border>
    <border>
      <left style="thin">
        <color rgb="FFD0CECE"/>
      </left>
      <right/>
      <top style="thin">
        <color theme="0" tint="-0.14999847407452621"/>
      </top>
      <bottom/>
      <diagonal/>
    </border>
    <border>
      <left style="medium">
        <color theme="0" tint="-0.249977111117893"/>
      </left>
      <right/>
      <top/>
      <bottom style="thin">
        <color theme="0" tint="-0.14999847407452621"/>
      </bottom>
      <diagonal/>
    </border>
    <border>
      <left style="thin">
        <color rgb="FFD0CECE"/>
      </left>
      <right/>
      <top style="thin">
        <color theme="0" tint="-0.14999847407452621"/>
      </top>
      <bottom style="thin">
        <color rgb="FFD0CECE"/>
      </bottom>
      <diagonal/>
    </border>
    <border>
      <left/>
      <right/>
      <top style="thin">
        <color rgb="FFD9D9D9"/>
      </top>
      <bottom style="thin">
        <color theme="0" tint="-0.14999847407452621"/>
      </bottom>
      <diagonal/>
    </border>
    <border>
      <left style="thin">
        <color rgb="FFD9D9D9"/>
      </left>
      <right style="thin">
        <color rgb="FFD9D9D9"/>
      </right>
      <top style="thin">
        <color theme="0" tint="-0.14999847407452621"/>
      </top>
      <bottom style="thin">
        <color theme="0" tint="-0.14999847407452621"/>
      </bottom>
      <diagonal/>
    </border>
    <border>
      <left style="thin">
        <color rgb="FFD9D9D9"/>
      </left>
      <right style="thin">
        <color rgb="FFD9D9D9"/>
      </right>
      <top style="thin">
        <color theme="0" tint="-0.14999847407452621"/>
      </top>
      <bottom/>
      <diagonal/>
    </border>
    <border>
      <left/>
      <right style="medium">
        <color theme="0" tint="-0.249977111117893"/>
      </right>
      <top style="thin">
        <color rgb="FF4472C4"/>
      </top>
      <bottom/>
      <diagonal/>
    </border>
    <border>
      <left style="medium">
        <color theme="0" tint="-0.249977111117893"/>
      </left>
      <right style="thin">
        <color theme="0" tint="-0.14999847407452621"/>
      </right>
      <top/>
      <bottom style="thin">
        <color theme="0" tint="-0.14999847407452621"/>
      </bottom>
      <diagonal/>
    </border>
    <border>
      <left style="thin">
        <color rgb="FFD9D9D9"/>
      </left>
      <right/>
      <top/>
      <bottom/>
      <diagonal/>
    </border>
    <border>
      <left style="medium">
        <color theme="0" tint="-0.249977111117893"/>
      </left>
      <right/>
      <top style="thin">
        <color theme="0" tint="-0.14999847407452621"/>
      </top>
      <bottom style="thin">
        <color theme="0" tint="-0.14999847407452621"/>
      </bottom>
      <diagonal/>
    </border>
    <border>
      <left style="thin">
        <color theme="0" tint="-0.14999847407452621"/>
      </left>
      <right style="thin">
        <color rgb="FFD9D9D9"/>
      </right>
      <top style="thin">
        <color theme="0" tint="-0.14999847407452621"/>
      </top>
      <bottom style="thin">
        <color theme="0" tint="-0.14999847407452621"/>
      </bottom>
      <diagonal/>
    </border>
    <border>
      <left style="medium">
        <color theme="0" tint="-0.249977111117893"/>
      </left>
      <right style="medium">
        <color theme="0" tint="-0.249977111117893"/>
      </right>
      <top style="thin">
        <color theme="0" tint="-0.14999847407452621"/>
      </top>
      <bottom style="thin">
        <color theme="0" tint="-0.14999847407452621"/>
      </bottom>
      <diagonal/>
    </border>
    <border>
      <left/>
      <right style="thin">
        <color theme="0" tint="-0.14999847407452621"/>
      </right>
      <top style="medium">
        <color theme="0" tint="-0.249977111117893"/>
      </top>
      <bottom/>
      <diagonal/>
    </border>
    <border>
      <left style="thin">
        <color theme="0" tint="-0.14999847407452621"/>
      </left>
      <right/>
      <top style="medium">
        <color theme="0" tint="-0.249977111117893"/>
      </top>
      <bottom/>
      <diagonal/>
    </border>
    <border>
      <left style="medium">
        <color theme="0" tint="-0.249977111117893"/>
      </left>
      <right style="medium">
        <color theme="0" tint="-0.249977111117893"/>
      </right>
      <top style="medium">
        <color theme="0" tint="-0.249977111117893"/>
      </top>
      <bottom/>
      <diagonal/>
    </border>
    <border>
      <left style="thin">
        <color theme="0" tint="-0.14999847407452621"/>
      </left>
      <right style="medium">
        <color theme="0" tint="-0.249977111117893"/>
      </right>
      <top style="medium">
        <color theme="0" tint="-0.249977111117893"/>
      </top>
      <bottom/>
      <diagonal/>
    </border>
    <border>
      <left/>
      <right style="medium">
        <color theme="0" tint="-0.249977111117893"/>
      </right>
      <top style="medium">
        <color theme="0" tint="-0.249977111117893"/>
      </top>
      <bottom/>
      <diagonal/>
    </border>
    <border>
      <left/>
      <right style="thin">
        <color theme="0" tint="-0.14999847407452621"/>
      </right>
      <top style="medium">
        <color theme="0" tint="-0.249977111117893"/>
      </top>
      <bottom style="thin">
        <color theme="0" tint="-0.14999847407452621"/>
      </bottom>
      <diagonal/>
    </border>
    <border>
      <left style="thin">
        <color theme="0" tint="-0.14999847407452621"/>
      </left>
      <right style="thin">
        <color theme="0" tint="-0.14999847407452621"/>
      </right>
      <top style="medium">
        <color theme="0" tint="-0.249977111117893"/>
      </top>
      <bottom style="thin">
        <color theme="0" tint="-0.14999847407452621"/>
      </bottom>
      <diagonal/>
    </border>
    <border>
      <left/>
      <right/>
      <top style="medium">
        <color theme="0" tint="-0.249977111117893"/>
      </top>
      <bottom style="thin">
        <color theme="0" tint="-0.14999847407452621"/>
      </bottom>
      <diagonal/>
    </border>
    <border>
      <left style="thin">
        <color theme="0" tint="-0.14999847407452621"/>
      </left>
      <right/>
      <top style="medium">
        <color theme="0" tint="-0.249977111117893"/>
      </top>
      <bottom style="thin">
        <color theme="0" tint="-0.14999847407452621"/>
      </bottom>
      <diagonal/>
    </border>
    <border>
      <left style="medium">
        <color theme="0" tint="-0.249977111117893"/>
      </left>
      <right/>
      <top style="medium">
        <color theme="0" tint="-0.249977111117893"/>
      </top>
      <bottom style="thin">
        <color theme="0" tint="-0.14999847407452621"/>
      </bottom>
      <diagonal/>
    </border>
    <border>
      <left style="thin">
        <color theme="0" tint="-0.14999847407452621"/>
      </left>
      <right style="thin">
        <color rgb="FFD9D9D9"/>
      </right>
      <top style="medium">
        <color theme="0" tint="-0.249977111117893"/>
      </top>
      <bottom style="thin">
        <color theme="0" tint="-0.14999847407452621"/>
      </bottom>
      <diagonal/>
    </border>
    <border>
      <left style="medium">
        <color theme="0" tint="-0.249977111117893"/>
      </left>
      <right style="medium">
        <color theme="0" tint="-0.249977111117893"/>
      </right>
      <top style="medium">
        <color theme="0" tint="-0.249977111117893"/>
      </top>
      <bottom style="thin">
        <color theme="0" tint="-0.14999847407452621"/>
      </bottom>
      <diagonal/>
    </border>
    <border>
      <left style="medium">
        <color theme="0" tint="-0.249977111117893"/>
      </left>
      <right/>
      <top style="medium">
        <color theme="0" tint="-0.249977111117893"/>
      </top>
      <bottom/>
      <diagonal/>
    </border>
    <border>
      <left style="medium">
        <color theme="0" tint="-0.249977111117893"/>
      </left>
      <right style="thin">
        <color theme="0" tint="-0.14999847407452621"/>
      </right>
      <top style="medium">
        <color theme="0" tint="-0.249977111117893"/>
      </top>
      <bottom style="thin">
        <color theme="0" tint="-0.14999847407452621"/>
      </bottom>
      <diagonal/>
    </border>
    <border>
      <left style="medium">
        <color theme="0" tint="-0.249977111117893"/>
      </left>
      <right style="thin">
        <color theme="0" tint="-0.14999847407452621"/>
      </right>
      <top style="medium">
        <color theme="0" tint="-0.249977111117893"/>
      </top>
      <bottom/>
      <diagonal/>
    </border>
    <border>
      <left style="thin">
        <color theme="0" tint="-0.14999847407452621"/>
      </left>
      <right style="thin">
        <color theme="0" tint="-0.14999847407452621"/>
      </right>
      <top style="medium">
        <color theme="0" tint="-0.249977111117893"/>
      </top>
      <bottom/>
      <diagonal/>
    </border>
    <border>
      <left style="thin">
        <color theme="0" tint="-0.14999847407452621"/>
      </left>
      <right/>
      <top/>
      <bottom style="thin">
        <color theme="0" tint="-0.14999847407452621"/>
      </bottom>
      <diagonal/>
    </border>
    <border>
      <left style="medium">
        <color theme="0" tint="-0.249977111117893"/>
      </left>
      <right style="thin">
        <color theme="0" tint="-0.14999847407452621"/>
      </right>
      <top/>
      <bottom/>
      <diagonal/>
    </border>
    <border>
      <left/>
      <right style="medium">
        <color theme="0" tint="-0.249977111117893"/>
      </right>
      <top/>
      <bottom style="thin">
        <color theme="0" tint="-0.14999847407452621"/>
      </bottom>
      <diagonal/>
    </border>
    <border>
      <left style="thin">
        <color rgb="FFD9D9D9"/>
      </left>
      <right/>
      <top style="thin">
        <color theme="0" tint="-0.14999847407452621"/>
      </top>
      <bottom style="thin">
        <color theme="0" tint="-0.14999847407452621"/>
      </bottom>
      <diagonal/>
    </border>
    <border>
      <left style="thin">
        <color theme="2"/>
      </left>
      <right style="thin">
        <color theme="2"/>
      </right>
      <top style="thin">
        <color theme="2"/>
      </top>
      <bottom style="thin">
        <color theme="2"/>
      </bottom>
      <diagonal/>
    </border>
    <border>
      <left/>
      <right style="thin">
        <color rgb="FFD9D9D9"/>
      </right>
      <top style="thin">
        <color theme="0" tint="-0.14999847407452621"/>
      </top>
      <bottom style="thin">
        <color theme="0" tint="-0.14999847407452621"/>
      </bottom>
      <diagonal/>
    </border>
    <border>
      <left style="thin">
        <color rgb="FFD9D9D9"/>
      </left>
      <right style="thin">
        <color rgb="FFD9D9D9"/>
      </right>
      <top/>
      <bottom style="medium">
        <color theme="0" tint="-0.249977111117893"/>
      </bottom>
      <diagonal/>
    </border>
    <border>
      <left/>
      <right style="thin">
        <color rgb="FFD9D9D9"/>
      </right>
      <top/>
      <bottom style="medium">
        <color theme="0" tint="-0.249977111117893"/>
      </bottom>
      <diagonal/>
    </border>
    <border>
      <left style="thin">
        <color theme="0" tint="-0.14999847407452621"/>
      </left>
      <right style="thin">
        <color theme="0" tint="-0.14999847407452621"/>
      </right>
      <top/>
      <bottom style="medium">
        <color theme="0" tint="-0.249977111117893"/>
      </bottom>
      <diagonal/>
    </border>
    <border>
      <left/>
      <right style="thin">
        <color theme="0" tint="-0.14999847407452621"/>
      </right>
      <top style="thin">
        <color theme="0" tint="-0.14999847407452621"/>
      </top>
      <bottom style="medium">
        <color theme="5"/>
      </bottom>
      <diagonal/>
    </border>
    <border>
      <left/>
      <right/>
      <top style="thin">
        <color theme="0" tint="-0.14999847407452621"/>
      </top>
      <bottom style="medium">
        <color theme="5"/>
      </bottom>
      <diagonal/>
    </border>
    <border>
      <left style="thin">
        <color theme="0" tint="-0.14999847407452621"/>
      </left>
      <right/>
      <top style="thin">
        <color theme="0" tint="-0.14999847407452621"/>
      </top>
      <bottom style="medium">
        <color theme="5"/>
      </bottom>
      <diagonal/>
    </border>
    <border>
      <left style="medium">
        <color theme="0" tint="-0.249977111117893"/>
      </left>
      <right/>
      <top style="thin">
        <color theme="0" tint="-0.14999847407452621"/>
      </top>
      <bottom style="medium">
        <color theme="5"/>
      </bottom>
      <diagonal/>
    </border>
    <border>
      <left style="thin">
        <color theme="0" tint="-0.14999847407452621"/>
      </left>
      <right style="thin">
        <color rgb="FFD9D9D9"/>
      </right>
      <top style="thin">
        <color theme="0" tint="-0.14999847407452621"/>
      </top>
      <bottom style="medium">
        <color theme="5"/>
      </bottom>
      <diagonal/>
    </border>
    <border>
      <left style="thin">
        <color theme="0" tint="-0.14999847407452621"/>
      </left>
      <right style="thin">
        <color theme="0" tint="-0.14999847407452621"/>
      </right>
      <top style="thin">
        <color theme="0" tint="-0.14999847407452621"/>
      </top>
      <bottom style="medium">
        <color theme="5"/>
      </bottom>
      <diagonal/>
    </border>
    <border>
      <left style="thin">
        <color theme="0" tint="-0.14999847407452621"/>
      </left>
      <right style="medium">
        <color theme="0" tint="-0.249977111117893"/>
      </right>
      <top style="thin">
        <color theme="0" tint="-0.14999847407452621"/>
      </top>
      <bottom style="medium">
        <color theme="5"/>
      </bottom>
      <diagonal/>
    </border>
    <border>
      <left/>
      <right style="medium">
        <color theme="0" tint="-0.249977111117893"/>
      </right>
      <top style="thin">
        <color theme="0" tint="-0.14999847407452621"/>
      </top>
      <bottom style="medium">
        <color theme="5"/>
      </bottom>
      <diagonal/>
    </border>
    <border>
      <left style="medium">
        <color theme="0" tint="-0.249977111117893"/>
      </left>
      <right style="medium">
        <color theme="0" tint="-0.249977111117893"/>
      </right>
      <top style="thin">
        <color theme="0" tint="-0.14999847407452621"/>
      </top>
      <bottom style="medium">
        <color theme="5"/>
      </bottom>
      <diagonal/>
    </border>
    <border>
      <left style="medium">
        <color rgb="FF000000"/>
      </left>
      <right style="thin">
        <color theme="0" tint="-0.14999847407452621"/>
      </right>
      <top style="thin">
        <color theme="0" tint="-0.14999847407452621"/>
      </top>
      <bottom style="thin">
        <color theme="0" tint="-0.14999847407452621"/>
      </bottom>
      <diagonal/>
    </border>
    <border>
      <left/>
      <right style="thin">
        <color theme="0" tint="-0.249977111117893"/>
      </right>
      <top style="thin">
        <color theme="0" tint="-0.14999847407452621"/>
      </top>
      <bottom style="thin">
        <color theme="0" tint="-0.14999847407452621"/>
      </bottom>
      <diagonal/>
    </border>
    <border>
      <left style="thin">
        <color theme="0" tint="-0.249977111117893"/>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style="thin">
        <color theme="0" tint="-0.14999847407452621"/>
      </top>
      <bottom style="thin">
        <color theme="0" tint="-0.14999847407452621"/>
      </bottom>
      <diagonal/>
    </border>
    <border>
      <left style="thin">
        <color rgb="FFD0CECE"/>
      </left>
      <right style="medium">
        <color theme="0" tint="-0.249977111117893"/>
      </right>
      <top style="thin">
        <color rgb="FFD0CECE"/>
      </top>
      <bottom style="thin">
        <color rgb="FFD0CECE"/>
      </bottom>
      <diagonal/>
    </border>
    <border>
      <left style="thin">
        <color rgb="FFD0CECE"/>
      </left>
      <right/>
      <top style="thin">
        <color rgb="FFD0CECE"/>
      </top>
      <bottom style="thin">
        <color theme="0" tint="-0.14999847407452621"/>
      </bottom>
      <diagonal/>
    </border>
    <border>
      <left style="thin">
        <color theme="0" tint="-0.14999847407452621"/>
      </left>
      <right/>
      <top style="thin">
        <color rgb="FFD0CECE"/>
      </top>
      <bottom style="thin">
        <color rgb="FFD0CECE"/>
      </bottom>
      <diagonal/>
    </border>
    <border>
      <left/>
      <right style="medium">
        <color theme="0" tint="-0.249977111117893"/>
      </right>
      <top style="thin">
        <color rgb="FFD0CECE"/>
      </top>
      <bottom/>
      <diagonal/>
    </border>
    <border>
      <left style="thin">
        <color theme="0" tint="-0.14999847407452621"/>
      </left>
      <right style="medium">
        <color theme="0" tint="-0.249977111117893"/>
      </right>
      <top style="thin">
        <color rgb="FFD0CECE"/>
      </top>
      <bottom/>
      <diagonal/>
    </border>
    <border>
      <left style="thin">
        <color theme="0" tint="-0.14999847407452621"/>
      </left>
      <right style="medium">
        <color theme="0" tint="-0.249977111117893"/>
      </right>
      <top/>
      <bottom style="thin">
        <color theme="0" tint="-0.14999847407452621"/>
      </bottom>
      <diagonal/>
    </border>
    <border>
      <left style="medium">
        <color theme="0" tint="-0.249977111117893"/>
      </left>
      <right style="thin">
        <color rgb="FFD0CECE"/>
      </right>
      <top style="thin">
        <color rgb="FFD0CECE"/>
      </top>
      <bottom style="thin">
        <color theme="0" tint="-0.14999847407452621"/>
      </bottom>
      <diagonal/>
    </border>
    <border>
      <left/>
      <right/>
      <top style="thin">
        <color theme="0" tint="-0.14999847407452621"/>
      </top>
      <bottom style="thin">
        <color rgb="FFD0CECE"/>
      </bottom>
      <diagonal/>
    </border>
    <border>
      <left/>
      <right/>
      <top style="thin">
        <color theme="2"/>
      </top>
      <bottom/>
      <diagonal/>
    </border>
    <border>
      <left/>
      <right style="thin">
        <color theme="0" tint="-0.14999847407452621"/>
      </right>
      <top style="medium">
        <color rgb="FFFF0000"/>
      </top>
      <bottom style="thin">
        <color theme="0" tint="-0.14999847407452621"/>
      </bottom>
      <diagonal/>
    </border>
    <border>
      <left/>
      <right/>
      <top style="medium">
        <color rgb="FFFF0000"/>
      </top>
      <bottom style="thin">
        <color theme="0" tint="-0.14999847407452621"/>
      </bottom>
      <diagonal/>
    </border>
    <border>
      <left style="thin">
        <color theme="0" tint="-0.14999847407452621"/>
      </left>
      <right/>
      <top style="medium">
        <color rgb="FFFF0000"/>
      </top>
      <bottom style="thin">
        <color theme="0" tint="-0.14999847407452621"/>
      </bottom>
      <diagonal/>
    </border>
    <border>
      <left style="medium">
        <color theme="0" tint="-0.249977111117893"/>
      </left>
      <right/>
      <top style="medium">
        <color rgb="FFFF0000"/>
      </top>
      <bottom style="thin">
        <color theme="0" tint="-0.14999847407452621"/>
      </bottom>
      <diagonal/>
    </border>
    <border>
      <left style="thin">
        <color theme="0" tint="-0.14999847407452621"/>
      </left>
      <right style="thin">
        <color rgb="FFD9D9D9"/>
      </right>
      <top style="medium">
        <color rgb="FFFF0000"/>
      </top>
      <bottom style="thin">
        <color theme="0" tint="-0.14999847407452621"/>
      </bottom>
      <diagonal/>
    </border>
    <border>
      <left style="medium">
        <color theme="0" tint="-0.249977111117893"/>
      </left>
      <right style="thin">
        <color theme="0" tint="-0.14999847407452621"/>
      </right>
      <top style="medium">
        <color rgb="FFFF0000"/>
      </top>
      <bottom style="thin">
        <color theme="0" tint="-0.14999847407452621"/>
      </bottom>
      <diagonal/>
    </border>
    <border>
      <left style="thin">
        <color theme="0" tint="-0.14999847407452621"/>
      </left>
      <right style="thin">
        <color theme="0" tint="-0.14999847407452621"/>
      </right>
      <top style="medium">
        <color rgb="FFFF0000"/>
      </top>
      <bottom style="thin">
        <color theme="0" tint="-0.14999847407452621"/>
      </bottom>
      <diagonal/>
    </border>
    <border>
      <left style="thin">
        <color theme="0" tint="-0.14999847407452621"/>
      </left>
      <right style="medium">
        <color theme="0" tint="-0.249977111117893"/>
      </right>
      <top style="medium">
        <color rgb="FFFF0000"/>
      </top>
      <bottom style="thin">
        <color theme="0" tint="-0.14999847407452621"/>
      </bottom>
      <diagonal/>
    </border>
    <border>
      <left/>
      <right style="medium">
        <color theme="0" tint="-0.249977111117893"/>
      </right>
      <top style="medium">
        <color rgb="FFFF0000"/>
      </top>
      <bottom style="thin">
        <color theme="0" tint="-0.14999847407452621"/>
      </bottom>
      <diagonal/>
    </border>
    <border>
      <left style="medium">
        <color theme="0" tint="-0.249977111117893"/>
      </left>
      <right style="medium">
        <color theme="0" tint="-0.249977111117893"/>
      </right>
      <top style="medium">
        <color rgb="FFFF0000"/>
      </top>
      <bottom style="thin">
        <color theme="0" tint="-0.14999847407452621"/>
      </bottom>
      <diagonal/>
    </border>
    <border>
      <left/>
      <right style="thin">
        <color theme="0" tint="-0.14999847407452621"/>
      </right>
      <top style="thin">
        <color theme="0" tint="-0.14999847407452621"/>
      </top>
      <bottom style="medium">
        <color rgb="FFFF0000"/>
      </bottom>
      <diagonal/>
    </border>
    <border>
      <left/>
      <right/>
      <top style="thin">
        <color theme="0" tint="-0.14999847407452621"/>
      </top>
      <bottom style="medium">
        <color rgb="FFFF0000"/>
      </bottom>
      <diagonal/>
    </border>
    <border>
      <left style="thin">
        <color theme="0" tint="-0.14999847407452621"/>
      </left>
      <right/>
      <top style="thin">
        <color theme="0" tint="-0.14999847407452621"/>
      </top>
      <bottom style="medium">
        <color rgb="FFFF0000"/>
      </bottom>
      <diagonal/>
    </border>
    <border>
      <left style="medium">
        <color theme="0" tint="-0.249977111117893"/>
      </left>
      <right/>
      <top style="thin">
        <color theme="0" tint="-0.14999847407452621"/>
      </top>
      <bottom style="medium">
        <color rgb="FFFF0000"/>
      </bottom>
      <diagonal/>
    </border>
    <border>
      <left style="thin">
        <color theme="0" tint="-0.14999847407452621"/>
      </left>
      <right style="thin">
        <color rgb="FFD9D9D9"/>
      </right>
      <top style="thin">
        <color theme="0" tint="-0.14999847407452621"/>
      </top>
      <bottom style="medium">
        <color rgb="FFFF0000"/>
      </bottom>
      <diagonal/>
    </border>
    <border>
      <left style="thin">
        <color theme="0" tint="-0.14999847407452621"/>
      </left>
      <right style="thin">
        <color theme="0" tint="-0.14999847407452621"/>
      </right>
      <top style="thin">
        <color theme="0" tint="-0.14999847407452621"/>
      </top>
      <bottom style="medium">
        <color rgb="FFFF0000"/>
      </bottom>
      <diagonal/>
    </border>
    <border>
      <left style="thin">
        <color theme="0" tint="-0.14999847407452621"/>
      </left>
      <right style="medium">
        <color theme="0" tint="-0.249977111117893"/>
      </right>
      <top style="thin">
        <color theme="0" tint="-0.14999847407452621"/>
      </top>
      <bottom style="medium">
        <color rgb="FFFF0000"/>
      </bottom>
      <diagonal/>
    </border>
    <border>
      <left/>
      <right style="medium">
        <color theme="0" tint="-0.249977111117893"/>
      </right>
      <top style="thin">
        <color theme="0" tint="-0.14999847407452621"/>
      </top>
      <bottom style="medium">
        <color rgb="FFFF0000"/>
      </bottom>
      <diagonal/>
    </border>
    <border>
      <left style="medium">
        <color theme="0" tint="-0.249977111117893"/>
      </left>
      <right style="medium">
        <color theme="0" tint="-0.249977111117893"/>
      </right>
      <top style="thin">
        <color theme="0" tint="-0.14999847407452621"/>
      </top>
      <bottom style="medium">
        <color rgb="FFFF0000"/>
      </bottom>
      <diagonal/>
    </border>
    <border>
      <left/>
      <right style="thin">
        <color theme="0" tint="-0.14999847407452621"/>
      </right>
      <top style="thin">
        <color theme="0" tint="-0.14999847407452621"/>
      </top>
      <bottom style="medium">
        <color theme="0" tint="-0.249977111117893"/>
      </bottom>
      <diagonal/>
    </border>
    <border>
      <left style="medium">
        <color theme="0" tint="-0.249977111117893"/>
      </left>
      <right style="thin">
        <color theme="0" tint="-0.14999847407452621"/>
      </right>
      <top style="thin">
        <color theme="0" tint="-0.14999847407452621"/>
      </top>
      <bottom style="medium">
        <color theme="0" tint="-0.249977111117893"/>
      </bottom>
      <diagonal/>
    </border>
    <border>
      <left style="thin">
        <color theme="0" tint="-0.14999847407452621"/>
      </left>
      <right style="thin">
        <color theme="0" tint="-0.14999847407452621"/>
      </right>
      <top style="thin">
        <color theme="0" tint="-0.14999847407452621"/>
      </top>
      <bottom style="medium">
        <color theme="0" tint="-0.249977111117893"/>
      </bottom>
      <diagonal/>
    </border>
    <border>
      <left style="thin">
        <color theme="0" tint="-0.14999847407452621"/>
      </left>
      <right style="medium">
        <color theme="0" tint="-0.249977111117893"/>
      </right>
      <top style="thin">
        <color theme="0" tint="-0.14999847407452621"/>
      </top>
      <bottom style="medium">
        <color theme="0" tint="-0.249977111117893"/>
      </bottom>
      <diagonal/>
    </border>
    <border>
      <left/>
      <right/>
      <top/>
      <bottom style="medium">
        <color theme="8" tint="0.39997558519241921"/>
      </bottom>
      <diagonal/>
    </border>
    <border>
      <left style="medium">
        <color theme="8" tint="0.39997558519241921"/>
      </left>
      <right/>
      <top style="medium">
        <color theme="8" tint="0.39997558519241921"/>
      </top>
      <bottom style="thin">
        <color theme="8" tint="0.39997558519241921"/>
      </bottom>
      <diagonal/>
    </border>
    <border>
      <left/>
      <right/>
      <top style="medium">
        <color theme="8" tint="0.39997558519241921"/>
      </top>
      <bottom style="thin">
        <color theme="8" tint="0.39997558519241921"/>
      </bottom>
      <diagonal/>
    </border>
    <border>
      <left/>
      <right style="medium">
        <color theme="8" tint="0.39997558519241921"/>
      </right>
      <top style="medium">
        <color theme="8" tint="0.39997558519241921"/>
      </top>
      <bottom style="thin">
        <color theme="8" tint="0.39997558519241921"/>
      </bottom>
      <diagonal/>
    </border>
    <border>
      <left style="medium">
        <color theme="8" tint="0.39997558519241921"/>
      </left>
      <right/>
      <top style="thin">
        <color theme="8" tint="0.39997558519241921"/>
      </top>
      <bottom style="medium">
        <color theme="8" tint="0.39997558519241921"/>
      </bottom>
      <diagonal/>
    </border>
    <border>
      <left style="medium">
        <color theme="8" tint="0.39997558519241921"/>
      </left>
      <right style="thin">
        <color theme="8" tint="0.39997558519241921"/>
      </right>
      <top style="thin">
        <color theme="8" tint="0.39997558519241921"/>
      </top>
      <bottom style="medium">
        <color theme="8" tint="0.39997558519241921"/>
      </bottom>
      <diagonal/>
    </border>
    <border>
      <left style="thin">
        <color theme="8" tint="0.39997558519241921"/>
      </left>
      <right style="thin">
        <color theme="8" tint="0.39997558519241921"/>
      </right>
      <top style="thin">
        <color theme="8" tint="0.39997558519241921"/>
      </top>
      <bottom style="medium">
        <color theme="8" tint="0.39997558519241921"/>
      </bottom>
      <diagonal/>
    </border>
    <border>
      <left style="thin">
        <color theme="8" tint="0.39997558519241921"/>
      </left>
      <right/>
      <top style="thin">
        <color theme="8" tint="0.39997558519241921"/>
      </top>
      <bottom style="medium">
        <color theme="8" tint="0.39997558519241921"/>
      </bottom>
      <diagonal/>
    </border>
    <border>
      <left style="thin">
        <color theme="8" tint="0.39997558519241921"/>
      </left>
      <right style="medium">
        <color theme="8" tint="0.39997558519241921"/>
      </right>
      <top style="thin">
        <color theme="8" tint="0.39997558519241921"/>
      </top>
      <bottom style="medium">
        <color theme="8" tint="0.39997558519241921"/>
      </bottom>
      <diagonal/>
    </border>
    <border>
      <left style="medium">
        <color theme="8" tint="0.39997558519241921"/>
      </left>
      <right/>
      <top/>
      <bottom style="thin">
        <color theme="8" tint="0.39997558519241921"/>
      </bottom>
      <diagonal/>
    </border>
    <border>
      <left style="medium">
        <color theme="8" tint="0.39997558519241921"/>
      </left>
      <right style="thin">
        <color theme="8" tint="0.39997558519241921"/>
      </right>
      <top/>
      <bottom style="thin">
        <color theme="8" tint="0.39997558519241921"/>
      </bottom>
      <diagonal/>
    </border>
    <border>
      <left style="thin">
        <color theme="8" tint="0.39997558519241921"/>
      </left>
      <right style="thin">
        <color theme="8" tint="0.39997558519241921"/>
      </right>
      <top/>
      <bottom style="thin">
        <color theme="8" tint="0.39997558519241921"/>
      </bottom>
      <diagonal/>
    </border>
    <border>
      <left style="thin">
        <color theme="8" tint="0.39997558519241921"/>
      </left>
      <right/>
      <top/>
      <bottom style="thin">
        <color theme="8" tint="0.39997558519241921"/>
      </bottom>
      <diagonal/>
    </border>
    <border>
      <left style="thin">
        <color theme="8" tint="0.39997558519241921"/>
      </left>
      <right style="medium">
        <color theme="8" tint="0.39997558519241921"/>
      </right>
      <top/>
      <bottom style="thin">
        <color theme="8" tint="0.39997558519241921"/>
      </bottom>
      <diagonal/>
    </border>
    <border>
      <left style="medium">
        <color theme="8" tint="0.39997558519241921"/>
      </left>
      <right/>
      <top style="thin">
        <color theme="8" tint="0.39997558519241921"/>
      </top>
      <bottom style="thin">
        <color theme="8" tint="0.39997558519241921"/>
      </bottom>
      <diagonal/>
    </border>
    <border>
      <left style="medium">
        <color theme="8" tint="0.39997558519241921"/>
      </left>
      <right style="thin">
        <color theme="8" tint="0.39997558519241921"/>
      </right>
      <top style="thin">
        <color theme="8" tint="0.39997558519241921"/>
      </top>
      <bottom style="thin">
        <color theme="8" tint="0.39997558519241921"/>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style="thin">
        <color theme="8" tint="0.39997558519241921"/>
      </left>
      <right/>
      <top style="thin">
        <color theme="8" tint="0.39997558519241921"/>
      </top>
      <bottom style="thin">
        <color theme="8" tint="0.39997558519241921"/>
      </bottom>
      <diagonal/>
    </border>
    <border>
      <left style="thin">
        <color theme="8" tint="0.39997558519241921"/>
      </left>
      <right style="medium">
        <color theme="8" tint="0.39997558519241921"/>
      </right>
      <top style="thin">
        <color theme="8" tint="0.39997558519241921"/>
      </top>
      <bottom style="thin">
        <color theme="8" tint="0.39997558519241921"/>
      </bottom>
      <diagonal/>
    </border>
    <border>
      <left style="medium">
        <color theme="8" tint="0.39997558519241921"/>
      </left>
      <right/>
      <top style="thin">
        <color theme="8" tint="0.39997558519241921"/>
      </top>
      <bottom/>
      <diagonal/>
    </border>
    <border>
      <left style="medium">
        <color theme="8" tint="0.39997558519241921"/>
      </left>
      <right style="thin">
        <color theme="8" tint="0.39997558519241921"/>
      </right>
      <top style="thin">
        <color theme="8" tint="0.39997558519241921"/>
      </top>
      <bottom/>
      <diagonal/>
    </border>
    <border>
      <left style="thin">
        <color theme="8" tint="0.39997558519241921"/>
      </left>
      <right style="thin">
        <color theme="8" tint="0.39997558519241921"/>
      </right>
      <top style="thin">
        <color theme="8" tint="0.39997558519241921"/>
      </top>
      <bottom/>
      <diagonal/>
    </border>
    <border>
      <left style="thin">
        <color theme="8" tint="0.39997558519241921"/>
      </left>
      <right/>
      <top style="thin">
        <color theme="8" tint="0.39997558519241921"/>
      </top>
      <bottom/>
      <diagonal/>
    </border>
    <border>
      <left style="thin">
        <color theme="8" tint="0.39997558519241921"/>
      </left>
      <right style="medium">
        <color theme="8" tint="0.39997558519241921"/>
      </right>
      <top style="thin">
        <color theme="8" tint="0.39997558519241921"/>
      </top>
      <bottom/>
      <diagonal/>
    </border>
    <border>
      <left style="medium">
        <color theme="8" tint="0.39997558519241921"/>
      </left>
      <right/>
      <top style="medium">
        <color theme="8" tint="0.39997558519241921"/>
      </top>
      <bottom style="medium">
        <color theme="8" tint="0.39997558519241921"/>
      </bottom>
      <diagonal/>
    </border>
    <border>
      <left style="medium">
        <color theme="8" tint="0.39997558519241921"/>
      </left>
      <right style="thin">
        <color theme="8" tint="0.39997558519241921"/>
      </right>
      <top style="medium">
        <color theme="8" tint="0.39997558519241921"/>
      </top>
      <bottom style="medium">
        <color theme="8" tint="0.39997558519241921"/>
      </bottom>
      <diagonal/>
    </border>
    <border>
      <left style="thin">
        <color theme="8" tint="0.39997558519241921"/>
      </left>
      <right style="thin">
        <color theme="8" tint="0.39997558519241921"/>
      </right>
      <top style="medium">
        <color theme="8" tint="0.39997558519241921"/>
      </top>
      <bottom style="medium">
        <color theme="8" tint="0.39997558519241921"/>
      </bottom>
      <diagonal/>
    </border>
    <border>
      <left style="thin">
        <color theme="8" tint="0.39997558519241921"/>
      </left>
      <right/>
      <top style="medium">
        <color theme="8" tint="0.39997558519241921"/>
      </top>
      <bottom style="medium">
        <color theme="8" tint="0.39997558519241921"/>
      </bottom>
      <diagonal/>
    </border>
    <border>
      <left style="thin">
        <color theme="8" tint="0.39997558519241921"/>
      </left>
      <right style="medium">
        <color theme="8" tint="0.39997558519241921"/>
      </right>
      <top style="medium">
        <color theme="8" tint="0.39997558519241921"/>
      </top>
      <bottom style="medium">
        <color theme="8" tint="0.39997558519241921"/>
      </bottom>
      <diagonal/>
    </border>
    <border>
      <left/>
      <right/>
      <top style="medium">
        <color theme="8" tint="0.39997558519241921"/>
      </top>
      <bottom/>
      <diagonal/>
    </border>
    <border>
      <left/>
      <right/>
      <top style="medium">
        <color theme="0" tint="-0.249977111117893"/>
      </top>
      <bottom/>
      <diagonal/>
    </border>
    <border>
      <left style="medium">
        <color theme="0" tint="-0.249977111117893"/>
      </left>
      <right style="medium">
        <color theme="0" tint="-0.249977111117893"/>
      </right>
      <top style="thin">
        <color theme="0" tint="-0.14999847407452621"/>
      </top>
      <bottom style="medium">
        <color theme="0" tint="-0.249977111117893"/>
      </bottom>
      <diagonal/>
    </border>
    <border>
      <left style="medium">
        <color theme="0" tint="-0.249977111117893"/>
      </left>
      <right style="medium">
        <color theme="0" tint="-0.249977111117893"/>
      </right>
      <top/>
      <bottom style="thin">
        <color theme="0" tint="-0.14999847407452621"/>
      </bottom>
      <diagonal/>
    </border>
    <border>
      <left style="thin">
        <color theme="6" tint="0.59999389629810485"/>
      </left>
      <right style="thin">
        <color theme="6" tint="0.59999389629810485"/>
      </right>
      <top style="thin">
        <color theme="6" tint="0.59999389629810485"/>
      </top>
      <bottom style="thin">
        <color theme="6" tint="0.59999389629810485"/>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style="medium">
        <color rgb="FFBFBFBF"/>
      </right>
      <top/>
      <bottom style="thin">
        <color rgb="FFD9D9D9"/>
      </bottom>
      <diagonal/>
    </border>
    <border>
      <left/>
      <right/>
      <top/>
      <bottom style="thin">
        <color rgb="FFD9D9D9"/>
      </bottom>
      <diagonal/>
    </border>
    <border>
      <left/>
      <right style="thin">
        <color theme="0" tint="-0.14999847407452621"/>
      </right>
      <top style="thin">
        <color rgb="FFD9D9D9"/>
      </top>
      <bottom/>
      <diagonal/>
    </border>
    <border>
      <left/>
      <right style="thin">
        <color theme="0" tint="-0.14999847407452621"/>
      </right>
      <top/>
      <bottom style="thin">
        <color rgb="FFD9D9D9"/>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thin">
        <color theme="0" tint="-0.14999847407452621"/>
      </right>
      <top style="medium">
        <color theme="0" tint="-0.14999847407452621"/>
      </top>
      <bottom style="thin">
        <color theme="0" tint="-0.14999847407452621"/>
      </bottom>
      <diagonal/>
    </border>
    <border>
      <left style="thin">
        <color theme="0" tint="-0.14999847407452621"/>
      </left>
      <right style="medium">
        <color theme="0" tint="-0.14999847407452621"/>
      </right>
      <top style="medium">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style="thin">
        <color theme="0" tint="-0.14999847407452621"/>
      </right>
      <top style="thin">
        <color theme="0" tint="-0.14999847407452621"/>
      </top>
      <bottom style="medium">
        <color theme="0" tint="-0.14999847407452621"/>
      </bottom>
      <diagonal/>
    </border>
    <border>
      <left style="thin">
        <color theme="0" tint="-0.14999847407452621"/>
      </left>
      <right style="thin">
        <color theme="0" tint="-0.14999847407452621"/>
      </right>
      <top style="thin">
        <color theme="0" tint="-0.14999847407452621"/>
      </top>
      <bottom style="medium">
        <color theme="0" tint="-0.14999847407452621"/>
      </bottom>
      <diagonal/>
    </border>
    <border>
      <left style="thin">
        <color theme="0" tint="-0.14999847407452621"/>
      </left>
      <right style="medium">
        <color theme="0" tint="-0.14999847407452621"/>
      </right>
      <top style="thin">
        <color theme="0" tint="-0.14999847407452621"/>
      </top>
      <bottom style="medium">
        <color theme="0" tint="-0.14999847407452621"/>
      </bottom>
      <diagonal/>
    </border>
    <border>
      <left style="medium">
        <color theme="0" tint="-0.14999847407452621"/>
      </left>
      <right style="thin">
        <color theme="0" tint="-0.14999847407452621"/>
      </right>
      <top/>
      <bottom style="thin">
        <color theme="0" tint="-0.14999847407452621"/>
      </bottom>
      <diagonal/>
    </border>
    <border>
      <left style="thin">
        <color theme="0" tint="-0.14999847407452621"/>
      </left>
      <right style="medium">
        <color theme="0" tint="-0.14999847407452621"/>
      </right>
      <top/>
      <bottom style="thin">
        <color theme="0" tint="-0.14999847407452621"/>
      </bottom>
      <diagonal/>
    </border>
    <border>
      <left style="medium">
        <color theme="0" tint="-0.14999847407452621"/>
      </left>
      <right style="thin">
        <color theme="0" tint="-0.14999847407452621"/>
      </right>
      <top style="medium">
        <color theme="0" tint="-0.14999847407452621"/>
      </top>
      <bottom/>
      <diagonal/>
    </border>
    <border>
      <left style="medium">
        <color theme="0" tint="-0.14999847407452621"/>
      </left>
      <right style="thin">
        <color theme="0" tint="-0.14999847407452621"/>
      </right>
      <top style="thin">
        <color theme="0" tint="-0.14999847407452621"/>
      </top>
      <bottom/>
      <diagonal/>
    </border>
    <border>
      <left style="thin">
        <color theme="0" tint="-0.14999847407452621"/>
      </left>
      <right style="medium">
        <color theme="0" tint="-0.14999847407452621"/>
      </right>
      <top style="thin">
        <color theme="0" tint="-0.14999847407452621"/>
      </top>
      <bottom/>
      <diagonal/>
    </border>
    <border>
      <left style="medium">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thin">
        <color theme="0" tint="-0.14999847407452621"/>
      </right>
      <top style="medium">
        <color theme="0" tint="-0.14999847407452621"/>
      </top>
      <bottom style="medium">
        <color theme="0" tint="-0.14999847407452621"/>
      </bottom>
      <diagonal/>
    </border>
    <border>
      <left style="thin">
        <color theme="0" tint="-0.14999847407452621"/>
      </left>
      <right style="medium">
        <color theme="0" tint="-0.14999847407452621"/>
      </right>
      <top style="medium">
        <color theme="0" tint="-0.14999847407452621"/>
      </top>
      <bottom style="medium">
        <color theme="0" tint="-0.14999847407452621"/>
      </bottom>
      <diagonal/>
    </border>
    <border>
      <left/>
      <right style="thin">
        <color theme="0" tint="-0.14999847407452621"/>
      </right>
      <top style="thin">
        <color theme="0" tint="-0.14999847407452621"/>
      </top>
      <bottom style="medium">
        <color theme="0" tint="-0.14999847407452621"/>
      </bottom>
      <diagonal/>
    </border>
    <border>
      <left/>
      <right style="thin">
        <color theme="0" tint="-0.14999847407452621"/>
      </right>
      <top style="medium">
        <color theme="0" tint="-0.14999847407452621"/>
      </top>
      <bottom style="medium">
        <color theme="0" tint="-0.14999847407452621"/>
      </bottom>
      <diagonal/>
    </border>
    <border>
      <left style="medium">
        <color theme="0" tint="-0.14999847407452621"/>
      </left>
      <right style="medium">
        <color theme="0" tint="-0.14999847407452621"/>
      </right>
      <top/>
      <bottom style="thin">
        <color theme="0" tint="-0.14999847407452621"/>
      </bottom>
      <diagonal/>
    </border>
    <border>
      <left style="medium">
        <color theme="0" tint="-0.14999847407452621"/>
      </left>
      <right style="medium">
        <color theme="0" tint="-0.14999847407452621"/>
      </right>
      <top style="thin">
        <color theme="0" tint="-0.14999847407452621"/>
      </top>
      <bottom style="thin">
        <color theme="0" tint="-0.14999847407452621"/>
      </bottom>
      <diagonal/>
    </border>
    <border>
      <left style="medium">
        <color theme="0" tint="-0.14999847407452621"/>
      </left>
      <right style="medium">
        <color theme="0" tint="-0.14999847407452621"/>
      </right>
      <top style="thin">
        <color theme="0" tint="-0.14999847407452621"/>
      </top>
      <bottom/>
      <diagonal/>
    </border>
    <border>
      <left style="thin">
        <color theme="0" tint="-0.14999847407452621"/>
      </left>
      <right/>
      <top style="medium">
        <color theme="0" tint="-0.14999847407452621"/>
      </top>
      <bottom style="thin">
        <color theme="0" tint="-0.14999847407452621"/>
      </bottom>
      <diagonal/>
    </border>
    <border>
      <left style="thin">
        <color theme="0" tint="-0.14999847407452621"/>
      </left>
      <right/>
      <top style="thin">
        <color theme="0" tint="-0.14999847407452621"/>
      </top>
      <bottom style="medium">
        <color theme="0" tint="-0.14999847407452621"/>
      </bottom>
      <diagonal/>
    </border>
    <border>
      <left style="thin">
        <color theme="0" tint="-0.14999847407452621"/>
      </left>
      <right/>
      <top style="medium">
        <color theme="0" tint="-0.14999847407452621"/>
      </top>
      <bottom style="medium">
        <color theme="0" tint="-0.14999847407452621"/>
      </bottom>
      <diagonal/>
    </border>
    <border>
      <left/>
      <right style="thin">
        <color theme="0" tint="-0.14999847407452621"/>
      </right>
      <top style="medium">
        <color theme="0" tint="-0.14999847407452621"/>
      </top>
      <bottom style="thin">
        <color theme="0" tint="-0.14999847407452621"/>
      </bottom>
      <diagonal/>
    </border>
    <border>
      <left style="medium">
        <color rgb="FFD9D9D9"/>
      </left>
      <right style="thin">
        <color rgb="FFF2F2F2"/>
      </right>
      <top style="medium">
        <color rgb="FFD9D9D9"/>
      </top>
      <bottom style="thin">
        <color rgb="FFF2F2F2"/>
      </bottom>
      <diagonal/>
    </border>
    <border>
      <left/>
      <right style="thin">
        <color rgb="FFF2F2F2"/>
      </right>
      <top style="medium">
        <color rgb="FFD9D9D9"/>
      </top>
      <bottom style="thin">
        <color rgb="FFF2F2F2"/>
      </bottom>
      <diagonal/>
    </border>
    <border>
      <left/>
      <right style="medium">
        <color rgb="FFD9D9D9"/>
      </right>
      <top style="medium">
        <color rgb="FFD9D9D9"/>
      </top>
      <bottom style="thin">
        <color rgb="FFF2F2F2"/>
      </bottom>
      <diagonal/>
    </border>
    <border>
      <left style="medium">
        <color rgb="FFD9D9D9"/>
      </left>
      <right style="thin">
        <color rgb="FFF2F2F2"/>
      </right>
      <top/>
      <bottom style="thin">
        <color rgb="FFF2F2F2"/>
      </bottom>
      <diagonal/>
    </border>
    <border>
      <left/>
      <right style="thin">
        <color rgb="FFF2F2F2"/>
      </right>
      <top/>
      <bottom style="thin">
        <color rgb="FFF2F2F2"/>
      </bottom>
      <diagonal/>
    </border>
    <border>
      <left/>
      <right style="medium">
        <color rgb="FFD9D9D9"/>
      </right>
      <top/>
      <bottom style="thin">
        <color rgb="FFF2F2F2"/>
      </bottom>
      <diagonal/>
    </border>
    <border>
      <left style="medium">
        <color rgb="FFD9D9D9"/>
      </left>
      <right style="thin">
        <color rgb="FFF2F2F2"/>
      </right>
      <top/>
      <bottom style="medium">
        <color rgb="FFD9D9D9"/>
      </bottom>
      <diagonal/>
    </border>
    <border>
      <left/>
      <right style="thin">
        <color rgb="FFF2F2F2"/>
      </right>
      <top/>
      <bottom style="medium">
        <color rgb="FFD9D9D9"/>
      </bottom>
      <diagonal/>
    </border>
    <border>
      <left/>
      <right style="medium">
        <color rgb="FFD9D9D9"/>
      </right>
      <top/>
      <bottom style="medium">
        <color rgb="FFD9D9D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theme="0" tint="-0.249977111117893"/>
      </left>
      <right style="thin">
        <color theme="0" tint="-0.249977111117893"/>
      </right>
      <top style="medium">
        <color theme="0" tint="-0.249977111117893"/>
      </top>
      <bottom style="medium">
        <color theme="0" tint="-0.249977111117893"/>
      </bottom>
      <diagonal/>
    </border>
    <border>
      <left style="thin">
        <color theme="0" tint="-0.249977111117893"/>
      </left>
      <right style="thin">
        <color theme="0" tint="-0.249977111117893"/>
      </right>
      <top style="medium">
        <color theme="0" tint="-0.249977111117893"/>
      </top>
      <bottom style="medium">
        <color theme="0" tint="-0.249977111117893"/>
      </bottom>
      <diagonal/>
    </border>
    <border>
      <left style="thin">
        <color theme="0" tint="-0.249977111117893"/>
      </left>
      <right/>
      <top style="medium">
        <color theme="0" tint="-0.249977111117893"/>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757171"/>
      </left>
      <right style="thin">
        <color rgb="FF757171"/>
      </right>
      <top style="thin">
        <color rgb="FF757171"/>
      </top>
      <bottom style="thin">
        <color rgb="FF757171"/>
      </bottom>
      <diagonal/>
    </border>
    <border>
      <left style="thin">
        <color rgb="FF757171"/>
      </left>
      <right/>
      <top style="thin">
        <color rgb="FF757171"/>
      </top>
      <bottom style="thin">
        <color rgb="FF757171"/>
      </bottom>
      <diagonal/>
    </border>
    <border>
      <left/>
      <right style="thin">
        <color rgb="FF757171"/>
      </right>
      <top style="thin">
        <color rgb="FF757171"/>
      </top>
      <bottom style="thin">
        <color rgb="FF757171"/>
      </bottom>
      <diagonal/>
    </border>
    <border>
      <left style="thin">
        <color theme="0" tint="-0.249977111117893"/>
      </left>
      <right/>
      <top/>
      <bottom/>
      <diagonal/>
    </border>
    <border>
      <left style="thin">
        <color rgb="FF808080"/>
      </left>
      <right style="thin">
        <color rgb="FF808080"/>
      </right>
      <top style="thin">
        <color rgb="FF808080"/>
      </top>
      <bottom/>
      <diagonal/>
    </border>
    <border>
      <left style="thin">
        <color rgb="FF808080"/>
      </left>
      <right/>
      <top style="thin">
        <color rgb="FF808080"/>
      </top>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right/>
      <top/>
      <bottom style="medium">
        <color rgb="FFBFBFBF"/>
      </bottom>
      <diagonal/>
    </border>
    <border>
      <left style="medium">
        <color rgb="FFBFBFBF"/>
      </left>
      <right style="medium">
        <color rgb="FFBFBFBF"/>
      </right>
      <top/>
      <bottom/>
      <diagonal/>
    </border>
    <border>
      <left style="medium">
        <color rgb="FFBFBFBF"/>
      </left>
      <right/>
      <top style="thin">
        <color rgb="FFD9D9D9"/>
      </top>
      <bottom style="thin">
        <color rgb="FFD9D9D9"/>
      </bottom>
      <diagonal/>
    </border>
    <border>
      <left style="medium">
        <color rgb="FFBFBFBF"/>
      </left>
      <right/>
      <top/>
      <bottom style="thin">
        <color rgb="FFD9D9D9"/>
      </bottom>
      <diagonal/>
    </border>
    <border>
      <left style="medium">
        <color rgb="FFBFBFBF"/>
      </left>
      <right/>
      <top/>
      <bottom/>
      <diagonal/>
    </border>
    <border>
      <left style="medium">
        <color rgb="FFBFBFBF"/>
      </left>
      <right/>
      <top style="medium">
        <color rgb="FFBFBFBF"/>
      </top>
      <bottom style="medium">
        <color rgb="FFBFBFBF"/>
      </bottom>
      <diagonal/>
    </border>
    <border>
      <left style="medium">
        <color rgb="FFBFBFBF"/>
      </left>
      <right/>
      <top/>
      <bottom style="medium">
        <color rgb="FFBFBFBF"/>
      </bottom>
      <diagonal/>
    </border>
    <border>
      <left style="thin">
        <color rgb="FFD9D9D9"/>
      </left>
      <right style="thin">
        <color rgb="FFD9D9D9"/>
      </right>
      <top style="thin">
        <color rgb="FFD9D9D9"/>
      </top>
      <bottom style="thin">
        <color rgb="FFD9D9D9"/>
      </bottom>
      <diagonal/>
    </border>
    <border>
      <left style="medium">
        <color rgb="FFBFBFBF"/>
      </left>
      <right/>
      <top style="thin">
        <color theme="0" tint="-0.14999847407452621"/>
      </top>
      <bottom style="thin">
        <color theme="0" tint="-0.14999847407452621"/>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808080"/>
      </left>
      <right style="thin">
        <color rgb="FF808080"/>
      </right>
      <top/>
      <bottom style="thin">
        <color rgb="FF808080"/>
      </bottom>
      <diagonal/>
    </border>
    <border>
      <left/>
      <right style="thin">
        <color rgb="FF808080"/>
      </right>
      <top/>
      <bottom style="thin">
        <color rgb="FF808080"/>
      </bottom>
      <diagonal/>
    </border>
    <border>
      <left/>
      <right style="thin">
        <color rgb="FF808080"/>
      </right>
      <top style="thin">
        <color rgb="FF808080"/>
      </top>
      <bottom style="thin">
        <color rgb="FF808080"/>
      </bottom>
      <diagonal/>
    </border>
    <border>
      <left style="thin">
        <color rgb="FFA6A6A6"/>
      </left>
      <right style="thin">
        <color rgb="FFA6A6A6"/>
      </right>
      <top style="thin">
        <color rgb="FFA6A6A6"/>
      </top>
      <bottom style="thin">
        <color rgb="FFA6A6A6"/>
      </bottom>
      <diagonal/>
    </border>
    <border>
      <left/>
      <right/>
      <top/>
      <bottom style="thin">
        <color rgb="FF808080"/>
      </bottom>
      <diagonal/>
    </border>
    <border>
      <left style="thin">
        <color rgb="FFA6A6A6"/>
      </left>
      <right style="thin">
        <color rgb="FFA6A6A6"/>
      </right>
      <top style="thin">
        <color rgb="FFA6A6A6"/>
      </top>
      <bottom/>
      <diagonal/>
    </border>
    <border>
      <left style="medium">
        <color theme="0" tint="-0.34998626667073579"/>
      </left>
      <right/>
      <top style="medium">
        <color theme="0" tint="-0.34998626667073579"/>
      </top>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diagonal/>
    </border>
    <border>
      <left/>
      <right style="medium">
        <color theme="0" tint="-0.34998626667073579"/>
      </right>
      <top/>
      <bottom/>
      <diagonal/>
    </border>
    <border>
      <left/>
      <right/>
      <top style="medium">
        <color theme="0" tint="-0.34998626667073579"/>
      </top>
      <bottom/>
      <diagonal/>
    </border>
    <border>
      <left style="medium">
        <color theme="0" tint="-0.34998626667073579"/>
      </left>
      <right style="medium">
        <color theme="0" tint="-0.34998626667073579"/>
      </right>
      <top/>
      <bottom/>
      <diagonal/>
    </border>
    <border>
      <left style="medium">
        <color theme="0" tint="-0.34998626667073579"/>
      </left>
      <right/>
      <top/>
      <bottom/>
      <diagonal/>
    </border>
    <border>
      <left/>
      <right style="medium">
        <color rgb="FFBFBFBF"/>
      </right>
      <top/>
      <bottom/>
      <diagonal/>
    </border>
    <border>
      <left/>
      <right style="medium">
        <color theme="0" tint="-0.34998626667073579"/>
      </right>
      <top/>
      <bottom style="medium">
        <color theme="0" tint="-0.34998626667073579"/>
      </bottom>
      <diagonal/>
    </border>
    <border>
      <left style="medium">
        <color theme="0" tint="-0.34998626667073579"/>
      </left>
      <right/>
      <top/>
      <bottom style="medium">
        <color theme="0" tint="-0.34998626667073579"/>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diagonal/>
    </border>
    <border>
      <left/>
      <right style="thin">
        <color theme="0" tint="-0.249977111117893"/>
      </right>
      <top/>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diagonal/>
    </border>
    <border>
      <left style="thin">
        <color theme="0" tint="-0.249977111117893"/>
      </left>
      <right/>
      <top style="medium">
        <color theme="0" tint="-0.249977111117893"/>
      </top>
      <bottom style="thin">
        <color theme="0" tint="-0.249977111117893"/>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right style="thin">
        <color rgb="FFBFBFBF"/>
      </right>
      <top/>
      <bottom/>
      <diagonal/>
    </border>
    <border>
      <left style="thin">
        <color theme="0" tint="-0.249977111117893"/>
      </left>
      <right style="medium">
        <color theme="0" tint="-0.249977111117893"/>
      </right>
      <top/>
      <bottom/>
      <diagonal/>
    </border>
    <border>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medium">
        <color theme="0" tint="-0.249977111117893"/>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style="medium">
        <color theme="0" tint="-0.249977111117893"/>
      </top>
      <bottom style="medium">
        <color theme="0" tint="-0.249977111117893"/>
      </bottom>
      <diagonal/>
    </border>
    <border>
      <left style="thin">
        <color theme="0" tint="-0.249977111117893"/>
      </left>
      <right style="medium">
        <color theme="0" tint="-0.249977111117893"/>
      </right>
      <top style="medium">
        <color theme="0" tint="-0.249977111117893"/>
      </top>
      <bottom style="medium">
        <color theme="0" tint="-0.249977111117893"/>
      </bottom>
      <diagonal/>
    </border>
    <border>
      <left/>
      <right style="thin">
        <color theme="0" tint="-0.249977111117893"/>
      </right>
      <top style="medium">
        <color theme="0" tint="-0.249977111117893"/>
      </top>
      <bottom style="medium">
        <color theme="0" tint="-0.249977111117893"/>
      </bottom>
      <diagonal/>
    </border>
    <border>
      <left/>
      <right style="thin">
        <color theme="0" tint="-0.249977111117893"/>
      </right>
      <top style="medium">
        <color theme="0" tint="-0.249977111117893"/>
      </top>
      <bottom/>
      <diagonal/>
    </border>
    <border>
      <left style="medium">
        <color theme="0" tint="-0.249977111117893"/>
      </left>
      <right style="thin">
        <color theme="0" tint="-0.249977111117893"/>
      </right>
      <top/>
      <bottom style="medium">
        <color theme="0" tint="-0.249977111117893"/>
      </bottom>
      <diagonal/>
    </border>
    <border>
      <left/>
      <right style="thin">
        <color theme="0" tint="-0.249977111117893"/>
      </right>
      <top/>
      <bottom style="medium">
        <color theme="0" tint="-0.249977111117893"/>
      </bottom>
      <diagonal/>
    </border>
    <border>
      <left style="medium">
        <color theme="0" tint="-0.249977111117893"/>
      </left>
      <right style="thin">
        <color theme="0" tint="-0.249977111117893"/>
      </right>
      <top style="medium">
        <color theme="0" tint="-0.249977111117893"/>
      </top>
      <bottom/>
      <diagonal/>
    </border>
    <border>
      <left style="thin">
        <color theme="0" tint="-0.249977111117893"/>
      </left>
      <right style="thin">
        <color theme="0" tint="-0.249977111117893"/>
      </right>
      <top style="medium">
        <color theme="0" tint="-0.249977111117893"/>
      </top>
      <bottom/>
      <diagonal/>
    </border>
    <border>
      <left style="thin">
        <color theme="0" tint="-0.249977111117893"/>
      </left>
      <right style="medium">
        <color theme="0" tint="-0.249977111117893"/>
      </right>
      <top style="medium">
        <color theme="0" tint="-0.249977111117893"/>
      </top>
      <bottom/>
      <diagonal/>
    </border>
    <border>
      <left/>
      <right/>
      <top/>
      <bottom style="medium">
        <color rgb="FF808080"/>
      </bottom>
      <diagonal/>
    </border>
    <border>
      <left style="thin">
        <color theme="0" tint="-4.9989318521683403E-2"/>
      </left>
      <right style="thin">
        <color theme="0" tint="-4.9989318521683403E-2"/>
      </right>
      <top/>
      <bottom style="thin">
        <color theme="0" tint="-0.14999847407452621"/>
      </bottom>
      <diagonal/>
    </border>
    <border>
      <left/>
      <right style="thin">
        <color theme="2"/>
      </right>
      <top style="thin">
        <color theme="2"/>
      </top>
      <bottom style="thin">
        <color theme="2"/>
      </bottom>
      <diagonal/>
    </border>
    <border>
      <left style="thin">
        <color theme="2"/>
      </left>
      <right style="thin">
        <color theme="2"/>
      </right>
      <top style="thin">
        <color theme="2"/>
      </top>
      <bottom/>
      <diagonal/>
    </border>
    <border>
      <left style="medium">
        <color rgb="FFC0E6F5"/>
      </left>
      <right/>
      <top style="medium">
        <color rgb="FFC0E6F5"/>
      </top>
      <bottom/>
      <diagonal/>
    </border>
    <border>
      <left/>
      <right style="medium">
        <color rgb="FFC0E6F5"/>
      </right>
      <top style="medium">
        <color rgb="FFC0E6F5"/>
      </top>
      <bottom/>
      <diagonal/>
    </border>
    <border>
      <left style="medium">
        <color rgb="FFC0E6F5"/>
      </left>
      <right/>
      <top/>
      <bottom/>
      <diagonal/>
    </border>
    <border>
      <left/>
      <right/>
      <top style="medium">
        <color rgb="FFC0E6F5"/>
      </top>
      <bottom/>
      <diagonal/>
    </border>
    <border>
      <left style="medium">
        <color rgb="FFC0E6F5"/>
      </left>
      <right/>
      <top style="medium">
        <color rgb="FFC0E6F5"/>
      </top>
      <bottom style="thin">
        <color rgb="FFC0E6F5"/>
      </bottom>
      <diagonal/>
    </border>
    <border>
      <left/>
      <right/>
      <top style="medium">
        <color rgb="FFC0E6F5"/>
      </top>
      <bottom style="thin">
        <color rgb="FFC0E6F5"/>
      </bottom>
      <diagonal/>
    </border>
    <border>
      <left/>
      <right style="medium">
        <color rgb="FFC0E6F5"/>
      </right>
      <top/>
      <bottom/>
      <diagonal/>
    </border>
    <border>
      <left style="medium">
        <color rgb="FFC0E6F5"/>
      </left>
      <right style="thin">
        <color rgb="FFC0E6F5"/>
      </right>
      <top/>
      <bottom style="thin">
        <color rgb="FFC0E6F5"/>
      </bottom>
      <diagonal/>
    </border>
    <border>
      <left/>
      <right style="thin">
        <color rgb="FFC0E6F5"/>
      </right>
      <top/>
      <bottom style="thin">
        <color rgb="FFC0E6F5"/>
      </bottom>
      <diagonal/>
    </border>
    <border>
      <left/>
      <right style="medium">
        <color rgb="FFC0E6F5"/>
      </right>
      <top/>
      <bottom style="thin">
        <color rgb="FFC0E6F5"/>
      </bottom>
      <diagonal/>
    </border>
    <border>
      <left/>
      <right style="thin">
        <color rgb="FFC0E6F5"/>
      </right>
      <top style="thin">
        <color rgb="FFC0E6F5"/>
      </top>
      <bottom style="thin">
        <color rgb="FFC0E6F5"/>
      </bottom>
      <diagonal/>
    </border>
    <border>
      <left/>
      <right/>
      <top style="thin">
        <color rgb="FFC0E6F5"/>
      </top>
      <bottom style="thin">
        <color rgb="FFC0E6F5"/>
      </bottom>
      <diagonal/>
    </border>
    <border>
      <left style="medium">
        <color rgb="FFC0E6F5"/>
      </left>
      <right style="thin">
        <color rgb="FFC0E6F5"/>
      </right>
      <top style="thin">
        <color rgb="FFC0E6F5"/>
      </top>
      <bottom style="thin">
        <color rgb="FFC0E6F5"/>
      </bottom>
      <diagonal/>
    </border>
    <border>
      <left/>
      <right style="medium">
        <color rgb="FFC0E6F5"/>
      </right>
      <top style="thin">
        <color rgb="FFC0E6F5"/>
      </top>
      <bottom style="thin">
        <color rgb="FFC0E6F5"/>
      </bottom>
      <diagonal/>
    </border>
    <border>
      <left/>
      <right/>
      <top/>
      <bottom style="thin">
        <color rgb="FFC0E6F5"/>
      </bottom>
      <diagonal/>
    </border>
    <border>
      <left style="medium">
        <color rgb="FFC0E6F5"/>
      </left>
      <right style="thin">
        <color rgb="FFC0E6F5"/>
      </right>
      <top/>
      <bottom style="medium">
        <color rgb="FFC0E6F5"/>
      </bottom>
      <diagonal/>
    </border>
    <border>
      <left/>
      <right style="medium">
        <color rgb="FFC0E6F5"/>
      </right>
      <top/>
      <bottom style="medium">
        <color rgb="FFC0E6F5"/>
      </bottom>
      <diagonal/>
    </border>
    <border>
      <left/>
      <right/>
      <top/>
      <bottom style="medium">
        <color rgb="FFC0E6F5"/>
      </bottom>
      <diagonal/>
    </border>
    <border>
      <left/>
      <right style="thin">
        <color rgb="FFC0E6F5"/>
      </right>
      <top/>
      <bottom style="medium">
        <color rgb="FFC0E6F5"/>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medium">
        <color rgb="FFC0E6F5"/>
      </top>
      <bottom style="thin">
        <color rgb="FFC0E6F5"/>
      </bottom>
      <diagonal/>
    </border>
    <border>
      <left/>
      <right style="medium">
        <color rgb="FF000000"/>
      </right>
      <top/>
      <bottom style="thin">
        <color rgb="FFC0E6F5"/>
      </bottom>
      <diagonal/>
    </border>
    <border>
      <left style="medium">
        <color rgb="FF000000"/>
      </left>
      <right style="thin">
        <color rgb="FFC0E6F5"/>
      </right>
      <top style="thin">
        <color rgb="FFC0E6F5"/>
      </top>
      <bottom style="thin">
        <color rgb="FFC0E6F5"/>
      </bottom>
      <diagonal/>
    </border>
    <border>
      <left style="medium">
        <color rgb="FF000000"/>
      </left>
      <right style="thin">
        <color rgb="FFC0E6F5"/>
      </right>
      <top/>
      <bottom style="thin">
        <color rgb="FFC0E6F5"/>
      </bottom>
      <diagonal/>
    </border>
    <border>
      <left/>
      <right style="medium">
        <color rgb="FF000000"/>
      </right>
      <top/>
      <bottom style="medium">
        <color rgb="FFC0E6F5"/>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theme="0" tint="-0.14999847407452621"/>
      </left>
      <right style="thin">
        <color theme="0" tint="-0.14999847407452621"/>
      </right>
      <top style="thin">
        <color theme="0" tint="-0.249977111117893"/>
      </top>
      <bottom style="thin">
        <color theme="0" tint="-0.14999847407452621"/>
      </bottom>
      <diagonal/>
    </border>
    <border>
      <left/>
      <right style="medium">
        <color theme="0" tint="-0.249977111117893"/>
      </right>
      <top style="medium">
        <color theme="0" tint="-0.249977111117893"/>
      </top>
      <bottom style="thin">
        <color theme="0" tint="-0.14999847407452621"/>
      </bottom>
      <diagonal/>
    </border>
    <border>
      <left style="medium">
        <color rgb="FFBFBFBF"/>
      </left>
      <right/>
      <top style="thin">
        <color theme="0" tint="-0.14999847407452621"/>
      </top>
      <bottom/>
      <diagonal/>
    </border>
    <border>
      <left/>
      <right style="thin">
        <color theme="0" tint="-0.14999847407452621"/>
      </right>
      <top style="thin">
        <color theme="0" tint="-0.14999847407452621"/>
      </top>
      <bottom style="thin">
        <color theme="0" tint="-0.249977111117893"/>
      </bottom>
      <diagonal/>
    </border>
    <border>
      <left style="thin">
        <color rgb="FFA6A6A6"/>
      </left>
      <right/>
      <top style="thin">
        <color rgb="FFA6A6A6"/>
      </top>
      <bottom style="thin">
        <color rgb="FFA6A6A6"/>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theme="0" tint="-0.14999847407452621"/>
      </left>
      <right style="thin">
        <color theme="0" tint="-0.14999847407452621"/>
      </right>
      <top style="thin">
        <color theme="0" tint="-0.249977111117893"/>
      </top>
      <bottom style="thin">
        <color theme="0" tint="-0.249977111117893"/>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7">
    <xf numFmtId="0" fontId="0" fillId="0" borderId="0"/>
    <xf numFmtId="44" fontId="5" fillId="0" borderId="0" applyFont="0" applyFill="0" applyBorder="0" applyAlignment="0" applyProtection="0"/>
    <xf numFmtId="0" fontId="5" fillId="2" borderId="0" applyNumberFormat="0" applyBorder="0" applyAlignment="0" applyProtection="0"/>
    <xf numFmtId="0" fontId="10" fillId="0" borderId="0" applyNumberFormat="0" applyFill="0" applyBorder="0" applyAlignment="0" applyProtection="0"/>
    <xf numFmtId="0" fontId="77" fillId="0" borderId="0"/>
    <xf numFmtId="0" fontId="1" fillId="0" borderId="0"/>
    <xf numFmtId="0" fontId="112" fillId="88" borderId="0" applyNumberFormat="0" applyBorder="0" applyAlignment="0" applyProtection="0"/>
  </cellStyleXfs>
  <cellXfs count="4476">
    <xf numFmtId="0" fontId="0" fillId="0" borderId="0" xfId="0"/>
    <xf numFmtId="164" fontId="3" fillId="3" borderId="1" xfId="0" applyNumberFormat="1" applyFont="1" applyFill="1" applyBorder="1" applyAlignment="1">
      <alignment horizontal="center" vertical="center" wrapText="1"/>
    </xf>
    <xf numFmtId="164" fontId="3" fillId="3" borderId="2" xfId="0" applyNumberFormat="1" applyFont="1" applyFill="1" applyBorder="1" applyAlignment="1">
      <alignment horizontal="center" vertical="center" textRotation="90" wrapText="1"/>
    </xf>
    <xf numFmtId="164" fontId="3" fillId="3" borderId="3" xfId="0" applyNumberFormat="1"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1" fontId="6" fillId="4" borderId="5" xfId="0" applyNumberFormat="1" applyFont="1" applyFill="1" applyBorder="1" applyAlignment="1">
      <alignment horizontal="center" vertical="center" wrapText="1"/>
    </xf>
    <xf numFmtId="1" fontId="6" fillId="4" borderId="6" xfId="0" applyNumberFormat="1" applyFont="1" applyFill="1" applyBorder="1" applyAlignment="1">
      <alignment horizontal="center" vertical="center" wrapText="1"/>
    </xf>
    <xf numFmtId="18" fontId="6" fillId="5" borderId="5" xfId="2" applyNumberFormat="1" applyFont="1" applyFill="1" applyBorder="1" applyAlignment="1">
      <alignment horizontal="center" vertical="center" wrapText="1"/>
    </xf>
    <xf numFmtId="18" fontId="6" fillId="5" borderId="7" xfId="2" applyNumberFormat="1" applyFont="1" applyFill="1" applyBorder="1" applyAlignment="1">
      <alignment horizontal="center" vertical="center" wrapText="1"/>
    </xf>
    <xf numFmtId="2" fontId="6" fillId="5" borderId="8" xfId="2" applyNumberFormat="1" applyFont="1" applyFill="1" applyBorder="1" applyAlignment="1">
      <alignment horizontal="center" vertical="center" wrapText="1"/>
    </xf>
    <xf numFmtId="2" fontId="6" fillId="6" borderId="9" xfId="2" applyNumberFormat="1" applyFont="1" applyFill="1" applyBorder="1" applyAlignment="1">
      <alignment horizontal="center" vertical="center" wrapText="1"/>
    </xf>
    <xf numFmtId="18" fontId="6" fillId="7" borderId="5" xfId="2" applyNumberFormat="1" applyFont="1" applyFill="1" applyBorder="1" applyAlignment="1">
      <alignment horizontal="center" vertical="center" wrapText="1"/>
    </xf>
    <xf numFmtId="18" fontId="6" fillId="7" borderId="7" xfId="2" applyNumberFormat="1" applyFont="1" applyFill="1" applyBorder="1" applyAlignment="1">
      <alignment horizontal="center" vertical="center" wrapText="1"/>
    </xf>
    <xf numFmtId="1" fontId="6" fillId="7" borderId="7" xfId="2" applyNumberFormat="1" applyFont="1" applyFill="1" applyBorder="1" applyAlignment="1">
      <alignment horizontal="center" vertical="center" wrapText="1"/>
    </xf>
    <xf numFmtId="2" fontId="6" fillId="7" borderId="7" xfId="2" applyNumberFormat="1" applyFont="1" applyFill="1" applyBorder="1" applyAlignment="1">
      <alignment horizontal="center" vertical="center" wrapText="1"/>
    </xf>
    <xf numFmtId="2" fontId="6" fillId="8" borderId="5" xfId="2" applyNumberFormat="1" applyFont="1" applyFill="1" applyBorder="1" applyAlignment="1">
      <alignment horizontal="center" vertical="center" wrapText="1"/>
    </xf>
    <xf numFmtId="0" fontId="6" fillId="9" borderId="10" xfId="0" applyFont="1" applyFill="1" applyBorder="1" applyAlignment="1">
      <alignment horizontal="center" vertical="center" wrapText="1"/>
    </xf>
    <xf numFmtId="1" fontId="6" fillId="10" borderId="5" xfId="0" applyNumberFormat="1" applyFont="1" applyFill="1" applyBorder="1" applyAlignment="1">
      <alignment horizontal="center" vertical="center" textRotation="90" wrapText="1"/>
    </xf>
    <xf numFmtId="1" fontId="6" fillId="10" borderId="6" xfId="0" applyNumberFormat="1" applyFont="1" applyFill="1" applyBorder="1" applyAlignment="1">
      <alignment horizontal="center" vertical="center" textRotation="90" wrapText="1"/>
    </xf>
    <xf numFmtId="1" fontId="6" fillId="9" borderId="5" xfId="0" applyNumberFormat="1" applyFont="1" applyFill="1" applyBorder="1" applyAlignment="1">
      <alignment horizontal="center" vertical="center" wrapText="1"/>
    </xf>
    <xf numFmtId="1" fontId="6" fillId="11" borderId="1" xfId="0" applyNumberFormat="1" applyFont="1" applyFill="1" applyBorder="1" applyAlignment="1">
      <alignment horizontal="center" vertical="center" wrapText="1"/>
    </xf>
    <xf numFmtId="1" fontId="6" fillId="11" borderId="11" xfId="0" applyNumberFormat="1" applyFont="1" applyFill="1" applyBorder="1" applyAlignment="1">
      <alignment horizontal="center" vertical="center" wrapText="1"/>
    </xf>
    <xf numFmtId="1" fontId="6" fillId="11" borderId="9" xfId="0" applyNumberFormat="1" applyFont="1" applyFill="1" applyBorder="1" applyAlignment="1">
      <alignment horizontal="center" vertical="center" wrapText="1"/>
    </xf>
    <xf numFmtId="0" fontId="6" fillId="12" borderId="5" xfId="0" applyFont="1" applyFill="1" applyBorder="1" applyAlignment="1">
      <alignment horizontal="center" vertical="center" wrapText="1"/>
    </xf>
    <xf numFmtId="0" fontId="7" fillId="12" borderId="6" xfId="0" applyFont="1" applyFill="1" applyBorder="1" applyAlignment="1">
      <alignment horizontal="center" vertical="center" wrapText="1"/>
    </xf>
    <xf numFmtId="0" fontId="6" fillId="12" borderId="6"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6" fillId="14" borderId="9" xfId="0" applyFont="1" applyFill="1" applyBorder="1" applyAlignment="1">
      <alignment horizontal="center" vertical="center" wrapText="1"/>
    </xf>
    <xf numFmtId="0" fontId="6" fillId="14" borderId="12" xfId="0" applyFont="1" applyFill="1" applyBorder="1" applyAlignment="1">
      <alignment horizontal="center" vertical="center" wrapText="1"/>
    </xf>
    <xf numFmtId="0" fontId="6" fillId="14" borderId="13" xfId="0" applyFont="1" applyFill="1" applyBorder="1" applyAlignment="1">
      <alignment horizontal="center" vertical="center" wrapText="1"/>
    </xf>
    <xf numFmtId="0" fontId="6" fillId="15" borderId="9" xfId="0" applyFont="1" applyFill="1" applyBorder="1" applyAlignment="1">
      <alignment horizontal="center" vertical="center" wrapText="1"/>
    </xf>
    <xf numFmtId="0" fontId="6" fillId="15" borderId="12" xfId="0" applyFont="1" applyFill="1" applyBorder="1" applyAlignment="1">
      <alignment horizontal="center" vertical="center" wrapText="1"/>
    </xf>
    <xf numFmtId="0" fontId="6" fillId="15" borderId="14" xfId="0" applyFont="1" applyFill="1" applyBorder="1" applyAlignment="1">
      <alignment horizontal="center" vertical="center" wrapText="1"/>
    </xf>
    <xf numFmtId="0" fontId="6" fillId="16" borderId="9" xfId="0" applyFont="1" applyFill="1" applyBorder="1" applyAlignment="1">
      <alignment horizontal="center" vertical="center" wrapText="1"/>
    </xf>
    <xf numFmtId="0" fontId="6" fillId="16" borderId="6" xfId="0" applyFont="1" applyFill="1" applyBorder="1" applyAlignment="1">
      <alignment horizontal="center" vertical="center" wrapText="1"/>
    </xf>
    <xf numFmtId="0" fontId="6" fillId="16" borderId="4" xfId="0" applyFont="1" applyFill="1" applyBorder="1" applyAlignment="1">
      <alignment horizontal="center" vertical="center" wrapText="1"/>
    </xf>
    <xf numFmtId="44" fontId="6" fillId="9" borderId="9" xfId="0" applyNumberFormat="1" applyFont="1" applyFill="1" applyBorder="1" applyAlignment="1">
      <alignment horizontal="center" vertical="center" wrapText="1"/>
    </xf>
    <xf numFmtId="44" fontId="6" fillId="17" borderId="5" xfId="0" applyNumberFormat="1" applyFont="1" applyFill="1" applyBorder="1" applyAlignment="1">
      <alignment horizontal="center" vertical="center" wrapText="1"/>
    </xf>
    <xf numFmtId="44" fontId="6" fillId="17" borderId="6" xfId="0" applyNumberFormat="1" applyFont="1" applyFill="1" applyBorder="1" applyAlignment="1">
      <alignment horizontal="center" vertical="center" wrapText="1"/>
    </xf>
    <xf numFmtId="49" fontId="6" fillId="17" borderId="6" xfId="0" applyNumberFormat="1" applyFont="1" applyFill="1" applyBorder="1" applyAlignment="1">
      <alignment horizontal="center" vertical="center" wrapText="1"/>
    </xf>
    <xf numFmtId="44" fontId="6" fillId="17" borderId="10" xfId="0" applyNumberFormat="1" applyFont="1" applyFill="1" applyBorder="1" applyAlignment="1">
      <alignment horizontal="center" vertical="center" wrapText="1"/>
    </xf>
    <xf numFmtId="44" fontId="6" fillId="12" borderId="5" xfId="0" applyNumberFormat="1" applyFont="1" applyFill="1" applyBorder="1" applyAlignment="1">
      <alignment horizontal="center" vertical="center" wrapText="1"/>
    </xf>
    <xf numFmtId="165" fontId="6" fillId="12" borderId="6"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166" fontId="6" fillId="3" borderId="10" xfId="0" applyNumberFormat="1" applyFont="1" applyFill="1" applyBorder="1" applyAlignment="1">
      <alignment horizontal="center" vertical="center" wrapText="1"/>
    </xf>
    <xf numFmtId="0" fontId="6" fillId="18" borderId="0" xfId="0" applyFont="1" applyFill="1" applyAlignment="1">
      <alignment vertical="center"/>
    </xf>
    <xf numFmtId="164" fontId="8" fillId="0" borderId="15" xfId="0" applyNumberFormat="1" applyFont="1" applyBorder="1" applyAlignment="1" applyProtection="1">
      <alignment horizontal="right" wrapText="1" indent="1"/>
      <protection locked="0"/>
    </xf>
    <xf numFmtId="164" fontId="8" fillId="0" borderId="16" xfId="0" applyNumberFormat="1" applyFont="1" applyBorder="1" applyAlignment="1">
      <alignment horizontal="right" wrapText="1" indent="1"/>
    </xf>
    <xf numFmtId="164" fontId="8" fillId="0" borderId="17" xfId="0" applyNumberFormat="1" applyFont="1" applyBorder="1" applyAlignment="1" applyProtection="1">
      <alignment horizontal="left" wrapText="1" indent="1"/>
      <protection locked="0"/>
    </xf>
    <xf numFmtId="0" fontId="8" fillId="0" borderId="18" xfId="0" applyFont="1" applyBorder="1" applyAlignment="1" applyProtection="1">
      <alignment wrapText="1"/>
      <protection locked="0"/>
    </xf>
    <xf numFmtId="0" fontId="8" fillId="0" borderId="17" xfId="0" applyFont="1" applyBorder="1" applyAlignment="1" applyProtection="1">
      <alignment wrapText="1"/>
      <protection locked="0"/>
    </xf>
    <xf numFmtId="1" fontId="8" fillId="0" borderId="19" xfId="0" applyNumberFormat="1" applyFont="1" applyBorder="1" applyAlignment="1" applyProtection="1">
      <alignment horizontal="center" wrapText="1"/>
      <protection locked="0"/>
    </xf>
    <xf numFmtId="1" fontId="8" fillId="0" borderId="17" xfId="0" applyNumberFormat="1" applyFont="1" applyBorder="1" applyAlignment="1" applyProtection="1">
      <alignment horizontal="center" wrapText="1"/>
      <protection locked="0"/>
    </xf>
    <xf numFmtId="18" fontId="8" fillId="0" borderId="19" xfId="0" applyNumberFormat="1" applyFont="1" applyBorder="1" applyAlignment="1" applyProtection="1">
      <alignment horizontal="center" wrapText="1"/>
      <protection locked="0"/>
    </xf>
    <xf numFmtId="18" fontId="8" fillId="0" borderId="17" xfId="0" applyNumberFormat="1" applyFont="1" applyBorder="1" applyAlignment="1" applyProtection="1">
      <alignment horizontal="center" wrapText="1"/>
      <protection locked="0"/>
    </xf>
    <xf numFmtId="2" fontId="8" fillId="0" borderId="20" xfId="0" applyNumberFormat="1" applyFont="1" applyBorder="1" applyAlignment="1" applyProtection="1">
      <alignment horizontal="center" wrapText="1"/>
      <protection locked="0"/>
    </xf>
    <xf numFmtId="2" fontId="8" fillId="0" borderId="21" xfId="0" applyNumberFormat="1" applyFont="1" applyBorder="1" applyAlignment="1" applyProtection="1">
      <alignment horizontal="center" wrapText="1"/>
      <protection locked="0"/>
    </xf>
    <xf numFmtId="2" fontId="8" fillId="0" borderId="17" xfId="0" applyNumberFormat="1" applyFont="1" applyBorder="1" applyAlignment="1" applyProtection="1">
      <alignment horizontal="center" wrapText="1"/>
      <protection locked="0"/>
    </xf>
    <xf numFmtId="0" fontId="8" fillId="0" borderId="19" xfId="0" applyFont="1" applyBorder="1" applyAlignment="1" applyProtection="1">
      <alignment horizontal="center" wrapText="1"/>
      <protection locked="0"/>
    </xf>
    <xf numFmtId="1" fontId="8" fillId="0" borderId="22" xfId="0" applyNumberFormat="1" applyFont="1" applyBorder="1" applyAlignment="1" applyProtection="1">
      <alignment horizontal="center" wrapText="1"/>
      <protection locked="0"/>
    </xf>
    <xf numFmtId="1" fontId="8" fillId="0" borderId="23" xfId="0" applyNumberFormat="1" applyFont="1" applyBorder="1" applyAlignment="1" applyProtection="1">
      <alignment horizontal="center" wrapText="1"/>
      <protection locked="0"/>
    </xf>
    <xf numFmtId="1" fontId="8" fillId="0" borderId="24" xfId="0" applyNumberFormat="1" applyFont="1" applyBorder="1" applyAlignment="1" applyProtection="1">
      <alignment horizontal="center" wrapText="1"/>
      <protection locked="0"/>
    </xf>
    <xf numFmtId="1" fontId="8" fillId="0" borderId="21" xfId="0" applyNumberFormat="1" applyFont="1" applyBorder="1" applyAlignment="1" applyProtection="1">
      <alignment horizontal="center" wrapText="1"/>
      <protection locked="0"/>
    </xf>
    <xf numFmtId="0" fontId="9" fillId="0" borderId="19" xfId="0" applyFont="1" applyBorder="1" applyAlignment="1" applyProtection="1">
      <alignment horizontal="left" wrapText="1" indent="1"/>
      <protection locked="0"/>
    </xf>
    <xf numFmtId="0" fontId="10" fillId="0" borderId="17" xfId="3" applyFill="1" applyBorder="1" applyAlignment="1" applyProtection="1">
      <alignment wrapText="1"/>
      <protection locked="0"/>
    </xf>
    <xf numFmtId="0" fontId="8" fillId="0" borderId="17" xfId="0" applyFont="1" applyBorder="1" applyAlignment="1" applyProtection="1">
      <alignment horizontal="right"/>
      <protection locked="0"/>
    </xf>
    <xf numFmtId="0" fontId="10" fillId="0" borderId="17" xfId="3" applyFill="1" applyBorder="1" applyAlignment="1" applyProtection="1">
      <alignment horizontal="left" vertical="top" wrapText="1"/>
      <protection locked="0"/>
    </xf>
    <xf numFmtId="0" fontId="8" fillId="19" borderId="17" xfId="0" applyFont="1" applyFill="1" applyBorder="1" applyAlignment="1" applyProtection="1">
      <alignment horizontal="center" wrapText="1"/>
      <protection locked="0"/>
    </xf>
    <xf numFmtId="16" fontId="8" fillId="19" borderId="17" xfId="0" applyNumberFormat="1" applyFont="1" applyFill="1" applyBorder="1" applyAlignment="1" applyProtection="1">
      <alignment horizontal="center" wrapText="1"/>
      <protection locked="0"/>
    </xf>
    <xf numFmtId="0" fontId="8" fillId="0" borderId="25" xfId="0" applyFont="1" applyBorder="1" applyAlignment="1" applyProtection="1">
      <alignment horizontal="center" wrapText="1"/>
      <protection locked="0"/>
    </xf>
    <xf numFmtId="0" fontId="8" fillId="19" borderId="21" xfId="0" applyFont="1" applyFill="1" applyBorder="1" applyAlignment="1" applyProtection="1">
      <alignment horizontal="left" wrapText="1"/>
      <protection locked="0"/>
    </xf>
    <xf numFmtId="0" fontId="11" fillId="0" borderId="23" xfId="3" applyFont="1" applyFill="1" applyBorder="1" applyAlignment="1" applyProtection="1">
      <alignment horizontal="left" wrapText="1"/>
      <protection locked="0"/>
    </xf>
    <xf numFmtId="0" fontId="12" fillId="0" borderId="26" xfId="3" applyFont="1" applyFill="1" applyBorder="1" applyAlignment="1" applyProtection="1">
      <alignment horizontal="center" wrapText="1"/>
      <protection locked="0"/>
    </xf>
    <xf numFmtId="0" fontId="8" fillId="0" borderId="23" xfId="0" applyFont="1" applyBorder="1" applyAlignment="1" applyProtection="1">
      <alignment horizontal="left" wrapText="1"/>
      <protection locked="0"/>
    </xf>
    <xf numFmtId="0" fontId="12" fillId="0" borderId="27" xfId="0" applyFont="1" applyBorder="1" applyAlignment="1" applyProtection="1">
      <alignment horizontal="center" wrapText="1"/>
      <protection locked="0"/>
    </xf>
    <xf numFmtId="0" fontId="8" fillId="0" borderId="21" xfId="0" applyFont="1" applyBorder="1" applyAlignment="1" applyProtection="1">
      <alignment horizontal="left" wrapText="1"/>
      <protection locked="0"/>
    </xf>
    <xf numFmtId="0" fontId="8" fillId="0" borderId="17" xfId="0" applyFont="1" applyBorder="1" applyAlignment="1" applyProtection="1">
      <alignment horizontal="center" wrapText="1"/>
      <protection locked="0"/>
    </xf>
    <xf numFmtId="44" fontId="13" fillId="20" borderId="21" xfId="1" applyFont="1" applyFill="1" applyBorder="1" applyAlignment="1" applyProtection="1">
      <alignment horizontal="center" wrapText="1"/>
      <protection locked="0"/>
    </xf>
    <xf numFmtId="44" fontId="8" fillId="0" borderId="19" xfId="1" applyFont="1" applyFill="1" applyBorder="1" applyAlignment="1" applyProtection="1">
      <alignment wrapText="1"/>
      <protection locked="0"/>
    </xf>
    <xf numFmtId="44" fontId="8" fillId="0" borderId="17" xfId="1" applyFont="1" applyFill="1" applyBorder="1" applyAlignment="1" applyProtection="1">
      <alignment wrapText="1"/>
      <protection locked="0"/>
    </xf>
    <xf numFmtId="49" fontId="12" fillId="19" borderId="17" xfId="1" applyNumberFormat="1" applyFont="1" applyFill="1" applyBorder="1" applyAlignment="1" applyProtection="1">
      <alignment wrapText="1"/>
      <protection locked="0"/>
    </xf>
    <xf numFmtId="44" fontId="8" fillId="0" borderId="17" xfId="1" applyFont="1" applyFill="1" applyBorder="1" applyAlignment="1" applyProtection="1">
      <alignment horizontal="center" wrapText="1"/>
      <protection locked="0"/>
    </xf>
    <xf numFmtId="44" fontId="13" fillId="0" borderId="28" xfId="1" applyFont="1" applyFill="1" applyBorder="1" applyAlignment="1" applyProtection="1">
      <alignment horizontal="right" wrapText="1"/>
      <protection locked="0"/>
    </xf>
    <xf numFmtId="0" fontId="12" fillId="0" borderId="19" xfId="1" applyNumberFormat="1" applyFont="1" applyFill="1" applyBorder="1" applyAlignment="1" applyProtection="1">
      <alignment wrapText="1"/>
      <protection locked="0"/>
    </xf>
    <xf numFmtId="0" fontId="12" fillId="0" borderId="17" xfId="0" applyFont="1" applyBorder="1" applyAlignment="1" applyProtection="1">
      <alignment horizontal="left" wrapText="1"/>
      <protection locked="0"/>
    </xf>
    <xf numFmtId="0" fontId="12" fillId="0" borderId="19" xfId="0" applyFont="1" applyBorder="1" applyAlignment="1" applyProtection="1">
      <alignment horizontal="left" wrapText="1"/>
      <protection locked="0"/>
    </xf>
    <xf numFmtId="166" fontId="8" fillId="0" borderId="28" xfId="0" applyNumberFormat="1" applyFont="1" applyBorder="1" applyAlignment="1" applyProtection="1">
      <alignment horizontal="right" wrapText="1"/>
      <protection locked="0"/>
    </xf>
    <xf numFmtId="0" fontId="8" fillId="0" borderId="0" xfId="0" applyFont="1" applyProtection="1">
      <protection locked="0"/>
    </xf>
    <xf numFmtId="164" fontId="8" fillId="0" borderId="24" xfId="0" applyNumberFormat="1" applyFont="1" applyBorder="1" applyAlignment="1" applyProtection="1">
      <alignment horizontal="right" wrapText="1" indent="1"/>
      <protection locked="0"/>
    </xf>
    <xf numFmtId="0" fontId="8" fillId="0" borderId="17" xfId="0" applyFont="1" applyBorder="1" applyAlignment="1" applyProtection="1">
      <alignment horizontal="left" wrapText="1"/>
      <protection locked="0"/>
    </xf>
    <xf numFmtId="0" fontId="14" fillId="0" borderId="17" xfId="3" applyFont="1" applyFill="1" applyBorder="1" applyAlignment="1" applyProtection="1">
      <alignment wrapText="1"/>
      <protection locked="0"/>
    </xf>
    <xf numFmtId="0" fontId="8" fillId="0" borderId="17" xfId="0" applyFont="1" applyBorder="1" applyAlignment="1" applyProtection="1">
      <alignment horizontal="right" wrapText="1"/>
      <protection locked="0"/>
    </xf>
    <xf numFmtId="0" fontId="8" fillId="19" borderId="29" xfId="0" applyFont="1" applyFill="1" applyBorder="1" applyAlignment="1" applyProtection="1">
      <alignment horizontal="left" wrapText="1"/>
      <protection locked="0"/>
    </xf>
    <xf numFmtId="0" fontId="15" fillId="0" borderId="29" xfId="3" applyFont="1" applyBorder="1"/>
    <xf numFmtId="0" fontId="16" fillId="0" borderId="26" xfId="3" applyFont="1" applyBorder="1" applyAlignment="1">
      <alignment horizontal="center"/>
    </xf>
    <xf numFmtId="44" fontId="13" fillId="20" borderId="21" xfId="1" applyFont="1" applyFill="1" applyBorder="1" applyAlignment="1" applyProtection="1">
      <alignment wrapText="1"/>
      <protection locked="0"/>
    </xf>
    <xf numFmtId="0" fontId="8" fillId="21" borderId="21" xfId="0" applyFont="1" applyFill="1" applyBorder="1" applyAlignment="1" applyProtection="1">
      <alignment horizontal="left" wrapText="1"/>
      <protection locked="0"/>
    </xf>
    <xf numFmtId="0" fontId="12" fillId="0" borderId="26" xfId="0" applyFont="1" applyBorder="1" applyAlignment="1" applyProtection="1">
      <alignment horizontal="center" wrapText="1"/>
      <protection locked="0"/>
    </xf>
    <xf numFmtId="49" fontId="17" fillId="19" borderId="17" xfId="1" applyNumberFormat="1" applyFont="1" applyFill="1" applyBorder="1" applyAlignment="1" applyProtection="1">
      <alignment wrapText="1"/>
      <protection locked="0"/>
    </xf>
    <xf numFmtId="0" fontId="18" fillId="0" borderId="19" xfId="1" applyNumberFormat="1" applyFont="1" applyFill="1" applyBorder="1" applyAlignment="1" applyProtection="1">
      <alignment wrapText="1"/>
      <protection locked="0"/>
    </xf>
    <xf numFmtId="0" fontId="19" fillId="0" borderId="17" xfId="3" applyFont="1" applyFill="1" applyBorder="1" applyAlignment="1" applyProtection="1">
      <alignment horizontal="left" wrapText="1"/>
      <protection locked="0"/>
    </xf>
    <xf numFmtId="0" fontId="8" fillId="0" borderId="17" xfId="0" applyFont="1" applyBorder="1" applyAlignment="1">
      <alignment horizontal="left" wrapText="1"/>
    </xf>
    <xf numFmtId="2" fontId="8" fillId="0" borderId="20" xfId="0" applyNumberFormat="1" applyFont="1" applyBorder="1" applyAlignment="1">
      <alignment horizontal="center" wrapText="1"/>
    </xf>
    <xf numFmtId="2" fontId="8" fillId="0" borderId="21" xfId="0" applyNumberFormat="1" applyFont="1" applyBorder="1" applyAlignment="1">
      <alignment horizontal="center" wrapText="1"/>
    </xf>
    <xf numFmtId="1" fontId="8" fillId="0" borderId="17" xfId="0" applyNumberFormat="1" applyFont="1" applyBorder="1" applyAlignment="1">
      <alignment horizontal="center" wrapText="1"/>
    </xf>
    <xf numFmtId="2" fontId="8" fillId="0" borderId="17" xfId="0" applyNumberFormat="1" applyFont="1" applyBorder="1" applyAlignment="1">
      <alignment horizontal="center" wrapText="1"/>
    </xf>
    <xf numFmtId="1" fontId="8" fillId="0" borderId="19" xfId="0" applyNumberFormat="1" applyFont="1" applyBorder="1" applyAlignment="1">
      <alignment horizontal="center" wrapText="1"/>
    </xf>
    <xf numFmtId="0" fontId="8" fillId="0" borderId="16" xfId="0" applyFont="1" applyBorder="1" applyAlignment="1" applyProtection="1">
      <alignment horizontal="left" wrapText="1"/>
      <protection locked="0"/>
    </xf>
    <xf numFmtId="0" fontId="8" fillId="22" borderId="21" xfId="0" applyFont="1" applyFill="1" applyBorder="1" applyAlignment="1" applyProtection="1">
      <alignment horizontal="left" wrapText="1"/>
      <protection locked="0"/>
    </xf>
    <xf numFmtId="0" fontId="8" fillId="19" borderId="24" xfId="0" applyFont="1" applyFill="1" applyBorder="1" applyAlignment="1" applyProtection="1">
      <alignment horizontal="left" wrapText="1"/>
      <protection locked="0"/>
    </xf>
    <xf numFmtId="0" fontId="20" fillId="0" borderId="30" xfId="0" applyFont="1" applyBorder="1"/>
    <xf numFmtId="0" fontId="22" fillId="19" borderId="17" xfId="0" applyFont="1" applyFill="1" applyBorder="1" applyAlignment="1" applyProtection="1">
      <alignment horizontal="center" wrapText="1"/>
      <protection locked="0"/>
    </xf>
    <xf numFmtId="0" fontId="8" fillId="19" borderId="0" xfId="0" applyFont="1" applyFill="1" applyAlignment="1" applyProtection="1">
      <alignment horizontal="left" wrapText="1"/>
      <protection locked="0"/>
    </xf>
    <xf numFmtId="0" fontId="20" fillId="0" borderId="16" xfId="0" applyFont="1" applyBorder="1"/>
    <xf numFmtId="0" fontId="23" fillId="0" borderId="19" xfId="0" applyFont="1" applyBorder="1" applyAlignment="1">
      <alignment wrapText="1"/>
    </xf>
    <xf numFmtId="0" fontId="24" fillId="0" borderId="19" xfId="0" applyFont="1" applyBorder="1" applyAlignment="1">
      <alignment wrapText="1"/>
    </xf>
    <xf numFmtId="0" fontId="9" fillId="19" borderId="29" xfId="0" applyFont="1" applyFill="1" applyBorder="1"/>
    <xf numFmtId="0" fontId="8" fillId="0" borderId="24" xfId="0" applyFont="1" applyBorder="1" applyAlignment="1" applyProtection="1">
      <alignment horizontal="left" wrapText="1"/>
      <protection locked="0"/>
    </xf>
    <xf numFmtId="164" fontId="8" fillId="0" borderId="21" xfId="0" applyNumberFormat="1" applyFont="1" applyBorder="1" applyAlignment="1" applyProtection="1">
      <alignment horizontal="right" wrapText="1" indent="1"/>
      <protection locked="0"/>
    </xf>
    <xf numFmtId="0" fontId="25" fillId="0" borderId="16" xfId="0" applyFont="1" applyBorder="1" applyAlignment="1">
      <alignment horizontal="left" wrapText="1"/>
    </xf>
    <xf numFmtId="1" fontId="8" fillId="0" borderId="32" xfId="0" applyNumberFormat="1" applyFont="1" applyBorder="1" applyAlignment="1" applyProtection="1">
      <alignment horizontal="center" wrapText="1"/>
      <protection locked="0"/>
    </xf>
    <xf numFmtId="1" fontId="8" fillId="0" borderId="16" xfId="0" applyNumberFormat="1" applyFont="1" applyBorder="1" applyAlignment="1" applyProtection="1">
      <alignment horizontal="center" wrapText="1"/>
      <protection locked="0"/>
    </xf>
    <xf numFmtId="1" fontId="8" fillId="0" borderId="31" xfId="0" applyNumberFormat="1" applyFont="1" applyBorder="1" applyAlignment="1" applyProtection="1">
      <alignment horizontal="center" wrapText="1"/>
      <protection locked="0"/>
    </xf>
    <xf numFmtId="0" fontId="9" fillId="23" borderId="33" xfId="0" applyFont="1" applyFill="1" applyBorder="1" applyAlignment="1" applyProtection="1">
      <alignment horizontal="left" wrapText="1" indent="1"/>
      <protection locked="0"/>
    </xf>
    <xf numFmtId="0" fontId="26" fillId="23" borderId="17" xfId="3" applyFont="1" applyFill="1" applyBorder="1" applyAlignment="1" applyProtection="1">
      <alignment wrapText="1"/>
      <protection locked="0"/>
    </xf>
    <xf numFmtId="0" fontId="8" fillId="23" borderId="31" xfId="0" applyFont="1" applyFill="1" applyBorder="1" applyAlignment="1" applyProtection="1">
      <alignment horizontal="right"/>
      <protection locked="0"/>
    </xf>
    <xf numFmtId="0" fontId="8" fillId="23" borderId="21" xfId="0" applyFont="1" applyFill="1" applyBorder="1" applyAlignment="1" applyProtection="1">
      <alignment horizontal="left" wrapText="1"/>
      <protection locked="0"/>
    </xf>
    <xf numFmtId="0" fontId="27" fillId="0" borderId="23" xfId="0" applyFont="1" applyBorder="1" applyAlignment="1" applyProtection="1">
      <alignment horizontal="left" wrapText="1"/>
      <protection locked="0"/>
    </xf>
    <xf numFmtId="0" fontId="26" fillId="0" borderId="17" xfId="3" applyFont="1" applyFill="1" applyBorder="1" applyAlignment="1" applyProtection="1">
      <alignment wrapText="1"/>
      <protection locked="0"/>
    </xf>
    <xf numFmtId="0" fontId="10" fillId="0" borderId="34" xfId="3" applyFill="1" applyBorder="1" applyAlignment="1" applyProtection="1">
      <alignment horizontal="left" vertical="top" wrapText="1"/>
      <protection locked="0"/>
    </xf>
    <xf numFmtId="49" fontId="12" fillId="22" borderId="17" xfId="1" applyNumberFormat="1" applyFont="1" applyFill="1" applyBorder="1" applyAlignment="1" applyProtection="1">
      <alignment wrapText="1"/>
      <protection locked="0"/>
    </xf>
    <xf numFmtId="2" fontId="8" fillId="23" borderId="20" xfId="0" applyNumberFormat="1" applyFont="1" applyFill="1" applyBorder="1" applyAlignment="1" applyProtection="1">
      <alignment horizontal="center" wrapText="1"/>
      <protection locked="0"/>
    </xf>
    <xf numFmtId="2" fontId="8" fillId="23" borderId="21" xfId="0" applyNumberFormat="1" applyFont="1" applyFill="1" applyBorder="1" applyAlignment="1" applyProtection="1">
      <alignment horizontal="center" wrapText="1"/>
      <protection locked="0"/>
    </xf>
    <xf numFmtId="1" fontId="8" fillId="23" borderId="17" xfId="0" applyNumberFormat="1" applyFont="1" applyFill="1" applyBorder="1" applyAlignment="1" applyProtection="1">
      <alignment horizontal="center" wrapText="1"/>
      <protection locked="0"/>
    </xf>
    <xf numFmtId="2" fontId="8" fillId="23" borderId="17" xfId="0" applyNumberFormat="1" applyFont="1" applyFill="1" applyBorder="1" applyAlignment="1" applyProtection="1">
      <alignment horizontal="center" wrapText="1"/>
      <protection locked="0"/>
    </xf>
    <xf numFmtId="0" fontId="8" fillId="0" borderId="19" xfId="0" applyFont="1" applyBorder="1" applyAlignment="1" applyProtection="1">
      <alignment horizontal="center"/>
      <protection locked="0"/>
    </xf>
    <xf numFmtId="0" fontId="9" fillId="0" borderId="33" xfId="0" applyFont="1" applyBorder="1"/>
    <xf numFmtId="0" fontId="28" fillId="0" borderId="31" xfId="0" applyFont="1" applyBorder="1" applyAlignment="1">
      <alignment horizontal="right"/>
    </xf>
    <xf numFmtId="0" fontId="10" fillId="0" borderId="18" xfId="3" applyFill="1" applyBorder="1" applyAlignment="1" applyProtection="1">
      <alignment horizontal="left" vertical="top" wrapText="1"/>
      <protection locked="0"/>
    </xf>
    <xf numFmtId="164" fontId="8" fillId="0" borderId="23" xfId="0" applyNumberFormat="1" applyFont="1" applyBorder="1" applyAlignment="1">
      <alignment horizontal="right" wrapText="1" indent="1"/>
    </xf>
    <xf numFmtId="0" fontId="9" fillId="19" borderId="24" xfId="0" applyFont="1" applyFill="1" applyBorder="1"/>
    <xf numFmtId="0" fontId="24" fillId="0" borderId="19" xfId="0" applyFont="1" applyBorder="1"/>
    <xf numFmtId="164" fontId="6" fillId="5" borderId="35" xfId="0" applyNumberFormat="1" applyFont="1" applyFill="1" applyBorder="1" applyAlignment="1">
      <alignment horizontal="right" wrapText="1" indent="1"/>
    </xf>
    <xf numFmtId="164" fontId="6" fillId="5" borderId="36" xfId="0" applyNumberFormat="1" applyFont="1" applyFill="1" applyBorder="1" applyAlignment="1">
      <alignment horizontal="right" wrapText="1" indent="1"/>
    </xf>
    <xf numFmtId="164" fontId="6" fillId="5" borderId="37" xfId="0" applyNumberFormat="1" applyFont="1" applyFill="1" applyBorder="1" applyAlignment="1">
      <alignment horizontal="left" wrapText="1" indent="1"/>
    </xf>
    <xf numFmtId="0" fontId="13" fillId="5" borderId="37" xfId="0" applyFont="1" applyFill="1" applyBorder="1" applyAlignment="1">
      <alignment horizontal="left"/>
    </xf>
    <xf numFmtId="0" fontId="13" fillId="5" borderId="37" xfId="0" applyFont="1" applyFill="1" applyBorder="1"/>
    <xf numFmtId="1" fontId="13" fillId="5" borderId="38" xfId="0" applyNumberFormat="1" applyFont="1" applyFill="1" applyBorder="1" applyAlignment="1">
      <alignment horizontal="center"/>
    </xf>
    <xf numFmtId="1" fontId="13" fillId="5" borderId="39" xfId="0" applyNumberFormat="1" applyFont="1" applyFill="1" applyBorder="1" applyAlignment="1">
      <alignment horizontal="center"/>
    </xf>
    <xf numFmtId="1" fontId="13" fillId="5" borderId="40" xfId="0" applyNumberFormat="1" applyFont="1" applyFill="1" applyBorder="1" applyAlignment="1">
      <alignment horizontal="center"/>
    </xf>
    <xf numFmtId="1" fontId="13" fillId="5" borderId="36" xfId="0" applyNumberFormat="1" applyFont="1" applyFill="1" applyBorder="1" applyAlignment="1">
      <alignment horizontal="center"/>
    </xf>
    <xf numFmtId="18" fontId="13" fillId="5" borderId="38" xfId="0" applyNumberFormat="1" applyFont="1" applyFill="1" applyBorder="1" applyAlignment="1">
      <alignment horizontal="center"/>
    </xf>
    <xf numFmtId="18" fontId="13" fillId="5" borderId="37" xfId="0" applyNumberFormat="1" applyFont="1" applyFill="1" applyBorder="1" applyAlignment="1">
      <alignment horizontal="center"/>
    </xf>
    <xf numFmtId="2" fontId="13" fillId="5" borderId="41" xfId="0" applyNumberFormat="1" applyFont="1" applyFill="1" applyBorder="1" applyAlignment="1">
      <alignment horizontal="center"/>
    </xf>
    <xf numFmtId="2" fontId="13" fillId="5" borderId="36" xfId="0" applyNumberFormat="1" applyFont="1" applyFill="1" applyBorder="1" applyAlignment="1">
      <alignment horizontal="center"/>
    </xf>
    <xf numFmtId="1" fontId="13" fillId="5" borderId="37" xfId="0" applyNumberFormat="1" applyFont="1" applyFill="1" applyBorder="1" applyAlignment="1">
      <alignment horizontal="center"/>
    </xf>
    <xf numFmtId="2" fontId="13" fillId="5" borderId="37" xfId="0" applyNumberFormat="1" applyFont="1" applyFill="1" applyBorder="1" applyAlignment="1">
      <alignment horizontal="center"/>
    </xf>
    <xf numFmtId="0" fontId="13" fillId="5" borderId="38" xfId="0" applyFont="1" applyFill="1" applyBorder="1" applyAlignment="1">
      <alignment horizontal="center"/>
    </xf>
    <xf numFmtId="1" fontId="29" fillId="5" borderId="38" xfId="0" applyNumberFormat="1" applyFont="1" applyFill="1" applyBorder="1" applyAlignment="1">
      <alignment horizontal="center"/>
    </xf>
    <xf numFmtId="1" fontId="13" fillId="5" borderId="42" xfId="0" applyNumberFormat="1" applyFont="1" applyFill="1" applyBorder="1" applyAlignment="1">
      <alignment horizontal="center"/>
    </xf>
    <xf numFmtId="0" fontId="30" fillId="5" borderId="38" xfId="0" applyFont="1" applyFill="1" applyBorder="1" applyAlignment="1">
      <alignment horizontal="left" indent="1"/>
    </xf>
    <xf numFmtId="0" fontId="31" fillId="5" borderId="37" xfId="0" applyFont="1" applyFill="1" applyBorder="1"/>
    <xf numFmtId="0" fontId="13" fillId="5" borderId="37" xfId="0" applyFont="1" applyFill="1" applyBorder="1" applyAlignment="1">
      <alignment horizontal="right"/>
    </xf>
    <xf numFmtId="1" fontId="7" fillId="5" borderId="37" xfId="0" applyNumberFormat="1" applyFont="1" applyFill="1" applyBorder="1" applyAlignment="1">
      <alignment horizontal="center"/>
    </xf>
    <xf numFmtId="0" fontId="13" fillId="5" borderId="36" xfId="2" applyFont="1" applyFill="1" applyBorder="1" applyAlignment="1">
      <alignment horizontal="left" wrapText="1"/>
    </xf>
    <xf numFmtId="0" fontId="13" fillId="5" borderId="42" xfId="2" applyFont="1" applyFill="1" applyBorder="1" applyAlignment="1">
      <alignment horizontal="left" wrapText="1"/>
    </xf>
    <xf numFmtId="0" fontId="13" fillId="5" borderId="43" xfId="2" applyFont="1" applyFill="1" applyBorder="1" applyAlignment="1">
      <alignment horizontal="center" wrapText="1"/>
    </xf>
    <xf numFmtId="0" fontId="13" fillId="5" borderId="36" xfId="0" applyFont="1" applyFill="1" applyBorder="1" applyAlignment="1">
      <alignment horizontal="left" wrapText="1"/>
    </xf>
    <xf numFmtId="0" fontId="13" fillId="5" borderId="42" xfId="0" applyFont="1" applyFill="1" applyBorder="1" applyAlignment="1">
      <alignment horizontal="left" wrapText="1"/>
    </xf>
    <xf numFmtId="0" fontId="13" fillId="5" borderId="43" xfId="0" applyFont="1" applyFill="1" applyBorder="1" applyAlignment="1">
      <alignment horizontal="center" wrapText="1"/>
    </xf>
    <xf numFmtId="0" fontId="13" fillId="5" borderId="37" xfId="0" applyFont="1" applyFill="1" applyBorder="1" applyAlignment="1">
      <alignment horizontal="center"/>
    </xf>
    <xf numFmtId="0" fontId="13" fillId="5" borderId="37" xfId="0" applyFont="1" applyFill="1" applyBorder="1" applyAlignment="1">
      <alignment horizontal="center" wrapText="1"/>
    </xf>
    <xf numFmtId="44" fontId="13" fillId="5" borderId="36" xfId="1" applyFont="1" applyFill="1" applyBorder="1" applyAlignment="1" applyProtection="1">
      <alignment horizontal="center" wrapText="1"/>
      <protection locked="0"/>
    </xf>
    <xf numFmtId="44" fontId="13" fillId="5" borderId="38" xfId="1" applyFont="1" applyFill="1" applyBorder="1" applyAlignment="1" applyProtection="1">
      <alignment horizontal="center" wrapText="1"/>
      <protection locked="0"/>
    </xf>
    <xf numFmtId="44" fontId="13" fillId="5" borderId="37" xfId="1" applyFont="1" applyFill="1" applyBorder="1" applyAlignment="1" applyProtection="1">
      <alignment horizontal="center" wrapText="1"/>
      <protection locked="0"/>
    </xf>
    <xf numFmtId="49" fontId="13" fillId="5" borderId="37" xfId="1" applyNumberFormat="1" applyFont="1" applyFill="1" applyBorder="1" applyAlignment="1">
      <alignment horizontal="center"/>
    </xf>
    <xf numFmtId="0" fontId="13" fillId="5" borderId="38" xfId="1" applyNumberFormat="1" applyFont="1" applyFill="1" applyBorder="1" applyAlignment="1">
      <alignment wrapText="1"/>
    </xf>
    <xf numFmtId="0" fontId="13" fillId="5" borderId="37" xfId="1" applyNumberFormat="1" applyFont="1" applyFill="1" applyBorder="1" applyAlignment="1">
      <alignment horizontal="left" wrapText="1"/>
    </xf>
    <xf numFmtId="0" fontId="13" fillId="5" borderId="37" xfId="0" applyFont="1" applyFill="1" applyBorder="1" applyAlignment="1">
      <alignment horizontal="left" wrapText="1"/>
    </xf>
    <xf numFmtId="0" fontId="7" fillId="5" borderId="38" xfId="0" applyFont="1" applyFill="1" applyBorder="1" applyAlignment="1">
      <alignment horizontal="left" wrapText="1"/>
    </xf>
    <xf numFmtId="0" fontId="13" fillId="5" borderId="38" xfId="0" applyFont="1" applyFill="1" applyBorder="1" applyAlignment="1">
      <alignment horizontal="left" wrapText="1"/>
    </xf>
    <xf numFmtId="166" fontId="13" fillId="5" borderId="44" xfId="0" applyNumberFormat="1" applyFont="1" applyFill="1" applyBorder="1" applyAlignment="1">
      <alignment horizontal="right"/>
    </xf>
    <xf numFmtId="0" fontId="13" fillId="0" borderId="36" xfId="0" applyFont="1" applyBorder="1" applyProtection="1">
      <protection locked="0"/>
    </xf>
    <xf numFmtId="164" fontId="8" fillId="0" borderId="45" xfId="0" applyNumberFormat="1" applyFont="1" applyBorder="1" applyAlignment="1" applyProtection="1">
      <alignment horizontal="right" wrapText="1" indent="1"/>
      <protection locked="0"/>
    </xf>
    <xf numFmtId="164" fontId="8" fillId="0" borderId="46" xfId="0" applyNumberFormat="1" applyFont="1" applyBorder="1" applyAlignment="1">
      <alignment horizontal="right" wrapText="1" indent="1"/>
    </xf>
    <xf numFmtId="164" fontId="8" fillId="0" borderId="46" xfId="0" applyNumberFormat="1" applyFont="1" applyBorder="1" applyAlignment="1" applyProtection="1">
      <alignment horizontal="left" wrapText="1" indent="1"/>
      <protection locked="0"/>
    </xf>
    <xf numFmtId="0" fontId="8" fillId="0" borderId="46" xfId="0" applyFont="1" applyBorder="1" applyAlignment="1" applyProtection="1">
      <alignment horizontal="left" wrapText="1"/>
      <protection locked="0"/>
    </xf>
    <xf numFmtId="0" fontId="8" fillId="0" borderId="47" xfId="0" applyFont="1" applyBorder="1" applyAlignment="1" applyProtection="1">
      <alignment wrapText="1"/>
      <protection locked="0"/>
    </xf>
    <xf numFmtId="1" fontId="8" fillId="0" borderId="48" xfId="0" applyNumberFormat="1" applyFont="1" applyBorder="1" applyAlignment="1" applyProtection="1">
      <alignment horizontal="center" wrapText="1"/>
      <protection locked="0"/>
    </xf>
    <xf numFmtId="1" fontId="8" fillId="0" borderId="49" xfId="0" applyNumberFormat="1" applyFont="1" applyBorder="1" applyAlignment="1" applyProtection="1">
      <alignment horizontal="center" wrapText="1"/>
      <protection locked="0"/>
    </xf>
    <xf numFmtId="1" fontId="8" fillId="0" borderId="45" xfId="0" applyNumberFormat="1" applyFont="1" applyBorder="1" applyAlignment="1" applyProtection="1">
      <alignment horizontal="center" wrapText="1"/>
      <protection locked="0"/>
    </xf>
    <xf numFmtId="1" fontId="8" fillId="0" borderId="47" xfId="0" applyNumberFormat="1" applyFont="1" applyBorder="1" applyAlignment="1" applyProtection="1">
      <alignment horizontal="center" wrapText="1"/>
      <protection locked="0"/>
    </xf>
    <xf numFmtId="18" fontId="8" fillId="0" borderId="48" xfId="0" applyNumberFormat="1" applyFont="1" applyBorder="1" applyAlignment="1" applyProtection="1">
      <alignment horizontal="center" wrapText="1"/>
      <protection locked="0"/>
    </xf>
    <xf numFmtId="18" fontId="8" fillId="0" borderId="46" xfId="0" applyNumberFormat="1" applyFont="1" applyBorder="1" applyAlignment="1" applyProtection="1">
      <alignment horizontal="center" wrapText="1"/>
      <protection locked="0"/>
    </xf>
    <xf numFmtId="2" fontId="8" fillId="0" borderId="50" xfId="0" applyNumberFormat="1" applyFont="1" applyBorder="1" applyAlignment="1" applyProtection="1">
      <alignment horizontal="center" wrapText="1"/>
      <protection locked="0"/>
    </xf>
    <xf numFmtId="2" fontId="8" fillId="0" borderId="51" xfId="0" applyNumberFormat="1" applyFont="1" applyBorder="1" applyAlignment="1" applyProtection="1">
      <alignment horizontal="center" wrapText="1"/>
      <protection locked="0"/>
    </xf>
    <xf numFmtId="18" fontId="8" fillId="0" borderId="45" xfId="0" applyNumberFormat="1" applyFont="1" applyBorder="1" applyAlignment="1" applyProtection="1">
      <alignment horizontal="center" wrapText="1"/>
      <protection locked="0"/>
    </xf>
    <xf numFmtId="1" fontId="8" fillId="0" borderId="46" xfId="0" applyNumberFormat="1" applyFont="1" applyBorder="1" applyAlignment="1" applyProtection="1">
      <alignment horizontal="center" wrapText="1"/>
      <protection locked="0"/>
    </xf>
    <xf numFmtId="2" fontId="8" fillId="0" borderId="47" xfId="0" applyNumberFormat="1" applyFont="1" applyBorder="1" applyAlignment="1" applyProtection="1">
      <alignment horizontal="center" wrapText="1"/>
      <protection locked="0"/>
    </xf>
    <xf numFmtId="1" fontId="8" fillId="0" borderId="51" xfId="0" applyNumberFormat="1" applyFont="1" applyBorder="1" applyAlignment="1" applyProtection="1">
      <alignment horizontal="center" wrapText="1"/>
      <protection locked="0"/>
    </xf>
    <xf numFmtId="0" fontId="8" fillId="0" borderId="52" xfId="0" applyFont="1" applyBorder="1" applyAlignment="1" applyProtection="1">
      <alignment horizontal="center" wrapText="1"/>
      <protection locked="0"/>
    </xf>
    <xf numFmtId="1" fontId="8" fillId="0" borderId="52" xfId="0" applyNumberFormat="1" applyFont="1" applyBorder="1" applyAlignment="1" applyProtection="1">
      <alignment horizontal="center" wrapText="1"/>
      <protection locked="0"/>
    </xf>
    <xf numFmtId="0" fontId="9" fillId="0" borderId="48" xfId="0" applyFont="1" applyBorder="1" applyAlignment="1" applyProtection="1">
      <alignment horizontal="left" wrapText="1" indent="1"/>
      <protection locked="0"/>
    </xf>
    <xf numFmtId="0" fontId="8" fillId="0" borderId="47" xfId="0" applyFont="1" applyBorder="1" applyAlignment="1" applyProtection="1">
      <alignment horizontal="right"/>
      <protection locked="0"/>
    </xf>
    <xf numFmtId="0" fontId="8" fillId="0" borderId="48" xfId="0" applyFont="1" applyBorder="1" applyAlignment="1" applyProtection="1">
      <alignment horizontal="center" wrapText="1"/>
      <protection locked="0"/>
    </xf>
    <xf numFmtId="0" fontId="10" fillId="0" borderId="47" xfId="3" applyFill="1" applyBorder="1" applyAlignment="1" applyProtection="1">
      <alignment horizontal="left" vertical="top" wrapText="1"/>
      <protection locked="0"/>
    </xf>
    <xf numFmtId="0" fontId="8" fillId="19" borderId="48" xfId="0" applyFont="1" applyFill="1" applyBorder="1" applyAlignment="1" applyProtection="1">
      <alignment horizontal="center" wrapText="1"/>
      <protection locked="0"/>
    </xf>
    <xf numFmtId="0" fontId="8" fillId="19" borderId="46" xfId="0" applyFont="1" applyFill="1" applyBorder="1" applyAlignment="1" applyProtection="1">
      <alignment horizontal="center" wrapText="1"/>
      <protection locked="0"/>
    </xf>
    <xf numFmtId="0" fontId="8" fillId="0" borderId="47" xfId="0" applyFont="1" applyBorder="1" applyAlignment="1" applyProtection="1">
      <alignment horizontal="center" wrapText="1"/>
      <protection locked="0"/>
    </xf>
    <xf numFmtId="0" fontId="8" fillId="22" borderId="48" xfId="0" applyFont="1" applyFill="1" applyBorder="1" applyAlignment="1" applyProtection="1">
      <alignment horizontal="left" wrapText="1"/>
      <protection locked="0"/>
    </xf>
    <xf numFmtId="0" fontId="11" fillId="0" borderId="53" xfId="3" applyFont="1" applyFill="1" applyBorder="1" applyAlignment="1" applyProtection="1">
      <alignment horizontal="left" wrapText="1"/>
      <protection locked="0"/>
    </xf>
    <xf numFmtId="0" fontId="16" fillId="0" borderId="54" xfId="3" applyFont="1" applyFill="1" applyBorder="1" applyAlignment="1" applyProtection="1">
      <alignment horizontal="center" wrapText="1"/>
      <protection locked="0"/>
    </xf>
    <xf numFmtId="0" fontId="8" fillId="19" borderId="48" xfId="0" applyFont="1" applyFill="1" applyBorder="1" applyAlignment="1" applyProtection="1">
      <alignment horizontal="left" wrapText="1"/>
      <protection locked="0"/>
    </xf>
    <xf numFmtId="0" fontId="32" fillId="0" borderId="53" xfId="3" applyFont="1" applyFill="1" applyBorder="1" applyAlignment="1" applyProtection="1">
      <alignment horizontal="left" wrapText="1"/>
      <protection locked="0"/>
    </xf>
    <xf numFmtId="0" fontId="16" fillId="0" borderId="55" xfId="3" applyFont="1" applyFill="1" applyBorder="1" applyAlignment="1" applyProtection="1">
      <alignment horizontal="center" wrapText="1"/>
      <protection locked="0"/>
    </xf>
    <xf numFmtId="0" fontId="8" fillId="0" borderId="48" xfId="0" applyFont="1" applyBorder="1" applyAlignment="1" applyProtection="1">
      <alignment horizontal="left" wrapText="1"/>
      <protection locked="0"/>
    </xf>
    <xf numFmtId="0" fontId="8" fillId="0" borderId="46" xfId="0" applyFont="1" applyBorder="1" applyAlignment="1" applyProtection="1">
      <alignment horizontal="center" wrapText="1"/>
      <protection locked="0"/>
    </xf>
    <xf numFmtId="44" fontId="13" fillId="20" borderId="56" xfId="1" applyFont="1" applyFill="1" applyBorder="1" applyAlignment="1" applyProtection="1">
      <alignment wrapText="1"/>
      <protection locked="0"/>
    </xf>
    <xf numFmtId="44" fontId="8" fillId="0" borderId="48" xfId="1" applyFont="1" applyFill="1" applyBorder="1" applyAlignment="1" applyProtection="1">
      <alignment wrapText="1"/>
      <protection locked="0"/>
    </xf>
    <xf numFmtId="44" fontId="8" fillId="0" borderId="46" xfId="1" applyFont="1" applyFill="1" applyBorder="1" applyAlignment="1" applyProtection="1">
      <alignment wrapText="1"/>
      <protection locked="0"/>
    </xf>
    <xf numFmtId="49" fontId="12" fillId="19" borderId="46" xfId="1" applyNumberFormat="1" applyFont="1" applyFill="1" applyBorder="1" applyAlignment="1" applyProtection="1">
      <alignment wrapText="1"/>
      <protection locked="0"/>
    </xf>
    <xf numFmtId="44" fontId="8" fillId="0" borderId="46" xfId="1" applyFont="1" applyFill="1" applyBorder="1" applyAlignment="1" applyProtection="1">
      <alignment horizontal="center" wrapText="1"/>
      <protection locked="0"/>
    </xf>
    <xf numFmtId="0" fontId="12" fillId="0" borderId="48" xfId="1" applyNumberFormat="1" applyFont="1" applyBorder="1" applyAlignment="1" applyProtection="1">
      <alignment wrapText="1"/>
      <protection locked="0"/>
    </xf>
    <xf numFmtId="0" fontId="19" fillId="0" borderId="46" xfId="3" applyFont="1" applyFill="1" applyBorder="1" applyAlignment="1" applyProtection="1">
      <alignment horizontal="left" wrapText="1"/>
      <protection locked="0"/>
    </xf>
    <xf numFmtId="0" fontId="12" fillId="0" borderId="47" xfId="0" applyFont="1" applyBorder="1" applyAlignment="1" applyProtection="1">
      <alignment horizontal="left" wrapText="1"/>
      <protection locked="0"/>
    </xf>
    <xf numFmtId="0" fontId="12" fillId="0" borderId="56" xfId="0" applyFont="1" applyBorder="1" applyAlignment="1" applyProtection="1">
      <alignment horizontal="left" wrapText="1"/>
      <protection locked="0"/>
    </xf>
    <xf numFmtId="0" fontId="12" fillId="0" borderId="48" xfId="0" applyFont="1" applyBorder="1" applyAlignment="1" applyProtection="1">
      <alignment horizontal="left" wrapText="1"/>
      <protection locked="0"/>
    </xf>
    <xf numFmtId="166" fontId="8" fillId="0" borderId="55" xfId="0" applyNumberFormat="1" applyFont="1" applyBorder="1" applyAlignment="1" applyProtection="1">
      <alignment horizontal="right" wrapText="1"/>
      <protection locked="0"/>
    </xf>
    <xf numFmtId="164" fontId="8" fillId="0" borderId="57" xfId="0" applyNumberFormat="1" applyFont="1" applyBorder="1" applyAlignment="1">
      <alignment horizontal="right" indent="1"/>
    </xf>
    <xf numFmtId="164" fontId="8" fillId="0" borderId="58" xfId="0" applyNumberFormat="1" applyFont="1" applyBorder="1" applyAlignment="1">
      <alignment horizontal="right" wrapText="1" indent="1"/>
    </xf>
    <xf numFmtId="164" fontId="8" fillId="0" borderId="58" xfId="0" applyNumberFormat="1" applyFont="1" applyBorder="1" applyAlignment="1" applyProtection="1">
      <alignment horizontal="left" wrapText="1" indent="1"/>
      <protection locked="0"/>
    </xf>
    <xf numFmtId="0" fontId="8" fillId="0" borderId="58" xfId="0" applyFont="1" applyBorder="1" applyAlignment="1">
      <alignment horizontal="left"/>
    </xf>
    <xf numFmtId="0" fontId="8" fillId="0" borderId="59" xfId="0" applyFont="1" applyBorder="1" applyAlignment="1">
      <alignment horizontal="left"/>
    </xf>
    <xf numFmtId="1" fontId="8" fillId="0" borderId="60" xfId="0" applyNumberFormat="1" applyFont="1" applyBorder="1" applyAlignment="1" applyProtection="1">
      <alignment horizontal="center" wrapText="1"/>
      <protection locked="0"/>
    </xf>
    <xf numFmtId="1" fontId="8" fillId="0" borderId="61" xfId="0" applyNumberFormat="1" applyFont="1" applyBorder="1" applyAlignment="1" applyProtection="1">
      <alignment horizontal="center" wrapText="1"/>
      <protection locked="0"/>
    </xf>
    <xf numFmtId="1" fontId="8" fillId="0" borderId="57" xfId="0" applyNumberFormat="1" applyFont="1" applyBorder="1" applyAlignment="1" applyProtection="1">
      <alignment horizontal="center" wrapText="1"/>
      <protection locked="0"/>
    </xf>
    <xf numFmtId="1" fontId="8" fillId="0" borderId="59" xfId="0" applyNumberFormat="1" applyFont="1" applyBorder="1" applyAlignment="1" applyProtection="1">
      <alignment horizontal="center" wrapText="1"/>
      <protection locked="0"/>
    </xf>
    <xf numFmtId="18" fontId="8" fillId="0" borderId="60" xfId="0" applyNumberFormat="1" applyFont="1" applyBorder="1" applyAlignment="1">
      <alignment horizontal="center"/>
    </xf>
    <xf numFmtId="18" fontId="8" fillId="0" borderId="58" xfId="0" applyNumberFormat="1" applyFont="1" applyBorder="1" applyAlignment="1">
      <alignment horizontal="center"/>
    </xf>
    <xf numFmtId="2" fontId="8" fillId="0" borderId="62" xfId="0" applyNumberFormat="1" applyFont="1" applyBorder="1" applyAlignment="1">
      <alignment horizontal="center"/>
    </xf>
    <xf numFmtId="2" fontId="8" fillId="0" borderId="63" xfId="0" applyNumberFormat="1" applyFont="1" applyBorder="1" applyAlignment="1">
      <alignment horizontal="center"/>
    </xf>
    <xf numFmtId="18" fontId="8" fillId="0" borderId="57" xfId="0" applyNumberFormat="1" applyFont="1" applyBorder="1" applyAlignment="1">
      <alignment horizontal="center"/>
    </xf>
    <xf numFmtId="1" fontId="8" fillId="0" borderId="58" xfId="0" applyNumberFormat="1" applyFont="1" applyBorder="1" applyAlignment="1">
      <alignment horizontal="center"/>
    </xf>
    <xf numFmtId="2" fontId="8" fillId="0" borderId="59" xfId="0" applyNumberFormat="1" applyFont="1" applyBorder="1" applyAlignment="1">
      <alignment horizontal="center"/>
    </xf>
    <xf numFmtId="1" fontId="8" fillId="0" borderId="63" xfId="0" applyNumberFormat="1" applyFont="1" applyBorder="1" applyAlignment="1">
      <alignment horizontal="center"/>
    </xf>
    <xf numFmtId="0" fontId="8" fillId="0" borderId="64" xfId="0" applyFont="1" applyBorder="1" applyAlignment="1" applyProtection="1">
      <alignment horizontal="center" wrapText="1"/>
      <protection locked="0"/>
    </xf>
    <xf numFmtId="1" fontId="8" fillId="0" borderId="58" xfId="0" applyNumberFormat="1" applyFont="1" applyBorder="1" applyAlignment="1" applyProtection="1">
      <alignment horizontal="center" wrapText="1"/>
      <protection locked="0"/>
    </xf>
    <xf numFmtId="1" fontId="8" fillId="0" borderId="64" xfId="0" applyNumberFormat="1" applyFont="1" applyBorder="1" applyAlignment="1" applyProtection="1">
      <alignment horizontal="center" wrapText="1"/>
      <protection locked="0"/>
    </xf>
    <xf numFmtId="0" fontId="9" fillId="0" borderId="60" xfId="0" applyFont="1" applyBorder="1" applyAlignment="1" applyProtection="1">
      <alignment horizontal="left" wrapText="1" indent="1"/>
      <protection locked="0"/>
    </xf>
    <xf numFmtId="0" fontId="17" fillId="0" borderId="58" xfId="3" applyFont="1" applyFill="1" applyBorder="1" applyAlignment="1" applyProtection="1">
      <alignment wrapText="1"/>
      <protection locked="0"/>
    </xf>
    <xf numFmtId="0" fontId="8" fillId="0" borderId="59" xfId="0" applyFont="1" applyBorder="1" applyAlignment="1" applyProtection="1">
      <alignment horizontal="right"/>
      <protection locked="0"/>
    </xf>
    <xf numFmtId="0" fontId="8" fillId="0" borderId="60" xfId="0" applyFont="1" applyBorder="1" applyAlignment="1" applyProtection="1">
      <alignment horizontal="center" wrapText="1"/>
      <protection locked="0"/>
    </xf>
    <xf numFmtId="0" fontId="10" fillId="0" borderId="59" xfId="3" applyFill="1" applyBorder="1" applyAlignment="1" applyProtection="1">
      <alignment horizontal="left" vertical="top" wrapText="1"/>
      <protection locked="0"/>
    </xf>
    <xf numFmtId="0" fontId="8" fillId="19" borderId="60" xfId="0" applyFont="1" applyFill="1" applyBorder="1" applyAlignment="1" applyProtection="1">
      <alignment horizontal="center" wrapText="1"/>
      <protection locked="0"/>
    </xf>
    <xf numFmtId="0" fontId="8" fillId="19" borderId="58" xfId="0" applyFont="1" applyFill="1" applyBorder="1" applyAlignment="1" applyProtection="1">
      <alignment horizontal="center" wrapText="1"/>
      <protection locked="0"/>
    </xf>
    <xf numFmtId="16" fontId="8" fillId="19" borderId="58" xfId="0" applyNumberFormat="1" applyFont="1" applyFill="1" applyBorder="1" applyAlignment="1" applyProtection="1">
      <alignment horizontal="center" wrapText="1"/>
      <protection locked="0"/>
    </xf>
    <xf numFmtId="0" fontId="8" fillId="0" borderId="59" xfId="0" applyFont="1" applyBorder="1" applyAlignment="1" applyProtection="1">
      <alignment horizontal="center" wrapText="1"/>
      <protection locked="0"/>
    </xf>
    <xf numFmtId="0" fontId="12" fillId="19" borderId="60" xfId="0" applyFont="1" applyFill="1" applyBorder="1" applyAlignment="1" applyProtection="1">
      <alignment horizontal="left" wrapText="1"/>
      <protection locked="0"/>
    </xf>
    <xf numFmtId="0" fontId="10" fillId="0" borderId="65" xfId="3" applyFill="1" applyBorder="1" applyAlignment="1" applyProtection="1">
      <alignment horizontal="left" wrapText="1"/>
      <protection locked="0"/>
    </xf>
    <xf numFmtId="0" fontId="8" fillId="19" borderId="60" xfId="0" applyFont="1" applyFill="1" applyBorder="1" applyAlignment="1" applyProtection="1">
      <alignment horizontal="left" wrapText="1"/>
      <protection locked="0"/>
    </xf>
    <xf numFmtId="0" fontId="19" fillId="0" borderId="65" xfId="3" applyFont="1" applyFill="1" applyBorder="1" applyAlignment="1" applyProtection="1">
      <alignment horizontal="left" wrapText="1"/>
      <protection locked="0"/>
    </xf>
    <xf numFmtId="0" fontId="12" fillId="0" borderId="54" xfId="3" applyFont="1" applyFill="1" applyBorder="1" applyAlignment="1" applyProtection="1">
      <alignment horizontal="center" wrapText="1"/>
      <protection locked="0"/>
    </xf>
    <xf numFmtId="0" fontId="8" fillId="0" borderId="60" xfId="0" applyFont="1" applyBorder="1" applyAlignment="1" applyProtection="1">
      <alignment horizontal="left" wrapText="1"/>
      <protection locked="0"/>
    </xf>
    <xf numFmtId="0" fontId="8" fillId="19" borderId="66" xfId="0" applyFont="1" applyFill="1" applyBorder="1" applyAlignment="1" applyProtection="1">
      <alignment horizontal="center" wrapText="1"/>
      <protection locked="0"/>
    </xf>
    <xf numFmtId="0" fontId="8" fillId="0" borderId="58" xfId="0" applyFont="1" applyBorder="1" applyAlignment="1" applyProtection="1">
      <alignment horizontal="center" wrapText="1"/>
      <protection locked="0"/>
    </xf>
    <xf numFmtId="44" fontId="13" fillId="20" borderId="67" xfId="1" applyFont="1" applyFill="1" applyBorder="1" applyAlignment="1" applyProtection="1">
      <alignment wrapText="1"/>
      <protection locked="0"/>
    </xf>
    <xf numFmtId="44" fontId="8" fillId="0" borderId="60" xfId="1" applyFont="1" applyFill="1" applyBorder="1" applyAlignment="1" applyProtection="1">
      <alignment wrapText="1"/>
      <protection locked="0"/>
    </xf>
    <xf numFmtId="44" fontId="8" fillId="0" borderId="58" xfId="1" applyFont="1" applyFill="1" applyBorder="1" applyAlignment="1" applyProtection="1">
      <alignment wrapText="1"/>
      <protection locked="0"/>
    </xf>
    <xf numFmtId="44" fontId="8" fillId="0" borderId="58" xfId="1" applyFont="1" applyFill="1" applyBorder="1" applyAlignment="1" applyProtection="1">
      <alignment horizontal="center" wrapText="1"/>
      <protection locked="0"/>
    </xf>
    <xf numFmtId="0" fontId="12" fillId="0" borderId="60" xfId="1" applyNumberFormat="1" applyFont="1" applyFill="1" applyBorder="1" applyAlignment="1" applyProtection="1">
      <alignment wrapText="1"/>
      <protection locked="0"/>
    </xf>
    <xf numFmtId="0" fontId="19" fillId="0" borderId="58" xfId="3" applyFont="1" applyFill="1" applyBorder="1" applyAlignment="1" applyProtection="1">
      <alignment horizontal="left" wrapText="1"/>
      <protection locked="0"/>
    </xf>
    <xf numFmtId="0" fontId="12" fillId="0" borderId="59" xfId="0" applyFont="1" applyBorder="1" applyAlignment="1" applyProtection="1">
      <alignment horizontal="left" wrapText="1"/>
      <protection locked="0"/>
    </xf>
    <xf numFmtId="0" fontId="12" fillId="0" borderId="67" xfId="0" applyFont="1" applyBorder="1" applyAlignment="1" applyProtection="1">
      <alignment horizontal="left" wrapText="1"/>
      <protection locked="0"/>
    </xf>
    <xf numFmtId="0" fontId="12" fillId="0" borderId="60" xfId="0" applyFont="1" applyBorder="1" applyAlignment="1" applyProtection="1">
      <alignment horizontal="left" wrapText="1"/>
      <protection locked="0"/>
    </xf>
    <xf numFmtId="166" fontId="8" fillId="0" borderId="54" xfId="0" applyNumberFormat="1" applyFont="1" applyBorder="1" applyAlignment="1" applyProtection="1">
      <alignment horizontal="right" wrapText="1"/>
      <protection locked="0"/>
    </xf>
    <xf numFmtId="164" fontId="8" fillId="0" borderId="57" xfId="0" applyNumberFormat="1" applyFont="1" applyBorder="1" applyAlignment="1" applyProtection="1">
      <alignment horizontal="right" wrapText="1" indent="1"/>
      <protection locked="0"/>
    </xf>
    <xf numFmtId="164" fontId="8" fillId="0" borderId="58" xfId="0" applyNumberFormat="1" applyFont="1" applyBorder="1" applyAlignment="1" applyProtection="1">
      <alignment horizontal="right" wrapText="1" indent="1"/>
      <protection locked="0"/>
    </xf>
    <xf numFmtId="0" fontId="25" fillId="0" borderId="58" xfId="0" applyFont="1" applyBorder="1" applyAlignment="1">
      <alignment horizontal="left" wrapText="1"/>
    </xf>
    <xf numFmtId="0" fontId="25" fillId="0" borderId="59" xfId="0" applyFont="1" applyBorder="1" applyAlignment="1">
      <alignment horizontal="left" wrapText="1"/>
    </xf>
    <xf numFmtId="18" fontId="8" fillId="0" borderId="60" xfId="0" applyNumberFormat="1" applyFont="1" applyBorder="1" applyAlignment="1" applyProtection="1">
      <alignment horizontal="center" wrapText="1"/>
      <protection locked="0"/>
    </xf>
    <xf numFmtId="18" fontId="8" fillId="0" borderId="58" xfId="0" applyNumberFormat="1" applyFont="1" applyBorder="1" applyAlignment="1" applyProtection="1">
      <alignment horizontal="center" wrapText="1"/>
      <protection locked="0"/>
    </xf>
    <xf numFmtId="2" fontId="8" fillId="0" borderId="62" xfId="0" applyNumberFormat="1" applyFont="1" applyBorder="1" applyAlignment="1" applyProtection="1">
      <alignment horizontal="center" wrapText="1"/>
      <protection locked="0"/>
    </xf>
    <xf numFmtId="2" fontId="8" fillId="0" borderId="63" xfId="0" applyNumberFormat="1" applyFont="1" applyBorder="1" applyAlignment="1" applyProtection="1">
      <alignment horizontal="center" wrapText="1"/>
      <protection locked="0"/>
    </xf>
    <xf numFmtId="18" fontId="8" fillId="0" borderId="57" xfId="0" applyNumberFormat="1" applyFont="1" applyBorder="1" applyAlignment="1" applyProtection="1">
      <alignment horizontal="center" wrapText="1"/>
      <protection locked="0"/>
    </xf>
    <xf numFmtId="2" fontId="8" fillId="0" borderId="59" xfId="0" applyNumberFormat="1" applyFont="1" applyBorder="1" applyAlignment="1" applyProtection="1">
      <alignment horizontal="center" wrapText="1"/>
      <protection locked="0"/>
    </xf>
    <xf numFmtId="1" fontId="8" fillId="0" borderId="63" xfId="0" applyNumberFormat="1" applyFont="1" applyBorder="1" applyAlignment="1" applyProtection="1">
      <alignment horizontal="center" wrapText="1"/>
      <protection locked="0"/>
    </xf>
    <xf numFmtId="0" fontId="8" fillId="0" borderId="64" xfId="0" applyFont="1" applyBorder="1" applyAlignment="1" applyProtection="1">
      <alignment horizontal="center"/>
      <protection locked="0"/>
    </xf>
    <xf numFmtId="0" fontId="18" fillId="0" borderId="58" xfId="3" applyFont="1" applyFill="1" applyBorder="1"/>
    <xf numFmtId="0" fontId="12" fillId="24" borderId="60" xfId="0" applyFont="1" applyFill="1" applyBorder="1" applyAlignment="1" applyProtection="1">
      <alignment horizontal="left" wrapText="1"/>
      <protection locked="0"/>
    </xf>
    <xf numFmtId="0" fontId="32" fillId="0" borderId="65" xfId="3" applyFont="1" applyFill="1" applyBorder="1" applyAlignment="1" applyProtection="1">
      <alignment horizontal="left" wrapText="1"/>
      <protection locked="0"/>
    </xf>
    <xf numFmtId="0" fontId="8" fillId="21" borderId="58" xfId="0" applyFont="1" applyFill="1" applyBorder="1" applyAlignment="1" applyProtection="1">
      <alignment horizontal="center" wrapText="1"/>
      <protection locked="0"/>
    </xf>
    <xf numFmtId="49" fontId="12" fillId="19" borderId="58" xfId="1" applyNumberFormat="1" applyFont="1" applyFill="1" applyBorder="1" applyAlignment="1" applyProtection="1">
      <alignment wrapText="1"/>
      <protection locked="0"/>
    </xf>
    <xf numFmtId="0" fontId="12" fillId="0" borderId="58" xfId="0" applyFont="1" applyBorder="1" applyAlignment="1" applyProtection="1">
      <alignment horizontal="left" wrapText="1"/>
      <protection locked="0"/>
    </xf>
    <xf numFmtId="0" fontId="24" fillId="0" borderId="60" xfId="0" applyFont="1" applyBorder="1"/>
    <xf numFmtId="0" fontId="8" fillId="0" borderId="58" xfId="0" applyFont="1" applyBorder="1" applyAlignment="1" applyProtection="1">
      <alignment horizontal="left" wrapText="1"/>
      <protection locked="0"/>
    </xf>
    <xf numFmtId="0" fontId="8" fillId="0" borderId="59" xfId="0" applyFont="1" applyBorder="1" applyAlignment="1" applyProtection="1">
      <alignment wrapText="1"/>
      <protection locked="0"/>
    </xf>
    <xf numFmtId="0" fontId="26" fillId="0" borderId="58" xfId="3" applyFont="1" applyFill="1" applyBorder="1" applyAlignment="1" applyProtection="1">
      <alignment wrapText="1"/>
      <protection locked="0"/>
    </xf>
    <xf numFmtId="0" fontId="8" fillId="22" borderId="60" xfId="0" applyFont="1" applyFill="1" applyBorder="1" applyAlignment="1" applyProtection="1">
      <alignment horizontal="left" wrapText="1"/>
      <protection locked="0"/>
    </xf>
    <xf numFmtId="0" fontId="33" fillId="0" borderId="65" xfId="3" applyFont="1" applyFill="1" applyBorder="1" applyAlignment="1" applyProtection="1">
      <alignment horizontal="left" wrapText="1"/>
      <protection locked="0"/>
    </xf>
    <xf numFmtId="0" fontId="12" fillId="0" borderId="60" xfId="1" applyNumberFormat="1" applyFont="1" applyBorder="1" applyAlignment="1" applyProtection="1">
      <alignment wrapText="1"/>
      <protection locked="0"/>
    </xf>
    <xf numFmtId="166" fontId="8" fillId="0" borderId="27" xfId="0" applyNumberFormat="1" applyFont="1" applyBorder="1" applyAlignment="1" applyProtection="1">
      <alignment horizontal="right" wrapText="1"/>
      <protection locked="0"/>
    </xf>
    <xf numFmtId="0" fontId="14" fillId="0" borderId="58" xfId="3" applyFont="1" applyFill="1" applyBorder="1" applyAlignment="1" applyProtection="1">
      <alignment wrapText="1"/>
      <protection locked="0"/>
    </xf>
    <xf numFmtId="166" fontId="8" fillId="0" borderId="26" xfId="0" applyNumberFormat="1" applyFont="1" applyBorder="1" applyAlignment="1" applyProtection="1">
      <alignment horizontal="right" wrapText="1"/>
      <protection locked="0"/>
    </xf>
    <xf numFmtId="0" fontId="9" fillId="0" borderId="58" xfId="0" applyFont="1" applyBorder="1" applyAlignment="1" applyProtection="1">
      <alignment horizontal="left" wrapText="1"/>
      <protection locked="0"/>
    </xf>
    <xf numFmtId="0" fontId="9" fillId="0" borderId="59" xfId="0" applyFont="1" applyBorder="1" applyAlignment="1">
      <alignment horizontal="right"/>
    </xf>
    <xf numFmtId="0" fontId="10" fillId="0" borderId="59" xfId="3" applyFill="1" applyBorder="1" applyAlignment="1">
      <alignment vertical="top"/>
    </xf>
    <xf numFmtId="44" fontId="8" fillId="23" borderId="58" xfId="1" applyFont="1" applyFill="1" applyBorder="1" applyAlignment="1" applyProtection="1">
      <alignment wrapText="1"/>
      <protection locked="0"/>
    </xf>
    <xf numFmtId="49" fontId="17" fillId="19" borderId="58" xfId="1" applyNumberFormat="1" applyFont="1" applyFill="1" applyBorder="1" applyAlignment="1" applyProtection="1">
      <alignment wrapText="1"/>
      <protection locked="0"/>
    </xf>
    <xf numFmtId="0" fontId="17" fillId="0" borderId="58" xfId="0" applyFont="1" applyBorder="1"/>
    <xf numFmtId="0" fontId="8" fillId="0" borderId="59" xfId="0" applyFont="1" applyBorder="1" applyAlignment="1" applyProtection="1">
      <alignment horizontal="right" wrapText="1"/>
      <protection locked="0"/>
    </xf>
    <xf numFmtId="0" fontId="34" fillId="0" borderId="65" xfId="3" applyFont="1" applyFill="1" applyBorder="1" applyAlignment="1" applyProtection="1">
      <alignment horizontal="left" wrapText="1"/>
      <protection locked="0"/>
    </xf>
    <xf numFmtId="0" fontId="14" fillId="0" borderId="58" xfId="3" applyFont="1" applyBorder="1"/>
    <xf numFmtId="0" fontId="35" fillId="0" borderId="59" xfId="0" applyFont="1" applyBorder="1" applyAlignment="1">
      <alignment horizontal="right"/>
    </xf>
    <xf numFmtId="0" fontId="23" fillId="0" borderId="54" xfId="3" applyFont="1" applyFill="1" applyBorder="1" applyAlignment="1" applyProtection="1">
      <alignment horizontal="center" wrapText="1"/>
      <protection locked="0"/>
    </xf>
    <xf numFmtId="49" fontId="18" fillId="19" borderId="58" xfId="1" applyNumberFormat="1" applyFont="1" applyFill="1" applyBorder="1" applyAlignment="1" applyProtection="1">
      <alignment wrapText="1"/>
      <protection locked="0"/>
    </xf>
    <xf numFmtId="0" fontId="36" fillId="0" borderId="0" xfId="0" applyFont="1"/>
    <xf numFmtId="0" fontId="25" fillId="0" borderId="16" xfId="0" applyFont="1" applyBorder="1" applyAlignment="1">
      <alignment horizontal="left"/>
    </xf>
    <xf numFmtId="0" fontId="9" fillId="0" borderId="0" xfId="0" applyFont="1"/>
    <xf numFmtId="0" fontId="18" fillId="0" borderId="58" xfId="3" applyFont="1" applyBorder="1"/>
    <xf numFmtId="0" fontId="9" fillId="0" borderId="0" xfId="0" applyFont="1" applyAlignment="1">
      <alignment horizontal="right"/>
    </xf>
    <xf numFmtId="0" fontId="8" fillId="25" borderId="60" xfId="0" applyFont="1" applyFill="1" applyBorder="1" applyAlignment="1" applyProtection="1">
      <alignment horizontal="left" wrapText="1"/>
      <protection locked="0"/>
    </xf>
    <xf numFmtId="0" fontId="18" fillId="0" borderId="58" xfId="3" applyFont="1" applyFill="1" applyBorder="1" applyAlignment="1" applyProtection="1">
      <alignment wrapText="1"/>
      <protection locked="0"/>
    </xf>
    <xf numFmtId="44" fontId="8" fillId="0" borderId="58" xfId="1" applyFont="1" applyBorder="1" applyAlignment="1" applyProtection="1">
      <alignment wrapText="1"/>
      <protection locked="0"/>
    </xf>
    <xf numFmtId="0" fontId="17" fillId="0" borderId="0" xfId="0" applyFont="1"/>
    <xf numFmtId="0" fontId="37" fillId="0" borderId="30" xfId="0" applyFont="1" applyBorder="1"/>
    <xf numFmtId="0" fontId="11" fillId="0" borderId="65" xfId="3" applyFont="1" applyFill="1" applyBorder="1" applyAlignment="1" applyProtection="1">
      <alignment horizontal="left" wrapText="1"/>
      <protection locked="0"/>
    </xf>
    <xf numFmtId="0" fontId="8" fillId="0" borderId="68" xfId="0" applyFont="1" applyBorder="1" applyAlignment="1" applyProtection="1">
      <alignment horizontal="left" wrapText="1"/>
      <protection locked="0"/>
    </xf>
    <xf numFmtId="0" fontId="8" fillId="0" borderId="69" xfId="0" applyFont="1" applyBorder="1" applyAlignment="1" applyProtection="1">
      <alignment wrapText="1"/>
      <protection locked="0"/>
    </xf>
    <xf numFmtId="0" fontId="10" fillId="0" borderId="59" xfId="3" applyBorder="1" applyAlignment="1" applyProtection="1">
      <alignment horizontal="left" vertical="top" wrapText="1"/>
      <protection locked="0"/>
    </xf>
    <xf numFmtId="0" fontId="10" fillId="0" borderId="65" xfId="3" applyBorder="1" applyAlignment="1" applyProtection="1">
      <alignment horizontal="left" wrapText="1"/>
      <protection locked="0"/>
    </xf>
    <xf numFmtId="0" fontId="16" fillId="0" borderId="54" xfId="3" applyFont="1" applyBorder="1" applyAlignment="1" applyProtection="1">
      <alignment horizontal="center" wrapText="1"/>
      <protection locked="0"/>
    </xf>
    <xf numFmtId="0" fontId="10" fillId="0" borderId="30" xfId="3" applyBorder="1"/>
    <xf numFmtId="0" fontId="16" fillId="0" borderId="55" xfId="3" applyFont="1" applyBorder="1" applyAlignment="1">
      <alignment horizontal="center"/>
    </xf>
    <xf numFmtId="44" fontId="8" fillId="0" borderId="58" xfId="1" applyFont="1" applyBorder="1" applyAlignment="1" applyProtection="1">
      <alignment horizontal="center" wrapText="1"/>
      <protection locked="0"/>
    </xf>
    <xf numFmtId="0" fontId="12" fillId="0" borderId="58" xfId="0" applyFont="1" applyBorder="1"/>
    <xf numFmtId="0" fontId="12" fillId="0" borderId="67" xfId="0" applyFont="1" applyBorder="1" applyAlignment="1">
      <alignment wrapText="1"/>
    </xf>
    <xf numFmtId="0" fontId="15" fillId="0" borderId="65" xfId="3" applyFont="1" applyFill="1" applyBorder="1" applyAlignment="1" applyProtection="1">
      <alignment horizontal="left" vertical="center" wrapText="1"/>
      <protection locked="0"/>
    </xf>
    <xf numFmtId="0" fontId="16" fillId="0" borderId="54" xfId="3" applyFont="1" applyFill="1" applyBorder="1" applyAlignment="1" applyProtection="1">
      <alignment horizontal="center" vertical="center" wrapText="1"/>
      <protection locked="0"/>
    </xf>
    <xf numFmtId="16" fontId="22" fillId="19" borderId="58" xfId="0" applyNumberFormat="1" applyFont="1" applyFill="1" applyBorder="1" applyAlignment="1" applyProtection="1">
      <alignment horizontal="center" wrapText="1"/>
      <protection locked="0"/>
    </xf>
    <xf numFmtId="0" fontId="8" fillId="0" borderId="59" xfId="0" applyFont="1" applyBorder="1" applyAlignment="1" applyProtection="1">
      <alignment horizontal="center" vertical="top" wrapText="1"/>
      <protection locked="0"/>
    </xf>
    <xf numFmtId="0" fontId="17" fillId="19" borderId="60" xfId="0" applyFont="1" applyFill="1" applyBorder="1" applyAlignment="1" applyProtection="1">
      <alignment horizontal="left" wrapText="1"/>
      <protection locked="0"/>
    </xf>
    <xf numFmtId="0" fontId="8" fillId="21" borderId="46" xfId="0" applyFont="1" applyFill="1" applyBorder="1" applyAlignment="1" applyProtection="1">
      <alignment horizontal="center" wrapText="1"/>
      <protection locked="0"/>
    </xf>
    <xf numFmtId="0" fontId="12" fillId="22" borderId="60" xfId="0" applyFont="1" applyFill="1" applyBorder="1" applyAlignment="1" applyProtection="1">
      <alignment horizontal="left" wrapText="1"/>
      <protection locked="0"/>
    </xf>
    <xf numFmtId="0" fontId="38" fillId="0" borderId="65" xfId="3" applyFont="1" applyFill="1" applyBorder="1" applyAlignment="1" applyProtection="1">
      <alignment horizontal="left" wrapText="1"/>
      <protection locked="0"/>
    </xf>
    <xf numFmtId="0" fontId="8" fillId="23" borderId="58" xfId="0" applyFont="1" applyFill="1" applyBorder="1" applyAlignment="1" applyProtection="1">
      <alignment horizontal="center" wrapText="1"/>
      <protection locked="0"/>
    </xf>
    <xf numFmtId="0" fontId="8" fillId="0" borderId="65" xfId="0" applyFont="1" applyBorder="1" applyAlignment="1" applyProtection="1">
      <alignment horizontal="left" wrapText="1"/>
      <protection locked="0"/>
    </xf>
    <xf numFmtId="0" fontId="0" fillId="0" borderId="70" xfId="0" applyBorder="1"/>
    <xf numFmtId="44" fontId="8" fillId="23" borderId="60" xfId="1" applyFont="1" applyFill="1" applyBorder="1" applyAlignment="1" applyProtection="1">
      <alignment wrapText="1"/>
      <protection locked="0"/>
    </xf>
    <xf numFmtId="0" fontId="8" fillId="23" borderId="59" xfId="0" applyFont="1" applyFill="1" applyBorder="1" applyAlignment="1" applyProtection="1">
      <alignment horizontal="left" wrapText="1"/>
      <protection locked="0"/>
    </xf>
    <xf numFmtId="2" fontId="8" fillId="0" borderId="71" xfId="0" applyNumberFormat="1" applyFont="1" applyBorder="1" applyAlignment="1" applyProtection="1">
      <alignment horizontal="center" wrapText="1"/>
      <protection locked="0"/>
    </xf>
    <xf numFmtId="0" fontId="39" fillId="0" borderId="76" xfId="0" applyFont="1" applyBorder="1"/>
    <xf numFmtId="0" fontId="24" fillId="0" borderId="60" xfId="0" applyFont="1" applyBorder="1" applyAlignment="1">
      <alignment wrapText="1"/>
    </xf>
    <xf numFmtId="0" fontId="8" fillId="23" borderId="59" xfId="0" applyFont="1" applyFill="1" applyBorder="1" applyAlignment="1" applyProtection="1">
      <alignment wrapText="1"/>
      <protection locked="0"/>
    </xf>
    <xf numFmtId="164" fontId="8" fillId="0" borderId="58" xfId="0" applyNumberFormat="1" applyFont="1" applyBorder="1" applyAlignment="1" applyProtection="1">
      <alignment horizontal="left" wrapText="1"/>
      <protection locked="0"/>
    </xf>
    <xf numFmtId="0" fontId="25" fillId="0" borderId="77" xfId="0" applyFont="1" applyBorder="1" applyAlignment="1">
      <alignment horizontal="left" wrapText="1"/>
    </xf>
    <xf numFmtId="0" fontId="25" fillId="0" borderId="78" xfId="0" applyFont="1" applyBorder="1" applyAlignment="1">
      <alignment horizontal="left" wrapText="1"/>
    </xf>
    <xf numFmtId="0" fontId="28" fillId="0" borderId="0" xfId="0" applyFont="1" applyAlignment="1">
      <alignment horizontal="right"/>
    </xf>
    <xf numFmtId="0" fontId="39" fillId="0" borderId="30" xfId="0" applyFont="1" applyBorder="1"/>
    <xf numFmtId="16" fontId="8" fillId="0" borderId="59" xfId="0" applyNumberFormat="1" applyFont="1" applyBorder="1" applyAlignment="1" applyProtection="1">
      <alignment horizontal="center" wrapText="1"/>
      <protection locked="0"/>
    </xf>
    <xf numFmtId="0" fontId="39" fillId="0" borderId="79" xfId="0" applyFont="1" applyBorder="1"/>
    <xf numFmtId="0" fontId="8" fillId="0" borderId="64" xfId="0" applyFont="1" applyBorder="1" applyAlignment="1" applyProtection="1">
      <alignment horizontal="center" vertical="top" wrapText="1"/>
      <protection locked="0"/>
    </xf>
    <xf numFmtId="0" fontId="39" fillId="0" borderId="70" xfId="0" applyFont="1" applyBorder="1"/>
    <xf numFmtId="164" fontId="8" fillId="0" borderId="58" xfId="0" applyNumberFormat="1" applyFont="1" applyBorder="1" applyAlignment="1">
      <alignment horizontal="left" wrapText="1" indent="1"/>
    </xf>
    <xf numFmtId="0" fontId="9" fillId="0" borderId="60" xfId="0" applyFont="1" applyBorder="1"/>
    <xf numFmtId="16" fontId="8" fillId="19" borderId="60" xfId="0" applyNumberFormat="1" applyFont="1" applyFill="1" applyBorder="1" applyAlignment="1" applyProtection="1">
      <alignment horizontal="center" wrapText="1"/>
      <protection locked="0"/>
    </xf>
    <xf numFmtId="0" fontId="39" fillId="0" borderId="80" xfId="0" applyFont="1" applyBorder="1"/>
    <xf numFmtId="166" fontId="8" fillId="0" borderId="81" xfId="0" applyNumberFormat="1" applyFont="1" applyBorder="1" applyAlignment="1" applyProtection="1">
      <alignment horizontal="right" wrapText="1"/>
      <protection locked="0"/>
    </xf>
    <xf numFmtId="0" fontId="8" fillId="0" borderId="82" xfId="0" applyFont="1" applyBorder="1" applyProtection="1">
      <protection locked="0"/>
    </xf>
    <xf numFmtId="164" fontId="8" fillId="0" borderId="72" xfId="0" applyNumberFormat="1" applyFont="1" applyBorder="1" applyAlignment="1" applyProtection="1">
      <alignment horizontal="right" wrapText="1" indent="1"/>
      <protection locked="0"/>
    </xf>
    <xf numFmtId="164" fontId="8" fillId="0" borderId="73" xfId="0" applyNumberFormat="1" applyFont="1" applyBorder="1" applyAlignment="1">
      <alignment horizontal="right" wrapText="1" indent="1"/>
    </xf>
    <xf numFmtId="164" fontId="8" fillId="0" borderId="73" xfId="0" applyNumberFormat="1" applyFont="1" applyBorder="1" applyAlignment="1" applyProtection="1">
      <alignment horizontal="left" wrapText="1" indent="1"/>
      <protection locked="0"/>
    </xf>
    <xf numFmtId="0" fontId="8" fillId="0" borderId="73" xfId="0" applyFont="1" applyBorder="1" applyAlignment="1" applyProtection="1">
      <alignment horizontal="left" wrapText="1"/>
      <protection locked="0"/>
    </xf>
    <xf numFmtId="0" fontId="8" fillId="0" borderId="74" xfId="0" applyFont="1" applyBorder="1" applyAlignment="1" applyProtection="1">
      <alignment wrapText="1"/>
      <protection locked="0"/>
    </xf>
    <xf numFmtId="1" fontId="8" fillId="0" borderId="83" xfId="0" applyNumberFormat="1" applyFont="1" applyBorder="1" applyAlignment="1" applyProtection="1">
      <alignment horizontal="center" wrapText="1"/>
      <protection locked="0"/>
    </xf>
    <xf numFmtId="1" fontId="8" fillId="0" borderId="84" xfId="0" applyNumberFormat="1" applyFont="1" applyBorder="1" applyAlignment="1" applyProtection="1">
      <alignment horizontal="center" wrapText="1"/>
      <protection locked="0"/>
    </xf>
    <xf numFmtId="1" fontId="8" fillId="0" borderId="72" xfId="0" applyNumberFormat="1" applyFont="1" applyBorder="1" applyAlignment="1" applyProtection="1">
      <alignment horizontal="center" wrapText="1"/>
      <protection locked="0"/>
    </xf>
    <xf numFmtId="1" fontId="8" fillId="0" borderId="74" xfId="0" applyNumberFormat="1" applyFont="1" applyBorder="1" applyAlignment="1" applyProtection="1">
      <alignment horizontal="center" wrapText="1"/>
      <protection locked="0"/>
    </xf>
    <xf numFmtId="18" fontId="8" fillId="0" borderId="83" xfId="0" applyNumberFormat="1" applyFont="1" applyBorder="1" applyAlignment="1" applyProtection="1">
      <alignment horizontal="center" wrapText="1"/>
      <protection locked="0"/>
    </xf>
    <xf numFmtId="18" fontId="8" fillId="0" borderId="73" xfId="0" applyNumberFormat="1" applyFont="1" applyBorder="1" applyAlignment="1" applyProtection="1">
      <alignment horizontal="center" wrapText="1"/>
      <protection locked="0"/>
    </xf>
    <xf numFmtId="2" fontId="8" fillId="0" borderId="85" xfId="0" applyNumberFormat="1" applyFont="1" applyBorder="1" applyAlignment="1" applyProtection="1">
      <alignment horizontal="center" wrapText="1"/>
      <protection locked="0"/>
    </xf>
    <xf numFmtId="2" fontId="8" fillId="0" borderId="0" xfId="0" applyNumberFormat="1" applyFont="1" applyAlignment="1" applyProtection="1">
      <alignment horizontal="center" wrapText="1"/>
      <protection locked="0"/>
    </xf>
    <xf numFmtId="0" fontId="8" fillId="0" borderId="75" xfId="0" applyFont="1" applyBorder="1" applyAlignment="1" applyProtection="1">
      <alignment horizontal="center" wrapText="1"/>
      <protection locked="0"/>
    </xf>
    <xf numFmtId="1" fontId="8" fillId="0" borderId="73" xfId="0" applyNumberFormat="1" applyFont="1" applyBorder="1" applyAlignment="1" applyProtection="1">
      <alignment horizontal="center" wrapText="1"/>
      <protection locked="0"/>
    </xf>
    <xf numFmtId="1" fontId="8" fillId="0" borderId="75" xfId="0" applyNumberFormat="1" applyFont="1" applyBorder="1" applyAlignment="1" applyProtection="1">
      <alignment horizontal="center" wrapText="1"/>
      <protection locked="0"/>
    </xf>
    <xf numFmtId="0" fontId="9" fillId="0" borderId="83" xfId="0" applyFont="1" applyBorder="1" applyAlignment="1" applyProtection="1">
      <alignment horizontal="left" wrapText="1" indent="1"/>
      <protection locked="0"/>
    </xf>
    <xf numFmtId="0" fontId="14" fillId="0" borderId="73" xfId="3" applyFont="1" applyFill="1" applyBorder="1" applyAlignment="1" applyProtection="1">
      <alignment wrapText="1"/>
      <protection locked="0"/>
    </xf>
    <xf numFmtId="0" fontId="8" fillId="0" borderId="74" xfId="0" applyFont="1" applyBorder="1" applyAlignment="1" applyProtection="1">
      <alignment horizontal="right"/>
      <protection locked="0"/>
    </xf>
    <xf numFmtId="0" fontId="8" fillId="0" borderId="83" xfId="0" applyFont="1" applyBorder="1" applyAlignment="1" applyProtection="1">
      <alignment horizontal="center" wrapText="1"/>
      <protection locked="0"/>
    </xf>
    <xf numFmtId="0" fontId="10" fillId="0" borderId="74" xfId="3" applyFill="1" applyBorder="1" applyAlignment="1" applyProtection="1">
      <alignment horizontal="left" vertical="top" wrapText="1"/>
      <protection locked="0"/>
    </xf>
    <xf numFmtId="0" fontId="8" fillId="19" borderId="83" xfId="0" applyFont="1" applyFill="1" applyBorder="1" applyAlignment="1" applyProtection="1">
      <alignment horizontal="center" wrapText="1"/>
      <protection locked="0"/>
    </xf>
    <xf numFmtId="0" fontId="8" fillId="19" borderId="73" xfId="0" applyFont="1" applyFill="1" applyBorder="1" applyAlignment="1" applyProtection="1">
      <alignment horizontal="center" wrapText="1"/>
      <protection locked="0"/>
    </xf>
    <xf numFmtId="16" fontId="8" fillId="19" borderId="73" xfId="0" applyNumberFormat="1" applyFont="1" applyFill="1" applyBorder="1" applyAlignment="1" applyProtection="1">
      <alignment horizontal="center" wrapText="1"/>
      <protection locked="0"/>
    </xf>
    <xf numFmtId="0" fontId="8" fillId="0" borderId="74" xfId="0" applyFont="1" applyBorder="1" applyAlignment="1" applyProtection="1">
      <alignment horizontal="center" wrapText="1"/>
      <protection locked="0"/>
    </xf>
    <xf numFmtId="0" fontId="11" fillId="0" borderId="90" xfId="3" applyFont="1" applyFill="1" applyBorder="1" applyAlignment="1" applyProtection="1">
      <alignment horizontal="left" wrapText="1"/>
      <protection locked="0"/>
    </xf>
    <xf numFmtId="0" fontId="8" fillId="19" borderId="91" xfId="0" applyFont="1" applyFill="1" applyBorder="1" applyAlignment="1" applyProtection="1">
      <alignment horizontal="left" wrapText="1"/>
      <protection locked="0"/>
    </xf>
    <xf numFmtId="0" fontId="11" fillId="0" borderId="90" xfId="3" applyFont="1" applyFill="1" applyBorder="1" applyAlignment="1">
      <alignment wrapText="1"/>
    </xf>
    <xf numFmtId="0" fontId="8" fillId="0" borderId="83" xfId="0" applyFont="1" applyBorder="1" applyAlignment="1" applyProtection="1">
      <alignment horizontal="left" wrapText="1"/>
      <protection locked="0"/>
    </xf>
    <xf numFmtId="0" fontId="8" fillId="0" borderId="73" xfId="0" applyFont="1" applyBorder="1" applyAlignment="1" applyProtection="1">
      <alignment horizontal="center" wrapText="1"/>
      <protection locked="0"/>
    </xf>
    <xf numFmtId="44" fontId="13" fillId="20" borderId="92" xfId="1" applyFont="1" applyFill="1" applyBorder="1" applyAlignment="1" applyProtection="1">
      <alignment wrapText="1"/>
      <protection locked="0"/>
    </xf>
    <xf numFmtId="44" fontId="8" fillId="0" borderId="83" xfId="1" applyFont="1" applyFill="1" applyBorder="1" applyAlignment="1" applyProtection="1">
      <alignment wrapText="1"/>
      <protection locked="0"/>
    </xf>
    <xf numFmtId="44" fontId="8" fillId="0" borderId="73" xfId="1" applyFont="1" applyFill="1" applyBorder="1" applyAlignment="1" applyProtection="1">
      <alignment wrapText="1"/>
      <protection locked="0"/>
    </xf>
    <xf numFmtId="49" fontId="12" fillId="19" borderId="73" xfId="1" applyNumberFormat="1" applyFont="1" applyFill="1" applyBorder="1" applyAlignment="1" applyProtection="1">
      <alignment wrapText="1"/>
      <protection locked="0"/>
    </xf>
    <xf numFmtId="44" fontId="8" fillId="0" borderId="73" xfId="1" applyFont="1" applyFill="1" applyBorder="1" applyAlignment="1" applyProtection="1">
      <alignment horizontal="center" wrapText="1"/>
      <protection locked="0"/>
    </xf>
    <xf numFmtId="0" fontId="12" fillId="0" borderId="73" xfId="0" applyFont="1" applyBorder="1" applyAlignment="1" applyProtection="1">
      <alignment horizontal="left"/>
      <protection locked="0"/>
    </xf>
    <xf numFmtId="0" fontId="12" fillId="0" borderId="74" xfId="0" applyFont="1" applyBorder="1" applyAlignment="1" applyProtection="1">
      <alignment horizontal="left" wrapText="1"/>
      <protection locked="0"/>
    </xf>
    <xf numFmtId="0" fontId="12" fillId="0" borderId="92" xfId="0" applyFont="1" applyBorder="1" applyAlignment="1" applyProtection="1">
      <alignment horizontal="left" wrapText="1"/>
      <protection locked="0"/>
    </xf>
    <xf numFmtId="0" fontId="23" fillId="0" borderId="83" xfId="0" applyFont="1" applyBorder="1" applyAlignment="1">
      <alignment wrapText="1"/>
    </xf>
    <xf numFmtId="164" fontId="6" fillId="26" borderId="35" xfId="0" applyNumberFormat="1" applyFont="1" applyFill="1" applyBorder="1" applyAlignment="1">
      <alignment horizontal="right" wrapText="1" indent="1"/>
    </xf>
    <xf numFmtId="164" fontId="6" fillId="26" borderId="36" xfId="0" applyNumberFormat="1" applyFont="1" applyFill="1" applyBorder="1" applyAlignment="1">
      <alignment horizontal="right" wrapText="1" indent="1"/>
    </xf>
    <xf numFmtId="164" fontId="6" fillId="26" borderId="37" xfId="0" applyNumberFormat="1" applyFont="1" applyFill="1" applyBorder="1" applyAlignment="1">
      <alignment horizontal="left" wrapText="1" indent="1"/>
    </xf>
    <xf numFmtId="0" fontId="13" fillId="26" borderId="37" xfId="0" applyFont="1" applyFill="1" applyBorder="1" applyAlignment="1">
      <alignment horizontal="left"/>
    </xf>
    <xf numFmtId="0" fontId="13" fillId="26" borderId="37" xfId="0" applyFont="1" applyFill="1" applyBorder="1"/>
    <xf numFmtId="1" fontId="13" fillId="26" borderId="38" xfId="0" applyNumberFormat="1" applyFont="1" applyFill="1" applyBorder="1" applyAlignment="1">
      <alignment horizontal="center"/>
    </xf>
    <xf numFmtId="1" fontId="13" fillId="26" borderId="39" xfId="0" applyNumberFormat="1" applyFont="1" applyFill="1" applyBorder="1" applyAlignment="1">
      <alignment horizontal="center"/>
    </xf>
    <xf numFmtId="1" fontId="13" fillId="26" borderId="37" xfId="0" applyNumberFormat="1" applyFont="1" applyFill="1" applyBorder="1" applyAlignment="1">
      <alignment horizontal="center"/>
    </xf>
    <xf numFmtId="18" fontId="13" fillId="26" borderId="38" xfId="0" applyNumberFormat="1" applyFont="1" applyFill="1" applyBorder="1" applyAlignment="1">
      <alignment horizontal="center"/>
    </xf>
    <xf numFmtId="18" fontId="13" fillId="26" borderId="37" xfId="0" applyNumberFormat="1" applyFont="1" applyFill="1" applyBorder="1" applyAlignment="1">
      <alignment horizontal="center"/>
    </xf>
    <xf numFmtId="2" fontId="13" fillId="26" borderId="41" xfId="0" applyNumberFormat="1" applyFont="1" applyFill="1" applyBorder="1" applyAlignment="1">
      <alignment horizontal="center"/>
    </xf>
    <xf numFmtId="2" fontId="13" fillId="26" borderId="36" xfId="0" applyNumberFormat="1" applyFont="1" applyFill="1" applyBorder="1" applyAlignment="1">
      <alignment horizontal="center"/>
    </xf>
    <xf numFmtId="2" fontId="13" fillId="26" borderId="37" xfId="0" applyNumberFormat="1" applyFont="1" applyFill="1" applyBorder="1" applyAlignment="1">
      <alignment horizontal="center"/>
    </xf>
    <xf numFmtId="1" fontId="13" fillId="26" borderId="44" xfId="0" applyNumberFormat="1" applyFont="1" applyFill="1" applyBorder="1" applyAlignment="1">
      <alignment horizontal="center"/>
    </xf>
    <xf numFmtId="0" fontId="13" fillId="26" borderId="38" xfId="0" applyFont="1" applyFill="1" applyBorder="1" applyAlignment="1">
      <alignment horizontal="center"/>
    </xf>
    <xf numFmtId="1" fontId="29" fillId="26" borderId="38" xfId="0" applyNumberFormat="1" applyFont="1" applyFill="1" applyBorder="1" applyAlignment="1">
      <alignment horizontal="center"/>
    </xf>
    <xf numFmtId="1" fontId="13" fillId="26" borderId="40" xfId="0" applyNumberFormat="1" applyFont="1" applyFill="1" applyBorder="1" applyAlignment="1">
      <alignment horizontal="center"/>
    </xf>
    <xf numFmtId="1" fontId="13" fillId="26" borderId="36" xfId="0" applyNumberFormat="1" applyFont="1" applyFill="1" applyBorder="1" applyAlignment="1">
      <alignment horizontal="center"/>
    </xf>
    <xf numFmtId="1" fontId="13" fillId="26" borderId="42" xfId="0" applyNumberFormat="1" applyFont="1" applyFill="1" applyBorder="1" applyAlignment="1">
      <alignment horizontal="center"/>
    </xf>
    <xf numFmtId="0" fontId="30" fillId="26" borderId="38" xfId="0" applyFont="1" applyFill="1" applyBorder="1" applyAlignment="1">
      <alignment horizontal="left" indent="1"/>
    </xf>
    <xf numFmtId="0" fontId="31" fillId="26" borderId="37" xfId="0" applyFont="1" applyFill="1" applyBorder="1"/>
    <xf numFmtId="0" fontId="13" fillId="26" borderId="37" xfId="0" applyFont="1" applyFill="1" applyBorder="1" applyAlignment="1">
      <alignment horizontal="right"/>
    </xf>
    <xf numFmtId="1" fontId="7" fillId="26" borderId="37" xfId="0" applyNumberFormat="1" applyFont="1" applyFill="1" applyBorder="1" applyAlignment="1">
      <alignment horizontal="center"/>
    </xf>
    <xf numFmtId="0" fontId="40" fillId="27" borderId="37" xfId="0" applyFont="1" applyFill="1" applyBorder="1" applyAlignment="1" applyProtection="1">
      <alignment horizontal="center" wrapText="1"/>
      <protection locked="0"/>
    </xf>
    <xf numFmtId="0" fontId="8" fillId="27" borderId="37" xfId="0" applyFont="1" applyFill="1" applyBorder="1" applyAlignment="1" applyProtection="1">
      <alignment horizontal="center" wrapText="1"/>
      <protection locked="0"/>
    </xf>
    <xf numFmtId="16" fontId="8" fillId="27" borderId="37" xfId="0" applyNumberFormat="1" applyFont="1" applyFill="1" applyBorder="1" applyAlignment="1" applyProtection="1">
      <alignment horizontal="center" wrapText="1"/>
      <protection locked="0"/>
    </xf>
    <xf numFmtId="0" fontId="13" fillId="26" borderId="40" xfId="2" applyFont="1" applyFill="1" applyBorder="1" applyAlignment="1">
      <alignment horizontal="left" wrapText="1"/>
    </xf>
    <xf numFmtId="0" fontId="13" fillId="26" borderId="42" xfId="2" applyFont="1" applyFill="1" applyBorder="1" applyAlignment="1">
      <alignment horizontal="left" wrapText="1"/>
    </xf>
    <xf numFmtId="0" fontId="13" fillId="26" borderId="39" xfId="2" applyFont="1" applyFill="1" applyBorder="1" applyAlignment="1">
      <alignment horizontal="center" wrapText="1"/>
    </xf>
    <xf numFmtId="0" fontId="13" fillId="26" borderId="36" xfId="0" applyFont="1" applyFill="1" applyBorder="1" applyAlignment="1">
      <alignment horizontal="left" wrapText="1"/>
    </xf>
    <xf numFmtId="0" fontId="13" fillId="26" borderId="42" xfId="0" applyFont="1" applyFill="1" applyBorder="1" applyAlignment="1">
      <alignment horizontal="left" wrapText="1"/>
    </xf>
    <xf numFmtId="0" fontId="13" fillId="26" borderId="43" xfId="0" applyFont="1" applyFill="1" applyBorder="1" applyAlignment="1">
      <alignment horizontal="center" wrapText="1"/>
    </xf>
    <xf numFmtId="0" fontId="13" fillId="26" borderId="36" xfId="2" applyFont="1" applyFill="1" applyBorder="1" applyAlignment="1">
      <alignment horizontal="left" wrapText="1"/>
    </xf>
    <xf numFmtId="0" fontId="13" fillId="26" borderId="37" xfId="0" applyFont="1" applyFill="1" applyBorder="1" applyAlignment="1">
      <alignment horizontal="center"/>
    </xf>
    <xf numFmtId="0" fontId="13" fillId="26" borderId="37" xfId="0" applyFont="1" applyFill="1" applyBorder="1" applyAlignment="1">
      <alignment horizontal="center" wrapText="1"/>
    </xf>
    <xf numFmtId="44" fontId="13" fillId="26" borderId="36" xfId="1" applyFont="1" applyFill="1" applyBorder="1" applyAlignment="1" applyProtection="1">
      <alignment horizontal="center" wrapText="1"/>
    </xf>
    <xf numFmtId="44" fontId="13" fillId="26" borderId="38" xfId="1" applyFont="1" applyFill="1" applyBorder="1" applyAlignment="1" applyProtection="1">
      <alignment horizontal="center" wrapText="1"/>
      <protection locked="0"/>
    </xf>
    <xf numFmtId="49" fontId="13" fillId="26" borderId="37" xfId="1" applyNumberFormat="1" applyFont="1" applyFill="1" applyBorder="1" applyAlignment="1">
      <alignment horizontal="center"/>
    </xf>
    <xf numFmtId="44" fontId="13" fillId="26" borderId="44" xfId="1" applyFont="1" applyFill="1" applyBorder="1" applyAlignment="1" applyProtection="1">
      <alignment horizontal="center" wrapText="1"/>
    </xf>
    <xf numFmtId="0" fontId="13" fillId="26" borderId="38" xfId="1" applyNumberFormat="1" applyFont="1" applyFill="1" applyBorder="1" applyAlignment="1">
      <alignment wrapText="1"/>
    </xf>
    <xf numFmtId="0" fontId="13" fillId="26" borderId="37" xfId="1" applyNumberFormat="1" applyFont="1" applyFill="1" applyBorder="1" applyAlignment="1">
      <alignment horizontal="left" wrapText="1"/>
    </xf>
    <xf numFmtId="0" fontId="13" fillId="26" borderId="37" xfId="0" applyFont="1" applyFill="1" applyBorder="1" applyAlignment="1">
      <alignment horizontal="left" wrapText="1"/>
    </xf>
    <xf numFmtId="0" fontId="7" fillId="26" borderId="38" xfId="0" applyFont="1" applyFill="1" applyBorder="1" applyAlignment="1">
      <alignment horizontal="left" wrapText="1"/>
    </xf>
    <xf numFmtId="0" fontId="13" fillId="26" borderId="38" xfId="0" applyFont="1" applyFill="1" applyBorder="1" applyAlignment="1">
      <alignment horizontal="left" wrapText="1"/>
    </xf>
    <xf numFmtId="166" fontId="13" fillId="26" borderId="44" xfId="0" applyNumberFormat="1" applyFont="1" applyFill="1" applyBorder="1" applyAlignment="1">
      <alignment horizontal="right"/>
    </xf>
    <xf numFmtId="164" fontId="8" fillId="0" borderId="30" xfId="0" applyNumberFormat="1" applyFont="1" applyBorder="1" applyAlignment="1" applyProtection="1">
      <alignment horizontal="right" wrapText="1" indent="1"/>
      <protection locked="0"/>
    </xf>
    <xf numFmtId="164" fontId="8" fillId="0" borderId="93" xfId="0" applyNumberFormat="1" applyFont="1" applyBorder="1" applyAlignment="1">
      <alignment horizontal="right" wrapText="1" indent="1"/>
    </xf>
    <xf numFmtId="164" fontId="8" fillId="0" borderId="18" xfId="0" applyNumberFormat="1" applyFont="1" applyBorder="1" applyAlignment="1" applyProtection="1">
      <alignment horizontal="left" wrapText="1" indent="1"/>
      <protection locked="0"/>
    </xf>
    <xf numFmtId="0" fontId="8" fillId="0" borderId="18" xfId="0" applyFont="1" applyBorder="1" applyAlignment="1" applyProtection="1">
      <alignment horizontal="left" wrapText="1"/>
      <protection locked="0"/>
    </xf>
    <xf numFmtId="1" fontId="8" fillId="0" borderId="94" xfId="0" applyNumberFormat="1" applyFont="1" applyBorder="1" applyAlignment="1" applyProtection="1">
      <alignment horizontal="center" wrapText="1"/>
      <protection locked="0"/>
    </xf>
    <xf numFmtId="1" fontId="8" fillId="0" borderId="18" xfId="0" applyNumberFormat="1" applyFont="1" applyBorder="1" applyAlignment="1" applyProtection="1">
      <alignment horizontal="center" wrapText="1"/>
      <protection locked="0"/>
    </xf>
    <xf numFmtId="18" fontId="8" fillId="0" borderId="94" xfId="0" applyNumberFormat="1" applyFont="1" applyBorder="1" applyAlignment="1" applyProtection="1">
      <alignment horizontal="center" wrapText="1"/>
      <protection locked="0"/>
    </xf>
    <xf numFmtId="18" fontId="8" fillId="0" borderId="18" xfId="0" applyNumberFormat="1" applyFont="1" applyBorder="1" applyAlignment="1" applyProtection="1">
      <alignment horizontal="center" wrapText="1"/>
      <protection locked="0"/>
    </xf>
    <xf numFmtId="2" fontId="8" fillId="0" borderId="95" xfId="0" applyNumberFormat="1" applyFont="1" applyBorder="1" applyAlignment="1" applyProtection="1">
      <alignment horizontal="center" wrapText="1"/>
      <protection locked="0"/>
    </xf>
    <xf numFmtId="2" fontId="8" fillId="0" borderId="18" xfId="0" applyNumberFormat="1" applyFont="1" applyBorder="1" applyAlignment="1" applyProtection="1">
      <alignment horizontal="center" wrapText="1"/>
      <protection locked="0"/>
    </xf>
    <xf numFmtId="1" fontId="8" fillId="0" borderId="96" xfId="0" applyNumberFormat="1" applyFont="1" applyBorder="1" applyAlignment="1" applyProtection="1">
      <alignment horizontal="center" wrapText="1"/>
      <protection locked="0"/>
    </xf>
    <xf numFmtId="1" fontId="8" fillId="0" borderId="0" xfId="0" applyNumberFormat="1" applyFont="1" applyAlignment="1" applyProtection="1">
      <alignment horizontal="center" wrapText="1"/>
      <protection locked="0"/>
    </xf>
    <xf numFmtId="0" fontId="9" fillId="0" borderId="94" xfId="0" applyFont="1" applyBorder="1" applyAlignment="1" applyProtection="1">
      <alignment horizontal="left" wrapText="1" indent="1"/>
      <protection locked="0"/>
    </xf>
    <xf numFmtId="0" fontId="18" fillId="0" borderId="18" xfId="3" applyFont="1" applyFill="1" applyBorder="1" applyAlignment="1" applyProtection="1">
      <alignment wrapText="1"/>
      <protection locked="0"/>
    </xf>
    <xf numFmtId="0" fontId="8" fillId="0" borderId="18" xfId="0" applyFont="1" applyBorder="1" applyAlignment="1" applyProtection="1">
      <alignment horizontal="right"/>
      <protection locked="0"/>
    </xf>
    <xf numFmtId="0" fontId="8" fillId="0" borderId="94" xfId="0" applyFont="1" applyBorder="1" applyAlignment="1" applyProtection="1">
      <alignment horizontal="center" wrapText="1"/>
      <protection locked="0"/>
    </xf>
    <xf numFmtId="0" fontId="8" fillId="19" borderId="18" xfId="0" applyFont="1" applyFill="1" applyBorder="1" applyAlignment="1" applyProtection="1">
      <alignment horizontal="center" wrapText="1"/>
      <protection locked="0"/>
    </xf>
    <xf numFmtId="16" fontId="8" fillId="19" borderId="18" xfId="0" applyNumberFormat="1" applyFont="1" applyFill="1" applyBorder="1" applyAlignment="1" applyProtection="1">
      <alignment horizontal="center" wrapText="1"/>
      <protection locked="0"/>
    </xf>
    <xf numFmtId="0" fontId="8" fillId="0" borderId="97" xfId="0" applyFont="1" applyBorder="1" applyAlignment="1" applyProtection="1">
      <alignment horizontal="center" vertical="top" wrapText="1"/>
      <protection locked="0"/>
    </xf>
    <xf numFmtId="0" fontId="9" fillId="23" borderId="48" xfId="0" applyFont="1" applyFill="1" applyBorder="1" applyAlignment="1" applyProtection="1">
      <alignment horizontal="left" wrapText="1"/>
      <protection locked="0"/>
    </xf>
    <xf numFmtId="0" fontId="11" fillId="0" borderId="96" xfId="3" applyFont="1" applyFill="1" applyBorder="1" applyAlignment="1" applyProtection="1">
      <alignment horizontal="left" wrapText="1"/>
      <protection locked="0"/>
    </xf>
    <xf numFmtId="0" fontId="11" fillId="0" borderId="27" xfId="3" applyFont="1" applyFill="1" applyBorder="1" applyAlignment="1" applyProtection="1">
      <alignment horizontal="center" wrapText="1"/>
      <protection locked="0"/>
    </xf>
    <xf numFmtId="0" fontId="37" fillId="0" borderId="98" xfId="0" applyFont="1" applyBorder="1"/>
    <xf numFmtId="0" fontId="8" fillId="0" borderId="0" xfId="0" applyFont="1" applyAlignment="1" applyProtection="1">
      <alignment horizontal="left" wrapText="1"/>
      <protection locked="0"/>
    </xf>
    <xf numFmtId="0" fontId="8" fillId="0" borderId="18" xfId="0" applyFont="1" applyBorder="1" applyAlignment="1" applyProtection="1">
      <alignment horizontal="center" wrapText="1"/>
      <protection locked="0"/>
    </xf>
    <xf numFmtId="0" fontId="8" fillId="28" borderId="17" xfId="0" applyFont="1" applyFill="1" applyBorder="1" applyAlignment="1" applyProtection="1">
      <alignment horizontal="center" wrapText="1"/>
      <protection locked="0"/>
    </xf>
    <xf numFmtId="0" fontId="8" fillId="0" borderId="97" xfId="0" applyFont="1" applyBorder="1" applyAlignment="1" applyProtection="1">
      <alignment horizontal="center" wrapText="1"/>
      <protection locked="0"/>
    </xf>
    <xf numFmtId="44" fontId="13" fillId="20" borderId="0" xfId="1" applyFont="1" applyFill="1" applyBorder="1" applyAlignment="1" applyProtection="1">
      <alignment wrapText="1"/>
      <protection locked="0"/>
    </xf>
    <xf numFmtId="44" fontId="8" fillId="0" borderId="94" xfId="1" applyFont="1" applyFill="1" applyBorder="1" applyAlignment="1" applyProtection="1">
      <alignment wrapText="1"/>
      <protection locked="0"/>
    </xf>
    <xf numFmtId="44" fontId="8" fillId="0" borderId="18" xfId="1" applyFont="1" applyFill="1" applyBorder="1" applyAlignment="1" applyProtection="1">
      <alignment wrapText="1"/>
      <protection locked="0"/>
    </xf>
    <xf numFmtId="49" fontId="12" fillId="19" borderId="18" xfId="1" applyNumberFormat="1" applyFont="1" applyFill="1" applyBorder="1" applyAlignment="1" applyProtection="1">
      <alignment wrapText="1"/>
      <protection locked="0"/>
    </xf>
    <xf numFmtId="44" fontId="8" fillId="0" borderId="18" xfId="1" applyFont="1" applyFill="1" applyBorder="1" applyAlignment="1" applyProtection="1">
      <alignment horizontal="center" wrapText="1"/>
      <protection locked="0"/>
    </xf>
    <xf numFmtId="0" fontId="12" fillId="0" borderId="94" xfId="1" applyNumberFormat="1" applyFont="1" applyFill="1" applyBorder="1" applyAlignment="1" applyProtection="1">
      <alignment wrapText="1"/>
      <protection locked="0"/>
    </xf>
    <xf numFmtId="0" fontId="12" fillId="0" borderId="18" xfId="0" applyFont="1" applyBorder="1" applyAlignment="1" applyProtection="1">
      <alignment horizontal="left"/>
      <protection locked="0"/>
    </xf>
    <xf numFmtId="0" fontId="12" fillId="0" borderId="18" xfId="0" applyFont="1" applyBorder="1" applyAlignment="1" applyProtection="1">
      <alignment horizontal="left" wrapText="1"/>
      <protection locked="0"/>
    </xf>
    <xf numFmtId="0" fontId="12" fillId="0" borderId="94" xfId="0" applyFont="1" applyBorder="1" applyAlignment="1" applyProtection="1">
      <alignment horizontal="left" wrapText="1"/>
      <protection locked="0"/>
    </xf>
    <xf numFmtId="0" fontId="23" fillId="0" borderId="94" xfId="0" applyFont="1" applyBorder="1" applyAlignment="1">
      <alignment wrapText="1"/>
    </xf>
    <xf numFmtId="166" fontId="8" fillId="0" borderId="100" xfId="0" applyNumberFormat="1" applyFont="1" applyBorder="1" applyAlignment="1" applyProtection="1">
      <alignment horizontal="right" wrapText="1"/>
      <protection locked="0"/>
    </xf>
    <xf numFmtId="0" fontId="9" fillId="0" borderId="33" xfId="0" applyFont="1" applyBorder="1" applyAlignment="1" applyProtection="1">
      <alignment horizontal="left" wrapText="1" indent="1"/>
      <protection locked="0"/>
    </xf>
    <xf numFmtId="0" fontId="17" fillId="0" borderId="17" xfId="3" applyFont="1" applyFill="1" applyBorder="1" applyAlignment="1" applyProtection="1">
      <alignment wrapText="1"/>
      <protection locked="0"/>
    </xf>
    <xf numFmtId="0" fontId="9" fillId="19" borderId="60" xfId="0" applyFont="1" applyFill="1" applyBorder="1" applyAlignment="1" applyProtection="1">
      <alignment horizontal="left" wrapText="1"/>
      <protection locked="0"/>
    </xf>
    <xf numFmtId="0" fontId="10" fillId="0" borderId="23" xfId="3" applyFill="1" applyBorder="1" applyAlignment="1" applyProtection="1">
      <alignment horizontal="left" wrapText="1"/>
      <protection locked="0"/>
    </xf>
    <xf numFmtId="0" fontId="10" fillId="0" borderId="101" xfId="3" applyFill="1" applyBorder="1" applyAlignment="1" applyProtection="1">
      <alignment horizontal="center" wrapText="1"/>
      <protection locked="0"/>
    </xf>
    <xf numFmtId="0" fontId="37" fillId="0" borderId="102" xfId="0" applyFont="1" applyBorder="1"/>
    <xf numFmtId="0" fontId="12" fillId="0" borderId="33" xfId="1" applyNumberFormat="1" applyFont="1" applyFill="1" applyBorder="1" applyAlignment="1" applyProtection="1">
      <alignment wrapText="1"/>
      <protection locked="0"/>
    </xf>
    <xf numFmtId="0" fontId="12" fillId="0" borderId="21" xfId="0" applyFont="1" applyBorder="1" applyAlignment="1" applyProtection="1">
      <alignment horizontal="left" wrapText="1"/>
      <protection locked="0"/>
    </xf>
    <xf numFmtId="0" fontId="9" fillId="0" borderId="70" xfId="0" applyFont="1" applyBorder="1"/>
    <xf numFmtId="0" fontId="9" fillId="0" borderId="103" xfId="0" applyFont="1" applyBorder="1"/>
    <xf numFmtId="1" fontId="8" fillId="0" borderId="104" xfId="0" applyNumberFormat="1" applyFont="1" applyBorder="1" applyAlignment="1" applyProtection="1">
      <alignment horizontal="center" wrapText="1"/>
      <protection locked="0"/>
    </xf>
    <xf numFmtId="0" fontId="18" fillId="0" borderId="61" xfId="3" applyFont="1" applyFill="1" applyBorder="1" applyAlignment="1" applyProtection="1">
      <alignment wrapText="1"/>
      <protection locked="0"/>
    </xf>
    <xf numFmtId="0" fontId="9" fillId="0" borderId="105" xfId="0" applyFont="1" applyBorder="1" applyAlignment="1">
      <alignment horizontal="right"/>
    </xf>
    <xf numFmtId="0" fontId="9" fillId="11" borderId="60" xfId="0" applyFont="1" applyFill="1" applyBorder="1" applyAlignment="1" applyProtection="1">
      <alignment horizontal="left" wrapText="1"/>
      <protection locked="0"/>
    </xf>
    <xf numFmtId="0" fontId="33" fillId="0" borderId="54" xfId="3" applyFont="1" applyFill="1" applyBorder="1" applyAlignment="1" applyProtection="1">
      <alignment horizontal="center" wrapText="1"/>
      <protection locked="0"/>
    </xf>
    <xf numFmtId="0" fontId="37" fillId="0" borderId="0" xfId="0" applyFont="1"/>
    <xf numFmtId="0" fontId="10" fillId="0" borderId="17" xfId="3" applyBorder="1" applyAlignment="1" applyProtection="1">
      <alignment horizontal="left" vertical="top" wrapText="1"/>
      <protection locked="0"/>
    </xf>
    <xf numFmtId="0" fontId="11" fillId="0" borderId="26" xfId="3" applyFont="1" applyFill="1" applyBorder="1" applyAlignment="1" applyProtection="1">
      <alignment horizontal="center" wrapText="1"/>
      <protection locked="0"/>
    </xf>
    <xf numFmtId="0" fontId="37" fillId="0" borderId="70" xfId="0" applyFont="1" applyBorder="1"/>
    <xf numFmtId="0" fontId="27" fillId="0" borderId="26" xfId="0" applyFont="1" applyBorder="1" applyAlignment="1" applyProtection="1">
      <alignment horizontal="center" wrapText="1"/>
      <protection locked="0"/>
    </xf>
    <xf numFmtId="44" fontId="8" fillId="21" borderId="17" xfId="1" applyFont="1" applyFill="1" applyBorder="1" applyAlignment="1" applyProtection="1">
      <alignment wrapText="1"/>
      <protection locked="0"/>
    </xf>
    <xf numFmtId="49" fontId="17" fillId="21" borderId="17" xfId="1" applyNumberFormat="1" applyFont="1" applyFill="1" applyBorder="1" applyAlignment="1" applyProtection="1">
      <alignment wrapText="1"/>
      <protection locked="0"/>
    </xf>
    <xf numFmtId="0" fontId="12" fillId="0" borderId="19" xfId="3" applyFont="1" applyFill="1" applyBorder="1" applyAlignment="1" applyProtection="1">
      <alignment wrapText="1"/>
      <protection locked="0"/>
    </xf>
    <xf numFmtId="0" fontId="9" fillId="0" borderId="107" xfId="0" applyFont="1" applyBorder="1" applyAlignment="1" applyProtection="1">
      <alignment horizontal="left" wrapText="1" indent="1"/>
      <protection locked="0"/>
    </xf>
    <xf numFmtId="0" fontId="8" fillId="0" borderId="32" xfId="0" applyFont="1" applyBorder="1" applyAlignment="1" applyProtection="1">
      <alignment horizontal="right"/>
      <protection locked="0"/>
    </xf>
    <xf numFmtId="0" fontId="8" fillId="0" borderId="33" xfId="0" applyFont="1" applyBorder="1" applyAlignment="1" applyProtection="1">
      <alignment horizontal="center" wrapText="1"/>
      <protection locked="0"/>
    </xf>
    <xf numFmtId="0" fontId="10" fillId="0" borderId="21" xfId="3" applyBorder="1" applyAlignment="1" applyProtection="1">
      <alignment horizontal="left" vertical="top" wrapText="1"/>
      <protection locked="0"/>
    </xf>
    <xf numFmtId="0" fontId="8" fillId="19" borderId="108" xfId="0" applyFont="1" applyFill="1" applyBorder="1" applyAlignment="1" applyProtection="1">
      <alignment horizontal="center" wrapText="1"/>
      <protection locked="0"/>
    </xf>
    <xf numFmtId="0" fontId="22" fillId="19" borderId="60" xfId="0" applyFont="1" applyFill="1" applyBorder="1" applyAlignment="1" applyProtection="1">
      <alignment horizontal="left" wrapText="1"/>
      <protection locked="0"/>
    </xf>
    <xf numFmtId="0" fontId="10" fillId="0" borderId="26" xfId="3" applyFill="1" applyBorder="1" applyAlignment="1" applyProtection="1">
      <alignment horizontal="center" wrapText="1"/>
      <protection locked="0"/>
    </xf>
    <xf numFmtId="0" fontId="37" fillId="0" borderId="109" xfId="0" applyFont="1" applyBorder="1"/>
    <xf numFmtId="0" fontId="8" fillId="0" borderId="31" xfId="0" applyFont="1" applyBorder="1" applyAlignment="1" applyProtection="1">
      <alignment horizontal="center" wrapText="1"/>
      <protection locked="0"/>
    </xf>
    <xf numFmtId="1" fontId="8" fillId="0" borderId="29" xfId="0" applyNumberFormat="1" applyFont="1" applyBorder="1" applyAlignment="1" applyProtection="1">
      <alignment horizontal="center" wrapText="1"/>
      <protection locked="0"/>
    </xf>
    <xf numFmtId="0" fontId="22" fillId="0" borderId="110" xfId="0" applyFont="1" applyBorder="1"/>
    <xf numFmtId="0" fontId="41" fillId="0" borderId="0" xfId="0" applyFont="1" applyAlignment="1">
      <alignment horizontal="right"/>
    </xf>
    <xf numFmtId="0" fontId="9" fillId="11" borderId="21" xfId="0" applyFont="1" applyFill="1" applyBorder="1" applyAlignment="1" applyProtection="1">
      <alignment horizontal="left" wrapText="1"/>
      <protection locked="0"/>
    </xf>
    <xf numFmtId="0" fontId="43" fillId="0" borderId="23" xfId="3" applyFont="1" applyFill="1" applyBorder="1" applyAlignment="1" applyProtection="1">
      <alignment vertical="top" wrapText="1"/>
      <protection locked="0"/>
    </xf>
    <xf numFmtId="0" fontId="27" fillId="0" borderId="31" xfId="0" applyFont="1" applyBorder="1" applyAlignment="1" applyProtection="1">
      <alignment horizontal="center" wrapText="1"/>
      <protection locked="0"/>
    </xf>
    <xf numFmtId="164" fontId="8" fillId="0" borderId="24" xfId="0" applyNumberFormat="1" applyFont="1" applyBorder="1" applyAlignment="1">
      <alignment horizontal="right" indent="1"/>
    </xf>
    <xf numFmtId="0" fontId="8" fillId="0" borderId="17" xfId="0" applyFont="1" applyBorder="1" applyAlignment="1">
      <alignment horizontal="left"/>
    </xf>
    <xf numFmtId="18" fontId="8" fillId="0" borderId="19" xfId="0" applyNumberFormat="1" applyFont="1" applyBorder="1" applyAlignment="1">
      <alignment horizontal="center"/>
    </xf>
    <xf numFmtId="18" fontId="8" fillId="0" borderId="17" xfId="0" applyNumberFormat="1" applyFont="1" applyBorder="1" applyAlignment="1">
      <alignment horizontal="center"/>
    </xf>
    <xf numFmtId="2" fontId="8" fillId="0" borderId="20" xfId="0" applyNumberFormat="1" applyFont="1" applyBorder="1" applyAlignment="1">
      <alignment horizontal="center"/>
    </xf>
    <xf numFmtId="2" fontId="8" fillId="0" borderId="21" xfId="0" applyNumberFormat="1" applyFont="1" applyBorder="1" applyAlignment="1">
      <alignment horizontal="center"/>
    </xf>
    <xf numFmtId="1" fontId="8" fillId="0" borderId="17" xfId="0" applyNumberFormat="1" applyFont="1" applyBorder="1" applyAlignment="1">
      <alignment horizontal="center"/>
    </xf>
    <xf numFmtId="2" fontId="8" fillId="0" borderId="17" xfId="0" applyNumberFormat="1" applyFont="1" applyBorder="1" applyAlignment="1">
      <alignment horizontal="center"/>
    </xf>
    <xf numFmtId="1" fontId="8" fillId="0" borderId="19" xfId="0" applyNumberFormat="1" applyFont="1" applyBorder="1" applyAlignment="1">
      <alignment horizontal="center"/>
    </xf>
    <xf numFmtId="0" fontId="17" fillId="0" borderId="18" xfId="3" applyFont="1" applyFill="1" applyBorder="1" applyAlignment="1" applyProtection="1">
      <alignment wrapText="1"/>
      <protection locked="0"/>
    </xf>
    <xf numFmtId="16" fontId="8" fillId="19" borderId="0" xfId="0" applyNumberFormat="1" applyFont="1" applyFill="1" applyAlignment="1" applyProtection="1">
      <alignment horizontal="center" wrapText="1"/>
      <protection locked="0"/>
    </xf>
    <xf numFmtId="0" fontId="44" fillId="0" borderId="0" xfId="0" applyFont="1" applyAlignment="1">
      <alignment horizontal="right"/>
    </xf>
    <xf numFmtId="0" fontId="11" fillId="0" borderId="31" xfId="3" applyFont="1" applyFill="1" applyBorder="1" applyAlignment="1" applyProtection="1">
      <alignment horizontal="center" wrapText="1"/>
      <protection locked="0"/>
    </xf>
    <xf numFmtId="0" fontId="8" fillId="0" borderId="21" xfId="0" quotePrefix="1" applyFont="1" applyBorder="1" applyAlignment="1" applyProtection="1">
      <alignment horizontal="left" wrapText="1"/>
      <protection locked="0"/>
    </xf>
    <xf numFmtId="0" fontId="8" fillId="19" borderId="17" xfId="0" applyFont="1" applyFill="1" applyBorder="1" applyAlignment="1" applyProtection="1">
      <alignment horizontal="center"/>
      <protection locked="0"/>
    </xf>
    <xf numFmtId="0" fontId="37" fillId="0" borderId="111" xfId="0" applyFont="1" applyBorder="1"/>
    <xf numFmtId="16" fontId="8" fillId="28" borderId="17" xfId="0" applyNumberFormat="1" applyFont="1" applyFill="1" applyBorder="1" applyAlignment="1" applyProtection="1">
      <alignment horizontal="center" wrapText="1"/>
      <protection locked="0"/>
    </xf>
    <xf numFmtId="164" fontId="8" fillId="0" borderId="17" xfId="0" applyNumberFormat="1" applyFont="1" applyBorder="1" applyAlignment="1" applyProtection="1">
      <alignment horizontal="left" indent="1"/>
      <protection locked="0"/>
    </xf>
    <xf numFmtId="18" fontId="8" fillId="29" borderId="19" xfId="0" applyNumberFormat="1" applyFont="1" applyFill="1" applyBorder="1" applyAlignment="1" applyProtection="1">
      <alignment horizontal="center" wrapText="1"/>
      <protection locked="0"/>
    </xf>
    <xf numFmtId="18" fontId="8" fillId="29" borderId="17" xfId="0" applyNumberFormat="1" applyFont="1" applyFill="1" applyBorder="1" applyAlignment="1" applyProtection="1">
      <alignment horizontal="center" wrapText="1"/>
      <protection locked="0"/>
    </xf>
    <xf numFmtId="1" fontId="25" fillId="0" borderId="23" xfId="0" applyNumberFormat="1" applyFont="1" applyBorder="1" applyAlignment="1" applyProtection="1">
      <alignment horizontal="center" wrapText="1"/>
      <protection locked="0"/>
    </xf>
    <xf numFmtId="0" fontId="18" fillId="0" borderId="17" xfId="3" applyFont="1" applyFill="1" applyBorder="1" applyAlignment="1" applyProtection="1">
      <alignment wrapText="1"/>
      <protection locked="0"/>
    </xf>
    <xf numFmtId="0" fontId="45" fillId="22" borderId="21" xfId="0" applyFont="1" applyFill="1" applyBorder="1" applyAlignment="1" applyProtection="1">
      <alignment horizontal="right" wrapText="1"/>
      <protection locked="0"/>
    </xf>
    <xf numFmtId="16" fontId="8" fillId="19" borderId="17" xfId="0" applyNumberFormat="1" applyFont="1" applyFill="1" applyBorder="1" applyAlignment="1" applyProtection="1">
      <alignment horizontal="center"/>
      <protection locked="0"/>
    </xf>
    <xf numFmtId="0" fontId="9" fillId="19" borderId="21" xfId="0" applyFont="1" applyFill="1" applyBorder="1" applyAlignment="1" applyProtection="1">
      <alignment horizontal="right" wrapText="1"/>
      <protection locked="0"/>
    </xf>
    <xf numFmtId="0" fontId="10" fillId="0" borderId="0" xfId="3"/>
    <xf numFmtId="16" fontId="8" fillId="28" borderId="17" xfId="0" applyNumberFormat="1" applyFont="1" applyFill="1" applyBorder="1" applyAlignment="1" applyProtection="1">
      <alignment horizontal="center"/>
      <protection locked="0"/>
    </xf>
    <xf numFmtId="0" fontId="8" fillId="0" borderId="19" xfId="0" applyFont="1" applyBorder="1" applyAlignment="1" applyProtection="1">
      <alignment horizontal="left" wrapText="1"/>
      <protection locked="0"/>
    </xf>
    <xf numFmtId="0" fontId="8" fillId="0" borderId="19" xfId="0" applyFont="1" applyBorder="1" applyAlignment="1" applyProtection="1">
      <alignment horizontal="left"/>
      <protection locked="0"/>
    </xf>
    <xf numFmtId="0" fontId="9" fillId="19" borderId="60" xfId="0" applyFont="1" applyFill="1" applyBorder="1" applyAlignment="1" applyProtection="1">
      <alignment horizontal="left" vertical="top" wrapText="1"/>
      <protection locked="0"/>
    </xf>
    <xf numFmtId="0" fontId="46" fillId="0" borderId="0" xfId="0" applyFont="1"/>
    <xf numFmtId="0" fontId="12" fillId="0" borderId="16" xfId="0" applyFont="1" applyBorder="1" applyAlignment="1" applyProtection="1">
      <alignment horizontal="left" wrapText="1"/>
      <protection locked="0"/>
    </xf>
    <xf numFmtId="0" fontId="12" fillId="0" borderId="19" xfId="0" applyFont="1" applyBorder="1" applyAlignment="1" applyProtection="1">
      <alignment horizontal="left" vertical="top" wrapText="1"/>
      <protection locked="0"/>
    </xf>
    <xf numFmtId="0" fontId="9" fillId="0" borderId="21" xfId="0" applyFont="1" applyBorder="1" applyAlignment="1" applyProtection="1">
      <alignment horizontal="left" wrapText="1" indent="1"/>
      <protection locked="0"/>
    </xf>
    <xf numFmtId="0" fontId="9" fillId="0" borderId="31" xfId="0" applyFont="1" applyBorder="1" applyAlignment="1">
      <alignment horizontal="right"/>
    </xf>
    <xf numFmtId="0" fontId="47" fillId="0" borderId="31" xfId="3" applyFont="1" applyFill="1" applyBorder="1" applyAlignment="1" applyProtection="1">
      <alignment horizontal="center" wrapText="1"/>
      <protection locked="0"/>
    </xf>
    <xf numFmtId="0" fontId="9" fillId="22" borderId="0" xfId="0" applyFont="1" applyFill="1" applyAlignment="1" applyProtection="1">
      <alignment horizontal="left" wrapText="1"/>
      <protection locked="0"/>
    </xf>
    <xf numFmtId="164" fontId="8" fillId="30" borderId="17" xfId="0" applyNumberFormat="1" applyFont="1" applyFill="1" applyBorder="1" applyAlignment="1" applyProtection="1">
      <alignment horizontal="left" indent="1"/>
      <protection locked="0"/>
    </xf>
    <xf numFmtId="0" fontId="48" fillId="0" borderId="21" xfId="0" applyFont="1" applyBorder="1" applyAlignment="1" applyProtection="1">
      <alignment horizontal="right" wrapText="1"/>
      <protection locked="0"/>
    </xf>
    <xf numFmtId="0" fontId="22" fillId="0" borderId="31" xfId="3" applyFont="1" applyFill="1" applyBorder="1" applyAlignment="1" applyProtection="1">
      <alignment horizontal="center" wrapText="1"/>
      <protection locked="0"/>
    </xf>
    <xf numFmtId="0" fontId="9" fillId="22" borderId="33" xfId="0" applyFont="1" applyFill="1" applyBorder="1" applyAlignment="1" applyProtection="1">
      <alignment horizontal="left" wrapText="1"/>
      <protection locked="0"/>
    </xf>
    <xf numFmtId="16" fontId="8" fillId="21" borderId="17" xfId="0" applyNumberFormat="1" applyFont="1" applyFill="1" applyBorder="1" applyAlignment="1" applyProtection="1">
      <alignment horizontal="center" wrapText="1"/>
      <protection locked="0"/>
    </xf>
    <xf numFmtId="0" fontId="45" fillId="19" borderId="21" xfId="0" applyFont="1" applyFill="1" applyBorder="1" applyAlignment="1" applyProtection="1">
      <alignment horizontal="right" wrapText="1"/>
      <protection locked="0"/>
    </xf>
    <xf numFmtId="0" fontId="8" fillId="0" borderId="26" xfId="3" applyFont="1" applyFill="1" applyBorder="1" applyAlignment="1" applyProtection="1">
      <alignment horizontal="center" wrapText="1"/>
      <protection locked="0"/>
    </xf>
    <xf numFmtId="0" fontId="17" fillId="24" borderId="112" xfId="0" applyFont="1" applyFill="1" applyBorder="1" applyAlignment="1">
      <alignment horizontal="left" wrapText="1"/>
    </xf>
    <xf numFmtId="0" fontId="8" fillId="0" borderId="31" xfId="0" applyFont="1" applyBorder="1" applyAlignment="1" applyProtection="1">
      <alignment wrapText="1"/>
      <protection locked="0"/>
    </xf>
    <xf numFmtId="1" fontId="8" fillId="31" borderId="17" xfId="0" applyNumberFormat="1" applyFont="1" applyFill="1" applyBorder="1" applyAlignment="1" applyProtection="1">
      <alignment horizontal="center" wrapText="1"/>
      <protection locked="0"/>
    </xf>
    <xf numFmtId="0" fontId="8" fillId="0" borderId="31" xfId="0" applyFont="1" applyBorder="1" applyAlignment="1" applyProtection="1">
      <alignment horizontal="right"/>
      <protection locked="0"/>
    </xf>
    <xf numFmtId="0" fontId="9" fillId="19" borderId="21" xfId="0" applyFont="1" applyFill="1" applyBorder="1" applyAlignment="1" applyProtection="1">
      <alignment horizontal="left" vertical="top" wrapText="1"/>
      <protection locked="0"/>
    </xf>
    <xf numFmtId="0" fontId="8" fillId="0" borderId="31" xfId="3" applyFont="1" applyFill="1" applyBorder="1" applyAlignment="1" applyProtection="1">
      <alignment horizontal="center" wrapText="1"/>
      <protection locked="0"/>
    </xf>
    <xf numFmtId="0" fontId="25" fillId="0" borderId="113" xfId="0" applyFont="1" applyBorder="1" applyAlignment="1">
      <alignment horizontal="left" wrapText="1"/>
    </xf>
    <xf numFmtId="0" fontId="25" fillId="0" borderId="114" xfId="0" applyFont="1" applyBorder="1" applyAlignment="1">
      <alignment horizontal="left" wrapText="1"/>
    </xf>
    <xf numFmtId="0" fontId="17" fillId="19" borderId="0" xfId="0" applyFont="1" applyFill="1" applyAlignment="1" applyProtection="1">
      <alignment horizontal="left" wrapText="1"/>
      <protection locked="0"/>
    </xf>
    <xf numFmtId="0" fontId="17" fillId="22" borderId="0" xfId="0" applyFont="1" applyFill="1" applyAlignment="1" applyProtection="1">
      <alignment horizontal="left" wrapText="1"/>
      <protection locked="0"/>
    </xf>
    <xf numFmtId="0" fontId="17" fillId="28" borderId="0" xfId="0" applyFont="1" applyFill="1" applyAlignment="1">
      <alignment horizontal="left" wrapText="1"/>
    </xf>
    <xf numFmtId="0" fontId="36" fillId="0" borderId="22" xfId="0" applyFont="1" applyBorder="1"/>
    <xf numFmtId="164" fontId="8" fillId="0" borderId="32" xfId="0" applyNumberFormat="1" applyFont="1" applyBorder="1" applyAlignment="1">
      <alignment horizontal="right" wrapText="1" indent="1"/>
    </xf>
    <xf numFmtId="164" fontId="8" fillId="0" borderId="16" xfId="0" applyNumberFormat="1" applyFont="1" applyBorder="1" applyAlignment="1" applyProtection="1">
      <alignment horizontal="left" indent="1"/>
      <protection locked="0"/>
    </xf>
    <xf numFmtId="0" fontId="25" fillId="0" borderId="107" xfId="0" applyFont="1" applyBorder="1" applyAlignment="1">
      <alignment horizontal="left" wrapText="1"/>
    </xf>
    <xf numFmtId="0" fontId="25" fillId="0" borderId="81" xfId="0" applyFont="1" applyBorder="1" applyAlignment="1">
      <alignment horizontal="left" wrapText="1"/>
    </xf>
    <xf numFmtId="0" fontId="9" fillId="0" borderId="19" xfId="0" applyFont="1" applyBorder="1"/>
    <xf numFmtId="0" fontId="25" fillId="0" borderId="0" xfId="0" applyFont="1" applyAlignment="1">
      <alignment horizontal="right"/>
    </xf>
    <xf numFmtId="0" fontId="8" fillId="19" borderId="0" xfId="0" applyFont="1" applyFill="1" applyAlignment="1" applyProtection="1">
      <alignment horizontal="center" wrapText="1"/>
      <protection locked="0"/>
    </xf>
    <xf numFmtId="0" fontId="8" fillId="21" borderId="60" xfId="0" applyFont="1" applyFill="1" applyBorder="1" applyAlignment="1" applyProtection="1">
      <alignment horizontal="left" wrapText="1"/>
      <protection locked="0"/>
    </xf>
    <xf numFmtId="16" fontId="8" fillId="0" borderId="17" xfId="0" applyNumberFormat="1" applyFont="1" applyBorder="1" applyAlignment="1" applyProtection="1">
      <alignment horizontal="center"/>
      <protection locked="0"/>
    </xf>
    <xf numFmtId="0" fontId="17" fillId="19" borderId="0" xfId="0" applyFont="1" applyFill="1" applyAlignment="1">
      <alignment horizontal="left" wrapText="1"/>
    </xf>
    <xf numFmtId="0" fontId="36" fillId="0" borderId="33" xfId="0" applyFont="1" applyBorder="1"/>
    <xf numFmtId="164" fontId="8" fillId="0" borderId="18" xfId="0" applyNumberFormat="1" applyFont="1" applyBorder="1" applyAlignment="1" applyProtection="1">
      <alignment horizontal="left" indent="1"/>
      <protection locked="0"/>
    </xf>
    <xf numFmtId="0" fontId="49" fillId="0" borderId="26" xfId="3" applyFont="1" applyFill="1" applyBorder="1" applyAlignment="1" applyProtection="1">
      <alignment horizontal="center" wrapText="1"/>
      <protection locked="0"/>
    </xf>
    <xf numFmtId="0" fontId="8" fillId="0" borderId="19" xfId="0" applyFont="1" applyBorder="1"/>
    <xf numFmtId="164" fontId="8" fillId="0" borderId="24" xfId="0" applyNumberFormat="1" applyFont="1" applyBorder="1" applyAlignment="1">
      <alignment horizontal="right" wrapText="1" indent="1"/>
    </xf>
    <xf numFmtId="18" fontId="8" fillId="0" borderId="19" xfId="0" applyNumberFormat="1" applyFont="1" applyBorder="1" applyAlignment="1">
      <alignment horizontal="center" wrapText="1"/>
    </xf>
    <xf numFmtId="18" fontId="8" fillId="0" borderId="17" xfId="0" applyNumberFormat="1" applyFont="1" applyBorder="1" applyAlignment="1">
      <alignment horizontal="center" wrapText="1"/>
    </xf>
    <xf numFmtId="16" fontId="8" fillId="0" borderId="25" xfId="0" applyNumberFormat="1" applyFont="1" applyBorder="1" applyAlignment="1" applyProtection="1">
      <alignment horizontal="center"/>
      <protection locked="0"/>
    </xf>
    <xf numFmtId="0" fontId="22" fillId="21" borderId="60" xfId="0" applyFont="1" applyFill="1" applyBorder="1" applyAlignment="1" applyProtection="1">
      <alignment horizontal="left" wrapText="1"/>
      <protection locked="0"/>
    </xf>
    <xf numFmtId="0" fontId="50" fillId="0" borderId="0" xfId="0" applyFont="1" applyAlignment="1">
      <alignment wrapText="1"/>
    </xf>
    <xf numFmtId="0" fontId="8" fillId="19" borderId="15" xfId="0" applyFont="1" applyFill="1" applyBorder="1" applyAlignment="1" applyProtection="1">
      <alignment horizontal="center" wrapText="1"/>
      <protection locked="0"/>
    </xf>
    <xf numFmtId="0" fontId="51" fillId="19" borderId="115" xfId="0" applyFont="1" applyFill="1" applyBorder="1" applyAlignment="1">
      <alignment horizontal="left" wrapText="1"/>
    </xf>
    <xf numFmtId="0" fontId="25" fillId="0" borderId="17" xfId="0" applyFont="1" applyBorder="1" applyAlignment="1">
      <alignment horizontal="left" wrapText="1"/>
    </xf>
    <xf numFmtId="0" fontId="9" fillId="0" borderId="116" xfId="0" applyFont="1" applyBorder="1"/>
    <xf numFmtId="0" fontId="32" fillId="0" borderId="65" xfId="3" applyFont="1" applyBorder="1" applyAlignment="1" applyProtection="1">
      <alignment horizontal="left" wrapText="1"/>
      <protection locked="0"/>
    </xf>
    <xf numFmtId="0" fontId="52" fillId="0" borderId="26" xfId="3" applyFont="1" applyFill="1" applyBorder="1" applyAlignment="1" applyProtection="1">
      <alignment horizontal="center" wrapText="1"/>
      <protection locked="0"/>
    </xf>
    <xf numFmtId="0" fontId="51" fillId="19" borderId="27" xfId="0" applyFont="1" applyFill="1" applyBorder="1" applyAlignment="1">
      <alignment horizontal="left" wrapText="1"/>
    </xf>
    <xf numFmtId="0" fontId="25" fillId="0" borderId="117" xfId="0" applyFont="1" applyBorder="1" applyAlignment="1">
      <alignment horizontal="left" wrapText="1"/>
    </xf>
    <xf numFmtId="0" fontId="22" fillId="22" borderId="60" xfId="0" applyFont="1" applyFill="1" applyBorder="1" applyAlignment="1" applyProtection="1">
      <alignment horizontal="left" wrapText="1"/>
      <protection locked="0"/>
    </xf>
    <xf numFmtId="0" fontId="51" fillId="19" borderId="0" xfId="0" applyFont="1" applyFill="1" applyAlignment="1">
      <alignment horizontal="left" wrapText="1"/>
    </xf>
    <xf numFmtId="164" fontId="8" fillId="0" borderId="29" xfId="0" applyNumberFormat="1" applyFont="1" applyBorder="1" applyAlignment="1" applyProtection="1">
      <alignment horizontal="right" wrapText="1" indent="1"/>
      <protection locked="0"/>
    </xf>
    <xf numFmtId="164" fontId="8" fillId="30" borderId="32" xfId="0" applyNumberFormat="1" applyFont="1" applyFill="1" applyBorder="1" applyAlignment="1" applyProtection="1">
      <alignment horizontal="left" indent="1"/>
      <protection locked="0"/>
    </xf>
    <xf numFmtId="0" fontId="8" fillId="0" borderId="32" xfId="0" applyFont="1" applyBorder="1" applyAlignment="1" applyProtection="1">
      <alignment horizontal="left" wrapText="1"/>
      <protection locked="0"/>
    </xf>
    <xf numFmtId="0" fontId="8" fillId="0" borderId="32" xfId="0" applyFont="1" applyBorder="1" applyAlignment="1" applyProtection="1">
      <alignment wrapText="1"/>
      <protection locked="0"/>
    </xf>
    <xf numFmtId="1" fontId="8" fillId="0" borderId="118" xfId="0" applyNumberFormat="1" applyFont="1" applyBorder="1" applyAlignment="1" applyProtection="1">
      <alignment horizontal="center" wrapText="1"/>
      <protection locked="0"/>
    </xf>
    <xf numFmtId="18" fontId="8" fillId="0" borderId="118" xfId="0" applyNumberFormat="1" applyFont="1" applyBorder="1" applyAlignment="1" applyProtection="1">
      <alignment horizontal="center" wrapText="1"/>
      <protection locked="0"/>
    </xf>
    <xf numFmtId="18" fontId="8" fillId="0" borderId="32" xfId="0" applyNumberFormat="1" applyFont="1" applyBorder="1" applyAlignment="1" applyProtection="1">
      <alignment horizontal="center" wrapText="1"/>
      <protection locked="0"/>
    </xf>
    <xf numFmtId="2" fontId="8" fillId="0" borderId="119" xfId="0" applyNumberFormat="1" applyFont="1" applyBorder="1" applyAlignment="1" applyProtection="1">
      <alignment horizontal="center" wrapText="1"/>
      <protection locked="0"/>
    </xf>
    <xf numFmtId="2" fontId="8" fillId="0" borderId="107" xfId="0" applyNumberFormat="1" applyFont="1" applyBorder="1" applyAlignment="1" applyProtection="1">
      <alignment horizontal="center" wrapText="1"/>
      <protection locked="0"/>
    </xf>
    <xf numFmtId="2" fontId="8" fillId="0" borderId="32" xfId="0" applyNumberFormat="1" applyFont="1" applyBorder="1" applyAlignment="1" applyProtection="1">
      <alignment horizontal="center" wrapText="1"/>
      <protection locked="0"/>
    </xf>
    <xf numFmtId="0" fontId="8" fillId="0" borderId="118" xfId="0" applyFont="1" applyBorder="1" applyAlignment="1" applyProtection="1">
      <alignment horizontal="center" wrapText="1"/>
      <protection locked="0"/>
    </xf>
    <xf numFmtId="1" fontId="8" fillId="0" borderId="33" xfId="0" applyNumberFormat="1" applyFont="1" applyBorder="1" applyAlignment="1" applyProtection="1">
      <alignment horizontal="center" wrapText="1"/>
      <protection locked="0"/>
    </xf>
    <xf numFmtId="1" fontId="8" fillId="0" borderId="107" xfId="0" applyNumberFormat="1" applyFont="1" applyBorder="1" applyAlignment="1" applyProtection="1">
      <alignment horizontal="center" wrapText="1"/>
      <protection locked="0"/>
    </xf>
    <xf numFmtId="0" fontId="9" fillId="0" borderId="118" xfId="0" applyFont="1" applyBorder="1" applyAlignment="1" applyProtection="1">
      <alignment horizontal="left" wrapText="1" indent="1"/>
      <protection locked="0"/>
    </xf>
    <xf numFmtId="0" fontId="18" fillId="0" borderId="32" xfId="3" applyFont="1" applyFill="1" applyBorder="1" applyAlignment="1" applyProtection="1">
      <alignment wrapText="1"/>
      <protection locked="0"/>
    </xf>
    <xf numFmtId="0" fontId="10" fillId="0" borderId="32" xfId="3" applyFill="1" applyBorder="1" applyAlignment="1" applyProtection="1">
      <alignment horizontal="left" vertical="top" wrapText="1"/>
      <protection locked="0"/>
    </xf>
    <xf numFmtId="0" fontId="8" fillId="19" borderId="32" xfId="0" applyFont="1" applyFill="1" applyBorder="1" applyAlignment="1" applyProtection="1">
      <alignment horizontal="center" wrapText="1"/>
      <protection locked="0"/>
    </xf>
    <xf numFmtId="16" fontId="8" fillId="19" borderId="32" xfId="0" applyNumberFormat="1" applyFont="1" applyFill="1" applyBorder="1" applyAlignment="1" applyProtection="1">
      <alignment horizontal="center" wrapText="1"/>
      <protection locked="0"/>
    </xf>
    <xf numFmtId="0" fontId="11" fillId="0" borderId="16" xfId="3" applyFont="1" applyFill="1" applyBorder="1" applyAlignment="1" applyProtection="1">
      <alignment horizontal="left" wrapText="1"/>
      <protection locked="0"/>
    </xf>
    <xf numFmtId="0" fontId="11" fillId="0" borderId="81" xfId="3" applyFont="1" applyFill="1" applyBorder="1" applyAlignment="1" applyProtection="1">
      <alignment horizontal="center" wrapText="1"/>
      <protection locked="0"/>
    </xf>
    <xf numFmtId="0" fontId="8" fillId="0" borderId="107" xfId="0" applyFont="1" applyBorder="1" applyAlignment="1" applyProtection="1">
      <alignment horizontal="left" wrapText="1"/>
      <protection locked="0"/>
    </xf>
    <xf numFmtId="0" fontId="8" fillId="0" borderId="32" xfId="0" applyFont="1" applyBorder="1" applyAlignment="1" applyProtection="1">
      <alignment horizontal="center" wrapText="1"/>
      <protection locked="0"/>
    </xf>
    <xf numFmtId="44" fontId="13" fillId="20" borderId="107" xfId="1" applyFont="1" applyFill="1" applyBorder="1" applyAlignment="1" applyProtection="1">
      <alignment wrapText="1"/>
      <protection locked="0"/>
    </xf>
    <xf numFmtId="44" fontId="8" fillId="0" borderId="118" xfId="1" applyFont="1" applyFill="1" applyBorder="1" applyAlignment="1" applyProtection="1">
      <alignment wrapText="1"/>
      <protection locked="0"/>
    </xf>
    <xf numFmtId="44" fontId="8" fillId="0" borderId="32" xfId="1" applyFont="1" applyFill="1" applyBorder="1" applyAlignment="1" applyProtection="1">
      <alignment wrapText="1"/>
      <protection locked="0"/>
    </xf>
    <xf numFmtId="44" fontId="8" fillId="0" borderId="32" xfId="1" applyFont="1" applyFill="1" applyBorder="1" applyAlignment="1" applyProtection="1">
      <alignment horizontal="center" wrapText="1"/>
      <protection locked="0"/>
    </xf>
    <xf numFmtId="0" fontId="12" fillId="0" borderId="32" xfId="0" applyFont="1" applyBorder="1" applyAlignment="1" applyProtection="1">
      <alignment horizontal="left" wrapText="1"/>
      <protection locked="0"/>
    </xf>
    <xf numFmtId="0" fontId="12" fillId="0" borderId="118" xfId="0" applyFont="1" applyBorder="1" applyAlignment="1" applyProtection="1">
      <alignment horizontal="left" wrapText="1"/>
      <protection locked="0"/>
    </xf>
    <xf numFmtId="166" fontId="8" fillId="0" borderId="120" xfId="0" applyNumberFormat="1" applyFont="1" applyBorder="1" applyAlignment="1" applyProtection="1">
      <alignment horizontal="right" wrapText="1"/>
      <protection locked="0"/>
    </xf>
    <xf numFmtId="164" fontId="8" fillId="0" borderId="32" xfId="0" applyNumberFormat="1" applyFont="1" applyBorder="1" applyAlignment="1" applyProtection="1">
      <alignment horizontal="left" indent="1"/>
      <protection locked="0"/>
    </xf>
    <xf numFmtId="1" fontId="13" fillId="0" borderId="32" xfId="0" applyNumberFormat="1" applyFont="1" applyBorder="1" applyAlignment="1" applyProtection="1">
      <alignment horizontal="center" wrapText="1"/>
      <protection locked="0"/>
    </xf>
    <xf numFmtId="0" fontId="10" fillId="0" borderId="32" xfId="3" applyFill="1" applyBorder="1" applyAlignment="1" applyProtection="1">
      <alignment wrapText="1"/>
      <protection locked="0"/>
    </xf>
    <xf numFmtId="0" fontId="18" fillId="22" borderId="60" xfId="0" applyFont="1" applyFill="1" applyBorder="1" applyAlignment="1" applyProtection="1">
      <alignment horizontal="left" wrapText="1"/>
      <protection locked="0"/>
    </xf>
    <xf numFmtId="44" fontId="8" fillId="21" borderId="32" xfId="1" applyFont="1" applyFill="1" applyBorder="1" applyAlignment="1" applyProtection="1">
      <alignment wrapText="1"/>
      <protection locked="0"/>
    </xf>
    <xf numFmtId="49" fontId="17" fillId="21" borderId="32" xfId="1" applyNumberFormat="1" applyFont="1" applyFill="1" applyBorder="1" applyAlignment="1" applyProtection="1">
      <alignment wrapText="1"/>
      <protection locked="0"/>
    </xf>
    <xf numFmtId="0" fontId="12" fillId="0" borderId="118" xfId="1" applyNumberFormat="1" applyFont="1" applyFill="1" applyBorder="1" applyAlignment="1" applyProtection="1">
      <alignment wrapText="1"/>
      <protection locked="0"/>
    </xf>
    <xf numFmtId="164" fontId="6" fillId="32" borderId="121" xfId="0" applyNumberFormat="1" applyFont="1" applyFill="1" applyBorder="1" applyAlignment="1">
      <alignment horizontal="right" wrapText="1" indent="1"/>
    </xf>
    <xf numFmtId="164" fontId="6" fillId="32" borderId="36" xfId="0" applyNumberFormat="1" applyFont="1" applyFill="1" applyBorder="1" applyAlignment="1">
      <alignment horizontal="right" wrapText="1" indent="1"/>
    </xf>
    <xf numFmtId="164" fontId="6" fillId="32" borderId="122" xfId="0" applyNumberFormat="1" applyFont="1" applyFill="1" applyBorder="1" applyAlignment="1">
      <alignment horizontal="left" wrapText="1" indent="1"/>
    </xf>
    <xf numFmtId="0" fontId="13" fillId="32" borderId="122" xfId="0" applyFont="1" applyFill="1" applyBorder="1" applyAlignment="1">
      <alignment horizontal="left"/>
    </xf>
    <xf numFmtId="0" fontId="13" fillId="32" borderId="37" xfId="0" applyFont="1" applyFill="1" applyBorder="1" applyAlignment="1">
      <alignment horizontal="left"/>
    </xf>
    <xf numFmtId="0" fontId="13" fillId="32" borderId="122" xfId="0" applyFont="1" applyFill="1" applyBorder="1"/>
    <xf numFmtId="1" fontId="13" fillId="32" borderId="38" xfId="0" applyNumberFormat="1" applyFont="1" applyFill="1" applyBorder="1" applyAlignment="1">
      <alignment horizontal="center"/>
    </xf>
    <xf numFmtId="1" fontId="13" fillId="32" borderId="39" xfId="0" applyNumberFormat="1" applyFont="1" applyFill="1" applyBorder="1" applyAlignment="1">
      <alignment horizontal="center"/>
    </xf>
    <xf numFmtId="1" fontId="13" fillId="32" borderId="37" xfId="0" applyNumberFormat="1" applyFont="1" applyFill="1" applyBorder="1" applyAlignment="1">
      <alignment horizontal="center"/>
    </xf>
    <xf numFmtId="18" fontId="13" fillId="32" borderId="38" xfId="0" applyNumberFormat="1" applyFont="1" applyFill="1" applyBorder="1" applyAlignment="1">
      <alignment horizontal="center"/>
    </xf>
    <xf numFmtId="18" fontId="13" fillId="32" borderId="37" xfId="0" applyNumberFormat="1" applyFont="1" applyFill="1" applyBorder="1" applyAlignment="1">
      <alignment horizontal="center"/>
    </xf>
    <xf numFmtId="2" fontId="13" fillId="32" borderId="41" xfId="0" applyNumberFormat="1" applyFont="1" applyFill="1" applyBorder="1" applyAlignment="1">
      <alignment horizontal="center"/>
    </xf>
    <xf numFmtId="2" fontId="13" fillId="32" borderId="36" xfId="0" applyNumberFormat="1" applyFont="1" applyFill="1" applyBorder="1" applyAlignment="1">
      <alignment horizontal="center"/>
    </xf>
    <xf numFmtId="2" fontId="13" fillId="32" borderId="37" xfId="0" applyNumberFormat="1" applyFont="1" applyFill="1" applyBorder="1" applyAlignment="1">
      <alignment horizontal="center"/>
    </xf>
    <xf numFmtId="1" fontId="13" fillId="32" borderId="123" xfId="0" applyNumberFormat="1" applyFont="1" applyFill="1" applyBorder="1" applyAlignment="1">
      <alignment horizontal="center"/>
    </xf>
    <xf numFmtId="0" fontId="13" fillId="32" borderId="38" xfId="0" applyFont="1" applyFill="1" applyBorder="1" applyAlignment="1">
      <alignment horizontal="center"/>
    </xf>
    <xf numFmtId="1" fontId="13" fillId="32" borderId="40" xfId="0" applyNumberFormat="1" applyFont="1" applyFill="1" applyBorder="1" applyAlignment="1">
      <alignment horizontal="center"/>
    </xf>
    <xf numFmtId="1" fontId="13" fillId="32" borderId="36" xfId="0" applyNumberFormat="1" applyFont="1" applyFill="1" applyBorder="1" applyAlignment="1">
      <alignment horizontal="center"/>
    </xf>
    <xf numFmtId="1" fontId="29" fillId="32" borderId="38" xfId="0" applyNumberFormat="1" applyFont="1" applyFill="1" applyBorder="1" applyAlignment="1">
      <alignment horizontal="center"/>
    </xf>
    <xf numFmtId="1" fontId="13" fillId="32" borderId="42" xfId="0" applyNumberFormat="1" applyFont="1" applyFill="1" applyBorder="1" applyAlignment="1">
      <alignment horizontal="center"/>
    </xf>
    <xf numFmtId="0" fontId="30" fillId="32" borderId="38" xfId="0" applyFont="1" applyFill="1" applyBorder="1" applyAlignment="1">
      <alignment horizontal="left" indent="1"/>
    </xf>
    <xf numFmtId="0" fontId="31" fillId="32" borderId="37" xfId="0" applyFont="1" applyFill="1" applyBorder="1"/>
    <xf numFmtId="0" fontId="13" fillId="32" borderId="37" xfId="0" applyFont="1" applyFill="1" applyBorder="1" applyAlignment="1">
      <alignment horizontal="right"/>
    </xf>
    <xf numFmtId="1" fontId="7" fillId="32" borderId="37" xfId="0" applyNumberFormat="1" applyFont="1" applyFill="1" applyBorder="1" applyAlignment="1">
      <alignment horizontal="center"/>
    </xf>
    <xf numFmtId="0" fontId="40" fillId="32" borderId="37" xfId="0" applyFont="1" applyFill="1" applyBorder="1" applyAlignment="1" applyProtection="1">
      <alignment horizontal="center" wrapText="1"/>
      <protection locked="0"/>
    </xf>
    <xf numFmtId="16" fontId="8" fillId="32" borderId="37" xfId="0" applyNumberFormat="1" applyFont="1" applyFill="1" applyBorder="1" applyAlignment="1" applyProtection="1">
      <alignment horizontal="center" wrapText="1"/>
      <protection locked="0"/>
    </xf>
    <xf numFmtId="1" fontId="13" fillId="32" borderId="124" xfId="0" applyNumberFormat="1" applyFont="1" applyFill="1" applyBorder="1" applyAlignment="1">
      <alignment horizontal="center"/>
    </xf>
    <xf numFmtId="0" fontId="13" fillId="32" borderId="36" xfId="2" applyFont="1" applyFill="1" applyBorder="1" applyAlignment="1">
      <alignment horizontal="left" wrapText="1"/>
    </xf>
    <xf numFmtId="0" fontId="13" fillId="32" borderId="42" xfId="2" applyFont="1" applyFill="1" applyBorder="1" applyAlignment="1">
      <alignment horizontal="left" wrapText="1"/>
    </xf>
    <xf numFmtId="0" fontId="13" fillId="32" borderId="125" xfId="2" applyFont="1" applyFill="1" applyBorder="1" applyAlignment="1">
      <alignment horizontal="center" wrapText="1"/>
    </xf>
    <xf numFmtId="0" fontId="13" fillId="32" borderId="36" xfId="0" applyFont="1" applyFill="1" applyBorder="1" applyAlignment="1">
      <alignment horizontal="left" wrapText="1"/>
    </xf>
    <xf numFmtId="0" fontId="13" fillId="32" borderId="42" xfId="0" applyFont="1" applyFill="1" applyBorder="1" applyAlignment="1">
      <alignment horizontal="left" wrapText="1"/>
    </xf>
    <xf numFmtId="0" fontId="13" fillId="32" borderId="125" xfId="0" applyFont="1" applyFill="1" applyBorder="1" applyAlignment="1">
      <alignment horizontal="center" wrapText="1"/>
    </xf>
    <xf numFmtId="0" fontId="13" fillId="32" borderId="37" xfId="0" applyFont="1" applyFill="1" applyBorder="1" applyAlignment="1">
      <alignment horizontal="center"/>
    </xf>
    <xf numFmtId="0" fontId="13" fillId="32" borderId="37" xfId="0" applyFont="1" applyFill="1" applyBorder="1" applyAlignment="1">
      <alignment horizontal="center" wrapText="1"/>
    </xf>
    <xf numFmtId="44" fontId="13" fillId="32" borderId="36" xfId="1" applyFont="1" applyFill="1" applyBorder="1" applyAlignment="1" applyProtection="1">
      <alignment horizontal="center" wrapText="1"/>
      <protection locked="0"/>
    </xf>
    <xf numFmtId="44" fontId="13" fillId="32" borderId="38" xfId="1" applyFont="1" applyFill="1" applyBorder="1" applyAlignment="1" applyProtection="1">
      <alignment horizontal="center" wrapText="1"/>
      <protection locked="0"/>
    </xf>
    <xf numFmtId="44" fontId="13" fillId="32" borderId="37" xfId="1" applyFont="1" applyFill="1" applyBorder="1" applyAlignment="1" applyProtection="1">
      <alignment horizontal="center" wrapText="1"/>
      <protection locked="0"/>
    </xf>
    <xf numFmtId="49" fontId="13" fillId="32" borderId="37" xfId="1" applyNumberFormat="1" applyFont="1" applyFill="1" applyBorder="1" applyAlignment="1">
      <alignment horizontal="center"/>
    </xf>
    <xf numFmtId="44" fontId="13" fillId="32" borderId="123" xfId="1" applyFont="1" applyFill="1" applyBorder="1" applyAlignment="1" applyProtection="1">
      <alignment horizontal="center" wrapText="1"/>
      <protection locked="0"/>
    </xf>
    <xf numFmtId="0" fontId="13" fillId="32" borderId="38" xfId="1" applyNumberFormat="1" applyFont="1" applyFill="1" applyBorder="1" applyAlignment="1">
      <alignment wrapText="1"/>
    </xf>
    <xf numFmtId="0" fontId="13" fillId="32" borderId="37" xfId="1" applyNumberFormat="1" applyFont="1" applyFill="1" applyBorder="1" applyAlignment="1">
      <alignment horizontal="left" wrapText="1"/>
    </xf>
    <xf numFmtId="0" fontId="13" fillId="32" borderId="37" xfId="0" applyFont="1" applyFill="1" applyBorder="1" applyAlignment="1">
      <alignment horizontal="left" wrapText="1"/>
    </xf>
    <xf numFmtId="0" fontId="7" fillId="32" borderId="38" xfId="0" applyFont="1" applyFill="1" applyBorder="1" applyAlignment="1">
      <alignment horizontal="left" wrapText="1"/>
    </xf>
    <xf numFmtId="0" fontId="13" fillId="32" borderId="38" xfId="0" applyFont="1" applyFill="1" applyBorder="1" applyAlignment="1">
      <alignment horizontal="left" wrapText="1"/>
    </xf>
    <xf numFmtId="166" fontId="13" fillId="32" borderId="44" xfId="0" applyNumberFormat="1" applyFont="1" applyFill="1" applyBorder="1" applyAlignment="1">
      <alignment horizontal="right"/>
    </xf>
    <xf numFmtId="0" fontId="8" fillId="0" borderId="36" xfId="0" applyFont="1" applyBorder="1" applyProtection="1">
      <protection locked="0"/>
    </xf>
    <xf numFmtId="164" fontId="8" fillId="0" borderId="126" xfId="0" applyNumberFormat="1" applyFont="1" applyBorder="1" applyAlignment="1">
      <alignment horizontal="right" wrapText="1" indent="1"/>
    </xf>
    <xf numFmtId="164" fontId="8" fillId="0" borderId="82" xfId="0" applyNumberFormat="1" applyFont="1" applyBorder="1" applyAlignment="1">
      <alignment horizontal="right" wrapText="1" indent="1"/>
    </xf>
    <xf numFmtId="164" fontId="8" fillId="0" borderId="127" xfId="0" applyNumberFormat="1" applyFont="1" applyBorder="1" applyAlignment="1" applyProtection="1">
      <alignment horizontal="left" wrapText="1" indent="1"/>
      <protection locked="0"/>
    </xf>
    <xf numFmtId="0" fontId="8" fillId="0" borderId="126" xfId="0" applyFont="1" applyBorder="1" applyAlignment="1">
      <alignment horizontal="left" wrapText="1"/>
    </xf>
    <xf numFmtId="0" fontId="8" fillId="0" borderId="128" xfId="0" applyFont="1" applyBorder="1" applyAlignment="1">
      <alignment horizontal="left" wrapText="1"/>
    </xf>
    <xf numFmtId="1" fontId="8" fillId="0" borderId="128" xfId="0" applyNumberFormat="1" applyFont="1" applyBorder="1" applyAlignment="1" applyProtection="1">
      <alignment horizontal="center" wrapText="1"/>
      <protection locked="0"/>
    </xf>
    <xf numFmtId="1" fontId="8" fillId="0" borderId="129" xfId="0" applyNumberFormat="1" applyFont="1" applyBorder="1" applyAlignment="1" applyProtection="1">
      <alignment horizontal="center" wrapText="1"/>
      <protection locked="0"/>
    </xf>
    <xf numFmtId="1" fontId="8" fillId="0" borderId="130" xfId="0" applyNumberFormat="1" applyFont="1" applyBorder="1" applyAlignment="1" applyProtection="1">
      <alignment horizontal="center" wrapText="1"/>
      <protection locked="0"/>
    </xf>
    <xf numFmtId="18" fontId="8" fillId="0" borderId="130" xfId="0" applyNumberFormat="1" applyFont="1" applyBorder="1" applyAlignment="1">
      <alignment horizontal="center" wrapText="1"/>
    </xf>
    <xf numFmtId="18" fontId="8" fillId="0" borderId="129" xfId="0" applyNumberFormat="1" applyFont="1" applyBorder="1" applyAlignment="1">
      <alignment horizontal="center" wrapText="1"/>
    </xf>
    <xf numFmtId="2" fontId="8" fillId="0" borderId="131" xfId="0" applyNumberFormat="1" applyFont="1" applyBorder="1" applyAlignment="1">
      <alignment horizontal="center" wrapText="1"/>
    </xf>
    <xf numFmtId="2" fontId="8" fillId="0" borderId="128" xfId="0" applyNumberFormat="1" applyFont="1" applyBorder="1" applyAlignment="1">
      <alignment horizontal="center" wrapText="1"/>
    </xf>
    <xf numFmtId="1" fontId="8" fillId="0" borderId="129" xfId="0" applyNumberFormat="1" applyFont="1" applyBorder="1" applyAlignment="1">
      <alignment horizontal="center" wrapText="1"/>
    </xf>
    <xf numFmtId="2" fontId="8" fillId="0" borderId="129" xfId="0" applyNumberFormat="1" applyFont="1" applyBorder="1" applyAlignment="1">
      <alignment horizontal="center" wrapText="1"/>
    </xf>
    <xf numFmtId="1" fontId="8" fillId="0" borderId="132" xfId="0" applyNumberFormat="1" applyFont="1" applyBorder="1" applyAlignment="1">
      <alignment horizontal="center" wrapText="1"/>
    </xf>
    <xf numFmtId="0" fontId="8" fillId="0" borderId="128" xfId="0" applyFont="1" applyBorder="1" applyAlignment="1" applyProtection="1">
      <alignment horizontal="center" wrapText="1"/>
      <protection locked="0"/>
    </xf>
    <xf numFmtId="1" fontId="8" fillId="0" borderId="133" xfId="0" applyNumberFormat="1" applyFont="1" applyBorder="1" applyAlignment="1" applyProtection="1">
      <alignment horizontal="center" wrapText="1"/>
      <protection locked="0"/>
    </xf>
    <xf numFmtId="1" fontId="8" fillId="0" borderId="134" xfId="0" applyNumberFormat="1" applyFont="1" applyBorder="1" applyAlignment="1" applyProtection="1">
      <alignment horizontal="center" wrapText="1"/>
      <protection locked="0"/>
    </xf>
    <xf numFmtId="1" fontId="8" fillId="0" borderId="127" xfId="0" applyNumberFormat="1" applyFont="1" applyBorder="1" applyAlignment="1" applyProtection="1">
      <alignment horizontal="center" wrapText="1"/>
      <protection locked="0"/>
    </xf>
    <xf numFmtId="0" fontId="9" fillId="0" borderId="135" xfId="0" applyFont="1" applyBorder="1" applyAlignment="1" applyProtection="1">
      <alignment horizontal="left" wrapText="1" indent="1"/>
      <protection locked="0"/>
    </xf>
    <xf numFmtId="0" fontId="10" fillId="0" borderId="136" xfId="3" applyFill="1" applyBorder="1" applyAlignment="1" applyProtection="1">
      <alignment wrapText="1"/>
      <protection locked="0"/>
    </xf>
    <xf numFmtId="0" fontId="8" fillId="0" borderId="18" xfId="0" applyFont="1" applyBorder="1" applyAlignment="1" applyProtection="1">
      <alignment horizontal="right" wrapText="1"/>
      <protection locked="0"/>
    </xf>
    <xf numFmtId="0" fontId="8" fillId="0" borderId="134" xfId="0" applyFont="1" applyBorder="1" applyAlignment="1" applyProtection="1">
      <alignment horizontal="center" wrapText="1"/>
      <protection locked="0"/>
    </xf>
    <xf numFmtId="0" fontId="10" fillId="0" borderId="127" xfId="3" applyFill="1" applyBorder="1" applyAlignment="1" applyProtection="1">
      <alignment horizontal="left" vertical="top" wrapText="1"/>
      <protection locked="0"/>
    </xf>
    <xf numFmtId="16" fontId="8" fillId="19" borderId="129" xfId="0" applyNumberFormat="1" applyFont="1" applyFill="1" applyBorder="1" applyAlignment="1" applyProtection="1">
      <alignment horizontal="center" wrapText="1"/>
      <protection locked="0"/>
    </xf>
    <xf numFmtId="0" fontId="8" fillId="0" borderId="99" xfId="0" applyFont="1" applyBorder="1" applyAlignment="1" applyProtection="1">
      <alignment horizontal="center" wrapText="1"/>
      <protection locked="0"/>
    </xf>
    <xf numFmtId="0" fontId="8" fillId="0" borderId="128" xfId="0" applyFont="1" applyBorder="1" applyAlignment="1" applyProtection="1">
      <alignment horizontal="left" wrapText="1"/>
      <protection locked="0"/>
    </xf>
    <xf numFmtId="0" fontId="11" fillId="0" borderId="129" xfId="3" applyFont="1" applyFill="1" applyBorder="1" applyAlignment="1" applyProtection="1">
      <alignment horizontal="left" wrapText="1"/>
      <protection locked="0"/>
    </xf>
    <xf numFmtId="0" fontId="11" fillId="0" borderId="99" xfId="3" applyFont="1" applyFill="1" applyBorder="1" applyAlignment="1" applyProtection="1">
      <alignment horizontal="center" wrapText="1"/>
      <protection locked="0"/>
    </xf>
    <xf numFmtId="0" fontId="32" fillId="0" borderId="61" xfId="3" applyFont="1" applyBorder="1" applyAlignment="1" applyProtection="1">
      <alignment horizontal="left" wrapText="1"/>
      <protection locked="0"/>
    </xf>
    <xf numFmtId="16" fontId="8" fillId="28" borderId="129" xfId="0" applyNumberFormat="1" applyFont="1" applyFill="1" applyBorder="1" applyAlignment="1" applyProtection="1">
      <alignment horizontal="center" wrapText="1"/>
      <protection locked="0"/>
    </xf>
    <xf numFmtId="0" fontId="8" fillId="0" borderId="129" xfId="0" applyFont="1" applyBorder="1" applyAlignment="1" applyProtection="1">
      <alignment horizontal="center" wrapText="1"/>
      <protection locked="0"/>
    </xf>
    <xf numFmtId="44" fontId="13" fillId="20" borderId="128" xfId="1" applyFont="1" applyFill="1" applyBorder="1" applyAlignment="1" applyProtection="1">
      <alignment wrapText="1"/>
      <protection locked="0"/>
    </xf>
    <xf numFmtId="44" fontId="8" fillId="0" borderId="130" xfId="1" applyFont="1" applyFill="1" applyBorder="1" applyAlignment="1" applyProtection="1">
      <alignment wrapText="1"/>
      <protection locked="0"/>
    </xf>
    <xf numFmtId="44" fontId="8" fillId="0" borderId="129" xfId="1" applyFont="1" applyFill="1" applyBorder="1" applyAlignment="1" applyProtection="1">
      <alignment wrapText="1"/>
      <protection locked="0"/>
    </xf>
    <xf numFmtId="44" fontId="8" fillId="0" borderId="129" xfId="1" applyFont="1" applyFill="1" applyBorder="1" applyAlignment="1" applyProtection="1">
      <alignment horizontal="center" wrapText="1"/>
      <protection locked="0"/>
    </xf>
    <xf numFmtId="0" fontId="12" fillId="0" borderId="128" xfId="3" applyFont="1" applyFill="1" applyBorder="1" applyAlignment="1" applyProtection="1">
      <alignment wrapText="1"/>
      <protection locked="0"/>
    </xf>
    <xf numFmtId="0" fontId="12" fillId="0" borderId="129" xfId="0" applyFont="1" applyBorder="1" applyAlignment="1" applyProtection="1">
      <alignment horizontal="left" wrapText="1"/>
      <protection locked="0"/>
    </xf>
    <xf numFmtId="0" fontId="12" fillId="0" borderId="132" xfId="0" applyFont="1" applyBorder="1" applyAlignment="1">
      <alignment wrapText="1"/>
    </xf>
    <xf numFmtId="0" fontId="12" fillId="0" borderId="130" xfId="0" applyFont="1" applyBorder="1" applyAlignment="1" applyProtection="1">
      <alignment horizontal="left" wrapText="1"/>
      <protection locked="0"/>
    </xf>
    <xf numFmtId="166" fontId="8" fillId="0" borderId="132" xfId="0" applyNumberFormat="1" applyFont="1" applyBorder="1" applyAlignment="1" applyProtection="1">
      <alignment horizontal="right" wrapText="1"/>
      <protection locked="0"/>
    </xf>
    <xf numFmtId="164" fontId="8" fillId="0" borderId="30" xfId="0" applyNumberFormat="1" applyFont="1" applyBorder="1" applyAlignment="1">
      <alignment horizontal="right" wrapText="1" indent="1"/>
    </xf>
    <xf numFmtId="164" fontId="8" fillId="0" borderId="96" xfId="0" applyNumberFormat="1" applyFont="1" applyBorder="1" applyAlignment="1">
      <alignment horizontal="right" wrapText="1" indent="1"/>
    </xf>
    <xf numFmtId="0" fontId="8" fillId="0" borderId="18" xfId="0" applyFont="1" applyBorder="1" applyAlignment="1">
      <alignment horizontal="left" wrapText="1"/>
    </xf>
    <xf numFmtId="18" fontId="8" fillId="0" borderId="94" xfId="0" applyNumberFormat="1" applyFont="1" applyBorder="1" applyAlignment="1">
      <alignment horizontal="center" wrapText="1"/>
    </xf>
    <xf numFmtId="18" fontId="8" fillId="0" borderId="18" xfId="0" applyNumberFormat="1" applyFont="1" applyBorder="1" applyAlignment="1">
      <alignment horizontal="center" wrapText="1"/>
    </xf>
    <xf numFmtId="2" fontId="8" fillId="0" borderId="95" xfId="0" applyNumberFormat="1" applyFont="1" applyBorder="1" applyAlignment="1">
      <alignment horizontal="center" wrapText="1"/>
    </xf>
    <xf numFmtId="2" fontId="8" fillId="0" borderId="0" xfId="0" applyNumberFormat="1" applyFont="1" applyAlignment="1">
      <alignment horizontal="center" wrapText="1"/>
    </xf>
    <xf numFmtId="1" fontId="8" fillId="0" borderId="18" xfId="0" applyNumberFormat="1" applyFont="1" applyBorder="1" applyAlignment="1">
      <alignment horizontal="center" wrapText="1"/>
    </xf>
    <xf numFmtId="2" fontId="8" fillId="0" borderId="18" xfId="0" applyNumberFormat="1" applyFont="1" applyBorder="1" applyAlignment="1">
      <alignment horizontal="center" wrapText="1"/>
    </xf>
    <xf numFmtId="1" fontId="8" fillId="0" borderId="94" xfId="0" applyNumberFormat="1" applyFont="1" applyBorder="1" applyAlignment="1">
      <alignment horizontal="center" wrapText="1"/>
    </xf>
    <xf numFmtId="1" fontId="8" fillId="0" borderId="30" xfId="0" applyNumberFormat="1" applyFont="1" applyBorder="1" applyAlignment="1" applyProtection="1">
      <alignment horizontal="center" wrapText="1"/>
      <protection locked="0"/>
    </xf>
    <xf numFmtId="0" fontId="22" fillId="0" borderId="0" xfId="0" applyFont="1"/>
    <xf numFmtId="0" fontId="8" fillId="0" borderId="31" xfId="0" applyFont="1" applyBorder="1" applyAlignment="1" applyProtection="1">
      <alignment horizontal="right" wrapText="1"/>
      <protection locked="0"/>
    </xf>
    <xf numFmtId="0" fontId="8" fillId="0" borderId="0" xfId="0" applyFont="1" applyAlignment="1" applyProtection="1">
      <alignment horizontal="center" wrapText="1"/>
      <protection locked="0"/>
    </xf>
    <xf numFmtId="0" fontId="8" fillId="28" borderId="16" xfId="0" applyFont="1" applyFill="1" applyBorder="1" applyAlignment="1" applyProtection="1">
      <alignment horizontal="center" wrapText="1"/>
      <protection locked="0"/>
    </xf>
    <xf numFmtId="0" fontId="8" fillId="28" borderId="107" xfId="0" applyFont="1" applyFill="1" applyBorder="1" applyAlignment="1" applyProtection="1">
      <alignment horizontal="center" wrapText="1"/>
      <protection locked="0"/>
    </xf>
    <xf numFmtId="0" fontId="53" fillId="0" borderId="0" xfId="0" applyFont="1" applyAlignment="1">
      <alignment wrapText="1"/>
    </xf>
    <xf numFmtId="0" fontId="11" fillId="0" borderId="97" xfId="3" applyFont="1" applyFill="1" applyBorder="1" applyAlignment="1" applyProtection="1">
      <alignment horizontal="center" wrapText="1"/>
      <protection locked="0"/>
    </xf>
    <xf numFmtId="0" fontId="8" fillId="11" borderId="0" xfId="0" applyFont="1" applyFill="1" applyAlignment="1" applyProtection="1">
      <alignment horizontal="left" wrapText="1"/>
      <protection locked="0"/>
    </xf>
    <xf numFmtId="16" fontId="8" fillId="28" borderId="18" xfId="0" applyNumberFormat="1" applyFont="1" applyFill="1" applyBorder="1" applyAlignment="1" applyProtection="1">
      <alignment horizontal="center" wrapText="1"/>
      <protection locked="0"/>
    </xf>
    <xf numFmtId="16" fontId="8" fillId="21" borderId="18" xfId="0" applyNumberFormat="1" applyFont="1" applyFill="1" applyBorder="1" applyAlignment="1" applyProtection="1">
      <alignment horizontal="center" wrapText="1"/>
      <protection locked="0"/>
    </xf>
    <xf numFmtId="0" fontId="8" fillId="19" borderId="21" xfId="0" applyFont="1" applyFill="1" applyBorder="1" applyAlignment="1" applyProtection="1">
      <alignment horizontal="center" wrapText="1"/>
      <protection locked="0"/>
    </xf>
    <xf numFmtId="49" fontId="12" fillId="19" borderId="23" xfId="1" applyNumberFormat="1" applyFont="1" applyFill="1" applyBorder="1" applyAlignment="1" applyProtection="1">
      <alignment wrapText="1"/>
      <protection locked="0"/>
    </xf>
    <xf numFmtId="44" fontId="8" fillId="0" borderId="0" xfId="1" applyFont="1" applyFill="1" applyBorder="1" applyAlignment="1" applyProtection="1">
      <alignment horizontal="center" wrapText="1"/>
      <protection locked="0"/>
    </xf>
    <xf numFmtId="0" fontId="12" fillId="0" borderId="0" xfId="3" applyFont="1" applyFill="1" applyBorder="1" applyAlignment="1" applyProtection="1">
      <alignment wrapText="1"/>
      <protection locked="0"/>
    </xf>
    <xf numFmtId="0" fontId="12" fillId="0" borderId="94" xfId="0" applyFont="1" applyBorder="1" applyAlignment="1">
      <alignment wrapText="1"/>
    </xf>
    <xf numFmtId="164" fontId="8" fillId="0" borderId="16" xfId="0" applyNumberFormat="1" applyFont="1" applyBorder="1" applyAlignment="1" applyProtection="1">
      <alignment horizontal="right" wrapText="1" indent="1"/>
      <protection locked="0"/>
    </xf>
    <xf numFmtId="164" fontId="8" fillId="0" borderId="21" xfId="0" applyNumberFormat="1" applyFont="1" applyBorder="1" applyAlignment="1" applyProtection="1">
      <alignment horizontal="left" wrapText="1" indent="1"/>
      <protection locked="0"/>
    </xf>
    <xf numFmtId="0" fontId="25" fillId="0" borderId="32" xfId="0" applyFont="1" applyBorder="1" applyAlignment="1">
      <alignment horizontal="left" wrapText="1"/>
    </xf>
    <xf numFmtId="1" fontId="8" fillId="0" borderId="81" xfId="0" applyNumberFormat="1" applyFont="1" applyBorder="1" applyAlignment="1" applyProtection="1">
      <alignment horizontal="center" wrapText="1"/>
      <protection locked="0"/>
    </xf>
    <xf numFmtId="18" fontId="8" fillId="0" borderId="21" xfId="0" applyNumberFormat="1" applyFont="1" applyBorder="1" applyAlignment="1" applyProtection="1">
      <alignment horizontal="center" wrapText="1"/>
      <protection locked="0"/>
    </xf>
    <xf numFmtId="1" fontId="8" fillId="0" borderId="28" xfId="0" applyNumberFormat="1" applyFont="1" applyBorder="1" applyAlignment="1" applyProtection="1">
      <alignment horizontal="center" wrapText="1"/>
      <protection locked="0"/>
    </xf>
    <xf numFmtId="0" fontId="8" fillId="0" borderId="21" xfId="0" applyFont="1" applyBorder="1" applyAlignment="1" applyProtection="1">
      <alignment horizontal="center"/>
      <protection locked="0"/>
    </xf>
    <xf numFmtId="0" fontId="9" fillId="0" borderId="15" xfId="0" applyFont="1" applyBorder="1" applyAlignment="1">
      <alignment horizontal="left" indent="1"/>
    </xf>
    <xf numFmtId="0" fontId="9" fillId="0" borderId="137" xfId="0" applyFont="1" applyBorder="1" applyAlignment="1">
      <alignment horizontal="right"/>
    </xf>
    <xf numFmtId="0" fontId="10" fillId="0" borderId="21" xfId="3" applyFill="1" applyBorder="1" applyAlignment="1" applyProtection="1">
      <alignment horizontal="left" vertical="top" wrapText="1"/>
      <protection locked="0"/>
    </xf>
    <xf numFmtId="0" fontId="48" fillId="29" borderId="21" xfId="0" applyFont="1" applyFill="1" applyBorder="1" applyAlignment="1" applyProtection="1">
      <alignment horizontal="right" wrapText="1"/>
      <protection locked="0"/>
    </xf>
    <xf numFmtId="0" fontId="11" fillId="0" borderId="17" xfId="3" applyFont="1" applyFill="1" applyBorder="1" applyAlignment="1" applyProtection="1">
      <alignment horizontal="left" wrapText="1"/>
      <protection locked="0"/>
    </xf>
    <xf numFmtId="0" fontId="11" fillId="0" borderId="25" xfId="3" applyFont="1" applyFill="1" applyBorder="1" applyAlignment="1" applyProtection="1">
      <alignment horizontal="center" wrapText="1"/>
      <protection locked="0"/>
    </xf>
    <xf numFmtId="0" fontId="48" fillId="29" borderId="21" xfId="0" applyFont="1" applyFill="1" applyBorder="1" applyAlignment="1" applyProtection="1">
      <alignment horizontal="left" vertical="top" wrapText="1"/>
      <protection locked="0"/>
    </xf>
    <xf numFmtId="0" fontId="11" fillId="0" borderId="107" xfId="3" applyFont="1" applyFill="1" applyBorder="1" applyAlignment="1" applyProtection="1">
      <alignment horizontal="center" wrapText="1"/>
      <protection locked="0"/>
    </xf>
    <xf numFmtId="0" fontId="8" fillId="0" borderId="118" xfId="0" applyFont="1" applyBorder="1" applyAlignment="1" applyProtection="1">
      <alignment horizontal="left" wrapText="1"/>
      <protection locked="0"/>
    </xf>
    <xf numFmtId="0" fontId="12" fillId="0" borderId="21" xfId="1" applyNumberFormat="1" applyFont="1" applyFill="1" applyBorder="1" applyAlignment="1" applyProtection="1">
      <alignment wrapText="1"/>
      <protection locked="0"/>
    </xf>
    <xf numFmtId="0" fontId="8" fillId="0" borderId="107" xfId="0" applyFont="1" applyBorder="1" applyProtection="1">
      <protection locked="0"/>
    </xf>
    <xf numFmtId="0" fontId="8" fillId="0" borderId="29" xfId="0" applyFont="1" applyBorder="1" applyProtection="1">
      <protection locked="0"/>
    </xf>
    <xf numFmtId="164" fontId="8" fillId="0" borderId="29" xfId="0" applyNumberFormat="1" applyFont="1" applyBorder="1" applyAlignment="1">
      <alignment horizontal="right" wrapText="1" indent="1"/>
    </xf>
    <xf numFmtId="164" fontId="8" fillId="0" borderId="16" xfId="0" applyNumberFormat="1" applyFont="1" applyBorder="1" applyAlignment="1" applyProtection="1">
      <alignment horizontal="left" wrapText="1" indent="1"/>
      <protection locked="0"/>
    </xf>
    <xf numFmtId="0" fontId="8" fillId="0" borderId="16" xfId="0" applyFont="1" applyBorder="1" applyAlignment="1">
      <alignment horizontal="left" wrapText="1"/>
    </xf>
    <xf numFmtId="0" fontId="8" fillId="0" borderId="32" xfId="0" applyFont="1" applyBorder="1" applyAlignment="1">
      <alignment horizontal="left" wrapText="1"/>
    </xf>
    <xf numFmtId="1" fontId="8" fillId="0" borderId="137" xfId="0" applyNumberFormat="1" applyFont="1" applyBorder="1" applyAlignment="1">
      <alignment horizontal="center" wrapText="1"/>
    </xf>
    <xf numFmtId="1" fontId="8" fillId="0" borderId="118" xfId="0" applyNumberFormat="1" applyFont="1" applyBorder="1" applyAlignment="1">
      <alignment horizontal="center" wrapText="1"/>
    </xf>
    <xf numFmtId="1" fontId="8" fillId="0" borderId="97" xfId="0" applyNumberFormat="1" applyFont="1" applyBorder="1" applyAlignment="1" applyProtection="1">
      <alignment horizontal="center" wrapText="1"/>
      <protection locked="0"/>
    </xf>
    <xf numFmtId="0" fontId="9" fillId="0" borderId="0" xfId="0" applyFont="1" applyAlignment="1" applyProtection="1">
      <alignment horizontal="left" wrapText="1" indent="1"/>
      <protection locked="0"/>
    </xf>
    <xf numFmtId="0" fontId="8" fillId="0" borderId="107" xfId="0" applyFont="1" applyBorder="1" applyAlignment="1" applyProtection="1">
      <alignment horizontal="right" wrapText="1"/>
      <protection locked="0"/>
    </xf>
    <xf numFmtId="0" fontId="8" fillId="0" borderId="138" xfId="0" applyFont="1" applyBorder="1" applyAlignment="1" applyProtection="1">
      <alignment horizontal="center" wrapText="1"/>
      <protection locked="0"/>
    </xf>
    <xf numFmtId="0" fontId="10" fillId="19" borderId="82" xfId="3" applyFill="1" applyBorder="1" applyAlignment="1" applyProtection="1">
      <alignment horizontal="left" vertical="top" wrapText="1"/>
      <protection locked="0"/>
    </xf>
    <xf numFmtId="0" fontId="8" fillId="19" borderId="16" xfId="0" applyFont="1" applyFill="1" applyBorder="1" applyAlignment="1" applyProtection="1">
      <alignment horizontal="center" wrapText="1"/>
      <protection locked="0"/>
    </xf>
    <xf numFmtId="0" fontId="10" fillId="0" borderId="17" xfId="3" applyFill="1" applyBorder="1" applyAlignment="1" applyProtection="1">
      <alignment horizontal="left" wrapText="1"/>
      <protection locked="0"/>
    </xf>
    <xf numFmtId="0" fontId="8" fillId="0" borderId="25" xfId="0" applyFont="1" applyBorder="1" applyAlignment="1" applyProtection="1">
      <alignment horizontal="left" wrapText="1"/>
      <protection locked="0"/>
    </xf>
    <xf numFmtId="0" fontId="11" fillId="0" borderId="139" xfId="3" applyFont="1" applyFill="1" applyBorder="1" applyAlignment="1" applyProtection="1">
      <alignment horizontal="center" wrapText="1"/>
      <protection locked="0"/>
    </xf>
    <xf numFmtId="16" fontId="8" fillId="22" borderId="17" xfId="0" applyNumberFormat="1" applyFont="1" applyFill="1" applyBorder="1" applyAlignment="1" applyProtection="1">
      <alignment horizontal="center" wrapText="1"/>
      <protection locked="0"/>
    </xf>
    <xf numFmtId="0" fontId="12" fillId="0" borderId="21" xfId="3" applyFont="1" applyFill="1" applyBorder="1" applyAlignment="1" applyProtection="1">
      <alignment wrapText="1"/>
      <protection locked="0"/>
    </xf>
    <xf numFmtId="0" fontId="12" fillId="0" borderId="19" xfId="0" applyFont="1" applyBorder="1" applyAlignment="1">
      <alignment wrapText="1"/>
    </xf>
    <xf numFmtId="18" fontId="8" fillId="0" borderId="22" xfId="0" applyNumberFormat="1" applyFont="1" applyBorder="1" applyAlignment="1">
      <alignment horizontal="center" wrapText="1"/>
    </xf>
    <xf numFmtId="18" fontId="8" fillId="0" borderId="21" xfId="0" applyNumberFormat="1" applyFont="1" applyBorder="1" applyAlignment="1">
      <alignment horizontal="center" wrapText="1"/>
    </xf>
    <xf numFmtId="2" fontId="8" fillId="0" borderId="32" xfId="0" applyNumberFormat="1" applyFont="1" applyBorder="1" applyAlignment="1">
      <alignment horizontal="center" wrapText="1"/>
    </xf>
    <xf numFmtId="2" fontId="8" fillId="0" borderId="140" xfId="0" applyNumberFormat="1" applyFont="1" applyBorder="1" applyAlignment="1">
      <alignment horizontal="center" wrapText="1"/>
    </xf>
    <xf numFmtId="18" fontId="8" fillId="0" borderId="16" xfId="0" applyNumberFormat="1" applyFont="1" applyBorder="1" applyAlignment="1">
      <alignment horizontal="center" wrapText="1"/>
    </xf>
    <xf numFmtId="1" fontId="54" fillId="0" borderId="0" xfId="0" applyNumberFormat="1" applyFont="1" applyAlignment="1">
      <alignment horizontal="center" wrapText="1"/>
    </xf>
    <xf numFmtId="2" fontId="8" fillId="0" borderId="31" xfId="0" applyNumberFormat="1" applyFont="1" applyBorder="1" applyAlignment="1">
      <alignment horizontal="center" wrapText="1"/>
    </xf>
    <xf numFmtId="1" fontId="8" fillId="0" borderId="0" xfId="0" applyNumberFormat="1" applyFont="1" applyAlignment="1">
      <alignment horizontal="center" wrapText="1"/>
    </xf>
    <xf numFmtId="0" fontId="8" fillId="0" borderId="110" xfId="0" applyFont="1" applyBorder="1" applyAlignment="1" applyProtection="1">
      <alignment horizontal="center" wrapText="1"/>
      <protection locked="0"/>
    </xf>
    <xf numFmtId="1" fontId="8" fillId="0" borderId="120" xfId="0" applyNumberFormat="1" applyFont="1" applyBorder="1" applyAlignment="1" applyProtection="1">
      <alignment horizontal="center" wrapText="1"/>
      <protection locked="0"/>
    </xf>
    <xf numFmtId="0" fontId="18" fillId="0" borderId="93" xfId="3" applyFont="1" applyFill="1" applyBorder="1" applyAlignment="1" applyProtection="1">
      <alignment wrapText="1"/>
      <protection locked="0"/>
    </xf>
    <xf numFmtId="0" fontId="8" fillId="0" borderId="21" xfId="0" applyFont="1" applyBorder="1" applyAlignment="1" applyProtection="1">
      <alignment horizontal="right" wrapText="1"/>
      <protection locked="0"/>
    </xf>
    <xf numFmtId="0" fontId="8" fillId="0" borderId="22" xfId="0" applyFont="1" applyBorder="1" applyAlignment="1" applyProtection="1">
      <alignment horizontal="center" wrapText="1"/>
      <protection locked="0"/>
    </xf>
    <xf numFmtId="0" fontId="10" fillId="0" borderId="0" xfId="3" applyFill="1" applyBorder="1" applyAlignment="1" applyProtection="1">
      <alignment horizontal="left" vertical="top" wrapText="1"/>
      <protection locked="0"/>
    </xf>
    <xf numFmtId="0" fontId="8" fillId="19" borderId="30" xfId="0" applyFont="1" applyFill="1" applyBorder="1" applyAlignment="1" applyProtection="1">
      <alignment horizontal="center" wrapText="1"/>
      <protection locked="0"/>
    </xf>
    <xf numFmtId="0" fontId="8" fillId="19" borderId="137" xfId="0" applyFont="1" applyFill="1" applyBorder="1" applyAlignment="1" applyProtection="1">
      <alignment horizontal="center" wrapText="1"/>
      <protection locked="0"/>
    </xf>
    <xf numFmtId="16" fontId="8" fillId="28" borderId="32" xfId="0" applyNumberFormat="1" applyFont="1" applyFill="1" applyBorder="1" applyAlignment="1" applyProtection="1">
      <alignment horizontal="center" wrapText="1"/>
      <protection locked="0"/>
    </xf>
    <xf numFmtId="0" fontId="8" fillId="0" borderId="31" xfId="0" applyFont="1" applyBorder="1" applyAlignment="1" applyProtection="1">
      <alignment horizontal="left" wrapText="1"/>
      <protection locked="0"/>
    </xf>
    <xf numFmtId="0" fontId="11" fillId="0" borderId="21" xfId="3" applyFont="1" applyFill="1" applyBorder="1" applyAlignment="1" applyProtection="1">
      <alignment horizontal="center" wrapText="1"/>
      <protection locked="0"/>
    </xf>
    <xf numFmtId="16" fontId="8" fillId="0" borderId="32" xfId="0" applyNumberFormat="1" applyFont="1" applyBorder="1" applyAlignment="1" applyProtection="1">
      <alignment horizontal="center" wrapText="1"/>
      <protection locked="0"/>
    </xf>
    <xf numFmtId="0" fontId="10" fillId="0" borderId="107" xfId="3" applyFill="1" applyBorder="1" applyAlignment="1" applyProtection="1">
      <alignment wrapText="1"/>
      <protection locked="0"/>
    </xf>
    <xf numFmtId="0" fontId="12" fillId="0" borderId="118" xfId="0" applyFont="1" applyBorder="1" applyAlignment="1">
      <alignment wrapText="1"/>
    </xf>
    <xf numFmtId="0" fontId="25" fillId="0" borderId="0" xfId="0" applyFont="1" applyAlignment="1">
      <alignment horizontal="left" wrapText="1"/>
    </xf>
    <xf numFmtId="0" fontId="25" fillId="0" borderId="82" xfId="0" applyFont="1" applyBorder="1" applyAlignment="1">
      <alignment horizontal="left" wrapText="1"/>
    </xf>
    <xf numFmtId="1" fontId="8" fillId="0" borderId="82" xfId="0" applyNumberFormat="1" applyFont="1" applyBorder="1" applyAlignment="1" applyProtection="1">
      <alignment horizontal="center" wrapText="1"/>
      <protection locked="0"/>
    </xf>
    <xf numFmtId="18" fontId="8" fillId="0" borderId="0" xfId="0" applyNumberFormat="1" applyFont="1" applyAlignment="1">
      <alignment horizontal="center" wrapText="1"/>
    </xf>
    <xf numFmtId="0" fontId="8" fillId="0" borderId="0" xfId="0" applyFont="1" applyAlignment="1" applyProtection="1">
      <alignment horizontal="right" wrapText="1"/>
      <protection locked="0"/>
    </xf>
    <xf numFmtId="0" fontId="8" fillId="28" borderId="15" xfId="0" applyFont="1" applyFill="1" applyBorder="1" applyAlignment="1" applyProtection="1">
      <alignment horizontal="center" wrapText="1"/>
      <protection locked="0"/>
    </xf>
    <xf numFmtId="0" fontId="8" fillId="0" borderId="97" xfId="0" applyFont="1" applyBorder="1" applyAlignment="1" applyProtection="1">
      <alignment horizontal="left" vertical="center"/>
      <protection locked="0"/>
    </xf>
    <xf numFmtId="0" fontId="12" fillId="0" borderId="0" xfId="3" applyFont="1" applyAlignment="1" applyProtection="1">
      <alignment horizontal="left" wrapText="1"/>
      <protection locked="0"/>
    </xf>
    <xf numFmtId="0" fontId="11" fillId="0" borderId="18" xfId="3" applyFont="1" applyFill="1" applyBorder="1" applyAlignment="1" applyProtection="1">
      <alignment horizontal="left" wrapText="1"/>
      <protection locked="0"/>
    </xf>
    <xf numFmtId="44" fontId="8" fillId="0" borderId="0" xfId="1" applyFont="1" applyFill="1" applyBorder="1" applyAlignment="1" applyProtection="1">
      <alignment wrapText="1"/>
      <protection locked="0"/>
    </xf>
    <xf numFmtId="0" fontId="55" fillId="19" borderId="0" xfId="0" applyFont="1" applyFill="1" applyAlignment="1">
      <alignment horizontal="left" vertical="top" wrapText="1"/>
    </xf>
    <xf numFmtId="0" fontId="8" fillId="0" borderId="82" xfId="0" applyFont="1" applyBorder="1" applyAlignment="1">
      <alignment horizontal="left" wrapText="1"/>
    </xf>
    <xf numFmtId="18" fontId="8" fillId="0" borderId="118" xfId="0" applyNumberFormat="1" applyFont="1" applyBorder="1" applyAlignment="1">
      <alignment horizontal="center" wrapText="1"/>
    </xf>
    <xf numFmtId="2" fontId="8" fillId="0" borderId="78" xfId="0" applyNumberFormat="1" applyFont="1" applyBorder="1" applyAlignment="1">
      <alignment horizontal="center" wrapText="1"/>
    </xf>
    <xf numFmtId="18" fontId="8" fillId="0" borderId="33" xfId="0" applyNumberFormat="1" applyFont="1" applyBorder="1" applyAlignment="1">
      <alignment horizontal="center" wrapText="1"/>
    </xf>
    <xf numFmtId="1" fontId="8" fillId="0" borderId="16" xfId="0" applyNumberFormat="1" applyFont="1" applyBorder="1" applyAlignment="1">
      <alignment horizontal="center" wrapText="1"/>
    </xf>
    <xf numFmtId="1" fontId="8" fillId="0" borderId="28" xfId="0" applyNumberFormat="1" applyFont="1" applyBorder="1" applyAlignment="1">
      <alignment horizontal="center" wrapText="1"/>
    </xf>
    <xf numFmtId="0" fontId="8" fillId="19" borderId="93" xfId="0" applyFont="1" applyFill="1" applyBorder="1" applyAlignment="1" applyProtection="1">
      <alignment horizontal="center" wrapText="1"/>
      <protection locked="0"/>
    </xf>
    <xf numFmtId="0" fontId="10" fillId="0" borderId="18" xfId="3" applyFill="1" applyBorder="1" applyAlignment="1" applyProtection="1">
      <alignment horizontal="left" wrapText="1"/>
      <protection locked="0"/>
    </xf>
    <xf numFmtId="0" fontId="8" fillId="0" borderId="33" xfId="0" quotePrefix="1" applyFont="1" applyBorder="1" applyAlignment="1" applyProtection="1">
      <alignment horizontal="left" wrapText="1"/>
      <protection locked="0"/>
    </xf>
    <xf numFmtId="16" fontId="8" fillId="0" borderId="18" xfId="0" applyNumberFormat="1" applyFont="1" applyBorder="1" applyAlignment="1" applyProtection="1">
      <alignment horizontal="center" wrapText="1"/>
      <protection locked="0"/>
    </xf>
    <xf numFmtId="0" fontId="12" fillId="0" borderId="0" xfId="1" applyNumberFormat="1" applyFont="1" applyFill="1" applyBorder="1" applyAlignment="1" applyProtection="1">
      <alignment wrapText="1"/>
      <protection locked="0"/>
    </xf>
    <xf numFmtId="0" fontId="13" fillId="0" borderId="0" xfId="0" applyFont="1" applyProtection="1">
      <protection locked="0"/>
    </xf>
    <xf numFmtId="1" fontId="8" fillId="0" borderId="120" xfId="0" applyNumberFormat="1" applyFont="1" applyBorder="1" applyAlignment="1">
      <alignment horizontal="center" wrapText="1"/>
    </xf>
    <xf numFmtId="0" fontId="8" fillId="0" borderId="21" xfId="0" applyFont="1" applyBorder="1" applyAlignment="1" applyProtection="1">
      <alignment horizontal="center" wrapText="1"/>
      <protection locked="0"/>
    </xf>
    <xf numFmtId="1" fontId="8" fillId="0" borderId="25" xfId="0" applyNumberFormat="1" applyFont="1" applyBorder="1" applyAlignment="1" applyProtection="1">
      <alignment horizontal="center" wrapText="1"/>
      <protection locked="0"/>
    </xf>
    <xf numFmtId="0" fontId="9" fillId="0" borderId="21" xfId="0" applyFont="1" applyBorder="1"/>
    <xf numFmtId="0" fontId="9" fillId="0" borderId="17" xfId="0" applyFont="1" applyBorder="1" applyAlignment="1">
      <alignment horizontal="right"/>
    </xf>
    <xf numFmtId="16" fontId="8" fillId="19" borderId="16" xfId="0" applyNumberFormat="1" applyFont="1" applyFill="1" applyBorder="1" applyAlignment="1" applyProtection="1">
      <alignment horizontal="center" wrapText="1"/>
      <protection locked="0"/>
    </xf>
    <xf numFmtId="0" fontId="8" fillId="0" borderId="0" xfId="0" quotePrefix="1" applyFont="1" applyAlignment="1" applyProtection="1">
      <alignment horizontal="left" wrapText="1"/>
      <protection locked="0"/>
    </xf>
    <xf numFmtId="16" fontId="8" fillId="0" borderId="17" xfId="0" applyNumberFormat="1" applyFont="1" applyBorder="1" applyAlignment="1" applyProtection="1">
      <alignment horizontal="center" wrapText="1"/>
      <protection locked="0"/>
    </xf>
    <xf numFmtId="0" fontId="55" fillId="19" borderId="23" xfId="0" applyFont="1" applyFill="1" applyBorder="1" applyAlignment="1">
      <alignment horizontal="left" wrapText="1"/>
    </xf>
    <xf numFmtId="44" fontId="8" fillId="0" borderId="21" xfId="1" applyFont="1" applyFill="1" applyBorder="1" applyAlignment="1" applyProtection="1">
      <alignment horizontal="center" wrapText="1"/>
      <protection locked="0"/>
    </xf>
    <xf numFmtId="0" fontId="9" fillId="0" borderId="29" xfId="0" applyFont="1" applyBorder="1" applyAlignment="1" applyProtection="1">
      <alignment horizontal="left" wrapText="1" indent="1"/>
      <protection locked="0"/>
    </xf>
    <xf numFmtId="0" fontId="51" fillId="0" borderId="16" xfId="3" applyFont="1" applyFill="1" applyBorder="1" applyAlignment="1" applyProtection="1">
      <alignment wrapText="1"/>
      <protection locked="0"/>
    </xf>
    <xf numFmtId="0" fontId="12" fillId="0" borderId="0" xfId="3" applyFont="1" applyFill="1" applyBorder="1" applyAlignment="1" applyProtection="1">
      <alignment horizontal="left" wrapText="1"/>
      <protection locked="0"/>
    </xf>
    <xf numFmtId="0" fontId="9" fillId="0" borderId="21" xfId="0" applyFont="1" applyBorder="1" applyAlignment="1" applyProtection="1">
      <alignment horizontal="left" indent="1"/>
      <protection locked="0"/>
    </xf>
    <xf numFmtId="16" fontId="8" fillId="28" borderId="93" xfId="0" applyNumberFormat="1" applyFont="1" applyFill="1" applyBorder="1" applyAlignment="1" applyProtection="1">
      <alignment horizontal="center" wrapText="1"/>
      <protection locked="0"/>
    </xf>
    <xf numFmtId="16" fontId="8" fillId="19" borderId="21" xfId="0" applyNumberFormat="1" applyFont="1" applyFill="1" applyBorder="1" applyAlignment="1" applyProtection="1">
      <alignment horizontal="center" wrapText="1"/>
      <protection locked="0"/>
    </xf>
    <xf numFmtId="0" fontId="8" fillId="21" borderId="21" xfId="0" applyFont="1" applyFill="1" applyBorder="1" applyAlignment="1" applyProtection="1">
      <alignment horizontal="center" wrapText="1"/>
      <protection locked="0"/>
    </xf>
    <xf numFmtId="49" fontId="12" fillId="19" borderId="16" xfId="1" applyNumberFormat="1" applyFont="1" applyFill="1" applyBorder="1" applyAlignment="1" applyProtection="1">
      <alignment wrapText="1"/>
      <protection locked="0"/>
    </xf>
    <xf numFmtId="164" fontId="8" fillId="0" borderId="21" xfId="0" applyNumberFormat="1" applyFont="1" applyBorder="1" applyAlignment="1">
      <alignment horizontal="right" wrapText="1" indent="1"/>
    </xf>
    <xf numFmtId="49" fontId="12" fillId="22" borderId="18" xfId="1" applyNumberFormat="1" applyFont="1" applyFill="1" applyBorder="1" applyAlignment="1" applyProtection="1">
      <alignment wrapText="1"/>
      <protection locked="0"/>
    </xf>
    <xf numFmtId="0" fontId="8" fillId="21" borderId="17" xfId="0" applyFont="1" applyFill="1" applyBorder="1" applyAlignment="1" applyProtection="1">
      <alignment horizontal="center" wrapText="1"/>
      <protection locked="0"/>
    </xf>
    <xf numFmtId="0" fontId="8" fillId="11" borderId="21" xfId="0" applyFont="1" applyFill="1" applyBorder="1" applyAlignment="1" applyProtection="1">
      <alignment horizontal="left" wrapText="1"/>
      <protection locked="0"/>
    </xf>
    <xf numFmtId="164" fontId="25" fillId="0" borderId="0" xfId="0" applyNumberFormat="1" applyFont="1" applyAlignment="1">
      <alignment horizontal="left" wrapText="1" indent="1"/>
    </xf>
    <xf numFmtId="0" fontId="25" fillId="0" borderId="21" xfId="0" applyFont="1" applyBorder="1" applyAlignment="1">
      <alignment horizontal="left" wrapText="1"/>
    </xf>
    <xf numFmtId="0" fontId="8" fillId="22" borderId="17" xfId="0" applyFont="1" applyFill="1" applyBorder="1" applyAlignment="1" applyProtection="1">
      <alignment horizontal="center" wrapText="1"/>
      <protection locked="0"/>
    </xf>
    <xf numFmtId="164" fontId="8" fillId="0" borderId="77" xfId="0" applyNumberFormat="1" applyFont="1" applyBorder="1" applyAlignment="1" applyProtection="1">
      <alignment horizontal="left" indent="1"/>
      <protection locked="0"/>
    </xf>
    <xf numFmtId="0" fontId="8" fillId="0" borderId="77" xfId="0" applyFont="1" applyBorder="1" applyAlignment="1" applyProtection="1">
      <alignment horizontal="left" wrapText="1"/>
      <protection locked="0"/>
    </xf>
    <xf numFmtId="0" fontId="8" fillId="0" borderId="113" xfId="0" applyFont="1" applyBorder="1" applyAlignment="1" applyProtection="1">
      <alignment horizontal="left" wrapText="1"/>
      <protection locked="0"/>
    </xf>
    <xf numFmtId="0" fontId="8" fillId="0" borderId="78" xfId="0" applyFont="1" applyBorder="1" applyAlignment="1" applyProtection="1">
      <alignment wrapText="1"/>
      <protection locked="0"/>
    </xf>
    <xf numFmtId="0" fontId="10" fillId="0" borderId="21" xfId="3" applyFill="1" applyBorder="1" applyAlignment="1" applyProtection="1">
      <protection locked="0"/>
    </xf>
    <xf numFmtId="0" fontId="10" fillId="0" borderId="23" xfId="3" applyFill="1" applyBorder="1" applyAlignment="1" applyProtection="1">
      <alignment horizontal="left" vertical="top" wrapText="1"/>
      <protection locked="0"/>
    </xf>
    <xf numFmtId="0" fontId="8" fillId="28" borderId="21" xfId="0" applyFont="1" applyFill="1" applyBorder="1" applyAlignment="1" applyProtection="1">
      <alignment horizontal="center" wrapText="1"/>
      <protection locked="0"/>
    </xf>
    <xf numFmtId="0" fontId="45" fillId="11" borderId="21" xfId="0" applyFont="1" applyFill="1" applyBorder="1" applyAlignment="1" applyProtection="1">
      <alignment horizontal="right" wrapText="1"/>
      <protection locked="0"/>
    </xf>
    <xf numFmtId="0" fontId="8" fillId="0" borderId="17" xfId="0" applyFont="1" applyBorder="1" applyAlignment="1" applyProtection="1">
      <alignment horizontal="center"/>
      <protection locked="0"/>
    </xf>
    <xf numFmtId="44" fontId="8" fillId="0" borderId="25" xfId="1" applyFont="1" applyFill="1" applyBorder="1" applyAlignment="1" applyProtection="1">
      <alignment horizontal="center" wrapText="1"/>
      <protection locked="0"/>
    </xf>
    <xf numFmtId="44" fontId="8" fillId="0" borderId="28" xfId="1" applyFont="1" applyFill="1" applyBorder="1" applyAlignment="1" applyProtection="1">
      <alignment wrapText="1"/>
      <protection locked="0"/>
    </xf>
    <xf numFmtId="0" fontId="51" fillId="0" borderId="21" xfId="3" applyFont="1" applyFill="1" applyBorder="1" applyAlignment="1" applyProtection="1">
      <alignment wrapText="1"/>
      <protection locked="0"/>
    </xf>
    <xf numFmtId="49" fontId="31" fillId="19" borderId="17" xfId="1" applyNumberFormat="1" applyFont="1" applyFill="1" applyBorder="1" applyAlignment="1" applyProtection="1">
      <alignment wrapText="1"/>
      <protection locked="0"/>
    </xf>
    <xf numFmtId="0" fontId="58" fillId="0" borderId="0" xfId="0" applyFont="1"/>
    <xf numFmtId="0" fontId="22" fillId="0" borderId="21" xfId="0" applyFont="1" applyBorder="1"/>
    <xf numFmtId="0" fontId="22" fillId="0" borderId="17" xfId="0" applyFont="1" applyBorder="1" applyAlignment="1">
      <alignment horizontal="right"/>
    </xf>
    <xf numFmtId="0" fontId="8" fillId="0" borderId="25" xfId="0" applyFont="1" applyBorder="1" applyAlignment="1" applyProtection="1">
      <alignment horizontal="center"/>
      <protection locked="0"/>
    </xf>
    <xf numFmtId="44" fontId="8" fillId="29" borderId="17" xfId="1" applyFont="1" applyFill="1" applyBorder="1" applyAlignment="1" applyProtection="1">
      <alignment wrapText="1"/>
      <protection locked="0"/>
    </xf>
    <xf numFmtId="0" fontId="59" fillId="19" borderId="17" xfId="0" applyFont="1" applyFill="1" applyBorder="1"/>
    <xf numFmtId="0" fontId="51" fillId="0" borderId="21" xfId="3" applyFont="1" applyFill="1" applyBorder="1" applyAlignment="1" applyProtection="1">
      <protection locked="0"/>
    </xf>
    <xf numFmtId="164" fontId="8" fillId="0" borderId="0" xfId="0" applyNumberFormat="1" applyFont="1" applyAlignment="1" applyProtection="1">
      <alignment horizontal="right" wrapText="1" indent="1"/>
      <protection locked="0"/>
    </xf>
    <xf numFmtId="0" fontId="8" fillId="0" borderId="94" xfId="0" applyFont="1" applyBorder="1" applyAlignment="1" applyProtection="1">
      <alignment horizontal="center"/>
      <protection locked="0"/>
    </xf>
    <xf numFmtId="0" fontId="9" fillId="0" borderId="22" xfId="0" applyFont="1" applyBorder="1"/>
    <xf numFmtId="0" fontId="9" fillId="0" borderId="25" xfId="0" applyFont="1" applyBorder="1" applyAlignment="1">
      <alignment horizontal="right"/>
    </xf>
    <xf numFmtId="0" fontId="8" fillId="0" borderId="25" xfId="3" applyFont="1" applyFill="1" applyBorder="1" applyAlignment="1" applyProtection="1">
      <alignment horizontal="center" wrapText="1"/>
      <protection locked="0"/>
    </xf>
    <xf numFmtId="49" fontId="12" fillId="28" borderId="0" xfId="1" applyNumberFormat="1" applyFont="1" applyFill="1" applyBorder="1" applyAlignment="1" applyProtection="1">
      <alignment wrapText="1"/>
      <protection locked="0"/>
    </xf>
    <xf numFmtId="0" fontId="8" fillId="0" borderId="19" xfId="0" applyFont="1" applyBorder="1" applyAlignment="1" applyProtection="1">
      <alignment horizontal="center" vertical="top" wrapText="1"/>
      <protection locked="0"/>
    </xf>
    <xf numFmtId="0" fontId="23" fillId="19" borderId="0" xfId="0" applyFont="1" applyFill="1"/>
    <xf numFmtId="0" fontId="11" fillId="0" borderId="25" xfId="3" applyFont="1" applyBorder="1" applyAlignment="1" applyProtection="1">
      <alignment horizontal="center" wrapText="1"/>
      <protection locked="0"/>
    </xf>
    <xf numFmtId="1" fontId="13" fillId="0" borderId="17" xfId="0" applyNumberFormat="1" applyFont="1" applyBorder="1" applyAlignment="1" applyProtection="1">
      <alignment horizontal="center" wrapText="1"/>
      <protection locked="0"/>
    </xf>
    <xf numFmtId="0" fontId="12" fillId="0" borderId="29" xfId="1" applyNumberFormat="1" applyFont="1" applyFill="1" applyBorder="1" applyAlignment="1" applyProtection="1">
      <alignment wrapText="1"/>
      <protection locked="0"/>
    </xf>
    <xf numFmtId="0" fontId="8" fillId="0" borderId="0" xfId="0" applyFont="1" applyAlignment="1" applyProtection="1">
      <alignment wrapText="1"/>
      <protection locked="0"/>
    </xf>
    <xf numFmtId="0" fontId="60" fillId="19" borderId="141" xfId="0" applyFont="1" applyFill="1" applyBorder="1" applyAlignment="1">
      <alignment horizontal="left" vertical="center" wrapText="1"/>
    </xf>
    <xf numFmtId="16" fontId="8" fillId="0" borderId="31" xfId="0" applyNumberFormat="1" applyFont="1" applyBorder="1" applyAlignment="1" applyProtection="1">
      <alignment horizontal="center"/>
      <protection locked="0"/>
    </xf>
    <xf numFmtId="0" fontId="25" fillId="0" borderId="119" xfId="0" applyFont="1" applyBorder="1" applyAlignment="1">
      <alignment horizontal="left" wrapText="1"/>
    </xf>
    <xf numFmtId="0" fontId="25" fillId="0" borderId="142" xfId="0" applyFont="1" applyBorder="1" applyAlignment="1">
      <alignment horizontal="left" wrapText="1"/>
    </xf>
    <xf numFmtId="0" fontId="25" fillId="0" borderId="29" xfId="0" applyFont="1" applyBorder="1" applyAlignment="1">
      <alignment horizontal="left" wrapText="1"/>
    </xf>
    <xf numFmtId="16" fontId="8" fillId="0" borderId="97" xfId="0" applyNumberFormat="1" applyFont="1" applyBorder="1" applyAlignment="1" applyProtection="1">
      <alignment horizontal="center"/>
      <protection locked="0"/>
    </xf>
    <xf numFmtId="0" fontId="12" fillId="0" borderId="19" xfId="0" applyFont="1" applyBorder="1" applyAlignment="1" applyProtection="1">
      <alignment horizontal="left" vertical="center" wrapText="1"/>
      <protection locked="0"/>
    </xf>
    <xf numFmtId="0" fontId="25" fillId="0" borderId="143" xfId="0" applyFont="1" applyBorder="1" applyAlignment="1">
      <alignment horizontal="left" wrapText="1"/>
    </xf>
    <xf numFmtId="0" fontId="25" fillId="0" borderId="144" xfId="0" applyFont="1" applyBorder="1" applyAlignment="1">
      <alignment horizontal="left" wrapText="1"/>
    </xf>
    <xf numFmtId="0" fontId="25" fillId="0" borderId="13" xfId="0" applyFont="1" applyBorder="1" applyAlignment="1">
      <alignment horizontal="left" wrapText="1"/>
    </xf>
    <xf numFmtId="1" fontId="8" fillId="0" borderId="145" xfId="0" applyNumberFormat="1" applyFont="1" applyBorder="1" applyAlignment="1" applyProtection="1">
      <alignment horizontal="center" wrapText="1"/>
      <protection locked="0"/>
    </xf>
    <xf numFmtId="164" fontId="6" fillId="31" borderId="35" xfId="0" applyNumberFormat="1" applyFont="1" applyFill="1" applyBorder="1" applyAlignment="1">
      <alignment horizontal="right" wrapText="1" indent="1"/>
    </xf>
    <xf numFmtId="164" fontId="6" fillId="31" borderId="36" xfId="0" applyNumberFormat="1" applyFont="1" applyFill="1" applyBorder="1" applyAlignment="1">
      <alignment horizontal="right" wrapText="1" indent="1"/>
    </xf>
    <xf numFmtId="164" fontId="6" fillId="31" borderId="37" xfId="0" applyNumberFormat="1" applyFont="1" applyFill="1" applyBorder="1" applyAlignment="1">
      <alignment horizontal="left" wrapText="1" indent="1"/>
    </xf>
    <xf numFmtId="0" fontId="13" fillId="31" borderId="7" xfId="0" applyFont="1" applyFill="1" applyBorder="1" applyAlignment="1">
      <alignment horizontal="left"/>
    </xf>
    <xf numFmtId="0" fontId="13" fillId="31" borderId="7" xfId="0" applyFont="1" applyFill="1" applyBorder="1"/>
    <xf numFmtId="1" fontId="13" fillId="31" borderId="38" xfId="0" applyNumberFormat="1" applyFont="1" applyFill="1" applyBorder="1" applyAlignment="1">
      <alignment horizontal="center"/>
    </xf>
    <xf numFmtId="1" fontId="13" fillId="31" borderId="39" xfId="0" applyNumberFormat="1" applyFont="1" applyFill="1" applyBorder="1" applyAlignment="1">
      <alignment horizontal="center"/>
    </xf>
    <xf numFmtId="1" fontId="13" fillId="31" borderId="37" xfId="0" applyNumberFormat="1" applyFont="1" applyFill="1" applyBorder="1" applyAlignment="1">
      <alignment horizontal="center"/>
    </xf>
    <xf numFmtId="18" fontId="13" fillId="31" borderId="38" xfId="0" applyNumberFormat="1" applyFont="1" applyFill="1" applyBorder="1" applyAlignment="1">
      <alignment horizontal="center"/>
    </xf>
    <xf numFmtId="18" fontId="13" fillId="31" borderId="37" xfId="0" applyNumberFormat="1" applyFont="1" applyFill="1" applyBorder="1" applyAlignment="1">
      <alignment horizontal="center"/>
    </xf>
    <xf numFmtId="2" fontId="13" fillId="31" borderId="41" xfId="0" applyNumberFormat="1" applyFont="1" applyFill="1" applyBorder="1" applyAlignment="1">
      <alignment horizontal="center"/>
    </xf>
    <xf numFmtId="2" fontId="13" fillId="31" borderId="36" xfId="0" applyNumberFormat="1" applyFont="1" applyFill="1" applyBorder="1" applyAlignment="1">
      <alignment horizontal="center"/>
    </xf>
    <xf numFmtId="2" fontId="13" fillId="31" borderId="37" xfId="0" applyNumberFormat="1" applyFont="1" applyFill="1" applyBorder="1" applyAlignment="1">
      <alignment horizontal="center"/>
    </xf>
    <xf numFmtId="1" fontId="13" fillId="31" borderId="44" xfId="0" applyNumberFormat="1" applyFont="1" applyFill="1" applyBorder="1" applyAlignment="1">
      <alignment horizontal="center"/>
    </xf>
    <xf numFmtId="0" fontId="13" fillId="31" borderId="38" xfId="0" applyFont="1" applyFill="1" applyBorder="1" applyAlignment="1">
      <alignment horizontal="center"/>
    </xf>
    <xf numFmtId="1" fontId="13" fillId="31" borderId="42" xfId="0" applyNumberFormat="1" applyFont="1" applyFill="1" applyBorder="1" applyAlignment="1">
      <alignment horizontal="center"/>
    </xf>
    <xf numFmtId="1" fontId="13" fillId="31" borderId="36" xfId="0" applyNumberFormat="1" applyFont="1" applyFill="1" applyBorder="1" applyAlignment="1">
      <alignment horizontal="center"/>
    </xf>
    <xf numFmtId="1" fontId="29" fillId="31" borderId="38" xfId="0" applyNumberFormat="1" applyFont="1" applyFill="1" applyBorder="1" applyAlignment="1">
      <alignment horizontal="center"/>
    </xf>
    <xf numFmtId="1" fontId="13" fillId="31" borderId="40" xfId="0" applyNumberFormat="1" applyFont="1" applyFill="1" applyBorder="1" applyAlignment="1">
      <alignment horizontal="center"/>
    </xf>
    <xf numFmtId="0" fontId="30" fillId="31" borderId="38" xfId="0" applyFont="1" applyFill="1" applyBorder="1" applyAlignment="1">
      <alignment horizontal="left" indent="1"/>
    </xf>
    <xf numFmtId="0" fontId="31" fillId="31" borderId="37" xfId="0" applyFont="1" applyFill="1" applyBorder="1"/>
    <xf numFmtId="0" fontId="13" fillId="31" borderId="37" xfId="0" applyFont="1" applyFill="1" applyBorder="1" applyAlignment="1">
      <alignment horizontal="right"/>
    </xf>
    <xf numFmtId="1" fontId="7" fillId="31" borderId="37" xfId="0" applyNumberFormat="1" applyFont="1" applyFill="1" applyBorder="1" applyAlignment="1">
      <alignment horizontal="center"/>
    </xf>
    <xf numFmtId="0" fontId="13" fillId="31" borderId="36" xfId="2" applyFont="1" applyFill="1" applyBorder="1" applyAlignment="1">
      <alignment horizontal="left" wrapText="1"/>
    </xf>
    <xf numFmtId="0" fontId="13" fillId="31" borderId="42" xfId="2" applyFont="1" applyFill="1" applyBorder="1" applyAlignment="1">
      <alignment horizontal="left" wrapText="1"/>
    </xf>
    <xf numFmtId="0" fontId="13" fillId="31" borderId="43" xfId="2" applyFont="1" applyFill="1" applyBorder="1" applyAlignment="1">
      <alignment horizontal="center" wrapText="1"/>
    </xf>
    <xf numFmtId="0" fontId="13" fillId="31" borderId="36" xfId="0" applyFont="1" applyFill="1" applyBorder="1" applyAlignment="1">
      <alignment horizontal="left" wrapText="1"/>
    </xf>
    <xf numFmtId="0" fontId="13" fillId="31" borderId="42" xfId="0" applyFont="1" applyFill="1" applyBorder="1" applyAlignment="1">
      <alignment horizontal="left" wrapText="1"/>
    </xf>
    <xf numFmtId="0" fontId="13" fillId="31" borderId="43" xfId="0" applyFont="1" applyFill="1" applyBorder="1" applyAlignment="1">
      <alignment horizontal="center" wrapText="1"/>
    </xf>
    <xf numFmtId="0" fontId="13" fillId="31" borderId="37" xfId="0" applyFont="1" applyFill="1" applyBorder="1" applyAlignment="1">
      <alignment horizontal="center"/>
    </xf>
    <xf numFmtId="0" fontId="13" fillId="31" borderId="37" xfId="0" applyFont="1" applyFill="1" applyBorder="1" applyAlignment="1">
      <alignment horizontal="center" wrapText="1"/>
    </xf>
    <xf numFmtId="44" fontId="13" fillId="31" borderId="36" xfId="1" applyFont="1" applyFill="1" applyBorder="1" applyAlignment="1" applyProtection="1">
      <alignment horizontal="center" wrapText="1"/>
      <protection locked="0"/>
    </xf>
    <xf numFmtId="44" fontId="13" fillId="31" borderId="38" xfId="1" applyFont="1" applyFill="1" applyBorder="1" applyAlignment="1" applyProtection="1">
      <alignment horizontal="center" wrapText="1"/>
      <protection locked="0"/>
    </xf>
    <xf numFmtId="44" fontId="13" fillId="31" borderId="37" xfId="1" applyFont="1" applyFill="1" applyBorder="1" applyAlignment="1" applyProtection="1">
      <alignment horizontal="center" wrapText="1"/>
      <protection locked="0"/>
    </xf>
    <xf numFmtId="49" fontId="13" fillId="31" borderId="37" xfId="1" applyNumberFormat="1" applyFont="1" applyFill="1" applyBorder="1" applyAlignment="1">
      <alignment horizontal="center"/>
    </xf>
    <xf numFmtId="44" fontId="13" fillId="31" borderId="44" xfId="1" applyFont="1" applyFill="1" applyBorder="1" applyAlignment="1" applyProtection="1">
      <alignment horizontal="center" wrapText="1"/>
      <protection locked="0"/>
    </xf>
    <xf numFmtId="0" fontId="13" fillId="31" borderId="38" xfId="1" applyNumberFormat="1" applyFont="1" applyFill="1" applyBorder="1" applyAlignment="1">
      <alignment wrapText="1"/>
    </xf>
    <xf numFmtId="0" fontId="13" fillId="31" borderId="37" xfId="1" applyNumberFormat="1" applyFont="1" applyFill="1" applyBorder="1" applyAlignment="1">
      <alignment horizontal="left" wrapText="1"/>
    </xf>
    <xf numFmtId="0" fontId="13" fillId="31" borderId="37" xfId="0" applyFont="1" applyFill="1" applyBorder="1" applyAlignment="1">
      <alignment horizontal="left" wrapText="1"/>
    </xf>
    <xf numFmtId="0" fontId="7" fillId="31" borderId="38" xfId="0" applyFont="1" applyFill="1" applyBorder="1" applyAlignment="1">
      <alignment horizontal="left" wrapText="1"/>
    </xf>
    <xf numFmtId="0" fontId="13" fillId="31" borderId="38" xfId="0" applyFont="1" applyFill="1" applyBorder="1" applyAlignment="1">
      <alignment horizontal="left" wrapText="1"/>
    </xf>
    <xf numFmtId="166" fontId="13" fillId="31" borderId="44" xfId="0" applyNumberFormat="1" applyFont="1" applyFill="1" applyBorder="1" applyAlignment="1">
      <alignment horizontal="right"/>
    </xf>
    <xf numFmtId="164" fontId="61" fillId="35" borderId="35" xfId="0" applyNumberFormat="1" applyFont="1" applyFill="1" applyBorder="1" applyAlignment="1">
      <alignment horizontal="right" wrapText="1" indent="1"/>
    </xf>
    <xf numFmtId="164" fontId="61" fillId="35" borderId="36" xfId="0" applyNumberFormat="1" applyFont="1" applyFill="1" applyBorder="1" applyAlignment="1">
      <alignment horizontal="right" wrapText="1" indent="1"/>
    </xf>
    <xf numFmtId="164" fontId="61" fillId="35" borderId="37" xfId="0" applyNumberFormat="1" applyFont="1" applyFill="1" applyBorder="1" applyAlignment="1">
      <alignment horizontal="left" wrapText="1" indent="1"/>
    </xf>
    <xf numFmtId="0" fontId="61" fillId="35" borderId="37" xfId="0" applyFont="1" applyFill="1" applyBorder="1" applyAlignment="1">
      <alignment horizontal="left"/>
    </xf>
    <xf numFmtId="0" fontId="61" fillId="35" borderId="37" xfId="0" applyFont="1" applyFill="1" applyBorder="1"/>
    <xf numFmtId="1" fontId="61" fillId="35" borderId="38" xfId="0" applyNumberFormat="1" applyFont="1" applyFill="1" applyBorder="1" applyAlignment="1">
      <alignment horizontal="center"/>
    </xf>
    <xf numFmtId="1" fontId="61" fillId="35" borderId="37" xfId="0" applyNumberFormat="1" applyFont="1" applyFill="1" applyBorder="1" applyAlignment="1">
      <alignment horizontal="center"/>
    </xf>
    <xf numFmtId="18" fontId="61" fillId="35" borderId="38" xfId="0" applyNumberFormat="1" applyFont="1" applyFill="1" applyBorder="1" applyAlignment="1">
      <alignment horizontal="center"/>
    </xf>
    <xf numFmtId="18" fontId="61" fillId="35" borderId="37" xfId="0" applyNumberFormat="1" applyFont="1" applyFill="1" applyBorder="1" applyAlignment="1">
      <alignment horizontal="center"/>
    </xf>
    <xf numFmtId="2" fontId="61" fillId="35" borderId="41" xfId="0" applyNumberFormat="1" applyFont="1" applyFill="1" applyBorder="1" applyAlignment="1">
      <alignment horizontal="center"/>
    </xf>
    <xf numFmtId="2" fontId="61" fillId="35" borderId="36" xfId="0" applyNumberFormat="1" applyFont="1" applyFill="1" applyBorder="1" applyAlignment="1">
      <alignment horizontal="center"/>
    </xf>
    <xf numFmtId="2" fontId="61" fillId="35" borderId="37" xfId="0" applyNumberFormat="1" applyFont="1" applyFill="1" applyBorder="1" applyAlignment="1">
      <alignment horizontal="center"/>
    </xf>
    <xf numFmtId="0" fontId="61" fillId="35" borderId="38" xfId="0" applyFont="1" applyFill="1" applyBorder="1" applyAlignment="1">
      <alignment horizontal="center"/>
    </xf>
    <xf numFmtId="1" fontId="61" fillId="35" borderId="40" xfId="0" applyNumberFormat="1" applyFont="1" applyFill="1" applyBorder="1" applyAlignment="1">
      <alignment horizontal="center"/>
    </xf>
    <xf numFmtId="1" fontId="61" fillId="35" borderId="36" xfId="0" applyNumberFormat="1" applyFont="1" applyFill="1" applyBorder="1" applyAlignment="1">
      <alignment horizontal="center"/>
    </xf>
    <xf numFmtId="1" fontId="61" fillId="35" borderId="42" xfId="0" applyNumberFormat="1" applyFont="1" applyFill="1" applyBorder="1" applyAlignment="1">
      <alignment horizontal="center"/>
    </xf>
    <xf numFmtId="0" fontId="62" fillId="35" borderId="38" xfId="0" applyFont="1" applyFill="1" applyBorder="1" applyAlignment="1">
      <alignment horizontal="left" indent="1"/>
    </xf>
    <xf numFmtId="0" fontId="62" fillId="35" borderId="37" xfId="0" applyFont="1" applyFill="1" applyBorder="1"/>
    <xf numFmtId="0" fontId="61" fillId="35" borderId="37" xfId="0" applyFont="1" applyFill="1" applyBorder="1" applyAlignment="1">
      <alignment horizontal="right"/>
    </xf>
    <xf numFmtId="1" fontId="61" fillId="35" borderId="39" xfId="0" applyNumberFormat="1" applyFont="1" applyFill="1" applyBorder="1" applyAlignment="1">
      <alignment horizontal="center"/>
    </xf>
    <xf numFmtId="0" fontId="61" fillId="35" borderId="36" xfId="2" applyFont="1" applyFill="1" applyBorder="1" applyAlignment="1">
      <alignment horizontal="left" wrapText="1"/>
    </xf>
    <xf numFmtId="0" fontId="61" fillId="35" borderId="42" xfId="2" applyFont="1" applyFill="1" applyBorder="1" applyAlignment="1">
      <alignment horizontal="left" wrapText="1"/>
    </xf>
    <xf numFmtId="0" fontId="61" fillId="35" borderId="43" xfId="2" applyFont="1" applyFill="1" applyBorder="1" applyAlignment="1">
      <alignment horizontal="center" wrapText="1"/>
    </xf>
    <xf numFmtId="0" fontId="61" fillId="35" borderId="36" xfId="0" applyFont="1" applyFill="1" applyBorder="1" applyAlignment="1">
      <alignment horizontal="left" wrapText="1"/>
    </xf>
    <xf numFmtId="0" fontId="13" fillId="35" borderId="42" xfId="0" applyFont="1" applyFill="1" applyBorder="1" applyAlignment="1">
      <alignment horizontal="left" wrapText="1"/>
    </xf>
    <xf numFmtId="0" fontId="13" fillId="35" borderId="43" xfId="0" applyFont="1" applyFill="1" applyBorder="1" applyAlignment="1">
      <alignment horizontal="center" wrapText="1"/>
    </xf>
    <xf numFmtId="0" fontId="61" fillId="35" borderId="37" xfId="0" applyFont="1" applyFill="1" applyBorder="1" applyAlignment="1">
      <alignment horizontal="center"/>
    </xf>
    <xf numFmtId="0" fontId="61" fillId="35" borderId="37" xfId="0" applyFont="1" applyFill="1" applyBorder="1" applyAlignment="1">
      <alignment horizontal="center" wrapText="1"/>
    </xf>
    <xf numFmtId="44" fontId="61" fillId="0" borderId="36" xfId="1" applyFont="1" applyFill="1" applyBorder="1" applyAlignment="1" applyProtection="1">
      <alignment horizontal="center" wrapText="1"/>
      <protection locked="0"/>
    </xf>
    <xf numFmtId="44" fontId="61" fillId="0" borderId="38" xfId="1" applyFont="1" applyFill="1" applyBorder="1" applyAlignment="1" applyProtection="1">
      <alignment horizontal="center" wrapText="1"/>
      <protection locked="0"/>
    </xf>
    <xf numFmtId="44" fontId="61" fillId="0" borderId="37" xfId="1" applyFont="1" applyFill="1" applyBorder="1" applyAlignment="1" applyProtection="1">
      <alignment horizontal="center" wrapText="1"/>
      <protection locked="0"/>
    </xf>
    <xf numFmtId="49" fontId="61" fillId="35" borderId="37" xfId="1" applyNumberFormat="1" applyFont="1" applyFill="1" applyBorder="1" applyAlignment="1">
      <alignment horizontal="center"/>
    </xf>
    <xf numFmtId="44" fontId="61" fillId="0" borderId="44" xfId="1" applyFont="1" applyFill="1" applyBorder="1" applyAlignment="1" applyProtection="1">
      <alignment horizontal="center" wrapText="1"/>
      <protection locked="0"/>
    </xf>
    <xf numFmtId="0" fontId="61" fillId="35" borderId="38" xfId="1" applyNumberFormat="1" applyFont="1" applyFill="1" applyBorder="1" applyAlignment="1">
      <alignment wrapText="1"/>
    </xf>
    <xf numFmtId="0" fontId="61" fillId="35" borderId="37" xfId="1" applyNumberFormat="1" applyFont="1" applyFill="1" applyBorder="1" applyAlignment="1">
      <alignment horizontal="left" wrapText="1"/>
    </xf>
    <xf numFmtId="0" fontId="61" fillId="35" borderId="37" xfId="0" applyFont="1" applyFill="1" applyBorder="1" applyAlignment="1">
      <alignment horizontal="left" wrapText="1"/>
    </xf>
    <xf numFmtId="0" fontId="61" fillId="35" borderId="38" xfId="0" applyFont="1" applyFill="1" applyBorder="1" applyAlignment="1">
      <alignment horizontal="left" wrapText="1"/>
    </xf>
    <xf numFmtId="166" fontId="61" fillId="35" borderId="44" xfId="0" applyNumberFormat="1" applyFont="1" applyFill="1" applyBorder="1" applyAlignment="1">
      <alignment horizontal="right"/>
    </xf>
    <xf numFmtId="0" fontId="63" fillId="0" borderId="36" xfId="0" applyFont="1" applyBorder="1" applyProtection="1">
      <protection locked="0"/>
    </xf>
    <xf numFmtId="1" fontId="8" fillId="0" borderId="138" xfId="0" applyNumberFormat="1" applyFont="1" applyBorder="1" applyAlignment="1" applyProtection="1">
      <alignment horizontal="center" wrapText="1"/>
      <protection locked="0"/>
    </xf>
    <xf numFmtId="0" fontId="14" fillId="0" borderId="18" xfId="3" applyFont="1" applyFill="1" applyBorder="1" applyAlignment="1" applyProtection="1">
      <alignment wrapText="1"/>
      <protection locked="0"/>
    </xf>
    <xf numFmtId="0" fontId="19" fillId="0" borderId="18" xfId="3" applyFont="1" applyFill="1" applyBorder="1" applyAlignment="1" applyProtection="1">
      <alignment horizontal="left" vertical="top" wrapText="1"/>
      <protection locked="0"/>
    </xf>
    <xf numFmtId="49" fontId="12" fillId="0" borderId="18" xfId="1" applyNumberFormat="1" applyFont="1" applyFill="1" applyBorder="1" applyAlignment="1" applyProtection="1">
      <alignment wrapText="1"/>
      <protection locked="0"/>
    </xf>
    <xf numFmtId="44" fontId="13" fillId="0" borderId="100" xfId="1" applyFont="1" applyFill="1" applyBorder="1" applyAlignment="1" applyProtection="1">
      <alignment horizontal="right" wrapText="1"/>
      <protection locked="0"/>
    </xf>
    <xf numFmtId="0" fontId="19" fillId="0" borderId="17" xfId="3" applyFont="1" applyFill="1" applyBorder="1" applyAlignment="1" applyProtection="1">
      <alignment horizontal="left" vertical="top" wrapText="1"/>
      <protection locked="0"/>
    </xf>
    <xf numFmtId="49" fontId="12" fillId="0" borderId="17" xfId="1" applyNumberFormat="1" applyFont="1" applyFill="1" applyBorder="1" applyAlignment="1" applyProtection="1">
      <alignment wrapText="1"/>
      <protection locked="0"/>
    </xf>
    <xf numFmtId="0" fontId="12" fillId="0" borderId="19" xfId="0" applyFont="1" applyBorder="1"/>
    <xf numFmtId="164" fontId="8" fillId="0" borderId="146" xfId="0" applyNumberFormat="1" applyFont="1" applyBorder="1" applyAlignment="1" applyProtection="1">
      <alignment horizontal="right" wrapText="1" indent="1"/>
      <protection locked="0"/>
    </xf>
    <xf numFmtId="164" fontId="8" fillId="0" borderId="147" xfId="0" applyNumberFormat="1" applyFont="1" applyBorder="1" applyAlignment="1" applyProtection="1">
      <alignment horizontal="right" wrapText="1" indent="1"/>
      <protection locked="0"/>
    </xf>
    <xf numFmtId="164" fontId="8" fillId="0" borderId="148" xfId="0" applyNumberFormat="1" applyFont="1" applyBorder="1" applyAlignment="1" applyProtection="1">
      <alignment horizontal="left" wrapText="1" indent="1"/>
      <protection locked="0"/>
    </xf>
    <xf numFmtId="0" fontId="8" fillId="0" borderId="148" xfId="0" applyFont="1" applyBorder="1" applyAlignment="1" applyProtection="1">
      <alignment horizontal="left" wrapText="1"/>
      <protection locked="0"/>
    </xf>
    <xf numFmtId="1" fontId="8" fillId="0" borderId="149" xfId="0" applyNumberFormat="1" applyFont="1" applyBorder="1" applyAlignment="1" applyProtection="1">
      <alignment horizontal="center" wrapText="1"/>
      <protection locked="0"/>
    </xf>
    <xf numFmtId="1" fontId="8" fillId="0" borderId="148" xfId="0" applyNumberFormat="1" applyFont="1" applyBorder="1" applyAlignment="1" applyProtection="1">
      <alignment horizontal="center" wrapText="1"/>
      <protection locked="0"/>
    </xf>
    <xf numFmtId="18" fontId="8" fillId="0" borderId="149" xfId="0" applyNumberFormat="1" applyFont="1" applyBorder="1" applyAlignment="1" applyProtection="1">
      <alignment horizontal="center" wrapText="1"/>
      <protection locked="0"/>
    </xf>
    <xf numFmtId="18" fontId="8" fillId="0" borderId="148" xfId="0" applyNumberFormat="1" applyFont="1" applyBorder="1" applyAlignment="1" applyProtection="1">
      <alignment horizontal="center" wrapText="1"/>
      <protection locked="0"/>
    </xf>
    <xf numFmtId="2" fontId="8" fillId="0" borderId="150" xfId="0" applyNumberFormat="1" applyFont="1" applyBorder="1" applyAlignment="1" applyProtection="1">
      <alignment horizontal="center" wrapText="1"/>
      <protection locked="0"/>
    </xf>
    <xf numFmtId="2" fontId="8" fillId="0" borderId="147" xfId="0" applyNumberFormat="1" applyFont="1" applyBorder="1" applyAlignment="1" applyProtection="1">
      <alignment horizontal="center" wrapText="1"/>
      <protection locked="0"/>
    </xf>
    <xf numFmtId="2" fontId="8" fillId="0" borderId="148" xfId="0" applyNumberFormat="1" applyFont="1" applyBorder="1" applyAlignment="1" applyProtection="1">
      <alignment horizontal="center" wrapText="1"/>
      <protection locked="0"/>
    </xf>
    <xf numFmtId="0" fontId="8" fillId="0" borderId="149" xfId="0" applyFont="1" applyBorder="1" applyAlignment="1" applyProtection="1">
      <alignment horizontal="center" wrapText="1"/>
      <protection locked="0"/>
    </xf>
    <xf numFmtId="1" fontId="8" fillId="0" borderId="151" xfId="0" applyNumberFormat="1" applyFont="1" applyBorder="1" applyAlignment="1" applyProtection="1">
      <alignment horizontal="center" wrapText="1"/>
      <protection locked="0"/>
    </xf>
    <xf numFmtId="1" fontId="8" fillId="0" borderId="146" xfId="0" applyNumberFormat="1" applyFont="1" applyBorder="1" applyAlignment="1" applyProtection="1">
      <alignment horizontal="center" wrapText="1"/>
      <protection locked="0"/>
    </xf>
    <xf numFmtId="1" fontId="8" fillId="0" borderId="147" xfId="0" applyNumberFormat="1" applyFont="1" applyBorder="1" applyAlignment="1" applyProtection="1">
      <alignment horizontal="center" wrapText="1"/>
      <protection locked="0"/>
    </xf>
    <xf numFmtId="0" fontId="9" fillId="0" borderId="149" xfId="0" applyFont="1" applyBorder="1" applyAlignment="1" applyProtection="1">
      <alignment horizontal="left" wrapText="1" indent="1"/>
      <protection locked="0"/>
    </xf>
    <xf numFmtId="0" fontId="14" fillId="0" borderId="148" xfId="3" applyFont="1" applyFill="1" applyBorder="1" applyAlignment="1" applyProtection="1">
      <alignment wrapText="1"/>
      <protection locked="0"/>
    </xf>
    <xf numFmtId="0" fontId="8" fillId="0" borderId="148" xfId="0" applyFont="1" applyBorder="1" applyAlignment="1" applyProtection="1">
      <alignment horizontal="right"/>
      <protection locked="0"/>
    </xf>
    <xf numFmtId="0" fontId="19" fillId="0" borderId="148" xfId="3" applyFont="1" applyFill="1" applyBorder="1" applyAlignment="1" applyProtection="1">
      <alignment horizontal="left" vertical="top" wrapText="1"/>
      <protection locked="0"/>
    </xf>
    <xf numFmtId="0" fontId="8" fillId="0" borderId="148" xfId="0" applyFont="1" applyBorder="1" applyAlignment="1" applyProtection="1">
      <alignment horizontal="center" wrapText="1"/>
      <protection locked="0"/>
    </xf>
    <xf numFmtId="16" fontId="8" fillId="0" borderId="152" xfId="0" applyNumberFormat="1" applyFont="1" applyBorder="1" applyAlignment="1" applyProtection="1">
      <alignment horizontal="center"/>
      <protection locked="0"/>
    </xf>
    <xf numFmtId="0" fontId="8" fillId="0" borderId="147" xfId="0" applyFont="1" applyBorder="1" applyAlignment="1" applyProtection="1">
      <alignment horizontal="left" wrapText="1"/>
      <protection locked="0"/>
    </xf>
    <xf numFmtId="0" fontId="11" fillId="0" borderId="151" xfId="3" applyFont="1" applyFill="1" applyBorder="1" applyAlignment="1" applyProtection="1">
      <alignment horizontal="left" wrapText="1"/>
      <protection locked="0"/>
    </xf>
    <xf numFmtId="0" fontId="11" fillId="0" borderId="153" xfId="3" applyFont="1" applyFill="1" applyBorder="1" applyAlignment="1" applyProtection="1">
      <alignment horizontal="center" wrapText="1"/>
      <protection locked="0"/>
    </xf>
    <xf numFmtId="16" fontId="8" fillId="0" borderId="148" xfId="0" applyNumberFormat="1" applyFont="1" applyBorder="1" applyAlignment="1" applyProtection="1">
      <alignment horizontal="center" wrapText="1"/>
      <protection locked="0"/>
    </xf>
    <xf numFmtId="0" fontId="8" fillId="0" borderId="152" xfId="0" applyFont="1" applyBorder="1" applyAlignment="1" applyProtection="1">
      <alignment horizontal="center" wrapText="1"/>
      <protection locked="0"/>
    </xf>
    <xf numFmtId="44" fontId="13" fillId="20" borderId="147" xfId="1" applyFont="1" applyFill="1" applyBorder="1" applyAlignment="1" applyProtection="1">
      <alignment wrapText="1"/>
      <protection locked="0"/>
    </xf>
    <xf numFmtId="44" fontId="8" fillId="0" borderId="149" xfId="1" applyFont="1" applyFill="1" applyBorder="1" applyAlignment="1" applyProtection="1">
      <alignment wrapText="1"/>
      <protection locked="0"/>
    </xf>
    <xf numFmtId="44" fontId="8" fillId="0" borderId="148" xfId="1" applyFont="1" applyFill="1" applyBorder="1" applyAlignment="1" applyProtection="1">
      <alignment wrapText="1"/>
      <protection locked="0"/>
    </xf>
    <xf numFmtId="49" fontId="12" fillId="0" borderId="148" xfId="1" applyNumberFormat="1" applyFont="1" applyFill="1" applyBorder="1" applyAlignment="1" applyProtection="1">
      <alignment wrapText="1"/>
      <protection locked="0"/>
    </xf>
    <xf numFmtId="44" fontId="8" fillId="0" borderId="148" xfId="1" applyFont="1" applyFill="1" applyBorder="1" applyAlignment="1" applyProtection="1">
      <alignment horizontal="center" wrapText="1"/>
      <protection locked="0"/>
    </xf>
    <xf numFmtId="44" fontId="13" fillId="0" borderId="154" xfId="1" applyFont="1" applyFill="1" applyBorder="1" applyAlignment="1" applyProtection="1">
      <alignment horizontal="right" wrapText="1"/>
      <protection locked="0"/>
    </xf>
    <xf numFmtId="0" fontId="12" fillId="0" borderId="149" xfId="3" applyFont="1" applyFill="1" applyBorder="1" applyAlignment="1" applyProtection="1">
      <alignment wrapText="1"/>
      <protection locked="0"/>
    </xf>
    <xf numFmtId="0" fontId="12" fillId="0" borderId="148" xfId="0" applyFont="1" applyBorder="1" applyAlignment="1" applyProtection="1">
      <alignment horizontal="left" wrapText="1"/>
      <protection locked="0"/>
    </xf>
    <xf numFmtId="0" fontId="12" fillId="0" borderId="149" xfId="0" applyFont="1" applyBorder="1" applyAlignment="1">
      <alignment wrapText="1"/>
    </xf>
    <xf numFmtId="0" fontId="12" fillId="0" borderId="149" xfId="0" applyFont="1" applyBorder="1" applyAlignment="1" applyProtection="1">
      <alignment horizontal="left" wrapText="1"/>
      <protection locked="0"/>
    </xf>
    <xf numFmtId="166" fontId="8" fillId="0" borderId="154" xfId="0" applyNumberFormat="1" applyFont="1" applyBorder="1" applyAlignment="1" applyProtection="1">
      <alignment horizontal="right" wrapText="1"/>
      <protection locked="0"/>
    </xf>
    <xf numFmtId="164" fontId="61" fillId="30" borderId="30" xfId="0" applyNumberFormat="1" applyFont="1" applyFill="1" applyBorder="1" applyAlignment="1" applyProtection="1">
      <alignment horizontal="left" wrapText="1" indent="1"/>
      <protection locked="0"/>
    </xf>
    <xf numFmtId="44" fontId="13" fillId="0" borderId="26" xfId="1" applyFont="1" applyFill="1" applyBorder="1" applyAlignment="1" applyProtection="1">
      <alignment horizontal="right" wrapText="1"/>
      <protection locked="0"/>
    </xf>
    <xf numFmtId="164" fontId="25" fillId="0" borderId="155" xfId="0" applyNumberFormat="1" applyFont="1" applyBorder="1" applyAlignment="1" applyProtection="1">
      <alignment horizontal="right" wrapText="1" indent="1"/>
      <protection locked="0"/>
    </xf>
    <xf numFmtId="164" fontId="25" fillId="0" borderId="156" xfId="0" applyNumberFormat="1" applyFont="1" applyBorder="1" applyAlignment="1" applyProtection="1">
      <alignment horizontal="left" wrapText="1" indent="1"/>
      <protection locked="0"/>
    </xf>
    <xf numFmtId="0" fontId="8" fillId="0" borderId="157" xfId="0" applyFont="1" applyBorder="1" applyAlignment="1" applyProtection="1">
      <alignment wrapText="1"/>
      <protection locked="0"/>
    </xf>
    <xf numFmtId="0" fontId="8" fillId="0" borderId="16" xfId="0" applyFont="1" applyBorder="1" applyAlignment="1" applyProtection="1">
      <alignment wrapText="1"/>
      <protection locked="0"/>
    </xf>
    <xf numFmtId="18" fontId="8" fillId="0" borderId="32" xfId="0" applyNumberFormat="1" applyFont="1" applyBorder="1" applyAlignment="1">
      <alignment horizontal="center" wrapText="1"/>
    </xf>
    <xf numFmtId="2" fontId="8" fillId="0" borderId="119" xfId="0" applyNumberFormat="1" applyFont="1" applyBorder="1" applyAlignment="1">
      <alignment horizontal="center" wrapText="1"/>
    </xf>
    <xf numFmtId="2" fontId="8" fillId="0" borderId="107" xfId="0" applyNumberFormat="1" applyFont="1" applyBorder="1" applyAlignment="1">
      <alignment horizontal="center" wrapText="1"/>
    </xf>
    <xf numFmtId="1" fontId="8" fillId="0" borderId="32" xfId="0" applyNumberFormat="1" applyFont="1" applyBorder="1" applyAlignment="1">
      <alignment horizontal="center" wrapText="1"/>
    </xf>
    <xf numFmtId="0" fontId="22" fillId="0" borderId="19" xfId="0" applyFont="1" applyBorder="1" applyAlignment="1" applyProtection="1">
      <alignment horizontal="left" wrapText="1" indent="1"/>
      <protection locked="0"/>
    </xf>
    <xf numFmtId="0" fontId="26" fillId="0" borderId="16" xfId="3" applyFont="1" applyBorder="1" applyAlignment="1" applyProtection="1">
      <alignment wrapText="1"/>
      <protection locked="0"/>
    </xf>
    <xf numFmtId="0" fontId="22" fillId="0" borderId="21" xfId="0" applyFont="1" applyBorder="1" applyAlignment="1" applyProtection="1">
      <alignment horizontal="right"/>
      <protection locked="0"/>
    </xf>
    <xf numFmtId="0" fontId="9" fillId="0" borderId="158" xfId="3" applyFont="1" applyBorder="1" applyAlignment="1" applyProtection="1">
      <alignment horizontal="left" vertical="top" wrapText="1"/>
      <protection locked="0"/>
    </xf>
    <xf numFmtId="0" fontId="8" fillId="0" borderId="156" xfId="0" applyFont="1" applyBorder="1" applyAlignment="1" applyProtection="1">
      <alignment horizontal="center" wrapText="1"/>
      <protection locked="0"/>
    </xf>
    <xf numFmtId="0" fontId="8" fillId="0" borderId="107" xfId="0" applyFont="1" applyBorder="1" applyAlignment="1" applyProtection="1">
      <alignment horizontal="center" wrapText="1"/>
      <protection locked="0"/>
    </xf>
    <xf numFmtId="0" fontId="8" fillId="0" borderId="81" xfId="0" applyFont="1" applyBorder="1" applyAlignment="1" applyProtection="1">
      <alignment horizontal="center" wrapText="1"/>
      <protection locked="0"/>
    </xf>
    <xf numFmtId="49" fontId="12" fillId="0" borderId="32" xfId="1" applyNumberFormat="1" applyFont="1" applyFill="1" applyBorder="1" applyAlignment="1" applyProtection="1">
      <alignment wrapText="1"/>
      <protection locked="0"/>
    </xf>
    <xf numFmtId="44" fontId="8" fillId="0" borderId="31" xfId="1" applyFont="1" applyFill="1" applyBorder="1" applyAlignment="1" applyProtection="1">
      <alignment horizontal="center" wrapText="1"/>
      <protection locked="0"/>
    </xf>
    <xf numFmtId="0" fontId="12" fillId="0" borderId="107" xfId="1" applyNumberFormat="1" applyFont="1" applyFill="1" applyBorder="1" applyAlignment="1" applyProtection="1">
      <alignment wrapText="1"/>
      <protection locked="0"/>
    </xf>
    <xf numFmtId="164" fontId="8" fillId="0" borderId="17" xfId="0" applyNumberFormat="1" applyFont="1" applyBorder="1" applyAlignment="1">
      <alignment horizontal="left" indent="1"/>
    </xf>
    <xf numFmtId="0" fontId="8" fillId="0" borderId="33" xfId="0" applyFont="1" applyBorder="1" applyAlignment="1" applyProtection="1">
      <alignment horizontal="left" wrapText="1" indent="1"/>
      <protection locked="0"/>
    </xf>
    <xf numFmtId="0" fontId="19" fillId="0" borderId="21" xfId="3" applyFont="1" applyFill="1" applyBorder="1" applyAlignment="1" applyProtection="1">
      <alignment wrapText="1"/>
      <protection locked="0"/>
    </xf>
    <xf numFmtId="0" fontId="9" fillId="0" borderId="18" xfId="3" applyFont="1" applyFill="1" applyBorder="1" applyAlignment="1" applyProtection="1">
      <alignment horizontal="left" vertical="top" wrapText="1"/>
      <protection locked="0"/>
    </xf>
    <xf numFmtId="0" fontId="8" fillId="0" borderId="26" xfId="0" applyFont="1" applyBorder="1" applyAlignment="1" applyProtection="1">
      <alignment horizontal="center" wrapText="1"/>
      <protection locked="0"/>
    </xf>
    <xf numFmtId="44" fontId="8" fillId="0" borderId="25" xfId="1" applyFont="1" applyFill="1" applyBorder="1" applyAlignment="1" applyProtection="1">
      <alignment horizontal="center" vertical="center" wrapText="1"/>
      <protection locked="0"/>
    </xf>
    <xf numFmtId="0" fontId="12" fillId="0" borderId="28" xfId="0" applyFont="1" applyBorder="1" applyAlignment="1" applyProtection="1">
      <alignment horizontal="left" wrapText="1"/>
      <protection locked="0"/>
    </xf>
    <xf numFmtId="0" fontId="12" fillId="0" borderId="21" xfId="0" applyFont="1" applyBorder="1" applyAlignment="1">
      <alignment wrapText="1"/>
    </xf>
    <xf numFmtId="0" fontId="25" fillId="0" borderId="101" xfId="0" applyFont="1" applyBorder="1" applyAlignment="1">
      <alignment horizontal="left" wrapText="1"/>
    </xf>
    <xf numFmtId="0" fontId="10" fillId="0" borderId="65" xfId="3" applyFill="1" applyBorder="1" applyAlignment="1" applyProtection="1">
      <alignment horizontal="left" vertical="top" wrapText="1"/>
      <protection locked="0"/>
    </xf>
    <xf numFmtId="16" fontId="8" fillId="0" borderId="58" xfId="0" applyNumberFormat="1" applyFont="1" applyBorder="1" applyAlignment="1" applyProtection="1">
      <alignment horizontal="center" wrapText="1"/>
      <protection locked="0"/>
    </xf>
    <xf numFmtId="0" fontId="8" fillId="11" borderId="60" xfId="0" applyFont="1" applyFill="1" applyBorder="1" applyAlignment="1" applyProtection="1">
      <alignment horizontal="left" wrapText="1"/>
      <protection locked="0"/>
    </xf>
    <xf numFmtId="0" fontId="10" fillId="0" borderId="54" xfId="3" applyFill="1" applyBorder="1" applyAlignment="1" applyProtection="1">
      <alignment horizontal="center" wrapText="1"/>
      <protection locked="0"/>
    </xf>
    <xf numFmtId="0" fontId="11" fillId="0" borderId="54" xfId="3" applyFont="1" applyFill="1" applyBorder="1" applyAlignment="1" applyProtection="1">
      <alignment horizontal="center" wrapText="1"/>
      <protection locked="0"/>
    </xf>
    <xf numFmtId="49" fontId="12" fillId="22" borderId="58" xfId="1" applyNumberFormat="1" applyFont="1" applyFill="1" applyBorder="1" applyAlignment="1" applyProtection="1">
      <alignment wrapText="1"/>
      <protection locked="0"/>
    </xf>
    <xf numFmtId="44" fontId="8" fillId="0" borderId="159" xfId="1" applyFont="1" applyFill="1" applyBorder="1" applyAlignment="1" applyProtection="1">
      <alignment horizontal="center" wrapText="1"/>
      <protection locked="0"/>
    </xf>
    <xf numFmtId="0" fontId="12" fillId="0" borderId="54" xfId="0" applyFont="1" applyBorder="1" applyAlignment="1">
      <alignment wrapText="1"/>
    </xf>
    <xf numFmtId="0" fontId="12" fillId="0" borderId="54" xfId="0" applyFont="1" applyBorder="1" applyAlignment="1" applyProtection="1">
      <alignment horizontal="left" wrapText="1"/>
      <protection locked="0"/>
    </xf>
    <xf numFmtId="0" fontId="26" fillId="0" borderId="58" xfId="3" applyFont="1" applyBorder="1" applyAlignment="1" applyProtection="1">
      <alignment wrapText="1"/>
      <protection locked="0"/>
    </xf>
    <xf numFmtId="0" fontId="10" fillId="0" borderId="65" xfId="3" applyBorder="1" applyAlignment="1" applyProtection="1">
      <alignment horizontal="left" vertical="top" wrapText="1"/>
      <protection locked="0"/>
    </xf>
    <xf numFmtId="0" fontId="8" fillId="24" borderId="21" xfId="0" applyFont="1" applyFill="1" applyBorder="1" applyAlignment="1" applyProtection="1">
      <alignment horizontal="left" wrapText="1"/>
      <protection locked="0"/>
    </xf>
    <xf numFmtId="0" fontId="39" fillId="0" borderId="27" xfId="0" applyFont="1" applyBorder="1" applyAlignment="1">
      <alignment horizontal="center"/>
    </xf>
    <xf numFmtId="0" fontId="11" fillId="0" borderId="65" xfId="3" applyFont="1" applyBorder="1" applyAlignment="1" applyProtection="1">
      <alignment horizontal="left" wrapText="1"/>
      <protection locked="0"/>
    </xf>
    <xf numFmtId="0" fontId="11" fillId="0" borderId="54" xfId="3" applyFont="1" applyBorder="1" applyAlignment="1" applyProtection="1">
      <alignment horizontal="center" wrapText="1"/>
      <protection locked="0"/>
    </xf>
    <xf numFmtId="44" fontId="8" fillId="0" borderId="60" xfId="1" applyFont="1" applyBorder="1" applyAlignment="1" applyProtection="1">
      <alignment wrapText="1"/>
      <protection locked="0"/>
    </xf>
    <xf numFmtId="44" fontId="8" fillId="0" borderId="159" xfId="1" applyFont="1" applyBorder="1" applyAlignment="1" applyProtection="1">
      <alignment horizontal="center" wrapText="1"/>
      <protection locked="0"/>
    </xf>
    <xf numFmtId="0" fontId="19" fillId="0" borderId="58" xfId="3" applyFont="1" applyBorder="1" applyAlignment="1" applyProtection="1">
      <alignment horizontal="left" wrapText="1"/>
      <protection locked="0"/>
    </xf>
    <xf numFmtId="164" fontId="8" fillId="0" borderId="61" xfId="0" applyNumberFormat="1" applyFont="1" applyBorder="1" applyAlignment="1" applyProtection="1">
      <alignment horizontal="left" wrapText="1" indent="1"/>
      <protection locked="0"/>
    </xf>
    <xf numFmtId="0" fontId="8" fillId="0" borderId="160" xfId="0" applyFont="1" applyBorder="1" applyAlignment="1" applyProtection="1">
      <alignment horizontal="left" wrapText="1"/>
      <protection locked="0"/>
    </xf>
    <xf numFmtId="0" fontId="8" fillId="0" borderId="161" xfId="0" applyFont="1" applyBorder="1" applyAlignment="1" applyProtection="1">
      <alignment horizontal="left" wrapText="1"/>
      <protection locked="0"/>
    </xf>
    <xf numFmtId="0" fontId="8" fillId="0" borderId="161" xfId="0" applyFont="1" applyBorder="1" applyAlignment="1" applyProtection="1">
      <alignment wrapText="1"/>
      <protection locked="0"/>
    </xf>
    <xf numFmtId="0" fontId="10" fillId="0" borderId="54" xfId="3" applyBorder="1" applyAlignment="1" applyProtection="1">
      <alignment horizontal="center" wrapText="1"/>
      <protection locked="0"/>
    </xf>
    <xf numFmtId="49" fontId="7" fillId="22" borderId="58" xfId="1" applyNumberFormat="1" applyFont="1" applyFill="1" applyBorder="1" applyAlignment="1" applyProtection="1">
      <alignment vertical="top" wrapText="1"/>
      <protection locked="0"/>
    </xf>
    <xf numFmtId="0" fontId="9" fillId="0" borderId="59" xfId="0" applyFont="1" applyBorder="1" applyAlignment="1" applyProtection="1">
      <alignment wrapText="1"/>
      <protection locked="0"/>
    </xf>
    <xf numFmtId="0" fontId="12" fillId="22" borderId="58" xfId="0" applyFont="1" applyFill="1" applyBorder="1" applyAlignment="1" applyProtection="1">
      <alignment horizontal="center" wrapText="1"/>
      <protection locked="0"/>
    </xf>
    <xf numFmtId="0" fontId="12" fillId="21" borderId="54" xfId="3" applyFont="1" applyFill="1" applyBorder="1" applyAlignment="1" applyProtection="1">
      <alignment horizontal="center" wrapText="1"/>
      <protection locked="0"/>
    </xf>
    <xf numFmtId="0" fontId="12" fillId="22" borderId="60" xfId="0" applyFont="1" applyFill="1" applyBorder="1" applyAlignment="1" applyProtection="1">
      <alignment horizontal="center" wrapText="1"/>
      <protection locked="0"/>
    </xf>
    <xf numFmtId="0" fontId="16" fillId="21" borderId="27" xfId="3" applyFont="1" applyFill="1" applyBorder="1" applyAlignment="1">
      <alignment horizontal="center"/>
    </xf>
    <xf numFmtId="0" fontId="40" fillId="0" borderId="58" xfId="0" applyFont="1" applyBorder="1" applyAlignment="1" applyProtection="1">
      <alignment horizontal="center" wrapText="1"/>
      <protection locked="0"/>
    </xf>
    <xf numFmtId="0" fontId="40" fillId="22" borderId="58" xfId="0" applyFont="1" applyFill="1" applyBorder="1" applyAlignment="1" applyProtection="1">
      <alignment horizontal="center" wrapText="1"/>
      <protection locked="0"/>
    </xf>
    <xf numFmtId="44" fontId="8" fillId="21" borderId="58" xfId="1" applyFont="1" applyFill="1" applyBorder="1" applyAlignment="1" applyProtection="1">
      <alignment wrapText="1"/>
      <protection locked="0"/>
    </xf>
    <xf numFmtId="0" fontId="10" fillId="0" borderId="58" xfId="3" applyFill="1" applyBorder="1" applyAlignment="1" applyProtection="1">
      <alignment wrapText="1"/>
      <protection locked="0"/>
    </xf>
    <xf numFmtId="16" fontId="8" fillId="21" borderId="58" xfId="0" applyNumberFormat="1" applyFont="1" applyFill="1" applyBorder="1" applyAlignment="1" applyProtection="1">
      <alignment horizontal="center" wrapText="1"/>
      <protection locked="0"/>
    </xf>
    <xf numFmtId="0" fontId="12" fillId="0" borderId="59" xfId="0" applyFont="1" applyBorder="1" applyAlignment="1" applyProtection="1">
      <alignment horizontal="center" wrapText="1"/>
      <protection locked="0"/>
    </xf>
    <xf numFmtId="0" fontId="12" fillId="0" borderId="54" xfId="0" applyFont="1" applyBorder="1" applyAlignment="1" applyProtection="1">
      <alignment horizontal="center" wrapText="1"/>
      <protection locked="0"/>
    </xf>
    <xf numFmtId="0" fontId="8" fillId="22" borderId="63" xfId="0" applyFont="1" applyFill="1" applyBorder="1" applyAlignment="1" applyProtection="1">
      <alignment horizontal="left" wrapText="1"/>
      <protection locked="0"/>
    </xf>
    <xf numFmtId="0" fontId="21" fillId="0" borderId="27" xfId="0" applyFont="1" applyBorder="1" applyAlignment="1">
      <alignment horizontal="center"/>
    </xf>
    <xf numFmtId="49" fontId="12" fillId="21" borderId="58" xfId="1" applyNumberFormat="1" applyFont="1" applyFill="1" applyBorder="1" applyAlignment="1" applyProtection="1">
      <alignment wrapText="1"/>
      <protection locked="0"/>
    </xf>
    <xf numFmtId="0" fontId="10" fillId="0" borderId="23" xfId="3" applyBorder="1" applyAlignment="1" applyProtection="1">
      <alignment horizontal="left" vertical="top" wrapText="1"/>
      <protection locked="0"/>
    </xf>
    <xf numFmtId="0" fontId="8" fillId="19" borderId="63" xfId="0" applyFont="1" applyFill="1" applyBorder="1" applyAlignment="1" applyProtection="1">
      <alignment horizontal="left" wrapText="1"/>
      <protection locked="0"/>
    </xf>
    <xf numFmtId="49" fontId="17" fillId="24" borderId="17" xfId="1" applyNumberFormat="1" applyFont="1" applyFill="1" applyBorder="1" applyAlignment="1" applyProtection="1">
      <alignment wrapText="1"/>
      <protection locked="0"/>
    </xf>
    <xf numFmtId="0" fontId="12" fillId="0" borderId="0" xfId="0" applyFont="1" applyAlignment="1" applyProtection="1">
      <alignment horizontal="left" vertical="top" wrapText="1"/>
      <protection locked="0"/>
    </xf>
    <xf numFmtId="164" fontId="8" fillId="30" borderId="17" xfId="0" applyNumberFormat="1" applyFont="1" applyFill="1" applyBorder="1" applyAlignment="1" applyProtection="1">
      <alignment horizontal="left" wrapText="1"/>
      <protection locked="0"/>
    </xf>
    <xf numFmtId="0" fontId="57" fillId="0" borderId="23" xfId="3" applyFont="1" applyFill="1" applyBorder="1" applyAlignment="1" applyProtection="1">
      <alignment horizontal="left" vertical="top" wrapText="1"/>
      <protection locked="0"/>
    </xf>
    <xf numFmtId="0" fontId="9" fillId="22" borderId="60" xfId="0" applyFont="1" applyFill="1" applyBorder="1" applyAlignment="1" applyProtection="1">
      <alignment horizontal="left" wrapText="1"/>
      <protection locked="0"/>
    </xf>
    <xf numFmtId="0" fontId="42" fillId="0" borderId="21" xfId="0" applyFont="1" applyBorder="1" applyAlignment="1" applyProtection="1">
      <alignment horizontal="right" wrapText="1"/>
      <protection locked="0"/>
    </xf>
    <xf numFmtId="0" fontId="12" fillId="0" borderId="21" xfId="0" applyFont="1" applyBorder="1" applyAlignment="1" applyProtection="1">
      <alignment horizontal="left" vertical="top" wrapText="1"/>
      <protection locked="0"/>
    </xf>
    <xf numFmtId="0" fontId="4" fillId="0" borderId="58" xfId="3" applyFont="1" applyFill="1" applyBorder="1" applyAlignment="1" applyProtection="1">
      <alignment wrapText="1"/>
      <protection locked="0"/>
    </xf>
    <xf numFmtId="0" fontId="9" fillId="21" borderId="60" xfId="0" applyFont="1" applyFill="1" applyBorder="1" applyAlignment="1" applyProtection="1">
      <alignment horizontal="left" wrapText="1"/>
      <protection locked="0"/>
    </xf>
    <xf numFmtId="0" fontId="9" fillId="21" borderId="60" xfId="0" applyFont="1" applyFill="1" applyBorder="1" applyAlignment="1" applyProtection="1">
      <alignment horizontal="left" vertical="top" wrapText="1"/>
      <protection locked="0"/>
    </xf>
    <xf numFmtId="0" fontId="11" fillId="0" borderId="162" xfId="3" applyFont="1" applyFill="1" applyBorder="1" applyAlignment="1" applyProtection="1">
      <alignment horizontal="center" wrapText="1"/>
      <protection locked="0"/>
    </xf>
    <xf numFmtId="0" fontId="8" fillId="22" borderId="58" xfId="0" applyFont="1" applyFill="1" applyBorder="1" applyAlignment="1" applyProtection="1">
      <alignment horizontal="center" wrapText="1"/>
      <protection locked="0"/>
    </xf>
    <xf numFmtId="0" fontId="12" fillId="0" borderId="63" xfId="0" applyFont="1" applyBorder="1" applyAlignment="1" applyProtection="1">
      <alignment horizontal="left" wrapText="1"/>
      <protection locked="0"/>
    </xf>
    <xf numFmtId="0" fontId="11" fillId="0" borderId="163" xfId="3" applyFont="1" applyFill="1" applyBorder="1" applyAlignment="1" applyProtection="1">
      <alignment horizontal="center" wrapText="1"/>
      <protection locked="0"/>
    </xf>
    <xf numFmtId="0" fontId="8" fillId="36" borderId="17" xfId="0" applyFont="1" applyFill="1" applyBorder="1" applyAlignment="1" applyProtection="1">
      <alignment horizontal="center"/>
      <protection locked="0"/>
    </xf>
    <xf numFmtId="0" fontId="8" fillId="36" borderId="17" xfId="0" applyFont="1" applyFill="1" applyBorder="1" applyAlignment="1" applyProtection="1">
      <alignment horizontal="center" wrapText="1"/>
      <protection locked="0"/>
    </xf>
    <xf numFmtId="49" fontId="17" fillId="22" borderId="17" xfId="1" applyNumberFormat="1" applyFont="1" applyFill="1" applyBorder="1" applyAlignment="1" applyProtection="1">
      <alignment wrapText="1"/>
      <protection locked="0"/>
    </xf>
    <xf numFmtId="44" fontId="8" fillId="0" borderId="100" xfId="1" applyFont="1" applyFill="1" applyBorder="1" applyAlignment="1" applyProtection="1">
      <alignment wrapText="1"/>
      <protection locked="0"/>
    </xf>
    <xf numFmtId="0" fontId="9" fillId="0" borderId="164" xfId="0" applyFont="1" applyBorder="1" applyAlignment="1">
      <alignment horizontal="right"/>
    </xf>
    <xf numFmtId="0" fontId="9" fillId="11" borderId="0" xfId="0" applyFont="1" applyFill="1" applyAlignment="1" applyProtection="1">
      <alignment horizontal="left" wrapText="1"/>
      <protection locked="0"/>
    </xf>
    <xf numFmtId="16" fontId="8" fillId="22" borderId="17" xfId="0" applyNumberFormat="1" applyFont="1" applyFill="1" applyBorder="1" applyAlignment="1" applyProtection="1">
      <alignment horizontal="center"/>
      <protection locked="0"/>
    </xf>
    <xf numFmtId="0" fontId="17" fillId="21" borderId="27" xfId="0" applyFont="1" applyFill="1" applyBorder="1" applyAlignment="1">
      <alignment horizontal="left" wrapText="1"/>
    </xf>
    <xf numFmtId="0" fontId="8" fillId="0" borderId="28" xfId="0" applyFont="1" applyBorder="1" applyAlignment="1" applyProtection="1">
      <alignment horizontal="left" wrapText="1"/>
      <protection locked="0"/>
    </xf>
    <xf numFmtId="0" fontId="25" fillId="0" borderId="93" xfId="0" applyFont="1" applyBorder="1" applyAlignment="1">
      <alignment horizontal="left" wrapText="1"/>
    </xf>
    <xf numFmtId="0" fontId="25" fillId="0" borderId="15" xfId="0" applyFont="1" applyBorder="1" applyAlignment="1">
      <alignment horizontal="left" wrapText="1"/>
    </xf>
    <xf numFmtId="0" fontId="8" fillId="0" borderId="118" xfId="0" applyFont="1" applyBorder="1" applyAlignment="1" applyProtection="1">
      <alignment horizontal="center"/>
      <protection locked="0"/>
    </xf>
    <xf numFmtId="0" fontId="8" fillId="0" borderId="16" xfId="0" applyFont="1" applyBorder="1" applyAlignment="1" applyProtection="1">
      <alignment horizontal="center" wrapText="1"/>
      <protection locked="0"/>
    </xf>
    <xf numFmtId="0" fontId="10" fillId="0" borderId="24" xfId="3" applyFill="1" applyBorder="1" applyAlignment="1" applyProtection="1">
      <alignment horizontal="left" vertical="top" wrapText="1"/>
      <protection locked="0"/>
    </xf>
    <xf numFmtId="0" fontId="17" fillId="31" borderId="21" xfId="0" applyFont="1" applyFill="1" applyBorder="1" applyAlignment="1" applyProtection="1">
      <alignment horizontal="right" wrapText="1"/>
      <protection locked="0"/>
    </xf>
    <xf numFmtId="0" fontId="19" fillId="0" borderId="32" xfId="3" applyFont="1" applyFill="1" applyBorder="1" applyAlignment="1" applyProtection="1">
      <alignment horizontal="left" wrapText="1"/>
      <protection locked="0"/>
    </xf>
    <xf numFmtId="0" fontId="8" fillId="0" borderId="32" xfId="3" applyFont="1" applyFill="1" applyBorder="1" applyAlignment="1" applyProtection="1">
      <alignment horizontal="center" wrapText="1"/>
      <protection locked="0"/>
    </xf>
    <xf numFmtId="0" fontId="12" fillId="31" borderId="165" xfId="0" applyFont="1" applyFill="1" applyBorder="1" applyAlignment="1" applyProtection="1">
      <alignment horizontal="left" wrapText="1"/>
      <protection locked="0"/>
    </xf>
    <xf numFmtId="0" fontId="37" fillId="0" borderId="166" xfId="0" applyFont="1" applyBorder="1"/>
    <xf numFmtId="0" fontId="52" fillId="0" borderId="32" xfId="3" applyFont="1" applyFill="1" applyBorder="1" applyAlignment="1" applyProtection="1">
      <alignment horizontal="center" wrapText="1"/>
      <protection locked="0"/>
    </xf>
    <xf numFmtId="16" fontId="8" fillId="19" borderId="32" xfId="0" applyNumberFormat="1" applyFont="1" applyFill="1" applyBorder="1" applyAlignment="1" applyProtection="1">
      <alignment horizontal="center"/>
      <protection locked="0"/>
    </xf>
    <xf numFmtId="16" fontId="8" fillId="21" borderId="32" xfId="0" applyNumberFormat="1" applyFont="1" applyFill="1" applyBorder="1" applyAlignment="1" applyProtection="1">
      <alignment horizontal="center"/>
      <protection locked="0"/>
    </xf>
    <xf numFmtId="49" fontId="17" fillId="24" borderId="32" xfId="1" applyNumberFormat="1" applyFont="1" applyFill="1" applyBorder="1" applyAlignment="1" applyProtection="1">
      <alignment wrapText="1"/>
      <protection locked="0"/>
    </xf>
    <xf numFmtId="0" fontId="8" fillId="0" borderId="120" xfId="0" applyFont="1" applyBorder="1"/>
    <xf numFmtId="0" fontId="12" fillId="0" borderId="107" xfId="0" applyFont="1" applyBorder="1" applyAlignment="1" applyProtection="1">
      <alignment horizontal="left" wrapText="1"/>
      <protection locked="0"/>
    </xf>
    <xf numFmtId="0" fontId="8" fillId="0" borderId="27" xfId="3" applyFont="1" applyFill="1" applyBorder="1" applyAlignment="1" applyProtection="1">
      <alignment horizontal="center" wrapText="1"/>
      <protection locked="0"/>
    </xf>
    <xf numFmtId="0" fontId="9" fillId="22" borderId="0" xfId="0" applyFont="1" applyFill="1" applyAlignment="1" applyProtection="1">
      <alignment horizontal="left" vertical="top" wrapText="1"/>
      <protection locked="0"/>
    </xf>
    <xf numFmtId="16" fontId="8" fillId="21" borderId="17" xfId="0" applyNumberFormat="1" applyFont="1" applyFill="1" applyBorder="1" applyAlignment="1" applyProtection="1">
      <alignment horizontal="center"/>
      <protection locked="0"/>
    </xf>
    <xf numFmtId="49" fontId="17" fillId="24" borderId="58" xfId="1" applyNumberFormat="1" applyFont="1" applyFill="1" applyBorder="1" applyAlignment="1" applyProtection="1">
      <alignment wrapText="1"/>
      <protection locked="0"/>
    </xf>
    <xf numFmtId="0" fontId="9" fillId="0" borderId="138" xfId="0" applyFont="1" applyBorder="1"/>
    <xf numFmtId="0" fontId="8" fillId="21" borderId="0" xfId="0" applyFont="1" applyFill="1" applyAlignment="1" applyProtection="1">
      <alignment horizontal="center" wrapText="1"/>
      <protection locked="0"/>
    </xf>
    <xf numFmtId="0" fontId="52" fillId="0" borderId="23" xfId="3" applyFont="1" applyFill="1" applyBorder="1" applyAlignment="1" applyProtection="1">
      <alignment horizontal="left" wrapText="1"/>
      <protection locked="0"/>
    </xf>
    <xf numFmtId="0" fontId="51" fillId="21" borderId="167" xfId="0" applyFont="1" applyFill="1" applyBorder="1" applyAlignment="1">
      <alignment horizontal="left" wrapText="1"/>
    </xf>
    <xf numFmtId="0" fontId="8" fillId="0" borderId="28" xfId="0" applyFont="1" applyBorder="1"/>
    <xf numFmtId="16" fontId="8" fillId="0" borderId="0" xfId="0" applyNumberFormat="1" applyFont="1" applyAlignment="1" applyProtection="1">
      <alignment horizontal="center" wrapText="1"/>
      <protection locked="0"/>
    </xf>
    <xf numFmtId="0" fontId="11" fillId="0" borderId="0" xfId="3" applyFont="1" applyFill="1" applyBorder="1" applyAlignment="1" applyProtection="1">
      <alignment horizontal="left" wrapText="1"/>
      <protection locked="0"/>
    </xf>
    <xf numFmtId="0" fontId="11" fillId="0" borderId="0" xfId="3" applyFont="1" applyFill="1" applyBorder="1" applyAlignment="1" applyProtection="1">
      <alignment horizontal="center" wrapText="1"/>
      <protection locked="0"/>
    </xf>
    <xf numFmtId="44" fontId="13" fillId="0" borderId="0" xfId="1" applyFont="1" applyFill="1" applyBorder="1" applyAlignment="1" applyProtection="1">
      <alignment horizontal="right" wrapText="1"/>
      <protection locked="0"/>
    </xf>
    <xf numFmtId="0" fontId="12" fillId="0" borderId="0" xfId="0" applyFont="1" applyAlignment="1" applyProtection="1">
      <alignment horizontal="left" wrapText="1"/>
      <protection locked="0"/>
    </xf>
    <xf numFmtId="166" fontId="8" fillId="0" borderId="0" xfId="0" applyNumberFormat="1" applyFont="1" applyAlignment="1" applyProtection="1">
      <alignment horizontal="right" wrapText="1"/>
      <protection locked="0"/>
    </xf>
    <xf numFmtId="164" fontId="61" fillId="37" borderId="168" xfId="0" applyNumberFormat="1" applyFont="1" applyFill="1" applyBorder="1" applyAlignment="1" applyProtection="1">
      <alignment horizontal="left" wrapText="1" indent="1"/>
      <protection locked="0"/>
    </xf>
    <xf numFmtId="164" fontId="8" fillId="0" borderId="169" xfId="0" applyNumberFormat="1" applyFont="1" applyBorder="1" applyAlignment="1" applyProtection="1">
      <alignment horizontal="right" wrapText="1" indent="1"/>
      <protection locked="0"/>
    </xf>
    <xf numFmtId="164" fontId="8" fillId="0" borderId="137" xfId="0" applyNumberFormat="1" applyFont="1" applyBorder="1" applyAlignment="1" applyProtection="1">
      <alignment horizontal="left" wrapText="1" indent="1"/>
      <protection locked="0"/>
    </xf>
    <xf numFmtId="0" fontId="8" fillId="0" borderId="170" xfId="0" applyFont="1" applyBorder="1" applyAlignment="1" applyProtection="1">
      <alignment horizontal="left" wrapText="1"/>
      <protection locked="0"/>
    </xf>
    <xf numFmtId="0" fontId="8" fillId="0" borderId="170" xfId="0" applyFont="1" applyBorder="1" applyAlignment="1" applyProtection="1">
      <alignment wrapText="1"/>
      <protection locked="0"/>
    </xf>
    <xf numFmtId="1" fontId="8" fillId="0" borderId="171" xfId="0" applyNumberFormat="1" applyFont="1" applyBorder="1" applyAlignment="1" applyProtection="1">
      <alignment horizontal="center" wrapText="1"/>
      <protection locked="0"/>
    </xf>
    <xf numFmtId="1" fontId="8" fillId="0" borderId="170" xfId="0" applyNumberFormat="1" applyFont="1" applyBorder="1" applyAlignment="1" applyProtection="1">
      <alignment horizontal="center" wrapText="1"/>
      <protection locked="0"/>
    </xf>
    <xf numFmtId="18" fontId="8" fillId="0" borderId="171" xfId="0" applyNumberFormat="1" applyFont="1" applyBorder="1" applyAlignment="1" applyProtection="1">
      <alignment horizontal="center" wrapText="1"/>
      <protection locked="0"/>
    </xf>
    <xf numFmtId="18" fontId="8" fillId="0" borderId="170" xfId="0" applyNumberFormat="1" applyFont="1" applyBorder="1" applyAlignment="1" applyProtection="1">
      <alignment horizontal="center" wrapText="1"/>
      <protection locked="0"/>
    </xf>
    <xf numFmtId="2" fontId="8" fillId="0" borderId="172" xfId="0" applyNumberFormat="1" applyFont="1" applyBorder="1" applyAlignment="1" applyProtection="1">
      <alignment horizontal="center" wrapText="1"/>
      <protection locked="0"/>
    </xf>
    <xf numFmtId="2" fontId="8" fillId="0" borderId="169" xfId="0" applyNumberFormat="1" applyFont="1" applyBorder="1" applyAlignment="1" applyProtection="1">
      <alignment horizontal="center" wrapText="1"/>
      <protection locked="0"/>
    </xf>
    <xf numFmtId="2" fontId="8" fillId="0" borderId="170" xfId="0" applyNumberFormat="1" applyFont="1" applyBorder="1" applyAlignment="1" applyProtection="1">
      <alignment horizontal="center" wrapText="1"/>
      <protection locked="0"/>
    </xf>
    <xf numFmtId="0" fontId="8" fillId="0" borderId="171" xfId="0" applyFont="1" applyBorder="1" applyAlignment="1" applyProtection="1">
      <alignment horizontal="center" wrapText="1"/>
      <protection locked="0"/>
    </xf>
    <xf numFmtId="1" fontId="8" fillId="0" borderId="173" xfId="0" applyNumberFormat="1" applyFont="1" applyBorder="1" applyAlignment="1" applyProtection="1">
      <alignment horizontal="center" wrapText="1"/>
      <protection locked="0"/>
    </xf>
    <xf numFmtId="1" fontId="8" fillId="0" borderId="169" xfId="0" applyNumberFormat="1" applyFont="1" applyBorder="1" applyAlignment="1" applyProtection="1">
      <alignment horizontal="center" wrapText="1"/>
      <protection locked="0"/>
    </xf>
    <xf numFmtId="1" fontId="8" fillId="0" borderId="174" xfId="0" applyNumberFormat="1" applyFont="1" applyBorder="1" applyAlignment="1" applyProtection="1">
      <alignment horizontal="center" wrapText="1"/>
      <protection locked="0"/>
    </xf>
    <xf numFmtId="0" fontId="8" fillId="0" borderId="171" xfId="0" applyFont="1" applyBorder="1" applyAlignment="1" applyProtection="1">
      <alignment horizontal="left" wrapText="1" indent="1"/>
      <protection locked="0"/>
    </xf>
    <xf numFmtId="0" fontId="19" fillId="0" borderId="170" xfId="3" applyFont="1" applyBorder="1" applyAlignment="1" applyProtection="1">
      <alignment wrapText="1"/>
      <protection locked="0"/>
    </xf>
    <xf numFmtId="0" fontId="8" fillId="0" borderId="170" xfId="0" applyFont="1" applyBorder="1" applyAlignment="1" applyProtection="1">
      <alignment horizontal="right" wrapText="1"/>
      <protection locked="0"/>
    </xf>
    <xf numFmtId="0" fontId="19" fillId="0" borderId="170" xfId="3" applyFont="1" applyBorder="1" applyAlignment="1" applyProtection="1">
      <alignment horizontal="left" vertical="top" wrapText="1"/>
      <protection locked="0"/>
    </xf>
    <xf numFmtId="0" fontId="8" fillId="0" borderId="170" xfId="0" applyFont="1" applyBorder="1" applyAlignment="1" applyProtection="1">
      <alignment horizontal="center" wrapText="1"/>
      <protection locked="0"/>
    </xf>
    <xf numFmtId="16" fontId="8" fillId="0" borderId="175" xfId="0" applyNumberFormat="1" applyFont="1" applyBorder="1" applyAlignment="1" applyProtection="1">
      <alignment horizontal="center"/>
      <protection locked="0"/>
    </xf>
    <xf numFmtId="0" fontId="8" fillId="0" borderId="169" xfId="0" applyFont="1" applyBorder="1" applyAlignment="1" applyProtection="1">
      <alignment horizontal="left" wrapText="1"/>
      <protection locked="0"/>
    </xf>
    <xf numFmtId="0" fontId="11" fillId="0" borderId="174" xfId="3" applyFont="1" applyBorder="1" applyAlignment="1" applyProtection="1">
      <alignment horizontal="left" wrapText="1"/>
      <protection locked="0"/>
    </xf>
    <xf numFmtId="0" fontId="11" fillId="0" borderId="176" xfId="3" applyFont="1" applyBorder="1" applyAlignment="1" applyProtection="1">
      <alignment horizontal="center" wrapText="1"/>
      <protection locked="0"/>
    </xf>
    <xf numFmtId="16" fontId="8" fillId="0" borderId="170" xfId="0" applyNumberFormat="1" applyFont="1" applyBorder="1" applyAlignment="1" applyProtection="1">
      <alignment horizontal="center" wrapText="1"/>
      <protection locked="0"/>
    </xf>
    <xf numFmtId="0" fontId="8" fillId="0" borderId="175" xfId="0" applyFont="1" applyBorder="1" applyAlignment="1" applyProtection="1">
      <alignment horizontal="center" wrapText="1"/>
      <protection locked="0"/>
    </xf>
    <xf numFmtId="44" fontId="13" fillId="20" borderId="169" xfId="1" applyFont="1" applyFill="1" applyBorder="1" applyAlignment="1" applyProtection="1">
      <alignment wrapText="1"/>
      <protection locked="0"/>
    </xf>
    <xf numFmtId="44" fontId="8" fillId="0" borderId="171" xfId="1" applyFont="1" applyBorder="1" applyAlignment="1" applyProtection="1">
      <alignment wrapText="1"/>
      <protection locked="0"/>
    </xf>
    <xf numFmtId="44" fontId="8" fillId="0" borderId="170" xfId="1" applyFont="1" applyBorder="1" applyAlignment="1" applyProtection="1">
      <alignment wrapText="1"/>
      <protection locked="0"/>
    </xf>
    <xf numFmtId="49" fontId="12" fillId="0" borderId="170" xfId="1" applyNumberFormat="1" applyFont="1" applyBorder="1" applyAlignment="1" applyProtection="1">
      <alignment wrapText="1"/>
      <protection locked="0"/>
    </xf>
    <xf numFmtId="44" fontId="8" fillId="0" borderId="170" xfId="1" applyFont="1" applyBorder="1" applyAlignment="1" applyProtection="1">
      <alignment horizontal="center" wrapText="1"/>
      <protection locked="0"/>
    </xf>
    <xf numFmtId="44" fontId="13" fillId="0" borderId="177" xfId="1" applyFont="1" applyBorder="1" applyAlignment="1" applyProtection="1">
      <alignment horizontal="right" wrapText="1"/>
      <protection locked="0"/>
    </xf>
    <xf numFmtId="0" fontId="12" fillId="0" borderId="171" xfId="1" applyNumberFormat="1" applyFont="1" applyBorder="1" applyAlignment="1" applyProtection="1">
      <alignment wrapText="1"/>
      <protection locked="0"/>
    </xf>
    <xf numFmtId="0" fontId="12" fillId="0" borderId="170" xfId="0" applyFont="1" applyBorder="1" applyAlignment="1" applyProtection="1">
      <alignment horizontal="left" wrapText="1"/>
      <protection locked="0"/>
    </xf>
    <xf numFmtId="0" fontId="12" fillId="0" borderId="110" xfId="0" applyFont="1" applyBorder="1" applyAlignment="1" applyProtection="1">
      <alignment horizontal="left" wrapText="1"/>
      <protection locked="0"/>
    </xf>
    <xf numFmtId="0" fontId="12" fillId="0" borderId="171" xfId="0" applyFont="1" applyBorder="1" applyAlignment="1" applyProtection="1">
      <alignment horizontal="left" wrapText="1"/>
      <protection locked="0"/>
    </xf>
    <xf numFmtId="166" fontId="8" fillId="0" borderId="177" xfId="0" applyNumberFormat="1" applyFont="1" applyBorder="1" applyAlignment="1" applyProtection="1">
      <alignment horizontal="right" wrapText="1"/>
      <protection locked="0"/>
    </xf>
    <xf numFmtId="0" fontId="8" fillId="0" borderId="19" xfId="0" applyFont="1" applyBorder="1" applyAlignment="1" applyProtection="1">
      <alignment horizontal="left" wrapText="1" indent="1"/>
      <protection locked="0"/>
    </xf>
    <xf numFmtId="0" fontId="19" fillId="0" borderId="17" xfId="3" applyFont="1" applyBorder="1" applyAlignment="1" applyProtection="1">
      <alignment wrapText="1"/>
      <protection locked="0"/>
    </xf>
    <xf numFmtId="0" fontId="19" fillId="0" borderId="17" xfId="3" applyFont="1" applyBorder="1" applyAlignment="1" applyProtection="1">
      <alignment horizontal="left" vertical="top" wrapText="1"/>
      <protection locked="0"/>
    </xf>
    <xf numFmtId="0" fontId="11" fillId="0" borderId="23" xfId="3" applyFont="1" applyBorder="1" applyAlignment="1" applyProtection="1">
      <alignment horizontal="left" wrapText="1"/>
      <protection locked="0"/>
    </xf>
    <xf numFmtId="0" fontId="11" fillId="0" borderId="26" xfId="3" applyFont="1" applyBorder="1" applyAlignment="1" applyProtection="1">
      <alignment horizontal="center" wrapText="1"/>
      <protection locked="0"/>
    </xf>
    <xf numFmtId="44" fontId="8" fillId="0" borderId="19" xfId="1" applyFont="1" applyBorder="1" applyAlignment="1" applyProtection="1">
      <alignment wrapText="1"/>
      <protection locked="0"/>
    </xf>
    <xf numFmtId="44" fontId="8" fillId="0" borderId="17" xfId="1" applyFont="1" applyBorder="1" applyAlignment="1" applyProtection="1">
      <alignment wrapText="1"/>
      <protection locked="0"/>
    </xf>
    <xf numFmtId="49" fontId="12" fillId="0" borderId="17" xfId="1" applyNumberFormat="1" applyFont="1" applyBorder="1" applyAlignment="1" applyProtection="1">
      <alignment wrapText="1"/>
      <protection locked="0"/>
    </xf>
    <xf numFmtId="44" fontId="8" fillId="0" borderId="17" xfId="1" applyFont="1" applyBorder="1" applyAlignment="1" applyProtection="1">
      <alignment horizontal="center" wrapText="1"/>
      <protection locked="0"/>
    </xf>
    <xf numFmtId="44" fontId="13" fillId="0" borderId="28" xfId="1" applyFont="1" applyBorder="1" applyAlignment="1" applyProtection="1">
      <alignment horizontal="right" wrapText="1"/>
      <protection locked="0"/>
    </xf>
    <xf numFmtId="0" fontId="12" fillId="0" borderId="19" xfId="1" applyNumberFormat="1" applyFont="1" applyBorder="1" applyAlignment="1" applyProtection="1">
      <alignment wrapText="1"/>
      <protection locked="0"/>
    </xf>
    <xf numFmtId="0" fontId="22" fillId="0" borderId="118" xfId="0" applyFont="1" applyBorder="1" applyAlignment="1" applyProtection="1">
      <alignment horizontal="left" wrapText="1" indent="1"/>
      <protection locked="0"/>
    </xf>
    <xf numFmtId="0" fontId="22" fillId="0" borderId="107" xfId="0" applyFont="1" applyBorder="1" applyAlignment="1" applyProtection="1">
      <alignment horizontal="right"/>
      <protection locked="0"/>
    </xf>
    <xf numFmtId="0" fontId="9" fillId="0" borderId="156" xfId="3" applyFont="1" applyBorder="1" applyAlignment="1" applyProtection="1">
      <alignment horizontal="left" vertical="top" wrapText="1"/>
      <protection locked="0"/>
    </xf>
    <xf numFmtId="0" fontId="11" fillId="0" borderId="16" xfId="3" applyFont="1" applyBorder="1" applyAlignment="1" applyProtection="1">
      <alignment horizontal="left" wrapText="1"/>
      <protection locked="0"/>
    </xf>
    <xf numFmtId="0" fontId="11" fillId="0" borderId="81" xfId="3" applyFont="1" applyBorder="1" applyAlignment="1" applyProtection="1">
      <alignment horizontal="center" wrapText="1"/>
      <protection locked="0"/>
    </xf>
    <xf numFmtId="44" fontId="8" fillId="0" borderId="118" xfId="1" applyFont="1" applyBorder="1" applyAlignment="1" applyProtection="1">
      <alignment wrapText="1"/>
      <protection locked="0"/>
    </xf>
    <xf numFmtId="44" fontId="8" fillId="0" borderId="32" xfId="1" applyFont="1" applyBorder="1" applyAlignment="1" applyProtection="1">
      <alignment wrapText="1"/>
      <protection locked="0"/>
    </xf>
    <xf numFmtId="49" fontId="12" fillId="0" borderId="32" xfId="1" applyNumberFormat="1" applyFont="1" applyBorder="1" applyAlignment="1" applyProtection="1">
      <alignment wrapText="1"/>
      <protection locked="0"/>
    </xf>
    <xf numFmtId="44" fontId="8" fillId="0" borderId="32" xfId="1" applyFont="1" applyBorder="1" applyAlignment="1" applyProtection="1">
      <alignment horizontal="center" wrapText="1"/>
      <protection locked="0"/>
    </xf>
    <xf numFmtId="44" fontId="13" fillId="0" borderId="120" xfId="1" applyFont="1" applyBorder="1" applyAlignment="1" applyProtection="1">
      <alignment horizontal="right" wrapText="1"/>
      <protection locked="0"/>
    </xf>
    <xf numFmtId="0" fontId="12" fillId="0" borderId="118" xfId="1" applyNumberFormat="1" applyFont="1" applyBorder="1" applyAlignment="1" applyProtection="1">
      <alignment wrapText="1"/>
      <protection locked="0"/>
    </xf>
    <xf numFmtId="0" fontId="9" fillId="0" borderId="17" xfId="3" applyFont="1" applyBorder="1" applyAlignment="1" applyProtection="1">
      <alignment horizontal="left" vertical="top" wrapText="1"/>
      <protection locked="0"/>
    </xf>
    <xf numFmtId="44" fontId="8" fillId="0" borderId="17" xfId="1" applyFont="1" applyBorder="1" applyAlignment="1" applyProtection="1">
      <alignment horizontal="center" vertical="center" wrapText="1"/>
      <protection locked="0"/>
    </xf>
    <xf numFmtId="0" fontId="33" fillId="0" borderId="23" xfId="3" applyFont="1" applyBorder="1" applyAlignment="1" applyProtection="1">
      <alignment horizontal="left" wrapText="1"/>
      <protection locked="0"/>
    </xf>
    <xf numFmtId="0" fontId="33" fillId="0" borderId="26" xfId="3" applyFont="1" applyBorder="1" applyAlignment="1" applyProtection="1">
      <alignment horizontal="center" wrapText="1"/>
      <protection locked="0"/>
    </xf>
    <xf numFmtId="164" fontId="8" fillId="0" borderId="178" xfId="0" applyNumberFormat="1" applyFont="1" applyBorder="1" applyAlignment="1" applyProtection="1">
      <alignment horizontal="right" wrapText="1" indent="1"/>
      <protection locked="0"/>
    </xf>
    <xf numFmtId="164" fontId="8" fillId="0" borderId="179" xfId="0" applyNumberFormat="1" applyFont="1" applyBorder="1" applyAlignment="1" applyProtection="1">
      <alignment horizontal="right" wrapText="1" indent="1"/>
      <protection locked="0"/>
    </xf>
    <xf numFmtId="164" fontId="8" fillId="0" borderId="180" xfId="0" applyNumberFormat="1" applyFont="1" applyBorder="1" applyAlignment="1" applyProtection="1">
      <alignment horizontal="left" wrapText="1" indent="1"/>
      <protection locked="0"/>
    </xf>
    <xf numFmtId="0" fontId="8" fillId="0" borderId="180" xfId="0" applyFont="1" applyBorder="1" applyAlignment="1">
      <alignment horizontal="left" wrapText="1"/>
    </xf>
    <xf numFmtId="1" fontId="8" fillId="0" borderId="181" xfId="0" applyNumberFormat="1" applyFont="1" applyBorder="1" applyAlignment="1" applyProtection="1">
      <alignment horizontal="center" wrapText="1"/>
      <protection locked="0"/>
    </xf>
    <xf numFmtId="1" fontId="8" fillId="0" borderId="180" xfId="0" applyNumberFormat="1" applyFont="1" applyBorder="1" applyAlignment="1" applyProtection="1">
      <alignment horizontal="center" wrapText="1"/>
      <protection locked="0"/>
    </xf>
    <xf numFmtId="18" fontId="8" fillId="0" borderId="181" xfId="0" applyNumberFormat="1" applyFont="1" applyBorder="1" applyAlignment="1">
      <alignment horizontal="center" wrapText="1"/>
    </xf>
    <xf numFmtId="18" fontId="8" fillId="0" borderId="180" xfId="0" applyNumberFormat="1" applyFont="1" applyBorder="1" applyAlignment="1">
      <alignment horizontal="center" wrapText="1"/>
    </xf>
    <xf numFmtId="2" fontId="8" fillId="0" borderId="182" xfId="0" applyNumberFormat="1" applyFont="1" applyBorder="1" applyAlignment="1">
      <alignment horizontal="center" wrapText="1"/>
    </xf>
    <xf numFmtId="2" fontId="8" fillId="0" borderId="179" xfId="0" applyNumberFormat="1" applyFont="1" applyBorder="1" applyAlignment="1">
      <alignment horizontal="center" wrapText="1"/>
    </xf>
    <xf numFmtId="1" fontId="8" fillId="0" borderId="180" xfId="0" applyNumberFormat="1" applyFont="1" applyBorder="1" applyAlignment="1">
      <alignment horizontal="center" wrapText="1"/>
    </xf>
    <xf numFmtId="2" fontId="8" fillId="0" borderId="180" xfId="0" applyNumberFormat="1" applyFont="1" applyBorder="1" applyAlignment="1">
      <alignment horizontal="center" wrapText="1"/>
    </xf>
    <xf numFmtId="1" fontId="8" fillId="0" borderId="181" xfId="0" applyNumberFormat="1" applyFont="1" applyBorder="1" applyAlignment="1">
      <alignment horizontal="center" wrapText="1"/>
    </xf>
    <xf numFmtId="0" fontId="8" fillId="0" borderId="181" xfId="0" applyFont="1" applyBorder="1" applyAlignment="1" applyProtection="1">
      <alignment horizontal="center" wrapText="1"/>
      <protection locked="0"/>
    </xf>
    <xf numFmtId="1" fontId="8" fillId="0" borderId="183" xfId="0" applyNumberFormat="1" applyFont="1" applyBorder="1" applyAlignment="1" applyProtection="1">
      <alignment horizontal="center" wrapText="1"/>
      <protection locked="0"/>
    </xf>
    <xf numFmtId="1" fontId="8" fillId="0" borderId="178" xfId="0" applyNumberFormat="1" applyFont="1" applyBorder="1" applyAlignment="1" applyProtection="1">
      <alignment horizontal="center" wrapText="1"/>
      <protection locked="0"/>
    </xf>
    <xf numFmtId="1" fontId="8" fillId="0" borderId="179" xfId="0" applyNumberFormat="1" applyFont="1" applyBorder="1" applyAlignment="1" applyProtection="1">
      <alignment horizontal="center" wrapText="1"/>
      <protection locked="0"/>
    </xf>
    <xf numFmtId="0" fontId="8" fillId="0" borderId="181" xfId="0" applyFont="1" applyBorder="1" applyAlignment="1" applyProtection="1">
      <alignment horizontal="left" wrapText="1" indent="1"/>
      <protection locked="0"/>
    </xf>
    <xf numFmtId="0" fontId="19" fillId="0" borderId="180" xfId="3" applyFont="1" applyBorder="1" applyAlignment="1" applyProtection="1">
      <alignment wrapText="1"/>
      <protection locked="0"/>
    </xf>
    <xf numFmtId="0" fontId="8" fillId="0" borderId="180" xfId="0" applyFont="1" applyBorder="1" applyAlignment="1" applyProtection="1">
      <alignment horizontal="right"/>
      <protection locked="0"/>
    </xf>
    <xf numFmtId="0" fontId="19" fillId="0" borderId="180" xfId="3" applyFont="1" applyBorder="1" applyAlignment="1" applyProtection="1">
      <alignment horizontal="left" vertical="top" wrapText="1"/>
      <protection locked="0"/>
    </xf>
    <xf numFmtId="0" fontId="8" fillId="0" borderId="180" xfId="0" applyFont="1" applyBorder="1" applyAlignment="1" applyProtection="1">
      <alignment horizontal="center" wrapText="1"/>
      <protection locked="0"/>
    </xf>
    <xf numFmtId="16" fontId="8" fillId="0" borderId="180" xfId="0" applyNumberFormat="1" applyFont="1" applyBorder="1" applyAlignment="1" applyProtection="1">
      <alignment horizontal="center" wrapText="1"/>
      <protection locked="0"/>
    </xf>
    <xf numFmtId="16" fontId="8" fillId="0" borderId="184" xfId="0" applyNumberFormat="1" applyFont="1" applyBorder="1" applyAlignment="1" applyProtection="1">
      <alignment horizontal="center" wrapText="1"/>
      <protection locked="0"/>
    </xf>
    <xf numFmtId="0" fontId="8" fillId="0" borderId="179" xfId="0" applyFont="1" applyBorder="1" applyAlignment="1" applyProtection="1">
      <alignment horizontal="left" wrapText="1"/>
      <protection locked="0"/>
    </xf>
    <xf numFmtId="0" fontId="11" fillId="0" borderId="183" xfId="3" applyFont="1" applyBorder="1" applyAlignment="1" applyProtection="1">
      <alignment horizontal="left" wrapText="1"/>
      <protection locked="0"/>
    </xf>
    <xf numFmtId="0" fontId="11" fillId="0" borderId="185" xfId="3" applyFont="1" applyBorder="1" applyAlignment="1" applyProtection="1">
      <alignment horizontal="center" wrapText="1"/>
      <protection locked="0"/>
    </xf>
    <xf numFmtId="0" fontId="8" fillId="0" borderId="184" xfId="0" applyFont="1" applyBorder="1" applyAlignment="1" applyProtection="1">
      <alignment horizontal="center" wrapText="1"/>
      <protection locked="0"/>
    </xf>
    <xf numFmtId="44" fontId="13" fillId="20" borderId="179" xfId="1" applyFont="1" applyFill="1" applyBorder="1" applyAlignment="1" applyProtection="1">
      <alignment wrapText="1"/>
      <protection locked="0"/>
    </xf>
    <xf numFmtId="44" fontId="8" fillId="0" borderId="181" xfId="1" applyFont="1" applyBorder="1" applyAlignment="1" applyProtection="1">
      <alignment wrapText="1"/>
      <protection locked="0"/>
    </xf>
    <xf numFmtId="44" fontId="8" fillId="0" borderId="180" xfId="1" applyFont="1" applyBorder="1" applyAlignment="1" applyProtection="1">
      <alignment wrapText="1"/>
      <protection locked="0"/>
    </xf>
    <xf numFmtId="49" fontId="12" fillId="0" borderId="180" xfId="1" applyNumberFormat="1" applyFont="1" applyBorder="1" applyAlignment="1" applyProtection="1">
      <alignment wrapText="1"/>
      <protection locked="0"/>
    </xf>
    <xf numFmtId="44" fontId="8" fillId="0" borderId="180" xfId="1" applyFont="1" applyBorder="1" applyAlignment="1" applyProtection="1">
      <alignment horizontal="center" wrapText="1"/>
      <protection locked="0"/>
    </xf>
    <xf numFmtId="44" fontId="13" fillId="0" borderId="186" xfId="1" applyFont="1" applyBorder="1" applyAlignment="1" applyProtection="1">
      <alignment horizontal="right" wrapText="1"/>
      <protection locked="0"/>
    </xf>
    <xf numFmtId="0" fontId="12" fillId="0" borderId="181" xfId="1" applyNumberFormat="1" applyFont="1" applyBorder="1" applyAlignment="1" applyProtection="1">
      <alignment wrapText="1"/>
      <protection locked="0"/>
    </xf>
    <xf numFmtId="0" fontId="12" fillId="0" borderId="180" xfId="0" applyFont="1" applyBorder="1" applyAlignment="1" applyProtection="1">
      <alignment horizontal="left" wrapText="1"/>
      <protection locked="0"/>
    </xf>
    <xf numFmtId="0" fontId="12" fillId="0" borderId="181" xfId="0" applyFont="1" applyBorder="1" applyAlignment="1" applyProtection="1">
      <alignment horizontal="left" wrapText="1"/>
      <protection locked="0"/>
    </xf>
    <xf numFmtId="166" fontId="8" fillId="0" borderId="186" xfId="0" applyNumberFormat="1" applyFont="1" applyBorder="1" applyAlignment="1" applyProtection="1">
      <alignment horizontal="right" wrapText="1"/>
      <protection locked="0"/>
    </xf>
    <xf numFmtId="0" fontId="8" fillId="0" borderId="94" xfId="0" applyFont="1" applyBorder="1" applyAlignment="1" applyProtection="1">
      <alignment horizontal="left" wrapText="1" indent="1"/>
      <protection locked="0"/>
    </xf>
    <xf numFmtId="0" fontId="19" fillId="0" borderId="18" xfId="3" applyFont="1" applyFill="1" applyBorder="1" applyAlignment="1" applyProtection="1">
      <alignment wrapText="1"/>
      <protection locked="0"/>
    </xf>
    <xf numFmtId="0" fontId="8" fillId="0" borderId="164" xfId="0" applyFont="1" applyBorder="1" applyAlignment="1" applyProtection="1">
      <alignment horizontal="center" wrapText="1"/>
      <protection locked="0"/>
    </xf>
    <xf numFmtId="0" fontId="19" fillId="0" borderId="17" xfId="3" applyFont="1" applyFill="1" applyBorder="1" applyAlignment="1" applyProtection="1">
      <alignment wrapText="1"/>
      <protection locked="0"/>
    </xf>
    <xf numFmtId="44" fontId="13" fillId="0" borderId="21" xfId="1" applyFont="1" applyFill="1" applyBorder="1" applyAlignment="1" applyProtection="1">
      <alignment wrapText="1"/>
      <protection locked="0"/>
    </xf>
    <xf numFmtId="1" fontId="8" fillId="0" borderId="188" xfId="0" applyNumberFormat="1" applyFont="1" applyBorder="1" applyAlignment="1" applyProtection="1">
      <alignment horizontal="center" wrapText="1"/>
      <protection locked="0"/>
    </xf>
    <xf numFmtId="1" fontId="8" fillId="0" borderId="189" xfId="0" applyNumberFormat="1" applyFont="1" applyBorder="1" applyAlignment="1" applyProtection="1">
      <alignment horizontal="center" wrapText="1"/>
      <protection locked="0"/>
    </xf>
    <xf numFmtId="0" fontId="8" fillId="0" borderId="190" xfId="0" applyFont="1" applyBorder="1" applyAlignment="1" applyProtection="1">
      <alignment horizontal="center" wrapText="1"/>
      <protection locked="0"/>
    </xf>
    <xf numFmtId="164" fontId="25" fillId="18" borderId="0" xfId="0" applyNumberFormat="1" applyFont="1" applyFill="1" applyAlignment="1" applyProtection="1">
      <alignment horizontal="right" wrapText="1" indent="1"/>
      <protection locked="0"/>
    </xf>
    <xf numFmtId="164" fontId="25" fillId="18" borderId="0" xfId="0" applyNumberFormat="1" applyFont="1" applyFill="1" applyAlignment="1" applyProtection="1">
      <alignment horizontal="left" wrapText="1" indent="1"/>
      <protection locked="0"/>
    </xf>
    <xf numFmtId="0" fontId="8" fillId="18" borderId="0" xfId="0" applyFont="1" applyFill="1" applyAlignment="1" applyProtection="1">
      <alignment wrapText="1"/>
      <protection locked="0"/>
    </xf>
    <xf numFmtId="0" fontId="8" fillId="18" borderId="0" xfId="0" applyFont="1" applyFill="1" applyAlignment="1" applyProtection="1">
      <alignment horizontal="left" wrapText="1"/>
      <protection locked="0"/>
    </xf>
    <xf numFmtId="1" fontId="8" fillId="18" borderId="0" xfId="0" applyNumberFormat="1" applyFont="1" applyFill="1" applyAlignment="1" applyProtection="1">
      <alignment horizontal="center" wrapText="1"/>
      <protection locked="0"/>
    </xf>
    <xf numFmtId="18" fontId="8" fillId="18" borderId="0" xfId="0" applyNumberFormat="1" applyFont="1" applyFill="1" applyAlignment="1" applyProtection="1">
      <alignment horizontal="center" wrapText="1"/>
      <protection locked="0"/>
    </xf>
    <xf numFmtId="2" fontId="8" fillId="18" borderId="0" xfId="0" applyNumberFormat="1" applyFont="1" applyFill="1" applyAlignment="1" applyProtection="1">
      <alignment horizontal="center" wrapText="1"/>
      <protection locked="0"/>
    </xf>
    <xf numFmtId="0" fontId="8" fillId="18" borderId="0" xfId="0" applyFont="1" applyFill="1" applyAlignment="1" applyProtection="1">
      <alignment horizontal="center" wrapText="1"/>
      <protection locked="0"/>
    </xf>
    <xf numFmtId="1" fontId="8" fillId="18" borderId="0" xfId="0" applyNumberFormat="1" applyFont="1" applyFill="1" applyAlignment="1" applyProtection="1">
      <alignment horizontal="left" wrapText="1" indent="1"/>
      <protection locked="0"/>
    </xf>
    <xf numFmtId="1" fontId="12" fillId="18" borderId="0" xfId="0" applyNumberFormat="1" applyFont="1" applyFill="1" applyAlignment="1" applyProtection="1">
      <alignment horizontal="center" wrapText="1"/>
      <protection locked="0"/>
    </xf>
    <xf numFmtId="0" fontId="12" fillId="18" borderId="0" xfId="0" applyFont="1" applyFill="1" applyAlignment="1" applyProtection="1">
      <alignment horizontal="right"/>
      <protection locked="0"/>
    </xf>
    <xf numFmtId="0" fontId="8" fillId="18" borderId="21" xfId="0" applyFont="1" applyFill="1" applyBorder="1" applyAlignment="1" applyProtection="1">
      <alignment horizontal="left" wrapText="1"/>
      <protection locked="0"/>
    </xf>
    <xf numFmtId="44" fontId="8" fillId="18" borderId="0" xfId="1" applyFont="1" applyFill="1" applyAlignment="1" applyProtection="1">
      <alignment wrapText="1"/>
      <protection locked="0"/>
    </xf>
    <xf numFmtId="49" fontId="8" fillId="18" borderId="0" xfId="1" applyNumberFormat="1" applyFont="1" applyFill="1" applyAlignment="1" applyProtection="1">
      <alignment wrapText="1"/>
      <protection locked="0"/>
    </xf>
    <xf numFmtId="44" fontId="13" fillId="18" borderId="0" xfId="1" applyFont="1" applyFill="1" applyAlignment="1" applyProtection="1">
      <alignment wrapText="1"/>
      <protection locked="0"/>
    </xf>
    <xf numFmtId="44" fontId="8" fillId="18" borderId="0" xfId="1" applyFont="1" applyFill="1" applyAlignment="1" applyProtection="1">
      <alignment horizontal="center" wrapText="1"/>
      <protection locked="0"/>
    </xf>
    <xf numFmtId="44" fontId="8" fillId="18" borderId="0" xfId="1" applyFont="1" applyFill="1" applyAlignment="1" applyProtection="1">
      <alignment horizontal="right" wrapText="1"/>
      <protection locked="0"/>
    </xf>
    <xf numFmtId="165" fontId="8" fillId="18" borderId="0" xfId="0" applyNumberFormat="1" applyFont="1" applyFill="1" applyAlignment="1" applyProtection="1">
      <alignment horizontal="left" wrapText="1"/>
      <protection locked="0"/>
    </xf>
    <xf numFmtId="0" fontId="8" fillId="0" borderId="0" xfId="0" applyFont="1"/>
    <xf numFmtId="166" fontId="8" fillId="18" borderId="0" xfId="0" applyNumberFormat="1" applyFont="1" applyFill="1" applyAlignment="1" applyProtection="1">
      <alignment horizontal="right" wrapText="1"/>
      <protection locked="0"/>
    </xf>
    <xf numFmtId="0" fontId="8" fillId="18" borderId="0" xfId="0" applyFont="1" applyFill="1" applyProtection="1">
      <protection locked="0"/>
    </xf>
    <xf numFmtId="1" fontId="64" fillId="18" borderId="0" xfId="0" applyNumberFormat="1" applyFont="1" applyFill="1" applyAlignment="1" applyProtection="1">
      <alignment horizontal="center" vertical="center" wrapText="1"/>
      <protection locked="0"/>
    </xf>
    <xf numFmtId="1" fontId="13" fillId="18" borderId="196" xfId="0" applyNumberFormat="1" applyFont="1" applyFill="1" applyBorder="1" applyAlignment="1" applyProtection="1">
      <alignment horizontal="center" wrapText="1"/>
      <protection locked="0"/>
    </xf>
    <xf numFmtId="1" fontId="13" fillId="18" borderId="197" xfId="0" applyNumberFormat="1" applyFont="1" applyFill="1" applyBorder="1" applyAlignment="1" applyProtection="1">
      <alignment horizontal="center" wrapText="1"/>
      <protection locked="0"/>
    </xf>
    <xf numFmtId="18" fontId="13" fillId="18" borderId="197" xfId="0" applyNumberFormat="1" applyFont="1" applyFill="1" applyBorder="1" applyAlignment="1" applyProtection="1">
      <alignment horizontal="center" wrapText="1"/>
      <protection locked="0"/>
    </xf>
    <xf numFmtId="18" fontId="13" fillId="18" borderId="198" xfId="0" applyNumberFormat="1" applyFont="1" applyFill="1" applyBorder="1" applyAlignment="1" applyProtection="1">
      <alignment horizontal="center" wrapText="1"/>
      <protection locked="0"/>
    </xf>
    <xf numFmtId="1" fontId="8" fillId="18" borderId="200" xfId="0" applyNumberFormat="1" applyFont="1" applyFill="1" applyBorder="1" applyAlignment="1" applyProtection="1">
      <alignment horizontal="center" wrapText="1"/>
      <protection locked="0"/>
    </xf>
    <xf numFmtId="1" fontId="8" fillId="18" borderId="201" xfId="0" applyNumberFormat="1" applyFont="1" applyFill="1" applyBorder="1" applyAlignment="1" applyProtection="1">
      <alignment horizontal="center" wrapText="1"/>
      <protection locked="0"/>
    </xf>
    <xf numFmtId="0" fontId="8" fillId="18" borderId="202" xfId="0" applyFont="1" applyFill="1" applyBorder="1" applyAlignment="1" applyProtection="1">
      <alignment horizontal="center" wrapText="1"/>
      <protection locked="0"/>
    </xf>
    <xf numFmtId="0" fontId="8" fillId="18" borderId="202" xfId="0" applyFont="1" applyFill="1" applyBorder="1" applyAlignment="1">
      <alignment horizontal="center" wrapText="1"/>
    </xf>
    <xf numFmtId="0" fontId="8" fillId="18" borderId="203" xfId="0" applyFont="1" applyFill="1" applyBorder="1" applyAlignment="1">
      <alignment horizontal="center" wrapText="1"/>
    </xf>
    <xf numFmtId="0" fontId="8" fillId="18" borderId="201" xfId="0" applyFont="1" applyFill="1" applyBorder="1" applyAlignment="1">
      <alignment horizontal="center" wrapText="1"/>
    </xf>
    <xf numFmtId="1" fontId="13" fillId="18" borderId="201" xfId="0" applyNumberFormat="1" applyFont="1" applyFill="1" applyBorder="1" applyAlignment="1">
      <alignment horizontal="center" wrapText="1"/>
    </xf>
    <xf numFmtId="1" fontId="8" fillId="18" borderId="205" xfId="0" applyNumberFormat="1" applyFont="1" applyFill="1" applyBorder="1" applyAlignment="1" applyProtection="1">
      <alignment horizontal="center" wrapText="1"/>
      <protection locked="0"/>
    </xf>
    <xf numFmtId="1" fontId="8" fillId="18" borderId="206" xfId="0" applyNumberFormat="1" applyFont="1" applyFill="1" applyBorder="1" applyAlignment="1">
      <alignment horizontal="center" wrapText="1"/>
    </xf>
    <xf numFmtId="0" fontId="8" fillId="18" borderId="207" xfId="0" applyFont="1" applyFill="1" applyBorder="1" applyAlignment="1" applyProtection="1">
      <alignment horizontal="center" wrapText="1"/>
      <protection locked="0"/>
    </xf>
    <xf numFmtId="0" fontId="8" fillId="18" borderId="208" xfId="0" applyFont="1" applyFill="1" applyBorder="1" applyAlignment="1">
      <alignment horizontal="center" wrapText="1"/>
    </xf>
    <xf numFmtId="0" fontId="8" fillId="18" borderId="207" xfId="0" applyFont="1" applyFill="1" applyBorder="1" applyAlignment="1">
      <alignment horizontal="center" wrapText="1"/>
    </xf>
    <xf numFmtId="1" fontId="13" fillId="18" borderId="206" xfId="0" applyNumberFormat="1" applyFont="1" applyFill="1" applyBorder="1" applyAlignment="1">
      <alignment horizontal="center" wrapText="1"/>
    </xf>
    <xf numFmtId="1" fontId="8" fillId="18" borderId="210" xfId="0" applyNumberFormat="1" applyFont="1" applyFill="1" applyBorder="1" applyAlignment="1" applyProtection="1">
      <alignment horizontal="center" wrapText="1"/>
      <protection locked="0"/>
    </xf>
    <xf numFmtId="1" fontId="8" fillId="18" borderId="211" xfId="0" applyNumberFormat="1" applyFont="1" applyFill="1" applyBorder="1" applyAlignment="1">
      <alignment horizontal="center" wrapText="1"/>
    </xf>
    <xf numFmtId="0" fontId="8" fillId="18" borderId="212" xfId="0" applyFont="1" applyFill="1" applyBorder="1" applyAlignment="1" applyProtection="1">
      <alignment horizontal="center" wrapText="1"/>
      <protection locked="0"/>
    </xf>
    <xf numFmtId="0" fontId="8" fillId="18" borderId="213" xfId="0" applyFont="1" applyFill="1" applyBorder="1" applyAlignment="1">
      <alignment horizontal="center" wrapText="1"/>
    </xf>
    <xf numFmtId="0" fontId="8" fillId="18" borderId="212" xfId="0" applyFont="1" applyFill="1" applyBorder="1" applyAlignment="1">
      <alignment horizontal="center" wrapText="1"/>
    </xf>
    <xf numFmtId="1" fontId="13" fillId="18" borderId="211" xfId="0" applyNumberFormat="1" applyFont="1" applyFill="1" applyBorder="1" applyAlignment="1">
      <alignment horizontal="center" wrapText="1"/>
    </xf>
    <xf numFmtId="1" fontId="13" fillId="18" borderId="215" xfId="0" applyNumberFormat="1" applyFont="1" applyFill="1" applyBorder="1" applyAlignment="1" applyProtection="1">
      <alignment horizontal="center" wrapText="1"/>
      <protection locked="0"/>
    </xf>
    <xf numFmtId="1" fontId="13" fillId="18" borderId="216" xfId="0" applyNumberFormat="1" applyFont="1" applyFill="1" applyBorder="1" applyAlignment="1" applyProtection="1">
      <alignment horizontal="center" wrapText="1"/>
      <protection locked="0"/>
    </xf>
    <xf numFmtId="0" fontId="13" fillId="18" borderId="217" xfId="0" applyFont="1" applyFill="1" applyBorder="1" applyAlignment="1" applyProtection="1">
      <alignment horizontal="center" wrapText="1"/>
      <protection locked="0"/>
    </xf>
    <xf numFmtId="0" fontId="13" fillId="18" borderId="217" xfId="0" applyFont="1" applyFill="1" applyBorder="1" applyAlignment="1">
      <alignment horizontal="center" wrapText="1"/>
    </xf>
    <xf numFmtId="0" fontId="13" fillId="18" borderId="218" xfId="0" applyFont="1" applyFill="1" applyBorder="1" applyAlignment="1">
      <alignment horizontal="center" wrapText="1"/>
    </xf>
    <xf numFmtId="0" fontId="13" fillId="18" borderId="216" xfId="0" applyFont="1" applyFill="1" applyBorder="1" applyAlignment="1">
      <alignment horizontal="center" wrapText="1"/>
    </xf>
    <xf numFmtId="1" fontId="13" fillId="33" borderId="216" xfId="0" applyNumberFormat="1" applyFont="1" applyFill="1" applyBorder="1" applyAlignment="1">
      <alignment horizontal="center" wrapText="1"/>
    </xf>
    <xf numFmtId="0" fontId="13" fillId="37" borderId="217" xfId="0" applyFont="1" applyFill="1" applyBorder="1" applyAlignment="1">
      <alignment horizontal="center" wrapText="1"/>
    </xf>
    <xf numFmtId="18" fontId="8" fillId="18" borderId="220" xfId="0" applyNumberFormat="1" applyFont="1" applyFill="1" applyBorder="1" applyAlignment="1" applyProtection="1">
      <alignment horizontal="center" wrapText="1"/>
      <protection locked="0"/>
    </xf>
    <xf numFmtId="1" fontId="8" fillId="18" borderId="15" xfId="0" applyNumberFormat="1" applyFont="1" applyFill="1" applyBorder="1" applyAlignment="1" applyProtection="1">
      <alignment horizontal="center" wrapText="1"/>
      <protection locked="0"/>
    </xf>
    <xf numFmtId="1" fontId="8" fillId="18" borderId="16" xfId="0" applyNumberFormat="1" applyFont="1" applyFill="1" applyBorder="1" applyAlignment="1" applyProtection="1">
      <alignment horizontal="center" wrapText="1"/>
      <protection locked="0"/>
    </xf>
    <xf numFmtId="44" fontId="8" fillId="18" borderId="0" xfId="1" applyFont="1" applyFill="1" applyBorder="1" applyAlignment="1" applyProtection="1">
      <alignment wrapText="1"/>
      <protection locked="0"/>
    </xf>
    <xf numFmtId="49" fontId="8" fillId="18" borderId="0" xfId="1" applyNumberFormat="1" applyFont="1" applyFill="1" applyBorder="1" applyAlignment="1" applyProtection="1">
      <alignment wrapText="1"/>
      <protection locked="0"/>
    </xf>
    <xf numFmtId="44" fontId="13" fillId="18" borderId="0" xfId="1" applyFont="1" applyFill="1" applyBorder="1" applyAlignment="1" applyProtection="1">
      <alignment wrapText="1"/>
      <protection locked="0"/>
    </xf>
    <xf numFmtId="44" fontId="8" fillId="18" borderId="0" xfId="1" applyFont="1" applyFill="1" applyBorder="1" applyAlignment="1" applyProtection="1">
      <alignment horizontal="center" wrapText="1"/>
      <protection locked="0"/>
    </xf>
    <xf numFmtId="44" fontId="8" fillId="18" borderId="0" xfId="1" applyFont="1" applyFill="1" applyBorder="1" applyAlignment="1" applyProtection="1">
      <alignment horizontal="right" wrapText="1"/>
      <protection locked="0"/>
    </xf>
    <xf numFmtId="18" fontId="8" fillId="18" borderId="33" xfId="0" applyNumberFormat="1" applyFont="1" applyFill="1" applyBorder="1" applyAlignment="1" applyProtection="1">
      <alignment horizontal="center" wrapText="1"/>
      <protection locked="0"/>
    </xf>
    <xf numFmtId="18" fontId="8" fillId="18" borderId="16" xfId="0" applyNumberFormat="1" applyFont="1" applyFill="1" applyBorder="1" applyAlignment="1" applyProtection="1">
      <alignment horizontal="center" wrapText="1"/>
      <protection locked="0"/>
    </xf>
    <xf numFmtId="2" fontId="8" fillId="18" borderId="16" xfId="0" applyNumberFormat="1" applyFont="1" applyFill="1" applyBorder="1" applyAlignment="1" applyProtection="1">
      <alignment horizontal="center" wrapText="1"/>
      <protection locked="0"/>
    </xf>
    <xf numFmtId="2" fontId="8" fillId="18" borderId="29" xfId="0" applyNumberFormat="1" applyFont="1" applyFill="1" applyBorder="1" applyAlignment="1" applyProtection="1">
      <alignment horizontal="center" wrapText="1"/>
      <protection locked="0"/>
    </xf>
    <xf numFmtId="18" fontId="8" fillId="18" borderId="29" xfId="0" applyNumberFormat="1" applyFont="1" applyFill="1" applyBorder="1" applyAlignment="1" applyProtection="1">
      <alignment horizontal="center" wrapText="1"/>
      <protection locked="0"/>
    </xf>
    <xf numFmtId="1" fontId="12" fillId="0" borderId="22" xfId="0" applyNumberFormat="1" applyFont="1" applyBorder="1" applyAlignment="1" applyProtection="1">
      <alignment horizontal="center" wrapText="1"/>
      <protection locked="0"/>
    </xf>
    <xf numFmtId="1" fontId="12" fillId="0" borderId="23" xfId="0" applyNumberFormat="1" applyFont="1" applyBorder="1" applyAlignment="1" applyProtection="1">
      <alignment horizontal="center" wrapText="1"/>
      <protection locked="0"/>
    </xf>
    <xf numFmtId="0" fontId="12" fillId="0" borderId="25" xfId="0" applyFont="1" applyBorder="1" applyAlignment="1" applyProtection="1">
      <alignment horizontal="center" wrapText="1"/>
      <protection locked="0"/>
    </xf>
    <xf numFmtId="0" fontId="19" fillId="0" borderId="23" xfId="3" applyFont="1" applyFill="1" applyBorder="1" applyAlignment="1" applyProtection="1">
      <alignment horizontal="left" wrapText="1"/>
      <protection locked="0"/>
    </xf>
    <xf numFmtId="0" fontId="12" fillId="0" borderId="23" xfId="0" applyFont="1" applyBorder="1" applyAlignment="1" applyProtection="1">
      <alignment horizontal="left" wrapText="1"/>
      <protection locked="0"/>
    </xf>
    <xf numFmtId="1" fontId="12" fillId="0" borderId="16" xfId="0" applyNumberFormat="1" applyFont="1" applyBorder="1" applyAlignment="1" applyProtection="1">
      <alignment horizontal="center" wrapText="1"/>
      <protection locked="0"/>
    </xf>
    <xf numFmtId="1" fontId="12" fillId="0" borderId="31" xfId="0" applyNumberFormat="1" applyFont="1" applyBorder="1" applyAlignment="1" applyProtection="1">
      <alignment horizontal="center" wrapText="1"/>
      <protection locked="0"/>
    </xf>
    <xf numFmtId="0" fontId="17" fillId="0" borderId="33" xfId="0" applyFont="1" applyBorder="1" applyAlignment="1" applyProtection="1">
      <alignment horizontal="left" wrapText="1" indent="1"/>
      <protection locked="0"/>
    </xf>
    <xf numFmtId="0" fontId="12" fillId="0" borderId="31" xfId="0" applyFont="1" applyBorder="1" applyAlignment="1" applyProtection="1">
      <alignment horizontal="center" wrapText="1"/>
      <protection locked="0"/>
    </xf>
    <xf numFmtId="0" fontId="19" fillId="0" borderId="31" xfId="3" applyFont="1" applyFill="1" applyBorder="1" applyAlignment="1" applyProtection="1">
      <alignment horizontal="center" wrapText="1"/>
      <protection locked="0"/>
    </xf>
    <xf numFmtId="0" fontId="12" fillId="0" borderId="31" xfId="0" applyFont="1" applyBorder="1" applyAlignment="1" applyProtection="1">
      <alignment wrapText="1"/>
      <protection locked="0"/>
    </xf>
    <xf numFmtId="0" fontId="12" fillId="0" borderId="31" xfId="0" applyFont="1" applyBorder="1" applyAlignment="1" applyProtection="1">
      <alignment horizontal="right"/>
      <protection locked="0"/>
    </xf>
    <xf numFmtId="0" fontId="12" fillId="0" borderId="31" xfId="3" applyFont="1" applyFill="1" applyBorder="1" applyAlignment="1" applyProtection="1">
      <alignment horizontal="center" wrapText="1"/>
      <protection locked="0"/>
    </xf>
    <xf numFmtId="1" fontId="12" fillId="0" borderId="33" xfId="0" applyNumberFormat="1" applyFont="1" applyBorder="1" applyAlignment="1" applyProtection="1">
      <alignment horizontal="center" wrapText="1"/>
      <protection locked="0"/>
    </xf>
    <xf numFmtId="0" fontId="19" fillId="0" borderId="16" xfId="3" applyFont="1" applyFill="1" applyBorder="1" applyAlignment="1" applyProtection="1">
      <alignment horizontal="left" wrapText="1"/>
      <protection locked="0"/>
    </xf>
    <xf numFmtId="0" fontId="12" fillId="0" borderId="31" xfId="0" applyFont="1" applyBorder="1" applyAlignment="1" applyProtection="1">
      <alignment horizontal="right" wrapText="1"/>
      <protection locked="0"/>
    </xf>
    <xf numFmtId="1" fontId="12" fillId="0" borderId="28" xfId="0" applyNumberFormat="1" applyFont="1" applyBorder="1" applyAlignment="1" applyProtection="1">
      <alignment horizontal="center" wrapText="1"/>
      <protection locked="0"/>
    </xf>
    <xf numFmtId="0" fontId="19" fillId="0" borderId="25" xfId="3" applyFont="1" applyFill="1" applyBorder="1" applyAlignment="1" applyProtection="1">
      <alignment horizontal="center" wrapText="1"/>
      <protection locked="0"/>
    </xf>
    <xf numFmtId="0" fontId="12" fillId="0" borderId="25" xfId="0" applyFont="1" applyBorder="1" applyAlignment="1" applyProtection="1">
      <alignment horizontal="left" wrapText="1"/>
      <protection locked="0"/>
    </xf>
    <xf numFmtId="1" fontId="12" fillId="0" borderId="120" xfId="0" applyNumberFormat="1" applyFont="1" applyBorder="1" applyAlignment="1" applyProtection="1">
      <alignment horizontal="center" wrapText="1"/>
      <protection locked="0"/>
    </xf>
    <xf numFmtId="0" fontId="12" fillId="0" borderId="31" xfId="0" applyFont="1" applyBorder="1" applyAlignment="1" applyProtection="1">
      <alignment horizontal="left" wrapText="1"/>
      <protection locked="0"/>
    </xf>
    <xf numFmtId="1" fontId="12" fillId="0" borderId="25" xfId="0" applyNumberFormat="1" applyFont="1" applyBorder="1" applyAlignment="1" applyProtection="1">
      <alignment horizontal="center" wrapText="1"/>
      <protection locked="0"/>
    </xf>
    <xf numFmtId="0" fontId="12" fillId="0" borderId="25" xfId="3" applyFont="1" applyFill="1" applyBorder="1" applyAlignment="1" applyProtection="1">
      <alignment horizontal="center" wrapText="1"/>
      <protection locked="0"/>
    </xf>
    <xf numFmtId="0" fontId="12" fillId="0" borderId="164" xfId="0" applyFont="1" applyBorder="1" applyAlignment="1" applyProtection="1">
      <alignment horizontal="center" wrapText="1"/>
      <protection locked="0"/>
    </xf>
    <xf numFmtId="0" fontId="12" fillId="0" borderId="16" xfId="1" applyNumberFormat="1" applyFont="1" applyFill="1" applyBorder="1" applyAlignment="1" applyProtection="1">
      <alignment wrapText="1"/>
      <protection locked="0"/>
    </xf>
    <xf numFmtId="0" fontId="18" fillId="0" borderId="16" xfId="1" applyNumberFormat="1" applyFont="1" applyFill="1" applyBorder="1" applyAlignment="1" applyProtection="1">
      <alignment wrapText="1"/>
      <protection locked="0"/>
    </xf>
    <xf numFmtId="18" fontId="12" fillId="0" borderId="16" xfId="0" applyNumberFormat="1" applyFont="1" applyBorder="1" applyAlignment="1" applyProtection="1">
      <alignment horizontal="center" wrapText="1"/>
      <protection locked="0"/>
    </xf>
    <xf numFmtId="2" fontId="12" fillId="0" borderId="16" xfId="0" applyNumberFormat="1" applyFont="1" applyBorder="1" applyAlignment="1" applyProtection="1">
      <alignment horizontal="center" wrapText="1"/>
      <protection locked="0"/>
    </xf>
    <xf numFmtId="44" fontId="12" fillId="0" borderId="16" xfId="1" applyFont="1" applyFill="1" applyBorder="1" applyAlignment="1" applyProtection="1">
      <alignment wrapText="1"/>
      <protection locked="0"/>
    </xf>
    <xf numFmtId="44" fontId="12" fillId="0" borderId="16" xfId="1" applyFont="1" applyFill="1" applyBorder="1" applyAlignment="1" applyProtection="1">
      <alignment horizontal="center" wrapText="1"/>
      <protection locked="0"/>
    </xf>
    <xf numFmtId="44" fontId="7" fillId="0" borderId="16" xfId="1" applyFont="1" applyFill="1" applyBorder="1" applyAlignment="1" applyProtection="1">
      <alignment horizontal="right" wrapText="1"/>
      <protection locked="0"/>
    </xf>
    <xf numFmtId="2" fontId="12" fillId="23" borderId="16" xfId="0" applyNumberFormat="1" applyFont="1" applyFill="1" applyBorder="1" applyAlignment="1" applyProtection="1">
      <alignment horizontal="center" wrapText="1"/>
      <protection locked="0"/>
    </xf>
    <xf numFmtId="1" fontId="12" fillId="23" borderId="16" xfId="0" applyNumberFormat="1" applyFont="1" applyFill="1" applyBorder="1" applyAlignment="1" applyProtection="1">
      <alignment horizontal="center" wrapText="1"/>
      <protection locked="0"/>
    </xf>
    <xf numFmtId="0" fontId="18" fillId="0" borderId="16" xfId="3" applyFont="1" applyFill="1" applyBorder="1" applyAlignment="1" applyProtection="1">
      <alignment wrapText="1"/>
      <protection locked="0"/>
    </xf>
    <xf numFmtId="0" fontId="32" fillId="0" borderId="16" xfId="3" applyFont="1" applyFill="1" applyBorder="1" applyAlignment="1" applyProtection="1">
      <alignment horizontal="left" wrapText="1"/>
      <protection locked="0"/>
    </xf>
    <xf numFmtId="0" fontId="12" fillId="0" borderId="16" xfId="1" applyNumberFormat="1" applyFont="1" applyBorder="1" applyAlignment="1" applyProtection="1">
      <alignment wrapText="1"/>
      <protection locked="0"/>
    </xf>
    <xf numFmtId="0" fontId="17" fillId="0" borderId="16" xfId="3" applyFont="1" applyFill="1" applyBorder="1" applyAlignment="1" applyProtection="1">
      <alignment wrapText="1"/>
      <protection locked="0"/>
    </xf>
    <xf numFmtId="0" fontId="12" fillId="0" borderId="16" xfId="3" applyFont="1" applyFill="1" applyBorder="1" applyAlignment="1" applyProtection="1">
      <alignment wrapText="1"/>
      <protection locked="0"/>
    </xf>
    <xf numFmtId="49" fontId="12" fillId="0" borderId="16" xfId="1" applyNumberFormat="1" applyFont="1" applyFill="1" applyBorder="1" applyAlignment="1" applyProtection="1">
      <alignment wrapText="1"/>
      <protection locked="0"/>
    </xf>
    <xf numFmtId="18" fontId="12" fillId="0" borderId="23" xfId="0" applyNumberFormat="1" applyFont="1" applyBorder="1" applyAlignment="1" applyProtection="1">
      <alignment horizontal="center" wrapText="1"/>
      <protection locked="0"/>
    </xf>
    <xf numFmtId="2" fontId="12" fillId="0" borderId="23" xfId="0" applyNumberFormat="1" applyFont="1" applyBorder="1" applyAlignment="1" applyProtection="1">
      <alignment horizontal="center" wrapText="1"/>
      <protection locked="0"/>
    </xf>
    <xf numFmtId="1" fontId="12" fillId="18" borderId="16" xfId="0" applyNumberFormat="1" applyFont="1" applyFill="1" applyBorder="1" applyAlignment="1">
      <alignment horizontal="center" wrapText="1"/>
    </xf>
    <xf numFmtId="0" fontId="12" fillId="0" borderId="36" xfId="0" applyFont="1" applyBorder="1"/>
    <xf numFmtId="0" fontId="7" fillId="0" borderId="36" xfId="0" applyFont="1" applyBorder="1"/>
    <xf numFmtId="0" fontId="12" fillId="0" borderId="221" xfId="0" applyFont="1" applyBorder="1"/>
    <xf numFmtId="0" fontId="7" fillId="0" borderId="0" xfId="0" applyFont="1"/>
    <xf numFmtId="0" fontId="12" fillId="0" borderId="0" xfId="0" applyFont="1"/>
    <xf numFmtId="164" fontId="12" fillId="0" borderId="33" xfId="0" applyNumberFormat="1" applyFont="1" applyBorder="1" applyAlignment="1" applyProtection="1">
      <alignment horizontal="right" wrapText="1" indent="1"/>
      <protection locked="0"/>
    </xf>
    <xf numFmtId="1" fontId="12" fillId="0" borderId="93" xfId="0" applyNumberFormat="1" applyFont="1" applyBorder="1" applyAlignment="1" applyProtection="1">
      <alignment horizontal="center" wrapText="1"/>
      <protection locked="0"/>
    </xf>
    <xf numFmtId="18" fontId="12" fillId="0" borderId="93" xfId="0" applyNumberFormat="1" applyFont="1" applyBorder="1" applyAlignment="1" applyProtection="1">
      <alignment horizontal="center" wrapText="1"/>
      <protection locked="0"/>
    </xf>
    <xf numFmtId="2" fontId="12" fillId="0" borderId="93" xfId="0" applyNumberFormat="1" applyFont="1" applyBorder="1" applyAlignment="1" applyProtection="1">
      <alignment horizontal="center" wrapText="1"/>
      <protection locked="0"/>
    </xf>
    <xf numFmtId="0" fontId="12" fillId="0" borderId="93" xfId="0" applyFont="1" applyBorder="1" applyAlignment="1" applyProtection="1">
      <alignment horizontal="left" wrapText="1"/>
      <protection locked="0"/>
    </xf>
    <xf numFmtId="0" fontId="19" fillId="0" borderId="93" xfId="3" applyFont="1" applyFill="1" applyBorder="1" applyAlignment="1" applyProtection="1">
      <alignment horizontal="left" wrapText="1"/>
      <protection locked="0"/>
    </xf>
    <xf numFmtId="44" fontId="12" fillId="0" borderId="93" xfId="1" applyFont="1" applyFill="1" applyBorder="1" applyAlignment="1" applyProtection="1">
      <alignment wrapText="1"/>
      <protection locked="0"/>
    </xf>
    <xf numFmtId="44" fontId="12" fillId="0" borderId="93" xfId="1" applyFont="1" applyFill="1" applyBorder="1" applyAlignment="1" applyProtection="1">
      <alignment horizontal="center" wrapText="1"/>
      <protection locked="0"/>
    </xf>
    <xf numFmtId="0" fontId="12" fillId="0" borderId="93" xfId="1" applyNumberFormat="1" applyFont="1" applyFill="1" applyBorder="1" applyAlignment="1" applyProtection="1">
      <alignment wrapText="1"/>
      <protection locked="0"/>
    </xf>
    <xf numFmtId="164" fontId="12" fillId="0" borderId="22" xfId="0" applyNumberFormat="1" applyFont="1" applyBorder="1" applyAlignment="1" applyProtection="1">
      <alignment horizontal="right" wrapText="1" indent="1"/>
      <protection locked="0"/>
    </xf>
    <xf numFmtId="44" fontId="12" fillId="0" borderId="23" xfId="1" applyFont="1" applyFill="1" applyBorder="1" applyAlignment="1" applyProtection="1">
      <alignment wrapText="1"/>
      <protection locked="0"/>
    </xf>
    <xf numFmtId="44" fontId="12" fillId="0" borderId="23" xfId="1" applyFont="1" applyFill="1" applyBorder="1" applyAlignment="1" applyProtection="1">
      <alignment horizontal="center" wrapText="1"/>
      <protection locked="0"/>
    </xf>
    <xf numFmtId="0" fontId="12" fillId="0" borderId="23" xfId="1" applyNumberFormat="1" applyFont="1" applyFill="1" applyBorder="1" applyAlignment="1" applyProtection="1">
      <alignment wrapText="1"/>
      <protection locked="0"/>
    </xf>
    <xf numFmtId="0" fontId="12" fillId="0" borderId="93" xfId="1" applyNumberFormat="1" applyFont="1" applyBorder="1" applyAlignment="1" applyProtection="1">
      <alignment wrapText="1"/>
      <protection locked="0"/>
    </xf>
    <xf numFmtId="164" fontId="7" fillId="45" borderId="40" xfId="0" applyNumberFormat="1" applyFont="1" applyFill="1" applyBorder="1" applyAlignment="1">
      <alignment horizontal="right" wrapText="1" indent="1"/>
    </xf>
    <xf numFmtId="0" fontId="7" fillId="45" borderId="42" xfId="0" applyFont="1" applyFill="1" applyBorder="1" applyAlignment="1">
      <alignment horizontal="left"/>
    </xf>
    <xf numFmtId="1" fontId="7" fillId="45" borderId="42" xfId="0" applyNumberFormat="1" applyFont="1" applyFill="1" applyBorder="1" applyAlignment="1">
      <alignment horizontal="center"/>
    </xf>
    <xf numFmtId="0" fontId="7" fillId="45" borderId="42" xfId="0" applyFont="1" applyFill="1" applyBorder="1" applyAlignment="1">
      <alignment horizontal="center"/>
    </xf>
    <xf numFmtId="18" fontId="7" fillId="45" borderId="42" xfId="0" applyNumberFormat="1" applyFont="1" applyFill="1" applyBorder="1" applyAlignment="1">
      <alignment horizontal="center"/>
    </xf>
    <xf numFmtId="2" fontId="7" fillId="45" borderId="42" xfId="0" applyNumberFormat="1" applyFont="1" applyFill="1" applyBorder="1" applyAlignment="1">
      <alignment horizontal="center"/>
    </xf>
    <xf numFmtId="0" fontId="31" fillId="45" borderId="42" xfId="0" applyFont="1" applyFill="1" applyBorder="1"/>
    <xf numFmtId="0" fontId="7" fillId="45" borderId="42" xfId="0" applyFont="1" applyFill="1" applyBorder="1" applyAlignment="1">
      <alignment horizontal="left" wrapText="1"/>
    </xf>
    <xf numFmtId="0" fontId="7" fillId="45" borderId="42" xfId="2" applyFont="1" applyFill="1" applyBorder="1" applyAlignment="1" applyProtection="1">
      <alignment horizontal="left" wrapText="1"/>
    </xf>
    <xf numFmtId="0" fontId="7" fillId="45" borderId="42" xfId="0" applyFont="1" applyFill="1" applyBorder="1" applyAlignment="1">
      <alignment horizontal="center" wrapText="1"/>
    </xf>
    <xf numFmtId="44" fontId="7" fillId="45" borderId="42" xfId="1" applyFont="1" applyFill="1" applyBorder="1" applyAlignment="1" applyProtection="1">
      <alignment horizontal="center" wrapText="1"/>
    </xf>
    <xf numFmtId="49" fontId="7" fillId="45" borderId="42" xfId="1" applyNumberFormat="1" applyFont="1" applyFill="1" applyBorder="1" applyAlignment="1" applyProtection="1">
      <alignment horizontal="center"/>
    </xf>
    <xf numFmtId="44" fontId="7" fillId="45" borderId="42" xfId="1" applyFont="1" applyFill="1" applyBorder="1" applyAlignment="1" applyProtection="1">
      <alignment horizontal="right" wrapText="1"/>
    </xf>
    <xf numFmtId="0" fontId="7" fillId="45" borderId="42" xfId="1" applyNumberFormat="1" applyFont="1" applyFill="1" applyBorder="1" applyAlignment="1" applyProtection="1">
      <alignment wrapText="1"/>
    </xf>
    <xf numFmtId="0" fontId="7" fillId="45" borderId="42" xfId="1" applyNumberFormat="1" applyFont="1" applyFill="1" applyBorder="1" applyAlignment="1" applyProtection="1">
      <alignment horizontal="left" wrapText="1"/>
    </xf>
    <xf numFmtId="0" fontId="12" fillId="0" borderId="23" xfId="0" applyFont="1" applyBorder="1" applyAlignment="1" applyProtection="1">
      <alignment horizontal="left"/>
      <protection locked="0"/>
    </xf>
    <xf numFmtId="0" fontId="12" fillId="0" borderId="93" xfId="0" applyFont="1" applyBorder="1" applyAlignment="1" applyProtection="1">
      <alignment horizontal="left"/>
      <protection locked="0"/>
    </xf>
    <xf numFmtId="164" fontId="7" fillId="49" borderId="40" xfId="0" applyNumberFormat="1" applyFont="1" applyFill="1" applyBorder="1" applyAlignment="1">
      <alignment horizontal="right" wrapText="1" indent="1"/>
    </xf>
    <xf numFmtId="0" fontId="7" fillId="49" borderId="42" xfId="0" applyFont="1" applyFill="1" applyBorder="1" applyAlignment="1">
      <alignment horizontal="left"/>
    </xf>
    <xf numFmtId="1" fontId="7" fillId="49" borderId="42" xfId="0" applyNumberFormat="1" applyFont="1" applyFill="1" applyBorder="1" applyAlignment="1">
      <alignment horizontal="center"/>
    </xf>
    <xf numFmtId="0" fontId="7" fillId="49" borderId="42" xfId="0" applyFont="1" applyFill="1" applyBorder="1" applyAlignment="1">
      <alignment horizontal="center"/>
    </xf>
    <xf numFmtId="18" fontId="7" fillId="49" borderId="42" xfId="0" applyNumberFormat="1" applyFont="1" applyFill="1" applyBorder="1" applyAlignment="1">
      <alignment horizontal="center"/>
    </xf>
    <xf numFmtId="2" fontId="7" fillId="49" borderId="42" xfId="0" applyNumberFormat="1" applyFont="1" applyFill="1" applyBorder="1" applyAlignment="1">
      <alignment horizontal="center"/>
    </xf>
    <xf numFmtId="0" fontId="31" fillId="49" borderId="42" xfId="0" applyFont="1" applyFill="1" applyBorder="1"/>
    <xf numFmtId="0" fontId="68" fillId="49" borderId="42" xfId="0" applyFont="1" applyFill="1" applyBorder="1" applyAlignment="1">
      <alignment horizontal="center" wrapText="1"/>
    </xf>
    <xf numFmtId="0" fontId="12" fillId="49" borderId="42" xfId="0" applyFont="1" applyFill="1" applyBorder="1" applyAlignment="1">
      <alignment horizontal="center" wrapText="1"/>
    </xf>
    <xf numFmtId="16" fontId="12" fillId="49" borderId="42" xfId="0" applyNumberFormat="1" applyFont="1" applyFill="1" applyBorder="1" applyAlignment="1">
      <alignment horizontal="center" wrapText="1"/>
    </xf>
    <xf numFmtId="0" fontId="7" fillId="49" borderId="42" xfId="0" applyFont="1" applyFill="1" applyBorder="1" applyAlignment="1">
      <alignment horizontal="left" wrapText="1"/>
    </xf>
    <xf numFmtId="0" fontId="7" fillId="49" borderId="42" xfId="2" applyFont="1" applyFill="1" applyBorder="1" applyAlignment="1" applyProtection="1">
      <alignment horizontal="left" wrapText="1"/>
    </xf>
    <xf numFmtId="0" fontId="7" fillId="49" borderId="42" xfId="0" applyFont="1" applyFill="1" applyBorder="1" applyAlignment="1">
      <alignment horizontal="center" wrapText="1"/>
    </xf>
    <xf numFmtId="44" fontId="7" fillId="49" borderId="42" xfId="1" applyFont="1" applyFill="1" applyBorder="1" applyAlignment="1" applyProtection="1">
      <alignment horizontal="center" wrapText="1"/>
    </xf>
    <xf numFmtId="49" fontId="7" fillId="49" borderId="42" xfId="1" applyNumberFormat="1" applyFont="1" applyFill="1" applyBorder="1" applyAlignment="1" applyProtection="1">
      <alignment horizontal="center"/>
    </xf>
    <xf numFmtId="0" fontId="7" fillId="49" borderId="42" xfId="1" applyNumberFormat="1" applyFont="1" applyFill="1" applyBorder="1" applyAlignment="1" applyProtection="1">
      <alignment wrapText="1"/>
    </xf>
    <xf numFmtId="0" fontId="7" fillId="49" borderId="42" xfId="1" applyNumberFormat="1" applyFont="1" applyFill="1" applyBorder="1" applyAlignment="1" applyProtection="1">
      <alignment horizontal="left" wrapText="1"/>
    </xf>
    <xf numFmtId="0" fontId="32" fillId="0" borderId="23" xfId="3" applyFont="1" applyBorder="1" applyAlignment="1" applyProtection="1">
      <alignment horizontal="left" wrapText="1"/>
      <protection locked="0"/>
    </xf>
    <xf numFmtId="164" fontId="7" fillId="42" borderId="40" xfId="0" applyNumberFormat="1" applyFont="1" applyFill="1" applyBorder="1" applyAlignment="1">
      <alignment horizontal="right" wrapText="1" indent="1"/>
    </xf>
    <xf numFmtId="0" fontId="7" fillId="42" borderId="42" xfId="0" applyFont="1" applyFill="1" applyBorder="1" applyAlignment="1">
      <alignment horizontal="left"/>
    </xf>
    <xf numFmtId="1" fontId="7" fillId="42" borderId="42" xfId="0" applyNumberFormat="1" applyFont="1" applyFill="1" applyBorder="1" applyAlignment="1">
      <alignment horizontal="center"/>
    </xf>
    <xf numFmtId="0" fontId="7" fillId="42" borderId="42" xfId="0" applyFont="1" applyFill="1" applyBorder="1" applyAlignment="1">
      <alignment horizontal="center"/>
    </xf>
    <xf numFmtId="18" fontId="7" fillId="42" borderId="42" xfId="0" applyNumberFormat="1" applyFont="1" applyFill="1" applyBorder="1" applyAlignment="1">
      <alignment horizontal="center"/>
    </xf>
    <xf numFmtId="2" fontId="7" fillId="42" borderId="42" xfId="0" applyNumberFormat="1" applyFont="1" applyFill="1" applyBorder="1" applyAlignment="1">
      <alignment horizontal="center"/>
    </xf>
    <xf numFmtId="0" fontId="31" fillId="42" borderId="42" xfId="0" applyFont="1" applyFill="1" applyBorder="1"/>
    <xf numFmtId="0" fontId="68" fillId="42" borderId="42" xfId="0" applyFont="1" applyFill="1" applyBorder="1" applyAlignment="1">
      <alignment horizontal="center" wrapText="1"/>
    </xf>
    <xf numFmtId="16" fontId="12" fillId="42" borderId="42" xfId="0" applyNumberFormat="1" applyFont="1" applyFill="1" applyBorder="1" applyAlignment="1">
      <alignment horizontal="center" wrapText="1"/>
    </xf>
    <xf numFmtId="0" fontId="7" fillId="42" borderId="42" xfId="0" applyFont="1" applyFill="1" applyBorder="1" applyAlignment="1">
      <alignment horizontal="left" wrapText="1"/>
    </xf>
    <xf numFmtId="0" fontId="7" fillId="42" borderId="42" xfId="2" applyFont="1" applyFill="1" applyBorder="1" applyAlignment="1" applyProtection="1">
      <alignment horizontal="left" wrapText="1"/>
    </xf>
    <xf numFmtId="0" fontId="7" fillId="42" borderId="42" xfId="0" applyFont="1" applyFill="1" applyBorder="1" applyAlignment="1">
      <alignment horizontal="center" wrapText="1"/>
    </xf>
    <xf numFmtId="44" fontId="7" fillId="42" borderId="42" xfId="1" applyFont="1" applyFill="1" applyBorder="1" applyAlignment="1" applyProtection="1">
      <alignment horizontal="center" wrapText="1"/>
    </xf>
    <xf numFmtId="49" fontId="7" fillId="42" borderId="42" xfId="1" applyNumberFormat="1" applyFont="1" applyFill="1" applyBorder="1" applyAlignment="1" applyProtection="1">
      <alignment horizontal="center"/>
    </xf>
    <xf numFmtId="0" fontId="7" fillId="42" borderId="42" xfId="1" applyNumberFormat="1" applyFont="1" applyFill="1" applyBorder="1" applyAlignment="1" applyProtection="1">
      <alignment wrapText="1"/>
    </xf>
    <xf numFmtId="0" fontId="7" fillId="42" borderId="42" xfId="1" applyNumberFormat="1" applyFont="1" applyFill="1" applyBorder="1" applyAlignment="1" applyProtection="1">
      <alignment horizontal="left" wrapText="1"/>
    </xf>
    <xf numFmtId="0" fontId="18" fillId="0" borderId="23" xfId="3" applyFont="1" applyFill="1" applyBorder="1" applyAlignment="1" applyProtection="1">
      <alignment wrapText="1"/>
      <protection locked="0"/>
    </xf>
    <xf numFmtId="164" fontId="7" fillId="4" borderId="40" xfId="0" applyNumberFormat="1" applyFont="1" applyFill="1" applyBorder="1" applyAlignment="1">
      <alignment horizontal="right" wrapText="1" indent="1"/>
    </xf>
    <xf numFmtId="0" fontId="7" fillId="4" borderId="42" xfId="0" applyFont="1" applyFill="1" applyBorder="1" applyAlignment="1">
      <alignment horizontal="left"/>
    </xf>
    <xf numFmtId="1" fontId="7" fillId="4" borderId="42" xfId="0" applyNumberFormat="1" applyFont="1" applyFill="1" applyBorder="1" applyAlignment="1">
      <alignment horizontal="center"/>
    </xf>
    <xf numFmtId="0" fontId="7" fillId="4" borderId="42" xfId="0" applyFont="1" applyFill="1" applyBorder="1" applyAlignment="1">
      <alignment horizontal="center"/>
    </xf>
    <xf numFmtId="18" fontId="7" fillId="4" borderId="42" xfId="0" applyNumberFormat="1" applyFont="1" applyFill="1" applyBorder="1" applyAlignment="1">
      <alignment horizontal="center"/>
    </xf>
    <xf numFmtId="2" fontId="7" fillId="4" borderId="42" xfId="0" applyNumberFormat="1" applyFont="1" applyFill="1" applyBorder="1" applyAlignment="1">
      <alignment horizontal="center"/>
    </xf>
    <xf numFmtId="0" fontId="31" fillId="4" borderId="42" xfId="0" applyFont="1" applyFill="1" applyBorder="1"/>
    <xf numFmtId="0" fontId="7" fillId="4" borderId="42" xfId="0" applyFont="1" applyFill="1" applyBorder="1" applyAlignment="1">
      <alignment horizontal="left" wrapText="1"/>
    </xf>
    <xf numFmtId="0" fontId="7" fillId="4" borderId="42" xfId="2" applyFont="1" applyFill="1" applyBorder="1" applyAlignment="1" applyProtection="1">
      <alignment horizontal="left" wrapText="1"/>
    </xf>
    <xf numFmtId="0" fontId="7" fillId="4" borderId="42" xfId="0" applyFont="1" applyFill="1" applyBorder="1" applyAlignment="1">
      <alignment horizontal="center" wrapText="1"/>
    </xf>
    <xf numFmtId="44" fontId="7" fillId="4" borderId="42" xfId="1" applyFont="1" applyFill="1" applyBorder="1" applyAlignment="1" applyProtection="1">
      <alignment horizontal="center" wrapText="1"/>
    </xf>
    <xf numFmtId="49" fontId="7" fillId="4" borderId="42" xfId="1" applyNumberFormat="1" applyFont="1" applyFill="1" applyBorder="1" applyAlignment="1" applyProtection="1">
      <alignment horizontal="center"/>
    </xf>
    <xf numFmtId="0" fontId="7" fillId="4" borderId="42" xfId="1" applyNumberFormat="1" applyFont="1" applyFill="1" applyBorder="1" applyAlignment="1" applyProtection="1">
      <alignment wrapText="1"/>
    </xf>
    <xf numFmtId="0" fontId="7" fillId="4" borderId="42" xfId="1" applyNumberFormat="1" applyFont="1" applyFill="1" applyBorder="1" applyAlignment="1" applyProtection="1">
      <alignment horizontal="left" wrapText="1"/>
    </xf>
    <xf numFmtId="164" fontId="7" fillId="33" borderId="40" xfId="0" applyNumberFormat="1" applyFont="1" applyFill="1" applyBorder="1" applyAlignment="1">
      <alignment horizontal="right" wrapText="1" indent="1"/>
    </xf>
    <xf numFmtId="0" fontId="7" fillId="33" borderId="42" xfId="0" applyFont="1" applyFill="1" applyBorder="1" applyAlignment="1">
      <alignment horizontal="left"/>
    </xf>
    <xf numFmtId="1" fontId="7" fillId="33" borderId="42" xfId="0" applyNumberFormat="1" applyFont="1" applyFill="1" applyBorder="1" applyAlignment="1">
      <alignment horizontal="center"/>
    </xf>
    <xf numFmtId="0" fontId="7" fillId="33" borderId="42" xfId="0" applyFont="1" applyFill="1" applyBorder="1" applyAlignment="1">
      <alignment horizontal="center"/>
    </xf>
    <xf numFmtId="18" fontId="7" fillId="33" borderId="42" xfId="0" applyNumberFormat="1" applyFont="1" applyFill="1" applyBorder="1" applyAlignment="1">
      <alignment horizontal="center"/>
    </xf>
    <xf numFmtId="2" fontId="7" fillId="33" borderId="42" xfId="0" applyNumberFormat="1" applyFont="1" applyFill="1" applyBorder="1" applyAlignment="1">
      <alignment horizontal="center"/>
    </xf>
    <xf numFmtId="0" fontId="31" fillId="33" borderId="42" xfId="0" applyFont="1" applyFill="1" applyBorder="1"/>
    <xf numFmtId="0" fontId="7" fillId="33" borderId="42" xfId="0" applyFont="1" applyFill="1" applyBorder="1" applyAlignment="1">
      <alignment horizontal="left" wrapText="1"/>
    </xf>
    <xf numFmtId="0" fontId="7" fillId="33" borderId="42" xfId="2" applyFont="1" applyFill="1" applyBorder="1" applyAlignment="1" applyProtection="1">
      <alignment horizontal="left" wrapText="1"/>
    </xf>
    <xf numFmtId="0" fontId="7" fillId="33" borderId="42" xfId="0" applyFont="1" applyFill="1" applyBorder="1" applyAlignment="1">
      <alignment horizontal="center" wrapText="1"/>
    </xf>
    <xf numFmtId="0" fontId="7" fillId="33" borderId="42" xfId="1" applyNumberFormat="1" applyFont="1" applyFill="1" applyBorder="1" applyAlignment="1" applyProtection="1">
      <alignment wrapText="1"/>
    </xf>
    <xf numFmtId="0" fontId="7" fillId="33" borderId="42" xfId="1" applyNumberFormat="1" applyFont="1" applyFill="1" applyBorder="1" applyAlignment="1" applyProtection="1">
      <alignment horizontal="left" wrapText="1"/>
    </xf>
    <xf numFmtId="0" fontId="7" fillId="45" borderId="39" xfId="0" applyFont="1" applyFill="1" applyBorder="1"/>
    <xf numFmtId="0" fontId="12" fillId="0" borderId="25" xfId="0" applyFont="1" applyBorder="1" applyAlignment="1" applyProtection="1">
      <alignment wrapText="1"/>
      <protection locked="0"/>
    </xf>
    <xf numFmtId="0" fontId="7" fillId="49" borderId="39" xfId="0" applyFont="1" applyFill="1" applyBorder="1"/>
    <xf numFmtId="0" fontId="7" fillId="42" borderId="39" xfId="0" applyFont="1" applyFill="1" applyBorder="1"/>
    <xf numFmtId="0" fontId="7" fillId="4" borderId="39" xfId="0" applyFont="1" applyFill="1" applyBorder="1"/>
    <xf numFmtId="0" fontId="7" fillId="33" borderId="39" xfId="0" applyFont="1" applyFill="1" applyBorder="1"/>
    <xf numFmtId="1" fontId="12" fillId="0" borderId="116" xfId="0" applyNumberFormat="1" applyFont="1" applyBorder="1" applyAlignment="1" applyProtection="1">
      <alignment horizontal="center" wrapText="1"/>
      <protection locked="0"/>
    </xf>
    <xf numFmtId="1" fontId="12" fillId="0" borderId="164" xfId="0" applyNumberFormat="1" applyFont="1" applyBorder="1" applyAlignment="1" applyProtection="1">
      <alignment horizontal="center" wrapText="1"/>
      <protection locked="0"/>
    </xf>
    <xf numFmtId="1" fontId="7" fillId="45" borderId="40" xfId="0" applyNumberFormat="1" applyFont="1" applyFill="1" applyBorder="1" applyAlignment="1">
      <alignment horizontal="center"/>
    </xf>
    <xf numFmtId="1" fontId="7" fillId="45" borderId="39" xfId="0" applyNumberFormat="1" applyFont="1" applyFill="1" applyBorder="1" applyAlignment="1">
      <alignment horizontal="center"/>
    </xf>
    <xf numFmtId="1" fontId="7" fillId="49" borderId="40" xfId="0" applyNumberFormat="1" applyFont="1" applyFill="1" applyBorder="1" applyAlignment="1">
      <alignment horizontal="center"/>
    </xf>
    <xf numFmtId="1" fontId="7" fillId="49" borderId="39" xfId="0" applyNumberFormat="1" applyFont="1" applyFill="1" applyBorder="1" applyAlignment="1">
      <alignment horizontal="center"/>
    </xf>
    <xf numFmtId="1" fontId="7" fillId="0" borderId="25" xfId="0" applyNumberFormat="1" applyFont="1" applyBorder="1" applyAlignment="1" applyProtection="1">
      <alignment horizontal="center" wrapText="1"/>
      <protection locked="0"/>
    </xf>
    <xf numFmtId="1" fontId="7" fillId="42" borderId="40" xfId="0" applyNumberFormat="1" applyFont="1" applyFill="1" applyBorder="1" applyAlignment="1">
      <alignment horizontal="center"/>
    </xf>
    <xf numFmtId="1" fontId="7" fillId="42" borderId="39" xfId="0" applyNumberFormat="1" applyFont="1" applyFill="1" applyBorder="1" applyAlignment="1">
      <alignment horizontal="center"/>
    </xf>
    <xf numFmtId="1" fontId="7" fillId="4" borderId="40" xfId="0" applyNumberFormat="1" applyFont="1" applyFill="1" applyBorder="1" applyAlignment="1">
      <alignment horizontal="center"/>
    </xf>
    <xf numFmtId="1" fontId="7" fillId="4" borderId="39" xfId="0" applyNumberFormat="1" applyFont="1" applyFill="1" applyBorder="1" applyAlignment="1">
      <alignment horizontal="center"/>
    </xf>
    <xf numFmtId="1" fontId="7" fillId="33" borderId="40" xfId="0" applyNumberFormat="1" applyFont="1" applyFill="1" applyBorder="1" applyAlignment="1">
      <alignment horizontal="center"/>
    </xf>
    <xf numFmtId="1" fontId="7" fillId="33" borderId="39" xfId="0" applyNumberFormat="1" applyFont="1" applyFill="1" applyBorder="1" applyAlignment="1">
      <alignment horizontal="center"/>
    </xf>
    <xf numFmtId="0" fontId="12" fillId="0" borderId="223" xfId="0" applyFont="1" applyBorder="1" applyAlignment="1" applyProtection="1">
      <alignment horizontal="center" wrapText="1"/>
      <protection locked="0"/>
    </xf>
    <xf numFmtId="0" fontId="12" fillId="0" borderId="120" xfId="0" applyFont="1" applyBorder="1" applyAlignment="1" applyProtection="1">
      <alignment horizontal="center" wrapText="1"/>
      <protection locked="0"/>
    </xf>
    <xf numFmtId="0" fontId="12" fillId="0" borderId="120" xfId="0" applyFont="1" applyBorder="1" applyAlignment="1" applyProtection="1">
      <alignment horizontal="center"/>
      <protection locked="0"/>
    </xf>
    <xf numFmtId="0" fontId="12" fillId="0" borderId="28" xfId="0" applyFont="1" applyBorder="1" applyAlignment="1" applyProtection="1">
      <alignment horizontal="center" wrapText="1"/>
      <protection locked="0"/>
    </xf>
    <xf numFmtId="0" fontId="7" fillId="45" borderId="44" xfId="0" applyFont="1" applyFill="1" applyBorder="1" applyAlignment="1">
      <alignment horizontal="center"/>
    </xf>
    <xf numFmtId="0" fontId="7" fillId="49" borderId="44" xfId="0" applyFont="1" applyFill="1" applyBorder="1" applyAlignment="1">
      <alignment horizontal="center"/>
    </xf>
    <xf numFmtId="0" fontId="7" fillId="42" borderId="44" xfId="0" applyFont="1" applyFill="1" applyBorder="1" applyAlignment="1">
      <alignment horizontal="center"/>
    </xf>
    <xf numFmtId="0" fontId="12" fillId="0" borderId="28" xfId="0" applyFont="1" applyBorder="1" applyAlignment="1" applyProtection="1">
      <alignment horizontal="center"/>
      <protection locked="0"/>
    </xf>
    <xf numFmtId="0" fontId="7" fillId="4" borderId="44" xfId="0" applyFont="1" applyFill="1" applyBorder="1" applyAlignment="1">
      <alignment horizontal="center"/>
    </xf>
    <xf numFmtId="0" fontId="7" fillId="33" borderId="44" xfId="0" applyFont="1" applyFill="1" applyBorder="1" applyAlignment="1">
      <alignment horizontal="center"/>
    </xf>
    <xf numFmtId="1" fontId="12" fillId="18" borderId="223" xfId="0" applyNumberFormat="1" applyFont="1" applyFill="1" applyBorder="1" applyAlignment="1">
      <alignment horizontal="center" wrapText="1"/>
    </xf>
    <xf numFmtId="1" fontId="12" fillId="18" borderId="120" xfId="0" applyNumberFormat="1" applyFont="1" applyFill="1" applyBorder="1" applyAlignment="1">
      <alignment horizontal="center" wrapText="1"/>
    </xf>
    <xf numFmtId="1" fontId="12" fillId="18" borderId="28" xfId="0" applyNumberFormat="1" applyFont="1" applyFill="1" applyBorder="1" applyAlignment="1">
      <alignment horizontal="center" wrapText="1"/>
    </xf>
    <xf numFmtId="1" fontId="66" fillId="45" borderId="44" xfId="0" applyNumberFormat="1" applyFont="1" applyFill="1" applyBorder="1" applyAlignment="1">
      <alignment horizontal="center"/>
    </xf>
    <xf numFmtId="1" fontId="66" fillId="49" borderId="44" xfId="0" applyNumberFormat="1" applyFont="1" applyFill="1" applyBorder="1" applyAlignment="1">
      <alignment horizontal="center"/>
    </xf>
    <xf numFmtId="1" fontId="66" fillId="42" borderId="44" xfId="0" applyNumberFormat="1" applyFont="1" applyFill="1" applyBorder="1" applyAlignment="1">
      <alignment horizontal="center"/>
    </xf>
    <xf numFmtId="1" fontId="66" fillId="4" borderId="44" xfId="0" applyNumberFormat="1" applyFont="1" applyFill="1" applyBorder="1" applyAlignment="1">
      <alignment horizontal="center"/>
    </xf>
    <xf numFmtId="1" fontId="7" fillId="33" borderId="44" xfId="0" applyNumberFormat="1" applyFont="1" applyFill="1" applyBorder="1" applyAlignment="1">
      <alignment horizontal="center"/>
    </xf>
    <xf numFmtId="1" fontId="7" fillId="45" borderId="44" xfId="0" applyNumberFormat="1" applyFont="1" applyFill="1" applyBorder="1" applyAlignment="1">
      <alignment horizontal="center"/>
    </xf>
    <xf numFmtId="1" fontId="7" fillId="49" borderId="44" xfId="0" applyNumberFormat="1" applyFont="1" applyFill="1" applyBorder="1" applyAlignment="1">
      <alignment horizontal="center"/>
    </xf>
    <xf numFmtId="1" fontId="7" fillId="42" borderId="44" xfId="0" applyNumberFormat="1" applyFont="1" applyFill="1" applyBorder="1" applyAlignment="1">
      <alignment horizontal="center"/>
    </xf>
    <xf numFmtId="1" fontId="7" fillId="4" borderId="44" xfId="0" applyNumberFormat="1" applyFont="1" applyFill="1" applyBorder="1" applyAlignment="1">
      <alignment horizontal="center"/>
    </xf>
    <xf numFmtId="18" fontId="12" fillId="0" borderId="116" xfId="0" applyNumberFormat="1" applyFont="1" applyBorder="1" applyAlignment="1" applyProtection="1">
      <alignment horizontal="center" wrapText="1"/>
      <protection locked="0"/>
    </xf>
    <xf numFmtId="18" fontId="12" fillId="0" borderId="33" xfId="0" applyNumberFormat="1" applyFont="1" applyBorder="1" applyAlignment="1" applyProtection="1">
      <alignment horizontal="center" wrapText="1"/>
      <protection locked="0"/>
    </xf>
    <xf numFmtId="18" fontId="12" fillId="0" borderId="22" xfId="0" applyNumberFormat="1" applyFont="1" applyBorder="1" applyAlignment="1" applyProtection="1">
      <alignment horizontal="center" wrapText="1"/>
      <protection locked="0"/>
    </xf>
    <xf numFmtId="18" fontId="7" fillId="45" borderId="40" xfId="0" applyNumberFormat="1" applyFont="1" applyFill="1" applyBorder="1" applyAlignment="1">
      <alignment horizontal="center"/>
    </xf>
    <xf numFmtId="2" fontId="7" fillId="45" borderId="39" xfId="0" applyNumberFormat="1" applyFont="1" applyFill="1" applyBorder="1" applyAlignment="1">
      <alignment horizontal="center"/>
    </xf>
    <xf numFmtId="18" fontId="7" fillId="49" borderId="40" xfId="0" applyNumberFormat="1" applyFont="1" applyFill="1" applyBorder="1" applyAlignment="1">
      <alignment horizontal="center"/>
    </xf>
    <xf numFmtId="2" fontId="7" fillId="49" borderId="39" xfId="0" applyNumberFormat="1" applyFont="1" applyFill="1" applyBorder="1" applyAlignment="1">
      <alignment horizontal="center"/>
    </xf>
    <xf numFmtId="18" fontId="7" fillId="42" borderId="40" xfId="0" applyNumberFormat="1" applyFont="1" applyFill="1" applyBorder="1" applyAlignment="1">
      <alignment horizontal="center"/>
    </xf>
    <xf numFmtId="2" fontId="7" fillId="42" borderId="39" xfId="0" applyNumberFormat="1" applyFont="1" applyFill="1" applyBorder="1" applyAlignment="1">
      <alignment horizontal="center"/>
    </xf>
    <xf numFmtId="18" fontId="7" fillId="4" borderId="40" xfId="0" applyNumberFormat="1" applyFont="1" applyFill="1" applyBorder="1" applyAlignment="1">
      <alignment horizontal="center"/>
    </xf>
    <xf numFmtId="2" fontId="7" fillId="4" borderId="39" xfId="0" applyNumberFormat="1" applyFont="1" applyFill="1" applyBorder="1" applyAlignment="1">
      <alignment horizontal="center"/>
    </xf>
    <xf numFmtId="18" fontId="7" fillId="33" borderId="40" xfId="0" applyNumberFormat="1" applyFont="1" applyFill="1" applyBorder="1" applyAlignment="1">
      <alignment horizontal="center"/>
    </xf>
    <xf numFmtId="2" fontId="7" fillId="33" borderId="39" xfId="0" applyNumberFormat="1" applyFont="1" applyFill="1" applyBorder="1" applyAlignment="1">
      <alignment horizontal="center"/>
    </xf>
    <xf numFmtId="1" fontId="12" fillId="0" borderId="223" xfId="0" applyNumberFormat="1" applyFont="1" applyBorder="1" applyAlignment="1" applyProtection="1">
      <alignment horizontal="center" wrapText="1"/>
      <protection locked="0"/>
    </xf>
    <xf numFmtId="0" fontId="17" fillId="0" borderId="116" xfId="0" applyFont="1" applyBorder="1" applyAlignment="1" applyProtection="1">
      <alignment horizontal="left" wrapText="1" indent="1"/>
      <protection locked="0"/>
    </xf>
    <xf numFmtId="0" fontId="12" fillId="0" borderId="164" xfId="0" applyFont="1" applyBorder="1" applyAlignment="1" applyProtection="1">
      <alignment horizontal="right"/>
      <protection locked="0"/>
    </xf>
    <xf numFmtId="0" fontId="17" fillId="0" borderId="22" xfId="0" applyFont="1" applyBorder="1" applyAlignment="1" applyProtection="1">
      <alignment horizontal="left" wrapText="1" indent="1"/>
      <protection locked="0"/>
    </xf>
    <xf numFmtId="0" fontId="12" fillId="0" borderId="25" xfId="0" applyFont="1" applyBorder="1" applyAlignment="1" applyProtection="1">
      <alignment horizontal="right"/>
      <protection locked="0"/>
    </xf>
    <xf numFmtId="0" fontId="31" fillId="45" borderId="40" xfId="0" applyFont="1" applyFill="1" applyBorder="1" applyAlignment="1">
      <alignment horizontal="left" indent="1"/>
    </xf>
    <xf numFmtId="0" fontId="7" fillId="45" borderId="39" xfId="0" applyFont="1" applyFill="1" applyBorder="1" applyAlignment="1">
      <alignment horizontal="right"/>
    </xf>
    <xf numFmtId="0" fontId="31" fillId="49" borderId="40" xfId="0" applyFont="1" applyFill="1" applyBorder="1" applyAlignment="1">
      <alignment horizontal="left" indent="1"/>
    </xf>
    <xf numFmtId="0" fontId="7" fillId="49" borderId="39" xfId="0" applyFont="1" applyFill="1" applyBorder="1" applyAlignment="1">
      <alignment horizontal="right"/>
    </xf>
    <xf numFmtId="0" fontId="31" fillId="42" borderId="40" xfId="0" applyFont="1" applyFill="1" applyBorder="1" applyAlignment="1">
      <alignment horizontal="left" indent="1"/>
    </xf>
    <xf numFmtId="0" fontId="7" fillId="42" borderId="39" xfId="0" applyFont="1" applyFill="1" applyBorder="1" applyAlignment="1">
      <alignment horizontal="right"/>
    </xf>
    <xf numFmtId="0" fontId="12" fillId="0" borderId="164" xfId="0" applyFont="1" applyBorder="1" applyAlignment="1" applyProtection="1">
      <alignment horizontal="right" wrapText="1"/>
      <protection locked="0"/>
    </xf>
    <xf numFmtId="0" fontId="17" fillId="0" borderId="33" xfId="0" applyFont="1" applyBorder="1" applyAlignment="1" applyProtection="1">
      <alignment horizontal="left" indent="1"/>
      <protection locked="0"/>
    </xf>
    <xf numFmtId="0" fontId="31" fillId="4" borderId="40" xfId="0" applyFont="1" applyFill="1" applyBorder="1" applyAlignment="1">
      <alignment horizontal="left" indent="1"/>
    </xf>
    <xf numFmtId="0" fontId="7" fillId="4" borderId="39" xfId="0" applyFont="1" applyFill="1" applyBorder="1" applyAlignment="1">
      <alignment horizontal="right"/>
    </xf>
    <xf numFmtId="0" fontId="31" fillId="33" borderId="40" xfId="0" applyFont="1" applyFill="1" applyBorder="1" applyAlignment="1">
      <alignment horizontal="left" indent="1"/>
    </xf>
    <xf numFmtId="0" fontId="7" fillId="33" borderId="39" xfId="0" applyFont="1" applyFill="1" applyBorder="1" applyAlignment="1">
      <alignment horizontal="right"/>
    </xf>
    <xf numFmtId="0" fontId="32" fillId="0" borderId="223" xfId="3" applyFont="1" applyFill="1" applyBorder="1" applyAlignment="1" applyProtection="1">
      <alignment horizontal="left" vertical="top" wrapText="1"/>
      <protection locked="0"/>
    </xf>
    <xf numFmtId="0" fontId="32" fillId="0" borderId="120" xfId="3" applyFont="1" applyFill="1" applyBorder="1" applyAlignment="1" applyProtection="1">
      <alignment horizontal="left" vertical="top" wrapText="1"/>
      <protection locked="0"/>
    </xf>
    <xf numFmtId="0" fontId="32" fillId="0" borderId="28" xfId="3" applyFont="1" applyFill="1" applyBorder="1" applyAlignment="1" applyProtection="1">
      <alignment horizontal="left" vertical="top" wrapText="1"/>
      <protection locked="0"/>
    </xf>
    <xf numFmtId="0" fontId="68" fillId="49" borderId="40" xfId="0" applyFont="1" applyFill="1" applyBorder="1" applyAlignment="1">
      <alignment horizontal="center" wrapText="1"/>
    </xf>
    <xf numFmtId="0" fontId="68" fillId="42" borderId="40" xfId="0" applyFont="1" applyFill="1" applyBorder="1" applyAlignment="1">
      <alignment horizontal="center" wrapText="1"/>
    </xf>
    <xf numFmtId="0" fontId="12" fillId="0" borderId="223" xfId="0" applyFont="1" applyBorder="1" applyAlignment="1" applyProtection="1">
      <alignment horizontal="left" wrapText="1"/>
      <protection locked="0"/>
    </xf>
    <xf numFmtId="0" fontId="12" fillId="0" borderId="120" xfId="0" applyFont="1" applyBorder="1" applyAlignment="1" applyProtection="1">
      <alignment horizontal="left" wrapText="1"/>
      <protection locked="0"/>
    </xf>
    <xf numFmtId="0" fontId="7" fillId="45" borderId="44" xfId="0" applyFont="1" applyFill="1" applyBorder="1" applyAlignment="1">
      <alignment horizontal="left" wrapText="1"/>
    </xf>
    <xf numFmtId="0" fontId="7" fillId="49" borderId="44" xfId="0" applyFont="1" applyFill="1" applyBorder="1" applyAlignment="1">
      <alignment horizontal="left" wrapText="1"/>
    </xf>
    <xf numFmtId="0" fontId="7" fillId="42" borderId="44" xfId="0" applyFont="1" applyFill="1" applyBorder="1" applyAlignment="1">
      <alignment horizontal="left" wrapText="1"/>
    </xf>
    <xf numFmtId="0" fontId="7" fillId="4" borderId="44" xfId="0" applyFont="1" applyFill="1" applyBorder="1" applyAlignment="1">
      <alignment horizontal="left" wrapText="1"/>
    </xf>
    <xf numFmtId="0" fontId="7" fillId="33" borderId="44" xfId="0" applyFont="1" applyFill="1" applyBorder="1" applyAlignment="1">
      <alignment horizontal="left" wrapText="1"/>
    </xf>
    <xf numFmtId="0" fontId="7" fillId="45" borderId="40" xfId="2" applyFont="1" applyFill="1" applyBorder="1" applyAlignment="1" applyProtection="1">
      <alignment horizontal="left" wrapText="1"/>
    </xf>
    <xf numFmtId="0" fontId="7" fillId="45" borderId="39" xfId="2" applyFont="1" applyFill="1" applyBorder="1" applyAlignment="1" applyProtection="1">
      <alignment horizontal="center" wrapText="1"/>
    </xf>
    <xf numFmtId="0" fontId="16" fillId="0" borderId="31" xfId="3" applyFont="1" applyFill="1" applyBorder="1" applyAlignment="1" applyProtection="1">
      <alignment horizontal="center" wrapText="1"/>
      <protection locked="0"/>
    </xf>
    <xf numFmtId="0" fontId="7" fillId="49" borderId="40" xfId="2" applyFont="1" applyFill="1" applyBorder="1" applyAlignment="1" applyProtection="1">
      <alignment horizontal="left" wrapText="1"/>
    </xf>
    <xf numFmtId="0" fontId="7" fillId="49" borderId="39" xfId="2" applyFont="1" applyFill="1" applyBorder="1" applyAlignment="1" applyProtection="1">
      <alignment horizontal="center" wrapText="1"/>
    </xf>
    <xf numFmtId="0" fontId="19" fillId="0" borderId="164" xfId="3" applyFont="1" applyFill="1" applyBorder="1" applyAlignment="1" applyProtection="1">
      <alignment horizontal="center" wrapText="1"/>
      <protection locked="0"/>
    </xf>
    <xf numFmtId="0" fontId="7" fillId="42" borderId="40" xfId="2" applyFont="1" applyFill="1" applyBorder="1" applyAlignment="1" applyProtection="1">
      <alignment horizontal="left" wrapText="1"/>
    </xf>
    <xf numFmtId="0" fontId="7" fillId="42" borderId="39" xfId="2" applyFont="1" applyFill="1" applyBorder="1" applyAlignment="1" applyProtection="1">
      <alignment horizontal="center" wrapText="1"/>
    </xf>
    <xf numFmtId="0" fontId="12" fillId="0" borderId="116" xfId="0" applyFont="1" applyBorder="1" applyAlignment="1" applyProtection="1">
      <alignment horizontal="left" wrapText="1"/>
      <protection locked="0"/>
    </xf>
    <xf numFmtId="0" fontId="12" fillId="0" borderId="33" xfId="0" applyFont="1" applyBorder="1" applyAlignment="1" applyProtection="1">
      <alignment horizontal="left" wrapText="1"/>
      <protection locked="0"/>
    </xf>
    <xf numFmtId="0" fontId="7" fillId="4" borderId="40" xfId="2" applyFont="1" applyFill="1" applyBorder="1" applyAlignment="1" applyProtection="1">
      <alignment horizontal="left" wrapText="1"/>
    </xf>
    <xf numFmtId="0" fontId="7" fillId="4" borderId="39" xfId="2" applyFont="1" applyFill="1" applyBorder="1" applyAlignment="1" applyProtection="1">
      <alignment horizontal="center" wrapText="1"/>
    </xf>
    <xf numFmtId="0" fontId="7" fillId="33" borderId="40" xfId="2" applyFont="1" applyFill="1" applyBorder="1" applyAlignment="1" applyProtection="1">
      <alignment horizontal="left" wrapText="1"/>
    </xf>
    <xf numFmtId="0" fontId="7" fillId="33" borderId="39" xfId="2" applyFont="1" applyFill="1" applyBorder="1" applyAlignment="1" applyProtection="1">
      <alignment horizontal="center" wrapText="1"/>
    </xf>
    <xf numFmtId="0" fontId="7" fillId="45" borderId="40" xfId="0" applyFont="1" applyFill="1" applyBorder="1" applyAlignment="1">
      <alignment horizontal="left" wrapText="1"/>
    </xf>
    <xf numFmtId="0" fontId="7" fillId="45" borderId="39" xfId="0" applyFont="1" applyFill="1" applyBorder="1" applyAlignment="1">
      <alignment horizontal="center" wrapText="1"/>
    </xf>
    <xf numFmtId="0" fontId="23" fillId="0" borderId="31" xfId="3" applyFont="1" applyFill="1" applyBorder="1" applyAlignment="1" applyProtection="1">
      <alignment horizontal="center" wrapText="1"/>
      <protection locked="0"/>
    </xf>
    <xf numFmtId="0" fontId="7" fillId="49" borderId="40" xfId="0" applyFont="1" applyFill="1" applyBorder="1" applyAlignment="1">
      <alignment horizontal="left" wrapText="1"/>
    </xf>
    <xf numFmtId="0" fontId="7" fillId="49" borderId="39" xfId="0" applyFont="1" applyFill="1" applyBorder="1" applyAlignment="1">
      <alignment horizontal="center" wrapText="1"/>
    </xf>
    <xf numFmtId="0" fontId="34" fillId="0" borderId="31" xfId="3" applyFont="1" applyFill="1" applyBorder="1" applyAlignment="1" applyProtection="1">
      <alignment horizontal="center" wrapText="1"/>
      <protection locked="0"/>
    </xf>
    <xf numFmtId="0" fontId="7" fillId="42" borderId="40" xfId="0" applyFont="1" applyFill="1" applyBorder="1" applyAlignment="1">
      <alignment horizontal="left" wrapText="1"/>
    </xf>
    <xf numFmtId="0" fontId="7" fillId="42" borderId="39" xfId="0" applyFont="1" applyFill="1" applyBorder="1" applyAlignment="1">
      <alignment horizontal="center" wrapText="1"/>
    </xf>
    <xf numFmtId="0" fontId="7" fillId="4" borderId="40" xfId="0" applyFont="1" applyFill="1" applyBorder="1" applyAlignment="1">
      <alignment horizontal="left" wrapText="1"/>
    </xf>
    <xf numFmtId="0" fontId="7" fillId="4" borderId="39" xfId="0" applyFont="1" applyFill="1" applyBorder="1" applyAlignment="1">
      <alignment horizontal="center" wrapText="1"/>
    </xf>
    <xf numFmtId="0" fontId="7" fillId="33" borderId="40" xfId="0" applyFont="1" applyFill="1" applyBorder="1" applyAlignment="1">
      <alignment horizontal="left" wrapText="1"/>
    </xf>
    <xf numFmtId="0" fontId="7" fillId="33" borderId="39" xfId="0" applyFont="1" applyFill="1" applyBorder="1" applyAlignment="1">
      <alignment horizontal="center" wrapText="1"/>
    </xf>
    <xf numFmtId="0" fontId="12" fillId="0" borderId="22" xfId="0" applyFont="1" applyBorder="1" applyAlignment="1" applyProtection="1">
      <alignment horizontal="left" wrapText="1"/>
      <protection locked="0"/>
    </xf>
    <xf numFmtId="0" fontId="7" fillId="33" borderId="39" xfId="0" applyFont="1" applyFill="1" applyBorder="1" applyAlignment="1">
      <alignment horizontal="center"/>
    </xf>
    <xf numFmtId="44" fontId="7" fillId="20" borderId="33" xfId="1" applyFont="1" applyFill="1" applyBorder="1" applyAlignment="1" applyProtection="1">
      <alignment wrapText="1"/>
      <protection locked="0"/>
    </xf>
    <xf numFmtId="0" fontId="7" fillId="0" borderId="31" xfId="1" applyNumberFormat="1" applyFont="1" applyFill="1" applyBorder="1" applyAlignment="1" applyProtection="1">
      <alignment horizontal="right" wrapText="1"/>
      <protection locked="0"/>
    </xf>
    <xf numFmtId="44" fontId="7" fillId="20" borderId="22" xfId="1" applyFont="1" applyFill="1" applyBorder="1" applyAlignment="1" applyProtection="1">
      <alignment wrapText="1"/>
      <protection locked="0"/>
    </xf>
    <xf numFmtId="0" fontId="7" fillId="0" borderId="25" xfId="1" applyNumberFormat="1" applyFont="1" applyFill="1" applyBorder="1" applyAlignment="1" applyProtection="1">
      <alignment horizontal="right" wrapText="1"/>
      <protection locked="0"/>
    </xf>
    <xf numFmtId="44" fontId="7" fillId="45" borderId="40" xfId="1" applyFont="1" applyFill="1" applyBorder="1" applyAlignment="1" applyProtection="1">
      <alignment horizontal="center" wrapText="1"/>
    </xf>
    <xf numFmtId="0" fontId="7" fillId="45" borderId="39" xfId="1" applyNumberFormat="1" applyFont="1" applyFill="1" applyBorder="1" applyAlignment="1" applyProtection="1">
      <alignment horizontal="right" wrapText="1"/>
    </xf>
    <xf numFmtId="44" fontId="7" fillId="20" borderId="116" xfId="1" applyFont="1" applyFill="1" applyBorder="1" applyAlignment="1" applyProtection="1">
      <alignment wrapText="1"/>
      <protection locked="0"/>
    </xf>
    <xf numFmtId="44" fontId="7" fillId="49" borderId="40" xfId="1" applyFont="1" applyFill="1" applyBorder="1" applyAlignment="1" applyProtection="1">
      <alignment horizontal="center" wrapText="1"/>
    </xf>
    <xf numFmtId="44" fontId="7" fillId="42" borderId="40" xfId="1" applyFont="1" applyFill="1" applyBorder="1" applyAlignment="1" applyProtection="1">
      <alignment horizontal="center" wrapText="1"/>
    </xf>
    <xf numFmtId="0" fontId="7" fillId="42" borderId="39" xfId="1" applyNumberFormat="1" applyFont="1" applyFill="1" applyBorder="1" applyAlignment="1" applyProtection="1">
      <alignment horizontal="center" wrapText="1"/>
    </xf>
    <xf numFmtId="44" fontId="7" fillId="4" borderId="40" xfId="1" applyFont="1" applyFill="1" applyBorder="1" applyAlignment="1" applyProtection="1">
      <alignment horizontal="center" wrapText="1"/>
    </xf>
    <xf numFmtId="0" fontId="7" fillId="4" borderId="39" xfId="1" applyNumberFormat="1" applyFont="1" applyFill="1" applyBorder="1" applyAlignment="1" applyProtection="1">
      <alignment horizontal="center" wrapText="1"/>
    </xf>
    <xf numFmtId="0" fontId="7" fillId="33" borderId="39" xfId="1" applyNumberFormat="1" applyFont="1" applyFill="1" applyBorder="1" applyAlignment="1" applyProtection="1">
      <alignment horizontal="center" wrapText="1"/>
    </xf>
    <xf numFmtId="0" fontId="12" fillId="0" borderId="116" xfId="1" applyNumberFormat="1" applyFont="1" applyFill="1" applyBorder="1" applyAlignment="1" applyProtection="1">
      <alignment wrapText="1"/>
      <protection locked="0"/>
    </xf>
    <xf numFmtId="0" fontId="12" fillId="0" borderId="164" xfId="1" applyNumberFormat="1" applyFont="1" applyFill="1" applyBorder="1" applyAlignment="1" applyProtection="1">
      <alignment wrapText="1"/>
      <protection locked="0"/>
    </xf>
    <xf numFmtId="0" fontId="12" fillId="0" borderId="31" xfId="1" applyNumberFormat="1" applyFont="1" applyFill="1" applyBorder="1" applyAlignment="1" applyProtection="1">
      <alignment wrapText="1"/>
      <protection locked="0"/>
    </xf>
    <xf numFmtId="0" fontId="18" fillId="0" borderId="33" xfId="1" applyNumberFormat="1" applyFont="1" applyFill="1" applyBorder="1" applyAlignment="1" applyProtection="1">
      <alignment wrapText="1"/>
      <protection locked="0"/>
    </xf>
    <xf numFmtId="0" fontId="18" fillId="0" borderId="31" xfId="1" applyNumberFormat="1" applyFont="1" applyFill="1" applyBorder="1" applyAlignment="1" applyProtection="1">
      <alignment wrapText="1"/>
      <protection locked="0"/>
    </xf>
    <xf numFmtId="0" fontId="12" fillId="0" borderId="22" xfId="1" applyNumberFormat="1" applyFont="1" applyFill="1" applyBorder="1" applyAlignment="1" applyProtection="1">
      <alignment wrapText="1"/>
      <protection locked="0"/>
    </xf>
    <xf numFmtId="0" fontId="12" fillId="0" borderId="25" xfId="1" applyNumberFormat="1" applyFont="1" applyFill="1" applyBorder="1" applyAlignment="1" applyProtection="1">
      <alignment wrapText="1"/>
      <protection locked="0"/>
    </xf>
    <xf numFmtId="0" fontId="7" fillId="45" borderId="40" xfId="1" applyNumberFormat="1" applyFont="1" applyFill="1" applyBorder="1" applyAlignment="1" applyProtection="1">
      <alignment wrapText="1"/>
    </xf>
    <xf numFmtId="0" fontId="7" fillId="45" borderId="39" xfId="1" applyNumberFormat="1" applyFont="1" applyFill="1" applyBorder="1" applyAlignment="1" applyProtection="1">
      <alignment wrapText="1"/>
    </xf>
    <xf numFmtId="0" fontId="12" fillId="0" borderId="116" xfId="1" applyNumberFormat="1" applyFont="1" applyBorder="1" applyAlignment="1" applyProtection="1">
      <alignment wrapText="1"/>
      <protection locked="0"/>
    </xf>
    <xf numFmtId="0" fontId="12" fillId="0" borderId="164" xfId="1" applyNumberFormat="1" applyFont="1" applyBorder="1" applyAlignment="1" applyProtection="1">
      <alignment wrapText="1"/>
      <protection locked="0"/>
    </xf>
    <xf numFmtId="0" fontId="12" fillId="0" borderId="33" xfId="1" applyNumberFormat="1" applyFont="1" applyBorder="1" applyAlignment="1" applyProtection="1">
      <alignment wrapText="1"/>
      <protection locked="0"/>
    </xf>
    <xf numFmtId="0" fontId="12" fillId="0" borderId="31" xfId="1" applyNumberFormat="1" applyFont="1" applyBorder="1" applyAlignment="1" applyProtection="1">
      <alignment wrapText="1"/>
      <protection locked="0"/>
    </xf>
    <xf numFmtId="0" fontId="7" fillId="49" borderId="40" xfId="1" applyNumberFormat="1" applyFont="1" applyFill="1" applyBorder="1" applyAlignment="1" applyProtection="1">
      <alignment wrapText="1"/>
    </xf>
    <xf numFmtId="0" fontId="7" fillId="49" borderId="39" xfId="1" applyNumberFormat="1" applyFont="1" applyFill="1" applyBorder="1" applyAlignment="1" applyProtection="1">
      <alignment wrapText="1"/>
    </xf>
    <xf numFmtId="0" fontId="12" fillId="0" borderId="33" xfId="3" applyFont="1" applyFill="1" applyBorder="1" applyAlignment="1" applyProtection="1">
      <alignment wrapText="1"/>
      <protection locked="0"/>
    </xf>
    <xf numFmtId="0" fontId="12" fillId="0" borderId="31" xfId="3" applyFont="1" applyFill="1" applyBorder="1" applyAlignment="1" applyProtection="1">
      <alignment wrapText="1"/>
      <protection locked="0"/>
    </xf>
    <xf numFmtId="0" fontId="7" fillId="42" borderId="40" xfId="1" applyNumberFormat="1" applyFont="1" applyFill="1" applyBorder="1" applyAlignment="1" applyProtection="1">
      <alignment wrapText="1"/>
    </xf>
    <xf numFmtId="0" fontId="7" fillId="42" borderId="39" xfId="1" applyNumberFormat="1" applyFont="1" applyFill="1" applyBorder="1" applyAlignment="1" applyProtection="1">
      <alignment wrapText="1"/>
    </xf>
    <xf numFmtId="0" fontId="12" fillId="0" borderId="116" xfId="3" applyFont="1" applyFill="1" applyBorder="1" applyAlignment="1" applyProtection="1">
      <alignment wrapText="1"/>
      <protection locked="0"/>
    </xf>
    <xf numFmtId="0" fontId="12" fillId="0" borderId="164" xfId="3" applyFont="1" applyFill="1" applyBorder="1" applyAlignment="1" applyProtection="1">
      <alignment wrapText="1"/>
      <protection locked="0"/>
    </xf>
    <xf numFmtId="0" fontId="7" fillId="4" borderId="40" xfId="1" applyNumberFormat="1" applyFont="1" applyFill="1" applyBorder="1" applyAlignment="1" applyProtection="1">
      <alignment wrapText="1"/>
    </xf>
    <xf numFmtId="0" fontId="7" fillId="4" borderId="39" xfId="1" applyNumberFormat="1" applyFont="1" applyFill="1" applyBorder="1" applyAlignment="1" applyProtection="1">
      <alignment wrapText="1"/>
    </xf>
    <xf numFmtId="0" fontId="7" fillId="33" borderId="40" xfId="1" applyNumberFormat="1" applyFont="1" applyFill="1" applyBorder="1" applyAlignment="1" applyProtection="1">
      <alignment wrapText="1"/>
    </xf>
    <xf numFmtId="0" fontId="7" fillId="33" borderId="39" xfId="1" applyNumberFormat="1" applyFont="1" applyFill="1" applyBorder="1" applyAlignment="1" applyProtection="1">
      <alignment wrapText="1"/>
    </xf>
    <xf numFmtId="0" fontId="12" fillId="0" borderId="164" xfId="0" applyFont="1" applyBorder="1" applyAlignment="1" applyProtection="1">
      <alignment horizontal="left" wrapText="1"/>
      <protection locked="0"/>
    </xf>
    <xf numFmtId="0" fontId="19" fillId="0" borderId="31" xfId="3" applyFont="1" applyFill="1" applyBorder="1" applyAlignment="1" applyProtection="1">
      <alignment horizontal="left" wrapText="1"/>
      <protection locked="0"/>
    </xf>
    <xf numFmtId="0" fontId="7" fillId="45" borderId="39" xfId="1" applyNumberFormat="1" applyFont="1" applyFill="1" applyBorder="1" applyAlignment="1" applyProtection="1">
      <alignment horizontal="left" wrapText="1"/>
    </xf>
    <xf numFmtId="0" fontId="19" fillId="0" borderId="164" xfId="3" applyFont="1" applyFill="1" applyBorder="1" applyAlignment="1" applyProtection="1">
      <alignment horizontal="left" wrapText="1"/>
      <protection locked="0"/>
    </xf>
    <xf numFmtId="0" fontId="12" fillId="0" borderId="25" xfId="0" applyFont="1" applyBorder="1" applyAlignment="1" applyProtection="1">
      <alignment horizontal="left"/>
      <protection locked="0"/>
    </xf>
    <xf numFmtId="0" fontId="7" fillId="49" borderId="39" xfId="1" applyNumberFormat="1" applyFont="1" applyFill="1" applyBorder="1" applyAlignment="1" applyProtection="1">
      <alignment horizontal="left" wrapText="1"/>
    </xf>
    <xf numFmtId="0" fontId="12" fillId="0" borderId="164" xfId="0" applyFont="1" applyBorder="1" applyAlignment="1" applyProtection="1">
      <alignment horizontal="left"/>
      <protection locked="0"/>
    </xf>
    <xf numFmtId="0" fontId="7" fillId="42" borderId="39" xfId="1" applyNumberFormat="1" applyFont="1" applyFill="1" applyBorder="1" applyAlignment="1" applyProtection="1">
      <alignment horizontal="left" wrapText="1"/>
    </xf>
    <xf numFmtId="0" fontId="7" fillId="4" borderId="39" xfId="1" applyNumberFormat="1" applyFont="1" applyFill="1" applyBorder="1" applyAlignment="1" applyProtection="1">
      <alignment horizontal="left" wrapText="1"/>
    </xf>
    <xf numFmtId="0" fontId="7" fillId="33" borderId="39" xfId="1" applyNumberFormat="1" applyFont="1" applyFill="1" applyBorder="1" applyAlignment="1" applyProtection="1">
      <alignment horizontal="left" wrapText="1"/>
    </xf>
    <xf numFmtId="0" fontId="19" fillId="0" borderId="33" xfId="3" applyFont="1" applyFill="1" applyBorder="1" applyAlignment="1" applyProtection="1">
      <alignment horizontal="left" wrapText="1"/>
      <protection locked="0"/>
    </xf>
    <xf numFmtId="0" fontId="7" fillId="45" borderId="40" xfId="1" applyNumberFormat="1" applyFont="1" applyFill="1" applyBorder="1" applyAlignment="1" applyProtection="1">
      <alignment horizontal="left" wrapText="1"/>
    </xf>
    <xf numFmtId="0" fontId="7" fillId="45" borderId="39" xfId="0" applyFont="1" applyFill="1" applyBorder="1" applyAlignment="1">
      <alignment horizontal="left" wrapText="1"/>
    </xf>
    <xf numFmtId="0" fontId="19" fillId="0" borderId="116" xfId="3" applyFont="1" applyFill="1" applyBorder="1" applyAlignment="1" applyProtection="1">
      <alignment horizontal="left" wrapText="1"/>
      <protection locked="0"/>
    </xf>
    <xf numFmtId="0" fontId="12" fillId="0" borderId="22" xfId="0" applyFont="1" applyBorder="1" applyAlignment="1" applyProtection="1">
      <alignment horizontal="left"/>
      <protection locked="0"/>
    </xf>
    <xf numFmtId="0" fontId="7" fillId="49" borderId="40" xfId="1" applyNumberFormat="1" applyFont="1" applyFill="1" applyBorder="1" applyAlignment="1" applyProtection="1">
      <alignment horizontal="left" wrapText="1"/>
    </xf>
    <xf numFmtId="0" fontId="7" fillId="49" borderId="39" xfId="0" applyFont="1" applyFill="1" applyBorder="1" applyAlignment="1">
      <alignment horizontal="left" wrapText="1"/>
    </xf>
    <xf numFmtId="0" fontId="12" fillId="0" borderId="116" xfId="0" applyFont="1" applyBorder="1" applyAlignment="1" applyProtection="1">
      <alignment horizontal="left"/>
      <protection locked="0"/>
    </xf>
    <xf numFmtId="0" fontId="7" fillId="42" borderId="40" xfId="1" applyNumberFormat="1" applyFont="1" applyFill="1" applyBorder="1" applyAlignment="1" applyProtection="1">
      <alignment horizontal="left" wrapText="1"/>
    </xf>
    <xf numFmtId="0" fontId="7" fillId="42" borderId="39" xfId="0" applyFont="1" applyFill="1" applyBorder="1" applyAlignment="1">
      <alignment horizontal="left" wrapText="1"/>
    </xf>
    <xf numFmtId="0" fontId="7" fillId="4" borderId="40" xfId="1" applyNumberFormat="1" applyFont="1" applyFill="1" applyBorder="1" applyAlignment="1" applyProtection="1">
      <alignment horizontal="left" wrapText="1"/>
    </xf>
    <xf numFmtId="0" fontId="7" fillId="4" borderId="39" xfId="0" applyFont="1" applyFill="1" applyBorder="1" applyAlignment="1">
      <alignment horizontal="left" wrapText="1"/>
    </xf>
    <xf numFmtId="0" fontId="7" fillId="33" borderId="40" xfId="1" applyNumberFormat="1" applyFont="1" applyFill="1" applyBorder="1" applyAlignment="1" applyProtection="1">
      <alignment horizontal="left" wrapText="1"/>
    </xf>
    <xf numFmtId="0" fontId="7" fillId="33" borderId="39" xfId="0" applyFont="1" applyFill="1" applyBorder="1" applyAlignment="1">
      <alignment horizontal="left" wrapText="1"/>
    </xf>
    <xf numFmtId="166" fontId="12" fillId="18" borderId="223" xfId="0" applyNumberFormat="1" applyFont="1" applyFill="1" applyBorder="1" applyAlignment="1" applyProtection="1">
      <alignment horizontal="right" wrapText="1"/>
      <protection locked="0"/>
    </xf>
    <xf numFmtId="166" fontId="12" fillId="18" borderId="120" xfId="0" applyNumberFormat="1" applyFont="1" applyFill="1" applyBorder="1" applyAlignment="1" applyProtection="1">
      <alignment horizontal="right" wrapText="1"/>
      <protection locked="0"/>
    </xf>
    <xf numFmtId="166" fontId="12" fillId="18" borderId="28" xfId="0" applyNumberFormat="1" applyFont="1" applyFill="1" applyBorder="1" applyAlignment="1" applyProtection="1">
      <alignment horizontal="right" wrapText="1"/>
      <protection locked="0"/>
    </xf>
    <xf numFmtId="166" fontId="7" fillId="45" borderId="44" xfId="0" applyNumberFormat="1" applyFont="1" applyFill="1" applyBorder="1" applyAlignment="1">
      <alignment horizontal="right"/>
    </xf>
    <xf numFmtId="166" fontId="7" fillId="49" borderId="44" xfId="0" applyNumberFormat="1" applyFont="1" applyFill="1" applyBorder="1" applyAlignment="1">
      <alignment horizontal="right"/>
    </xf>
    <xf numFmtId="166" fontId="7" fillId="42" borderId="44" xfId="0" applyNumberFormat="1" applyFont="1" applyFill="1" applyBorder="1" applyAlignment="1">
      <alignment horizontal="right"/>
    </xf>
    <xf numFmtId="166" fontId="7" fillId="4" borderId="44" xfId="0" applyNumberFormat="1" applyFont="1" applyFill="1" applyBorder="1" applyAlignment="1">
      <alignment horizontal="right"/>
    </xf>
    <xf numFmtId="166" fontId="7" fillId="33" borderId="44" xfId="0" applyNumberFormat="1" applyFont="1" applyFill="1" applyBorder="1" applyAlignment="1">
      <alignment horizontal="right"/>
    </xf>
    <xf numFmtId="0" fontId="12" fillId="0" borderId="16" xfId="0" applyFont="1" applyBorder="1" applyAlignment="1" applyProtection="1">
      <alignment horizontal="center" wrapText="1"/>
      <protection locked="0"/>
    </xf>
    <xf numFmtId="16" fontId="12" fillId="0" borderId="16" xfId="0" applyNumberFormat="1" applyFont="1" applyBorder="1" applyAlignment="1" applyProtection="1">
      <alignment horizontal="center" wrapText="1"/>
      <protection locked="0"/>
    </xf>
    <xf numFmtId="16" fontId="12" fillId="0" borderId="16" xfId="0" applyNumberFormat="1" applyFont="1" applyBorder="1" applyAlignment="1" applyProtection="1">
      <alignment horizontal="center"/>
      <protection locked="0"/>
    </xf>
    <xf numFmtId="1" fontId="73" fillId="0" borderId="116" xfId="0" applyNumberFormat="1" applyFont="1" applyBorder="1" applyAlignment="1" applyProtection="1">
      <alignment horizontal="center" wrapText="1"/>
      <protection locked="0"/>
    </xf>
    <xf numFmtId="1" fontId="73" fillId="0" borderId="93" xfId="0" applyNumberFormat="1" applyFont="1" applyBorder="1" applyAlignment="1" applyProtection="1">
      <alignment horizontal="center" wrapText="1"/>
      <protection locked="0"/>
    </xf>
    <xf numFmtId="1" fontId="73" fillId="0" borderId="164" xfId="0" applyNumberFormat="1" applyFont="1" applyBorder="1" applyAlignment="1" applyProtection="1">
      <alignment horizontal="center" wrapText="1"/>
      <protection locked="0"/>
    </xf>
    <xf numFmtId="0" fontId="73" fillId="0" borderId="164" xfId="0" applyFont="1" applyBorder="1" applyAlignment="1" applyProtection="1">
      <alignment horizontal="center" wrapText="1"/>
      <protection locked="0"/>
    </xf>
    <xf numFmtId="0" fontId="73" fillId="0" borderId="223" xfId="0" applyFont="1" applyBorder="1" applyAlignment="1" applyProtection="1">
      <alignment horizontal="left" wrapText="1"/>
      <protection locked="0"/>
    </xf>
    <xf numFmtId="0" fontId="73" fillId="0" borderId="93" xfId="0" applyFont="1" applyBorder="1" applyAlignment="1" applyProtection="1">
      <alignment horizontal="left" wrapText="1"/>
      <protection locked="0"/>
    </xf>
    <xf numFmtId="0" fontId="73" fillId="0" borderId="116" xfId="0" applyFont="1" applyBorder="1" applyAlignment="1" applyProtection="1">
      <alignment horizontal="left" wrapText="1"/>
      <protection locked="0"/>
    </xf>
    <xf numFmtId="0" fontId="73" fillId="0" borderId="164" xfId="0" applyFont="1" applyBorder="1" applyAlignment="1" applyProtection="1">
      <alignment horizontal="left" wrapText="1"/>
      <protection locked="0"/>
    </xf>
    <xf numFmtId="166" fontId="73" fillId="18" borderId="223" xfId="0" applyNumberFormat="1" applyFont="1" applyFill="1" applyBorder="1" applyAlignment="1" applyProtection="1">
      <alignment horizontal="right" wrapText="1"/>
      <protection locked="0"/>
    </xf>
    <xf numFmtId="0" fontId="32" fillId="0" borderId="16" xfId="3" applyFont="1" applyBorder="1" applyProtection="1">
      <protection locked="0"/>
    </xf>
    <xf numFmtId="0" fontId="21" fillId="0" borderId="16" xfId="0" applyFont="1" applyBorder="1" applyProtection="1">
      <protection locked="0"/>
    </xf>
    <xf numFmtId="0" fontId="23" fillId="0" borderId="120" xfId="0" applyFont="1" applyBorder="1" applyAlignment="1" applyProtection="1">
      <alignment wrapText="1"/>
      <protection locked="0"/>
    </xf>
    <xf numFmtId="18" fontId="12" fillId="0" borderId="33" xfId="0" applyNumberFormat="1" applyFont="1" applyBorder="1" applyAlignment="1" applyProtection="1">
      <alignment horizontal="center"/>
      <protection locked="0"/>
    </xf>
    <xf numFmtId="18" fontId="12" fillId="0" borderId="16" xfId="0" applyNumberFormat="1" applyFont="1" applyBorder="1" applyAlignment="1" applyProtection="1">
      <alignment horizontal="center"/>
      <protection locked="0"/>
    </xf>
    <xf numFmtId="2" fontId="12" fillId="0" borderId="16" xfId="0" applyNumberFormat="1" applyFont="1" applyBorder="1" applyAlignment="1" applyProtection="1">
      <alignment horizontal="center"/>
      <protection locked="0"/>
    </xf>
    <xf numFmtId="1" fontId="12" fillId="0" borderId="16" xfId="0" applyNumberFormat="1" applyFont="1" applyBorder="1" applyAlignment="1" applyProtection="1">
      <alignment horizontal="center"/>
      <protection locked="0"/>
    </xf>
    <xf numFmtId="1" fontId="12" fillId="0" borderId="120" xfId="0" applyNumberFormat="1" applyFont="1" applyBorder="1" applyAlignment="1" applyProtection="1">
      <alignment horizontal="center"/>
      <protection locked="0"/>
    </xf>
    <xf numFmtId="0" fontId="18" fillId="0" borderId="16" xfId="3" applyFont="1" applyFill="1" applyBorder="1" applyProtection="1">
      <protection locked="0"/>
    </xf>
    <xf numFmtId="0" fontId="17" fillId="0" borderId="31" xfId="0" applyFont="1" applyBorder="1" applyAlignment="1" applyProtection="1">
      <alignment horizontal="right"/>
      <protection locked="0"/>
    </xf>
    <xf numFmtId="0" fontId="32" fillId="0" borderId="120" xfId="3" applyFont="1" applyFill="1" applyBorder="1" applyAlignment="1" applyProtection="1">
      <alignment vertical="top"/>
      <protection locked="0"/>
    </xf>
    <xf numFmtId="0" fontId="17" fillId="0" borderId="16" xfId="0" applyFont="1" applyBorder="1" applyProtection="1">
      <protection locked="0"/>
    </xf>
    <xf numFmtId="0" fontId="67" fillId="0" borderId="31" xfId="0" applyFont="1" applyBorder="1" applyAlignment="1" applyProtection="1">
      <alignment horizontal="right"/>
      <protection locked="0"/>
    </xf>
    <xf numFmtId="0" fontId="36" fillId="0" borderId="33" xfId="0" applyFont="1" applyBorder="1" applyProtection="1">
      <protection locked="0"/>
    </xf>
    <xf numFmtId="0" fontId="36" fillId="0" borderId="16" xfId="0" applyFont="1" applyBorder="1" applyProtection="1">
      <protection locked="0"/>
    </xf>
    <xf numFmtId="0" fontId="36" fillId="0" borderId="31" xfId="0" applyFont="1" applyBorder="1" applyProtection="1">
      <protection locked="0"/>
    </xf>
    <xf numFmtId="0" fontId="18" fillId="0" borderId="16" xfId="3" applyFont="1" applyBorder="1" applyProtection="1">
      <protection locked="0"/>
    </xf>
    <xf numFmtId="0" fontId="17" fillId="0" borderId="33" xfId="0" applyFont="1" applyBorder="1" applyProtection="1">
      <protection locked="0"/>
    </xf>
    <xf numFmtId="0" fontId="17" fillId="0" borderId="31" xfId="0" applyFont="1" applyBorder="1" applyProtection="1">
      <protection locked="0"/>
    </xf>
    <xf numFmtId="0" fontId="12" fillId="0" borderId="31" xfId="0" applyFont="1" applyBorder="1" applyProtection="1">
      <protection locked="0"/>
    </xf>
    <xf numFmtId="0" fontId="12" fillId="0" borderId="33" xfId="0" applyFont="1" applyBorder="1" applyProtection="1">
      <protection locked="0"/>
    </xf>
    <xf numFmtId="0" fontId="12" fillId="0" borderId="16" xfId="0" applyFont="1" applyBorder="1" applyProtection="1">
      <protection locked="0"/>
    </xf>
    <xf numFmtId="0" fontId="12" fillId="0" borderId="120" xfId="0" applyFont="1" applyBorder="1" applyAlignment="1" applyProtection="1">
      <alignment wrapText="1"/>
      <protection locked="0"/>
    </xf>
    <xf numFmtId="0" fontId="19" fillId="0" borderId="23" xfId="3" applyFont="1" applyFill="1" applyBorder="1" applyAlignment="1" applyProtection="1">
      <alignment wrapText="1"/>
      <protection locked="0"/>
    </xf>
    <xf numFmtId="0" fontId="17" fillId="0" borderId="22" xfId="0" applyFont="1" applyBorder="1" applyProtection="1">
      <protection locked="0"/>
    </xf>
    <xf numFmtId="0" fontId="17" fillId="0" borderId="23" xfId="0" applyFont="1" applyBorder="1" applyProtection="1">
      <protection locked="0"/>
    </xf>
    <xf numFmtId="0" fontId="17" fillId="0" borderId="25" xfId="0" applyFont="1" applyBorder="1" applyProtection="1">
      <protection locked="0"/>
    </xf>
    <xf numFmtId="0" fontId="18" fillId="0" borderId="33" xfId="0" applyFont="1" applyBorder="1" applyAlignment="1" applyProtection="1">
      <alignment horizontal="left" indent="1"/>
      <protection locked="0"/>
    </xf>
    <xf numFmtId="0" fontId="69" fillId="0" borderId="31" xfId="0" applyFont="1" applyBorder="1" applyAlignment="1" applyProtection="1">
      <alignment horizontal="right"/>
      <protection locked="0"/>
    </xf>
    <xf numFmtId="0" fontId="12" fillId="0" borderId="120" xfId="0" applyFont="1" applyBorder="1" applyProtection="1">
      <protection locked="0"/>
    </xf>
    <xf numFmtId="0" fontId="12" fillId="0" borderId="223" xfId="0" applyFont="1" applyBorder="1" applyAlignment="1" applyProtection="1">
      <alignment wrapText="1"/>
      <protection locked="0"/>
    </xf>
    <xf numFmtId="0" fontId="58" fillId="0" borderId="33" xfId="0" applyFont="1" applyBorder="1" applyProtection="1">
      <protection locked="0"/>
    </xf>
    <xf numFmtId="0" fontId="58" fillId="0" borderId="16" xfId="0" applyFont="1" applyBorder="1" applyProtection="1">
      <protection locked="0"/>
    </xf>
    <xf numFmtId="0" fontId="58" fillId="0" borderId="31" xfId="0" applyFont="1" applyBorder="1" applyProtection="1">
      <protection locked="0"/>
    </xf>
    <xf numFmtId="0" fontId="18" fillId="0" borderId="22" xfId="0" applyFont="1" applyBorder="1" applyAlignment="1" applyProtection="1">
      <alignment horizontal="left" indent="1"/>
      <protection locked="0"/>
    </xf>
    <xf numFmtId="0" fontId="18" fillId="0" borderId="25" xfId="0" applyFont="1" applyBorder="1" applyProtection="1">
      <protection locked="0"/>
    </xf>
    <xf numFmtId="164" fontId="65" fillId="40" borderId="188" xfId="0" applyNumberFormat="1" applyFont="1" applyFill="1" applyBorder="1" applyAlignment="1">
      <alignment horizontal="center" vertical="center" wrapText="1"/>
    </xf>
    <xf numFmtId="164" fontId="65" fillId="40" borderId="189" xfId="0" applyNumberFormat="1" applyFont="1" applyFill="1" applyBorder="1" applyAlignment="1">
      <alignment horizontal="center" vertical="center" wrapText="1"/>
    </xf>
    <xf numFmtId="0" fontId="13" fillId="40" borderId="189" xfId="0" applyFont="1" applyFill="1" applyBorder="1" applyAlignment="1">
      <alignment horizontal="center" vertical="center" wrapText="1"/>
    </xf>
    <xf numFmtId="0" fontId="13" fillId="40" borderId="190" xfId="0" applyFont="1" applyFill="1" applyBorder="1" applyAlignment="1">
      <alignment horizontal="center" vertical="center" wrapText="1"/>
    </xf>
    <xf numFmtId="1" fontId="13" fillId="41" borderId="188" xfId="0" applyNumberFormat="1" applyFont="1" applyFill="1" applyBorder="1" applyAlignment="1">
      <alignment horizontal="center" vertical="center" wrapText="1"/>
    </xf>
    <xf numFmtId="1" fontId="13" fillId="41" borderId="189" xfId="0" applyNumberFormat="1" applyFont="1" applyFill="1" applyBorder="1" applyAlignment="1">
      <alignment horizontal="center" vertical="center" wrapText="1"/>
    </xf>
    <xf numFmtId="1" fontId="13" fillId="41" borderId="190" xfId="0" applyNumberFormat="1" applyFont="1" applyFill="1" applyBorder="1" applyAlignment="1">
      <alignment horizontal="center" vertical="center" wrapText="1"/>
    </xf>
    <xf numFmtId="1" fontId="13" fillId="9" borderId="188" xfId="0" applyNumberFormat="1" applyFont="1" applyFill="1" applyBorder="1" applyAlignment="1">
      <alignment horizontal="center" vertical="center" textRotation="90" wrapText="1"/>
    </xf>
    <xf numFmtId="1" fontId="13" fillId="9" borderId="189" xfId="0" applyNumberFormat="1" applyFont="1" applyFill="1" applyBorder="1" applyAlignment="1">
      <alignment horizontal="center" vertical="center" textRotation="90" wrapText="1"/>
    </xf>
    <xf numFmtId="1" fontId="13" fillId="9" borderId="190" xfId="0" applyNumberFormat="1" applyFont="1" applyFill="1" applyBorder="1" applyAlignment="1">
      <alignment horizontal="center" vertical="center" textRotation="90" wrapText="1"/>
    </xf>
    <xf numFmtId="1" fontId="13" fillId="42" borderId="188" xfId="0" applyNumberFormat="1" applyFont="1" applyFill="1" applyBorder="1" applyAlignment="1">
      <alignment horizontal="center" vertical="center" textRotation="90" wrapText="1"/>
    </xf>
    <xf numFmtId="1" fontId="13" fillId="42" borderId="189" xfId="0" applyNumberFormat="1" applyFont="1" applyFill="1" applyBorder="1" applyAlignment="1">
      <alignment horizontal="center" vertical="center" textRotation="90" wrapText="1"/>
    </xf>
    <xf numFmtId="1" fontId="13" fillId="42" borderId="190" xfId="0" applyNumberFormat="1" applyFont="1" applyFill="1" applyBorder="1" applyAlignment="1">
      <alignment horizontal="center" vertical="center" textRotation="90" wrapText="1"/>
    </xf>
    <xf numFmtId="18" fontId="13" fillId="45" borderId="188" xfId="2" applyNumberFormat="1" applyFont="1" applyFill="1" applyBorder="1" applyAlignment="1" applyProtection="1">
      <alignment horizontal="center" vertical="center" wrapText="1"/>
    </xf>
    <xf numFmtId="18" fontId="13" fillId="45" borderId="189" xfId="2" applyNumberFormat="1" applyFont="1" applyFill="1" applyBorder="1" applyAlignment="1" applyProtection="1">
      <alignment horizontal="center" vertical="center" wrapText="1"/>
    </xf>
    <xf numFmtId="2" fontId="13" fillId="45" borderId="189" xfId="2" applyNumberFormat="1" applyFont="1" applyFill="1" applyBorder="1" applyAlignment="1" applyProtection="1">
      <alignment horizontal="center" vertical="center" wrapText="1"/>
    </xf>
    <xf numFmtId="2" fontId="13" fillId="45" borderId="190" xfId="2" applyNumberFormat="1" applyFont="1" applyFill="1" applyBorder="1" applyAlignment="1" applyProtection="1">
      <alignment horizontal="center" vertical="center" wrapText="1"/>
    </xf>
    <xf numFmtId="18" fontId="13" fillId="46" borderId="188" xfId="2" applyNumberFormat="1" applyFont="1" applyFill="1" applyBorder="1" applyAlignment="1" applyProtection="1">
      <alignment horizontal="center" vertical="center" wrapText="1"/>
    </xf>
    <xf numFmtId="18" fontId="13" fillId="46" borderId="189" xfId="2" applyNumberFormat="1" applyFont="1" applyFill="1" applyBorder="1" applyAlignment="1" applyProtection="1">
      <alignment horizontal="center" vertical="center" wrapText="1"/>
    </xf>
    <xf numFmtId="1" fontId="13" fillId="46" borderId="189" xfId="2" applyNumberFormat="1" applyFont="1" applyFill="1" applyBorder="1" applyAlignment="1" applyProtection="1">
      <alignment horizontal="center" vertical="center" wrapText="1"/>
    </xf>
    <xf numFmtId="2" fontId="13" fillId="46" borderId="190" xfId="2" applyNumberFormat="1" applyFont="1" applyFill="1" applyBorder="1" applyAlignment="1" applyProtection="1">
      <alignment horizontal="center" vertical="center" wrapText="1"/>
    </xf>
    <xf numFmtId="0" fontId="13" fillId="40" borderId="188" xfId="0" applyFont="1" applyFill="1" applyBorder="1" applyAlignment="1">
      <alignment horizontal="center" vertical="center" wrapText="1"/>
    </xf>
    <xf numFmtId="0" fontId="13" fillId="49" borderId="188" xfId="0" applyFont="1" applyFill="1" applyBorder="1" applyAlignment="1">
      <alignment horizontal="center" vertical="center" wrapText="1"/>
    </xf>
    <xf numFmtId="0" fontId="13" fillId="49" borderId="189" xfId="0" applyFont="1" applyFill="1" applyBorder="1" applyAlignment="1">
      <alignment horizontal="center" vertical="center" wrapText="1"/>
    </xf>
    <xf numFmtId="0" fontId="72" fillId="50" borderId="188" xfId="0" applyFont="1" applyFill="1" applyBorder="1" applyAlignment="1">
      <alignment horizontal="center" vertical="center" wrapText="1"/>
    </xf>
    <xf numFmtId="0" fontId="72" fillId="50" borderId="189" xfId="0" applyFont="1" applyFill="1" applyBorder="1" applyAlignment="1">
      <alignment horizontal="center" vertical="center" wrapText="1"/>
    </xf>
    <xf numFmtId="0" fontId="72" fillId="50" borderId="190" xfId="0" applyFont="1" applyFill="1" applyBorder="1" applyAlignment="1">
      <alignment horizontal="center" vertical="center" wrapText="1"/>
    </xf>
    <xf numFmtId="0" fontId="72" fillId="51" borderId="188" xfId="0" applyFont="1" applyFill="1" applyBorder="1" applyAlignment="1">
      <alignment horizontal="center" vertical="center" wrapText="1"/>
    </xf>
    <xf numFmtId="0" fontId="72" fillId="51" borderId="189" xfId="0" applyFont="1" applyFill="1" applyBorder="1" applyAlignment="1">
      <alignment horizontal="center" vertical="center" wrapText="1"/>
    </xf>
    <xf numFmtId="0" fontId="72" fillId="51" borderId="190" xfId="0" applyFont="1" applyFill="1" applyBorder="1" applyAlignment="1">
      <alignment horizontal="center" vertical="center" wrapText="1"/>
    </xf>
    <xf numFmtId="0" fontId="13" fillId="53" borderId="188" xfId="0" applyFont="1" applyFill="1" applyBorder="1" applyAlignment="1">
      <alignment horizontal="center" vertical="center" wrapText="1"/>
    </xf>
    <xf numFmtId="0" fontId="13" fillId="53" borderId="189" xfId="0" applyFont="1" applyFill="1" applyBorder="1" applyAlignment="1">
      <alignment horizontal="center" vertical="center" wrapText="1"/>
    </xf>
    <xf numFmtId="0" fontId="13" fillId="52" borderId="188" xfId="0" applyFont="1" applyFill="1" applyBorder="1" applyAlignment="1">
      <alignment horizontal="center" vertical="center" wrapText="1"/>
    </xf>
    <xf numFmtId="0" fontId="13" fillId="52" borderId="189" xfId="0" applyFont="1" applyFill="1" applyBorder="1" applyAlignment="1">
      <alignment horizontal="center" vertical="center" wrapText="1"/>
    </xf>
    <xf numFmtId="0" fontId="13" fillId="52" borderId="190" xfId="0" applyFont="1" applyFill="1" applyBorder="1" applyAlignment="1">
      <alignment horizontal="center" vertical="center" wrapText="1"/>
    </xf>
    <xf numFmtId="0" fontId="13" fillId="43" borderId="188" xfId="0" applyFont="1" applyFill="1" applyBorder="1" applyAlignment="1">
      <alignment horizontal="center" vertical="center" wrapText="1"/>
    </xf>
    <xf numFmtId="0" fontId="13" fillId="43" borderId="189" xfId="0" applyFont="1" applyFill="1" applyBorder="1" applyAlignment="1">
      <alignment horizontal="center" vertical="center" wrapText="1"/>
    </xf>
    <xf numFmtId="0" fontId="13" fillId="43" borderId="190" xfId="0" applyFont="1" applyFill="1" applyBorder="1" applyAlignment="1">
      <alignment horizontal="center" vertical="center" wrapText="1"/>
    </xf>
    <xf numFmtId="44" fontId="13" fillId="9" borderId="188" xfId="0" applyNumberFormat="1" applyFont="1" applyFill="1" applyBorder="1" applyAlignment="1">
      <alignment horizontal="center" vertical="center" wrapText="1"/>
    </xf>
    <xf numFmtId="44" fontId="13" fillId="17" borderId="189" xfId="0" applyNumberFormat="1" applyFont="1" applyFill="1" applyBorder="1" applyAlignment="1">
      <alignment horizontal="center" vertical="center" wrapText="1"/>
    </xf>
    <xf numFmtId="49" fontId="13" fillId="17" borderId="189" xfId="0" applyNumberFormat="1" applyFont="1" applyFill="1" applyBorder="1" applyAlignment="1">
      <alignment horizontal="center" vertical="center" wrapText="1"/>
    </xf>
    <xf numFmtId="44" fontId="13" fillId="33" borderId="189" xfId="0" applyNumberFormat="1" applyFont="1" applyFill="1" applyBorder="1" applyAlignment="1">
      <alignment horizontal="center" vertical="center" wrapText="1"/>
    </xf>
    <xf numFmtId="44" fontId="13" fillId="43" borderId="190" xfId="0" applyNumberFormat="1" applyFont="1" applyFill="1" applyBorder="1" applyAlignment="1">
      <alignment horizontal="center" vertical="center" wrapText="1"/>
    </xf>
    <xf numFmtId="44" fontId="13" fillId="40" borderId="188" xfId="0" applyNumberFormat="1" applyFont="1" applyFill="1" applyBorder="1" applyAlignment="1">
      <alignment horizontal="center" vertical="center" wrapText="1"/>
    </xf>
    <xf numFmtId="44" fontId="13" fillId="40" borderId="189" xfId="0" applyNumberFormat="1" applyFont="1" applyFill="1" applyBorder="1" applyAlignment="1">
      <alignment horizontal="center" vertical="center" wrapText="1"/>
    </xf>
    <xf numFmtId="165" fontId="13" fillId="40" borderId="190" xfId="0" applyNumberFormat="1" applyFont="1" applyFill="1" applyBorder="1" applyAlignment="1">
      <alignment horizontal="center" vertical="center" wrapText="1"/>
    </xf>
    <xf numFmtId="44" fontId="13" fillId="54" borderId="188" xfId="0" applyNumberFormat="1" applyFont="1" applyFill="1" applyBorder="1" applyAlignment="1">
      <alignment horizontal="center" vertical="center" wrapText="1"/>
    </xf>
    <xf numFmtId="44" fontId="13" fillId="54" borderId="189" xfId="0" applyNumberFormat="1" applyFont="1" applyFill="1" applyBorder="1" applyAlignment="1">
      <alignment horizontal="center" vertical="center" wrapText="1"/>
    </xf>
    <xf numFmtId="165" fontId="13" fillId="54" borderId="190" xfId="0" applyNumberFormat="1" applyFont="1" applyFill="1" applyBorder="1" applyAlignment="1">
      <alignment horizontal="center" vertical="center" wrapText="1"/>
    </xf>
    <xf numFmtId="44" fontId="13" fillId="55" borderId="188" xfId="0" applyNumberFormat="1" applyFont="1" applyFill="1" applyBorder="1" applyAlignment="1">
      <alignment horizontal="center" vertical="center" wrapText="1"/>
    </xf>
    <xf numFmtId="44" fontId="13" fillId="55" borderId="189" xfId="0" applyNumberFormat="1" applyFont="1" applyFill="1" applyBorder="1" applyAlignment="1">
      <alignment horizontal="center" vertical="center" wrapText="1"/>
    </xf>
    <xf numFmtId="165" fontId="13" fillId="55" borderId="190" xfId="0" applyNumberFormat="1" applyFont="1" applyFill="1" applyBorder="1" applyAlignment="1">
      <alignment horizontal="center" vertical="center" wrapText="1"/>
    </xf>
    <xf numFmtId="0" fontId="13" fillId="18" borderId="0" xfId="0" applyFont="1" applyFill="1" applyAlignment="1">
      <alignment vertical="center"/>
    </xf>
    <xf numFmtId="164" fontId="7" fillId="30" borderId="16" xfId="0" applyNumberFormat="1" applyFont="1" applyFill="1" applyBorder="1" applyAlignment="1">
      <alignment horizontal="left" wrapText="1" indent="1"/>
    </xf>
    <xf numFmtId="0" fontId="12" fillId="30" borderId="16" xfId="0" applyFont="1" applyFill="1" applyBorder="1" applyAlignment="1">
      <alignment horizontal="left" wrapText="1"/>
    </xf>
    <xf numFmtId="0" fontId="12" fillId="30" borderId="16" xfId="0" applyFont="1" applyFill="1" applyBorder="1" applyAlignment="1">
      <alignment wrapText="1"/>
    </xf>
    <xf numFmtId="1" fontId="12" fillId="0" borderId="16" xfId="0" applyNumberFormat="1" applyFont="1" applyBorder="1" applyAlignment="1">
      <alignment horizontal="center" wrapText="1"/>
    </xf>
    <xf numFmtId="18" fontId="12" fillId="0" borderId="16" xfId="0" applyNumberFormat="1" applyFont="1" applyBorder="1" applyAlignment="1">
      <alignment horizontal="center" wrapText="1"/>
    </xf>
    <xf numFmtId="2" fontId="12" fillId="0" borderId="16" xfId="0" applyNumberFormat="1" applyFont="1" applyBorder="1" applyAlignment="1">
      <alignment horizontal="center" wrapText="1"/>
    </xf>
    <xf numFmtId="0" fontId="12" fillId="0" borderId="16" xfId="0" applyFont="1" applyBorder="1" applyAlignment="1">
      <alignment horizontal="center" wrapText="1"/>
    </xf>
    <xf numFmtId="0" fontId="17" fillId="0" borderId="16" xfId="0" applyFont="1" applyBorder="1" applyAlignment="1">
      <alignment horizontal="left" wrapText="1" indent="1"/>
    </xf>
    <xf numFmtId="0" fontId="14" fillId="0" borderId="16" xfId="3" applyFont="1" applyFill="1" applyBorder="1" applyAlignment="1" applyProtection="1">
      <alignment wrapText="1"/>
    </xf>
    <xf numFmtId="0" fontId="12" fillId="0" borderId="16" xfId="0" applyFont="1" applyBorder="1" applyAlignment="1">
      <alignment horizontal="right" wrapText="1"/>
    </xf>
    <xf numFmtId="0" fontId="19" fillId="0" borderId="16" xfId="3" applyFont="1" applyFill="1" applyBorder="1" applyAlignment="1" applyProtection="1">
      <alignment horizontal="left" vertical="top" wrapText="1"/>
    </xf>
    <xf numFmtId="16" fontId="12" fillId="0" borderId="16" xfId="0" applyNumberFormat="1" applyFont="1" applyBorder="1" applyAlignment="1">
      <alignment horizontal="center"/>
    </xf>
    <xf numFmtId="0" fontId="12" fillId="0" borderId="16" xfId="0" applyFont="1" applyBorder="1" applyAlignment="1">
      <alignment horizontal="left" wrapText="1"/>
    </xf>
    <xf numFmtId="0" fontId="19" fillId="0" borderId="16" xfId="3" applyFont="1" applyFill="1" applyBorder="1" applyAlignment="1" applyProtection="1">
      <alignment horizontal="left" wrapText="1"/>
    </xf>
    <xf numFmtId="0" fontId="19" fillId="0" borderId="16" xfId="3" applyFont="1" applyFill="1" applyBorder="1" applyAlignment="1" applyProtection="1">
      <alignment horizontal="center" wrapText="1"/>
    </xf>
    <xf numFmtId="16" fontId="12" fillId="0" borderId="16" xfId="0" applyNumberFormat="1" applyFont="1" applyBorder="1" applyAlignment="1">
      <alignment horizontal="center" wrapText="1"/>
    </xf>
    <xf numFmtId="44" fontId="7" fillId="20" borderId="16" xfId="1" applyFont="1" applyFill="1" applyBorder="1" applyAlignment="1" applyProtection="1">
      <alignment wrapText="1"/>
    </xf>
    <xf numFmtId="44" fontId="12" fillId="0" borderId="16" xfId="1" applyFont="1" applyFill="1" applyBorder="1" applyAlignment="1" applyProtection="1">
      <alignment wrapText="1"/>
    </xf>
    <xf numFmtId="49" fontId="12" fillId="0" borderId="16" xfId="1" applyNumberFormat="1" applyFont="1" applyFill="1" applyBorder="1" applyAlignment="1" applyProtection="1">
      <alignment wrapText="1"/>
    </xf>
    <xf numFmtId="44" fontId="12" fillId="0" borderId="16" xfId="1" applyFont="1" applyFill="1" applyBorder="1" applyAlignment="1" applyProtection="1">
      <alignment horizontal="center" wrapText="1"/>
    </xf>
    <xf numFmtId="44" fontId="7" fillId="0" borderId="16" xfId="1" applyFont="1" applyFill="1" applyBorder="1" applyAlignment="1" applyProtection="1">
      <alignment horizontal="right" wrapText="1"/>
    </xf>
    <xf numFmtId="0" fontId="12" fillId="0" borderId="16" xfId="1" applyNumberFormat="1" applyFont="1" applyFill="1" applyBorder="1" applyAlignment="1" applyProtection="1">
      <alignment wrapText="1"/>
    </xf>
    <xf numFmtId="166" fontId="12" fillId="0" borderId="16" xfId="0" applyNumberFormat="1" applyFont="1" applyBorder="1" applyAlignment="1">
      <alignment horizontal="right" wrapText="1"/>
    </xf>
    <xf numFmtId="164" fontId="7" fillId="37" borderId="16" xfId="0" applyNumberFormat="1" applyFont="1" applyFill="1" applyBorder="1" applyAlignment="1">
      <alignment horizontal="left" wrapText="1" indent="1"/>
    </xf>
    <xf numFmtId="0" fontId="12" fillId="37" borderId="16" xfId="0" applyFont="1" applyFill="1" applyBorder="1" applyAlignment="1">
      <alignment horizontal="left" wrapText="1"/>
    </xf>
    <xf numFmtId="0" fontId="12" fillId="37" borderId="16" xfId="0" applyFont="1" applyFill="1" applyBorder="1" applyAlignment="1">
      <alignment wrapText="1"/>
    </xf>
    <xf numFmtId="0" fontId="12" fillId="0" borderId="16" xfId="0" applyFont="1" applyBorder="1" applyAlignment="1">
      <alignment horizontal="left" wrapText="1" indent="1"/>
    </xf>
    <xf numFmtId="0" fontId="19" fillId="0" borderId="16" xfId="3" applyFont="1" applyBorder="1" applyAlignment="1" applyProtection="1">
      <alignment wrapText="1"/>
    </xf>
    <xf numFmtId="0" fontId="19" fillId="0" borderId="16" xfId="3" applyFont="1" applyBorder="1" applyAlignment="1" applyProtection="1">
      <alignment horizontal="left" vertical="top" wrapText="1"/>
    </xf>
    <xf numFmtId="0" fontId="19" fillId="0" borderId="16" xfId="3" applyFont="1" applyBorder="1" applyAlignment="1" applyProtection="1">
      <alignment horizontal="left" wrapText="1"/>
    </xf>
    <xf numFmtId="0" fontId="19" fillId="0" borderId="16" xfId="3" applyFont="1" applyBorder="1" applyAlignment="1" applyProtection="1">
      <alignment horizontal="center" wrapText="1"/>
    </xf>
    <xf numFmtId="44" fontId="12" fillId="0" borderId="16" xfId="1" applyFont="1" applyBorder="1" applyAlignment="1" applyProtection="1">
      <alignment wrapText="1"/>
    </xf>
    <xf numFmtId="49" fontId="12" fillId="0" borderId="16" xfId="1" applyNumberFormat="1" applyFont="1" applyBorder="1" applyAlignment="1" applyProtection="1">
      <alignment wrapText="1"/>
    </xf>
    <xf numFmtId="44" fontId="12" fillId="0" borderId="16" xfId="1" applyFont="1" applyBorder="1" applyAlignment="1" applyProtection="1">
      <alignment horizontal="center" wrapText="1"/>
    </xf>
    <xf numFmtId="44" fontId="7" fillId="0" borderId="16" xfId="1" applyFont="1" applyBorder="1" applyAlignment="1" applyProtection="1">
      <alignment horizontal="right" wrapText="1"/>
    </xf>
    <xf numFmtId="0" fontId="12" fillId="0" borderId="16" xfId="1" applyNumberFormat="1" applyFont="1" applyBorder="1" applyAlignment="1" applyProtection="1">
      <alignment wrapText="1"/>
    </xf>
    <xf numFmtId="164" fontId="7" fillId="59" borderId="16" xfId="0" applyNumberFormat="1" applyFont="1" applyFill="1" applyBorder="1" applyAlignment="1">
      <alignment horizontal="left" wrapText="1" indent="1"/>
    </xf>
    <xf numFmtId="0" fontId="19" fillId="0" borderId="16" xfId="3" applyFont="1" applyFill="1" applyBorder="1" applyAlignment="1" applyProtection="1">
      <alignment wrapText="1"/>
    </xf>
    <xf numFmtId="164" fontId="51" fillId="18" borderId="0" xfId="0" applyNumberFormat="1" applyFont="1" applyFill="1" applyAlignment="1">
      <alignment horizontal="right" wrapText="1" indent="1"/>
    </xf>
    <xf numFmtId="164" fontId="51" fillId="18" borderId="0" xfId="0" applyNumberFormat="1" applyFont="1" applyFill="1" applyAlignment="1">
      <alignment horizontal="left" wrapText="1" indent="1"/>
    </xf>
    <xf numFmtId="0" fontId="12" fillId="18" borderId="0" xfId="0" applyFont="1" applyFill="1" applyAlignment="1">
      <alignment wrapText="1"/>
    </xf>
    <xf numFmtId="0" fontId="12" fillId="18" borderId="0" xfId="0" applyFont="1" applyFill="1" applyAlignment="1">
      <alignment horizontal="left" wrapText="1"/>
    </xf>
    <xf numFmtId="1" fontId="12" fillId="18" borderId="0" xfId="0" applyNumberFormat="1" applyFont="1" applyFill="1" applyAlignment="1">
      <alignment horizontal="center" wrapText="1"/>
    </xf>
    <xf numFmtId="18" fontId="12" fillId="18" borderId="0" xfId="0" applyNumberFormat="1" applyFont="1" applyFill="1" applyAlignment="1">
      <alignment horizontal="center" wrapText="1"/>
    </xf>
    <xf numFmtId="2" fontId="12" fillId="18" borderId="0" xfId="0" applyNumberFormat="1" applyFont="1" applyFill="1" applyAlignment="1">
      <alignment horizontal="center" wrapText="1"/>
    </xf>
    <xf numFmtId="0" fontId="12" fillId="18" borderId="0" xfId="0" applyFont="1" applyFill="1" applyAlignment="1">
      <alignment horizontal="center" wrapText="1"/>
    </xf>
    <xf numFmtId="1" fontId="12" fillId="18" borderId="0" xfId="0" applyNumberFormat="1" applyFont="1" applyFill="1" applyAlignment="1">
      <alignment horizontal="left" wrapText="1" indent="1"/>
    </xf>
    <xf numFmtId="0" fontId="12" fillId="18" borderId="0" xfId="0" applyFont="1" applyFill="1" applyAlignment="1">
      <alignment horizontal="right"/>
    </xf>
    <xf numFmtId="44" fontId="12" fillId="18" borderId="0" xfId="1" applyFont="1" applyFill="1" applyAlignment="1" applyProtection="1">
      <alignment wrapText="1"/>
    </xf>
    <xf numFmtId="49" fontId="12" fillId="18" borderId="0" xfId="1" applyNumberFormat="1" applyFont="1" applyFill="1" applyAlignment="1" applyProtection="1">
      <alignment wrapText="1"/>
    </xf>
    <xf numFmtId="44" fontId="7" fillId="18" borderId="0" xfId="1" applyFont="1" applyFill="1" applyAlignment="1" applyProtection="1">
      <alignment wrapText="1"/>
    </xf>
    <xf numFmtId="44" fontId="12" fillId="18" borderId="0" xfId="1" applyFont="1" applyFill="1" applyAlignment="1" applyProtection="1">
      <alignment horizontal="center" wrapText="1"/>
    </xf>
    <xf numFmtId="44" fontId="12" fillId="18" borderId="0" xfId="1" applyFont="1" applyFill="1" applyAlignment="1" applyProtection="1">
      <alignment horizontal="right" wrapText="1"/>
    </xf>
    <xf numFmtId="165" fontId="12" fillId="18" borderId="0" xfId="0" applyNumberFormat="1" applyFont="1" applyFill="1" applyAlignment="1">
      <alignment horizontal="left" wrapText="1"/>
    </xf>
    <xf numFmtId="164" fontId="51" fillId="58" borderId="0" xfId="0" applyNumberFormat="1" applyFont="1" applyFill="1" applyAlignment="1">
      <alignment horizontal="right" wrapText="1" indent="1"/>
    </xf>
    <xf numFmtId="166" fontId="12" fillId="18" borderId="0" xfId="0" applyNumberFormat="1" applyFont="1" applyFill="1" applyAlignment="1">
      <alignment horizontal="right" wrapText="1"/>
    </xf>
    <xf numFmtId="0" fontId="12" fillId="18" borderId="0" xfId="0" applyFont="1" applyFill="1"/>
    <xf numFmtId="0" fontId="12" fillId="58" borderId="0" xfId="0" applyFont="1" applyFill="1"/>
    <xf numFmtId="0" fontId="73" fillId="0" borderId="0" xfId="0" applyFont="1"/>
    <xf numFmtId="2" fontId="12" fillId="18" borderId="31" xfId="0" applyNumberFormat="1" applyFont="1" applyFill="1" applyBorder="1" applyAlignment="1">
      <alignment horizontal="center" wrapText="1"/>
    </xf>
    <xf numFmtId="0" fontId="32" fillId="0" borderId="16" xfId="3" applyFont="1" applyFill="1" applyBorder="1" applyAlignment="1" applyProtection="1">
      <alignment wrapText="1"/>
    </xf>
    <xf numFmtId="0" fontId="51" fillId="0" borderId="16" xfId="0" applyFont="1" applyBorder="1" applyAlignment="1">
      <alignment horizontal="left" wrapText="1"/>
    </xf>
    <xf numFmtId="0" fontId="12" fillId="0" borderId="23" xfId="0" applyFont="1" applyBorder="1" applyAlignment="1">
      <alignment horizontal="left" wrapText="1"/>
    </xf>
    <xf numFmtId="1" fontId="12" fillId="0" borderId="23" xfId="0" applyNumberFormat="1" applyFont="1" applyBorder="1" applyAlignment="1">
      <alignment horizontal="center" wrapText="1"/>
    </xf>
    <xf numFmtId="18" fontId="12" fillId="0" borderId="23" xfId="0" applyNumberFormat="1" applyFont="1" applyBorder="1" applyAlignment="1">
      <alignment horizontal="center" wrapText="1"/>
    </xf>
    <xf numFmtId="2" fontId="12" fillId="0" borderId="23" xfId="0" applyNumberFormat="1" applyFont="1" applyBorder="1" applyAlignment="1">
      <alignment horizontal="center" wrapText="1"/>
    </xf>
    <xf numFmtId="2" fontId="12" fillId="18" borderId="25" xfId="0" applyNumberFormat="1" applyFont="1" applyFill="1" applyBorder="1" applyAlignment="1">
      <alignment horizontal="center" wrapText="1"/>
    </xf>
    <xf numFmtId="0" fontId="12" fillId="0" borderId="23" xfId="0" applyFont="1" applyBorder="1" applyAlignment="1">
      <alignment horizontal="center" wrapText="1"/>
    </xf>
    <xf numFmtId="2" fontId="12" fillId="18" borderId="164" xfId="0" applyNumberFormat="1" applyFont="1" applyFill="1" applyBorder="1" applyAlignment="1">
      <alignment horizontal="center" wrapText="1"/>
    </xf>
    <xf numFmtId="18" fontId="12" fillId="0" borderId="16" xfId="0" applyNumberFormat="1" applyFont="1" applyBorder="1" applyAlignment="1">
      <alignment horizontal="center"/>
    </xf>
    <xf numFmtId="2" fontId="12" fillId="0" borderId="16" xfId="0" applyNumberFormat="1" applyFont="1" applyBorder="1" applyAlignment="1">
      <alignment horizontal="center"/>
    </xf>
    <xf numFmtId="2" fontId="12" fillId="18" borderId="31" xfId="0" applyNumberFormat="1" applyFont="1" applyFill="1" applyBorder="1" applyAlignment="1">
      <alignment horizontal="center"/>
    </xf>
    <xf numFmtId="1" fontId="12" fillId="0" borderId="16" xfId="0" applyNumberFormat="1" applyFont="1" applyBorder="1" applyAlignment="1">
      <alignment horizontal="center"/>
    </xf>
    <xf numFmtId="0" fontId="34" fillId="0" borderId="16" xfId="3" applyFont="1" applyFill="1" applyBorder="1" applyAlignment="1" applyProtection="1">
      <alignment horizontal="left" wrapText="1"/>
    </xf>
    <xf numFmtId="16" fontId="12" fillId="0" borderId="23" xfId="0" applyNumberFormat="1" applyFont="1" applyBorder="1" applyAlignment="1">
      <alignment horizontal="center" wrapText="1"/>
    </xf>
    <xf numFmtId="164" fontId="12" fillId="58" borderId="0" xfId="0" applyNumberFormat="1" applyFont="1" applyFill="1" applyAlignment="1">
      <alignment horizontal="right" wrapText="1" indent="1"/>
    </xf>
    <xf numFmtId="0" fontId="12" fillId="58" borderId="0" xfId="0" applyFont="1" applyFill="1" applyAlignment="1">
      <alignment horizontal="left" wrapText="1"/>
    </xf>
    <xf numFmtId="0" fontId="12" fillId="58" borderId="0" xfId="0" applyFont="1" applyFill="1" applyAlignment="1">
      <alignment wrapText="1"/>
    </xf>
    <xf numFmtId="1" fontId="12" fillId="58" borderId="0" xfId="0" applyNumberFormat="1" applyFont="1" applyFill="1" applyAlignment="1">
      <alignment horizontal="center" wrapText="1"/>
    </xf>
    <xf numFmtId="18" fontId="12" fillId="58" borderId="0" xfId="0" applyNumberFormat="1" applyFont="1" applyFill="1" applyAlignment="1">
      <alignment horizontal="center" wrapText="1"/>
    </xf>
    <xf numFmtId="2" fontId="12" fillId="58" borderId="0" xfId="0" applyNumberFormat="1" applyFont="1" applyFill="1" applyAlignment="1">
      <alignment horizontal="center" wrapText="1"/>
    </xf>
    <xf numFmtId="0" fontId="12" fillId="58" borderId="0" xfId="0" applyFont="1" applyFill="1" applyAlignment="1">
      <alignment horizontal="center" wrapText="1"/>
    </xf>
    <xf numFmtId="0" fontId="17" fillId="58" borderId="0" xfId="0" applyFont="1" applyFill="1" applyAlignment="1">
      <alignment horizontal="left" wrapText="1" indent="1"/>
    </xf>
    <xf numFmtId="0" fontId="14" fillId="58" borderId="0" xfId="3" applyFont="1" applyFill="1" applyBorder="1" applyAlignment="1" applyProtection="1">
      <alignment wrapText="1"/>
    </xf>
    <xf numFmtId="0" fontId="12" fillId="58" borderId="0" xfId="0" applyFont="1" applyFill="1" applyAlignment="1">
      <alignment horizontal="right"/>
    </xf>
    <xf numFmtId="0" fontId="19" fillId="58" borderId="0" xfId="3" applyFont="1" applyFill="1" applyBorder="1" applyAlignment="1" applyProtection="1">
      <alignment horizontal="left" vertical="top" wrapText="1"/>
    </xf>
    <xf numFmtId="16" fontId="12" fillId="58" borderId="0" xfId="0" applyNumberFormat="1" applyFont="1" applyFill="1" applyAlignment="1">
      <alignment horizontal="center"/>
    </xf>
    <xf numFmtId="0" fontId="19" fillId="58" borderId="0" xfId="3" applyFont="1" applyFill="1" applyBorder="1" applyAlignment="1" applyProtection="1">
      <alignment horizontal="left" wrapText="1"/>
    </xf>
    <xf numFmtId="0" fontId="19" fillId="58" borderId="0" xfId="3" applyFont="1" applyFill="1" applyBorder="1" applyAlignment="1" applyProtection="1">
      <alignment horizontal="center" wrapText="1"/>
    </xf>
    <xf numFmtId="16" fontId="12" fillId="58" borderId="0" xfId="0" applyNumberFormat="1" applyFont="1" applyFill="1" applyAlignment="1">
      <alignment horizontal="center" wrapText="1"/>
    </xf>
    <xf numFmtId="44" fontId="7" fillId="58" borderId="0" xfId="1" applyFont="1" applyFill="1" applyBorder="1" applyAlignment="1" applyProtection="1">
      <alignment wrapText="1"/>
    </xf>
    <xf numFmtId="44" fontId="12" fillId="58" borderId="0" xfId="1" applyFont="1" applyFill="1" applyBorder="1" applyAlignment="1" applyProtection="1">
      <alignment wrapText="1"/>
    </xf>
    <xf numFmtId="49" fontId="12" fillId="58" borderId="0" xfId="1" applyNumberFormat="1" applyFont="1" applyFill="1" applyBorder="1" applyAlignment="1" applyProtection="1">
      <alignment wrapText="1"/>
    </xf>
    <xf numFmtId="44" fontId="12" fillId="58" borderId="0" xfId="1" applyFont="1" applyFill="1" applyBorder="1" applyAlignment="1" applyProtection="1">
      <alignment horizontal="center" wrapText="1"/>
    </xf>
    <xf numFmtId="44" fontId="7" fillId="58" borderId="0" xfId="1" applyFont="1" applyFill="1" applyBorder="1" applyAlignment="1" applyProtection="1">
      <alignment horizontal="right" wrapText="1"/>
    </xf>
    <xf numFmtId="0" fontId="12" fillId="58" borderId="0" xfId="1" applyNumberFormat="1" applyFont="1" applyFill="1" applyBorder="1" applyAlignment="1" applyProtection="1">
      <alignment wrapText="1"/>
    </xf>
    <xf numFmtId="166" fontId="12" fillId="58" borderId="0" xfId="0" applyNumberFormat="1" applyFont="1" applyFill="1" applyAlignment="1">
      <alignment horizontal="right" wrapText="1"/>
    </xf>
    <xf numFmtId="0" fontId="7" fillId="58" borderId="0" xfId="0" applyFont="1" applyFill="1"/>
    <xf numFmtId="0" fontId="12" fillId="58" borderId="0" xfId="3" applyFont="1" applyFill="1" applyBorder="1" applyAlignment="1" applyProtection="1">
      <alignment wrapText="1"/>
    </xf>
    <xf numFmtId="0" fontId="12" fillId="0" borderId="16" xfId="0" applyFont="1" applyBorder="1" applyAlignment="1">
      <alignment wrapText="1"/>
    </xf>
    <xf numFmtId="44" fontId="7" fillId="0" borderId="16" xfId="1" applyFont="1" applyFill="1" applyBorder="1" applyAlignment="1" applyProtection="1">
      <alignment wrapText="1"/>
    </xf>
    <xf numFmtId="0" fontId="12" fillId="0" borderId="16" xfId="0" applyFont="1" applyBorder="1" applyAlignment="1">
      <alignment horizontal="right"/>
    </xf>
    <xf numFmtId="164" fontId="12" fillId="0" borderId="16" xfId="0" applyNumberFormat="1" applyFont="1" applyBorder="1" applyAlignment="1">
      <alignment horizontal="right" wrapText="1" indent="1"/>
    </xf>
    <xf numFmtId="0" fontId="32" fillId="0" borderId="16" xfId="3" applyFont="1" applyFill="1" applyBorder="1" applyAlignment="1" applyProtection="1">
      <alignment horizontal="left" vertical="top" wrapText="1"/>
    </xf>
    <xf numFmtId="0" fontId="12" fillId="0" borderId="16" xfId="0" applyFont="1" applyBorder="1"/>
    <xf numFmtId="0" fontId="12" fillId="0" borderId="16" xfId="0" applyFont="1" applyBorder="1" applyAlignment="1">
      <alignment horizontal="center"/>
    </xf>
    <xf numFmtId="0" fontId="17" fillId="0" borderId="16" xfId="0" applyFont="1" applyBorder="1" applyAlignment="1">
      <alignment horizontal="left" wrapText="1"/>
    </xf>
    <xf numFmtId="0" fontId="17" fillId="0" borderId="16" xfId="0" applyFont="1" applyBorder="1" applyAlignment="1">
      <alignment horizontal="left" indent="1"/>
    </xf>
    <xf numFmtId="0" fontId="17" fillId="0" borderId="16" xfId="0" applyFont="1" applyBorder="1" applyAlignment="1">
      <alignment horizontal="right"/>
    </xf>
    <xf numFmtId="0" fontId="34" fillId="0" borderId="16" xfId="3" applyFont="1" applyFill="1" applyBorder="1" applyAlignment="1" applyProtection="1">
      <alignment horizontal="center" wrapText="1"/>
    </xf>
    <xf numFmtId="0" fontId="17" fillId="58" borderId="0" xfId="0" applyFont="1" applyFill="1"/>
    <xf numFmtId="0" fontId="12" fillId="58" borderId="0" xfId="0" applyFont="1" applyFill="1" applyAlignment="1">
      <alignment horizontal="center"/>
    </xf>
    <xf numFmtId="0" fontId="17" fillId="58" borderId="0" xfId="0" applyFont="1" applyFill="1" applyAlignment="1">
      <alignment horizontal="left" indent="1"/>
    </xf>
    <xf numFmtId="0" fontId="17" fillId="58" borderId="0" xfId="3" applyFont="1" applyFill="1" applyBorder="1" applyAlignment="1" applyProtection="1">
      <alignment wrapText="1"/>
    </xf>
    <xf numFmtId="0" fontId="17" fillId="58" borderId="0" xfId="0" applyFont="1" applyFill="1" applyAlignment="1">
      <alignment horizontal="right"/>
    </xf>
    <xf numFmtId="0" fontId="14" fillId="58" borderId="0" xfId="3" applyFont="1" applyFill="1" applyBorder="1" applyAlignment="1" applyProtection="1">
      <alignment horizontal="left" vertical="top" wrapText="1"/>
    </xf>
    <xf numFmtId="0" fontId="70" fillId="58" borderId="0" xfId="0" applyFont="1" applyFill="1" applyAlignment="1">
      <alignment horizontal="right" wrapText="1"/>
    </xf>
    <xf numFmtId="0" fontId="12" fillId="58" borderId="0" xfId="3" applyFont="1" applyFill="1" applyBorder="1" applyAlignment="1" applyProtection="1">
      <alignment horizontal="center" wrapText="1"/>
    </xf>
    <xf numFmtId="49" fontId="17" fillId="58" borderId="0" xfId="1" applyNumberFormat="1" applyFont="1" applyFill="1" applyBorder="1" applyAlignment="1" applyProtection="1">
      <alignment wrapText="1"/>
    </xf>
    <xf numFmtId="1" fontId="12" fillId="58" borderId="0" xfId="0" applyNumberFormat="1" applyFont="1" applyFill="1" applyAlignment="1">
      <alignment horizontal="left" wrapText="1" indent="1"/>
    </xf>
    <xf numFmtId="44" fontId="12" fillId="58" borderId="0" xfId="1" applyFont="1" applyFill="1" applyBorder="1" applyAlignment="1" applyProtection="1">
      <alignment horizontal="right" wrapText="1"/>
    </xf>
    <xf numFmtId="165" fontId="12" fillId="58" borderId="0" xfId="0" applyNumberFormat="1" applyFont="1" applyFill="1" applyAlignment="1">
      <alignment horizontal="left" wrapText="1"/>
    </xf>
    <xf numFmtId="164" fontId="12" fillId="0" borderId="23" xfId="0" applyNumberFormat="1" applyFont="1" applyBorder="1" applyAlignment="1">
      <alignment horizontal="right" wrapText="1" indent="1"/>
    </xf>
    <xf numFmtId="0" fontId="12" fillId="0" borderId="23" xfId="0" applyFont="1" applyBorder="1" applyAlignment="1">
      <alignment wrapText="1"/>
    </xf>
    <xf numFmtId="0" fontId="12" fillId="0" borderId="23" xfId="0" applyFont="1" applyBorder="1" applyAlignment="1">
      <alignment horizontal="left" wrapText="1" indent="1"/>
    </xf>
    <xf numFmtId="0" fontId="19" fillId="0" borderId="23" xfId="3" applyFont="1" applyBorder="1" applyAlignment="1" applyProtection="1">
      <alignment wrapText="1"/>
    </xf>
    <xf numFmtId="0" fontId="12" fillId="0" borderId="23" xfId="0" applyFont="1" applyBorder="1" applyAlignment="1">
      <alignment horizontal="right" wrapText="1"/>
    </xf>
    <xf numFmtId="0" fontId="19" fillId="0" borderId="23" xfId="3" applyFont="1" applyBorder="1" applyAlignment="1" applyProtection="1">
      <alignment horizontal="left" vertical="top" wrapText="1"/>
    </xf>
    <xf numFmtId="0" fontId="19" fillId="0" borderId="23" xfId="3" applyFont="1" applyBorder="1" applyAlignment="1" applyProtection="1">
      <alignment horizontal="left" wrapText="1"/>
    </xf>
    <xf numFmtId="0" fontId="19" fillId="0" borderId="23" xfId="3" applyFont="1" applyBorder="1" applyAlignment="1" applyProtection="1">
      <alignment horizontal="center" wrapText="1"/>
    </xf>
    <xf numFmtId="44" fontId="7" fillId="20" borderId="23" xfId="1" applyFont="1" applyFill="1" applyBorder="1" applyAlignment="1" applyProtection="1">
      <alignment wrapText="1"/>
    </xf>
    <xf numFmtId="44" fontId="12" fillId="0" borderId="23" xfId="1" applyFont="1" applyBorder="1" applyAlignment="1" applyProtection="1">
      <alignment wrapText="1"/>
    </xf>
    <xf numFmtId="49" fontId="12" fillId="0" borderId="23" xfId="1" applyNumberFormat="1" applyFont="1" applyBorder="1" applyAlignment="1" applyProtection="1">
      <alignment wrapText="1"/>
    </xf>
    <xf numFmtId="44" fontId="12" fillId="0" borderId="23" xfId="1" applyFont="1" applyBorder="1" applyAlignment="1" applyProtection="1">
      <alignment horizontal="center" wrapText="1"/>
    </xf>
    <xf numFmtId="44" fontId="7" fillId="0" borderId="23" xfId="1" applyFont="1" applyBorder="1" applyAlignment="1" applyProtection="1">
      <alignment horizontal="right" wrapText="1"/>
    </xf>
    <xf numFmtId="0" fontId="12" fillId="0" borderId="23" xfId="1" applyNumberFormat="1" applyFont="1" applyBorder="1" applyAlignment="1" applyProtection="1">
      <alignment wrapText="1"/>
    </xf>
    <xf numFmtId="166" fontId="12" fillId="0" borderId="23" xfId="0" applyNumberFormat="1" applyFont="1" applyBorder="1" applyAlignment="1">
      <alignment horizontal="right" wrapText="1"/>
    </xf>
    <xf numFmtId="0" fontId="12" fillId="58" borderId="0" xfId="0" applyFont="1" applyFill="1" applyAlignment="1">
      <alignment horizontal="left" wrapText="1" indent="1"/>
    </xf>
    <xf numFmtId="0" fontId="19" fillId="58" borderId="0" xfId="3" applyFont="1" applyFill="1" applyBorder="1" applyAlignment="1" applyProtection="1">
      <alignment wrapText="1"/>
    </xf>
    <xf numFmtId="164" fontId="12" fillId="58" borderId="0" xfId="0" applyNumberFormat="1" applyFont="1" applyFill="1" applyAlignment="1">
      <alignment horizontal="right" indent="1"/>
    </xf>
    <xf numFmtId="0" fontId="12" fillId="58" borderId="0" xfId="0" applyFont="1" applyFill="1" applyAlignment="1">
      <alignment horizontal="left"/>
    </xf>
    <xf numFmtId="18" fontId="12" fillId="58" borderId="0" xfId="0" applyNumberFormat="1" applyFont="1" applyFill="1" applyAlignment="1">
      <alignment horizontal="center"/>
    </xf>
    <xf numFmtId="2" fontId="12" fillId="58" borderId="0" xfId="0" applyNumberFormat="1" applyFont="1" applyFill="1" applyAlignment="1">
      <alignment horizontal="center"/>
    </xf>
    <xf numFmtId="1" fontId="12" fillId="58" borderId="0" xfId="0" applyNumberFormat="1" applyFont="1" applyFill="1" applyAlignment="1">
      <alignment horizontal="center"/>
    </xf>
    <xf numFmtId="0" fontId="12" fillId="58" borderId="0" xfId="0" applyFont="1" applyFill="1" applyAlignment="1">
      <alignment horizontal="left" vertical="top" wrapText="1"/>
    </xf>
    <xf numFmtId="44" fontId="12" fillId="18" borderId="0" xfId="1" applyFont="1" applyFill="1" applyBorder="1" applyAlignment="1" applyProtection="1">
      <alignment wrapText="1"/>
    </xf>
    <xf numFmtId="49" fontId="12" fillId="18" borderId="0" xfId="1" applyNumberFormat="1" applyFont="1" applyFill="1" applyBorder="1" applyAlignment="1" applyProtection="1">
      <alignment wrapText="1"/>
    </xf>
    <xf numFmtId="44" fontId="7" fillId="18" borderId="0" xfId="1" applyFont="1" applyFill="1" applyBorder="1" applyAlignment="1" applyProtection="1">
      <alignment wrapText="1"/>
    </xf>
    <xf numFmtId="44" fontId="12" fillId="18" borderId="0" xfId="1" applyFont="1" applyFill="1" applyBorder="1" applyAlignment="1" applyProtection="1">
      <alignment horizontal="center" wrapText="1"/>
    </xf>
    <xf numFmtId="44" fontId="12" fillId="18" borderId="0" xfId="1" applyFont="1" applyFill="1" applyBorder="1" applyAlignment="1" applyProtection="1">
      <alignment horizontal="right" wrapText="1"/>
    </xf>
    <xf numFmtId="18" fontId="12" fillId="18" borderId="33" xfId="0" applyNumberFormat="1" applyFont="1" applyFill="1" applyBorder="1" applyAlignment="1">
      <alignment horizontal="center" wrapText="1"/>
    </xf>
    <xf numFmtId="18" fontId="12" fillId="18" borderId="16" xfId="0" applyNumberFormat="1" applyFont="1" applyFill="1" applyBorder="1" applyAlignment="1">
      <alignment horizontal="center" wrapText="1"/>
    </xf>
    <xf numFmtId="2" fontId="12" fillId="18" borderId="16" xfId="0" applyNumberFormat="1" applyFont="1" applyFill="1" applyBorder="1" applyAlignment="1">
      <alignment horizontal="center" wrapText="1"/>
    </xf>
    <xf numFmtId="2" fontId="12" fillId="18" borderId="29" xfId="0" applyNumberFormat="1" applyFont="1" applyFill="1" applyBorder="1" applyAlignment="1">
      <alignment horizontal="center" wrapText="1"/>
    </xf>
    <xf numFmtId="18" fontId="12" fillId="18" borderId="29" xfId="0" applyNumberFormat="1" applyFont="1" applyFill="1" applyBorder="1" applyAlignment="1">
      <alignment horizontal="center" wrapText="1"/>
    </xf>
    <xf numFmtId="0" fontId="73" fillId="0" borderId="116" xfId="0" applyFont="1" applyBorder="1" applyAlignment="1" applyProtection="1">
      <alignment horizontal="center" wrapText="1"/>
      <protection locked="0"/>
    </xf>
    <xf numFmtId="0" fontId="12" fillId="0" borderId="33" xfId="0" applyFont="1" applyBorder="1" applyAlignment="1" applyProtection="1">
      <alignment horizontal="center" wrapText="1"/>
      <protection locked="0"/>
    </xf>
    <xf numFmtId="0" fontId="24" fillId="0" borderId="120" xfId="0" applyFont="1" applyBorder="1" applyAlignment="1" applyProtection="1">
      <alignment wrapText="1"/>
      <protection locked="0"/>
    </xf>
    <xf numFmtId="0" fontId="12" fillId="0" borderId="22" xfId="0" applyFont="1" applyBorder="1" applyAlignment="1" applyProtection="1">
      <alignment horizontal="center" wrapText="1"/>
      <protection locked="0"/>
    </xf>
    <xf numFmtId="0" fontId="12" fillId="0" borderId="23" xfId="0" applyFont="1" applyBorder="1" applyAlignment="1" applyProtection="1">
      <alignment horizontal="center" wrapText="1"/>
      <protection locked="0"/>
    </xf>
    <xf numFmtId="16" fontId="12" fillId="0" borderId="23" xfId="0" applyNumberFormat="1" applyFont="1" applyBorder="1" applyAlignment="1" applyProtection="1">
      <alignment horizontal="center" wrapText="1"/>
      <protection locked="0"/>
    </xf>
    <xf numFmtId="0" fontId="12" fillId="0" borderId="116" xfId="0" applyFont="1" applyBorder="1" applyAlignment="1" applyProtection="1">
      <alignment horizontal="center" wrapText="1"/>
      <protection locked="0"/>
    </xf>
    <xf numFmtId="0" fontId="12" fillId="0" borderId="93" xfId="0" applyFont="1" applyBorder="1" applyAlignment="1" applyProtection="1">
      <alignment horizontal="center" wrapText="1"/>
      <protection locked="0"/>
    </xf>
    <xf numFmtId="0" fontId="23" fillId="0" borderId="28" xfId="0" applyFont="1" applyBorder="1" applyAlignment="1" applyProtection="1">
      <alignment wrapText="1"/>
      <protection locked="0"/>
    </xf>
    <xf numFmtId="16" fontId="12" fillId="0" borderId="93" xfId="0" applyNumberFormat="1" applyFont="1" applyBorder="1" applyAlignment="1" applyProtection="1">
      <alignment horizontal="center" wrapText="1"/>
      <protection locked="0"/>
    </xf>
    <xf numFmtId="0" fontId="12" fillId="0" borderId="164" xfId="0" applyFont="1" applyBorder="1" applyAlignment="1" applyProtection="1">
      <alignment horizontal="center" vertical="top" wrapText="1"/>
      <protection locked="0"/>
    </xf>
    <xf numFmtId="0" fontId="23" fillId="0" borderId="223" xfId="0" applyFont="1" applyBorder="1" applyAlignment="1" applyProtection="1">
      <alignment wrapText="1"/>
      <protection locked="0"/>
    </xf>
    <xf numFmtId="16" fontId="12" fillId="0" borderId="31" xfId="0" applyNumberFormat="1" applyFont="1" applyBorder="1" applyAlignment="1" applyProtection="1">
      <alignment horizontal="center"/>
      <protection locked="0"/>
    </xf>
    <xf numFmtId="0" fontId="18" fillId="0" borderId="22" xfId="0" applyFont="1" applyBorder="1" applyAlignment="1" applyProtection="1">
      <alignment horizontal="left" wrapText="1"/>
      <protection locked="0"/>
    </xf>
    <xf numFmtId="0" fontId="12" fillId="0" borderId="120" xfId="0" applyFont="1" applyBorder="1" applyAlignment="1" applyProtection="1">
      <alignment horizontal="left" vertical="center" wrapText="1"/>
      <protection locked="0"/>
    </xf>
    <xf numFmtId="16" fontId="12" fillId="0" borderId="25" xfId="0" applyNumberFormat="1" applyFont="1" applyBorder="1" applyAlignment="1" applyProtection="1">
      <alignment horizontal="center"/>
      <protection locked="0"/>
    </xf>
    <xf numFmtId="0" fontId="12" fillId="0" borderId="28" xfId="0" applyFont="1" applyBorder="1" applyAlignment="1" applyProtection="1">
      <alignment horizontal="left" vertical="center" wrapText="1"/>
      <protection locked="0"/>
    </xf>
    <xf numFmtId="0" fontId="73" fillId="0" borderId="93" xfId="0" applyFont="1" applyBorder="1" applyAlignment="1" applyProtection="1">
      <alignment horizontal="center" wrapText="1"/>
      <protection locked="0"/>
    </xf>
    <xf numFmtId="0" fontId="16" fillId="0" borderId="31" xfId="3" applyFont="1" applyFill="1" applyBorder="1" applyAlignment="1" applyProtection="1">
      <alignment horizontal="center"/>
      <protection locked="0"/>
    </xf>
    <xf numFmtId="0" fontId="21" fillId="0" borderId="31" xfId="0" applyFont="1" applyBorder="1" applyAlignment="1" applyProtection="1">
      <alignment horizontal="center"/>
      <protection locked="0"/>
    </xf>
    <xf numFmtId="0" fontId="23" fillId="0" borderId="31" xfId="0" applyFont="1" applyBorder="1" applyAlignment="1" applyProtection="1">
      <alignment horizontal="center" wrapText="1"/>
      <protection locked="0"/>
    </xf>
    <xf numFmtId="0" fontId="16" fillId="0" borderId="25" xfId="3" applyFont="1" applyFill="1" applyBorder="1" applyAlignment="1" applyProtection="1">
      <alignment horizontal="center" wrapText="1"/>
      <protection locked="0"/>
    </xf>
    <xf numFmtId="16" fontId="12" fillId="0" borderId="25" xfId="0" applyNumberFormat="1" applyFont="1" applyBorder="1" applyAlignment="1" applyProtection="1">
      <alignment horizontal="center" wrapText="1"/>
      <protection locked="0"/>
    </xf>
    <xf numFmtId="49" fontId="12" fillId="0" borderId="23" xfId="1" applyNumberFormat="1" applyFont="1" applyFill="1" applyBorder="1" applyAlignment="1" applyProtection="1">
      <alignment wrapText="1"/>
      <protection locked="0"/>
    </xf>
    <xf numFmtId="49" fontId="17" fillId="0" borderId="23" xfId="1" applyNumberFormat="1" applyFont="1" applyFill="1" applyBorder="1" applyAlignment="1" applyProtection="1">
      <alignment wrapText="1"/>
      <protection locked="0"/>
    </xf>
    <xf numFmtId="49" fontId="7" fillId="0" borderId="16" xfId="1" applyNumberFormat="1" applyFont="1" applyFill="1" applyBorder="1" applyAlignment="1" applyProtection="1">
      <alignment wrapText="1"/>
      <protection locked="0"/>
    </xf>
    <xf numFmtId="0" fontId="55" fillId="0" borderId="23" xfId="0" applyFont="1" applyBorder="1" applyAlignment="1" applyProtection="1">
      <alignment horizontal="left" vertical="center" wrapText="1"/>
      <protection locked="0"/>
    </xf>
    <xf numFmtId="164" fontId="74" fillId="58" borderId="9" xfId="0" applyNumberFormat="1" applyFont="1" applyFill="1" applyBorder="1" applyAlignment="1">
      <alignment wrapText="1"/>
    </xf>
    <xf numFmtId="18" fontId="12" fillId="0" borderId="22" xfId="0" applyNumberFormat="1" applyFont="1" applyBorder="1" applyAlignment="1" applyProtection="1">
      <alignment horizontal="center" vertical="center" wrapText="1"/>
      <protection locked="0"/>
    </xf>
    <xf numFmtId="18" fontId="12" fillId="0" borderId="23" xfId="0" applyNumberFormat="1" applyFont="1" applyBorder="1" applyAlignment="1" applyProtection="1">
      <alignment horizontal="center" vertical="center" wrapText="1"/>
      <protection locked="0"/>
    </xf>
    <xf numFmtId="1" fontId="12" fillId="0" borderId="23" xfId="0" applyNumberFormat="1" applyFont="1" applyBorder="1" applyAlignment="1" applyProtection="1">
      <alignment horizontal="center" vertical="center" wrapText="1"/>
      <protection locked="0"/>
    </xf>
    <xf numFmtId="2" fontId="12" fillId="18" borderId="25" xfId="0" applyNumberFormat="1" applyFont="1" applyFill="1" applyBorder="1" applyAlignment="1">
      <alignment horizontal="center" vertical="center" wrapText="1"/>
    </xf>
    <xf numFmtId="1" fontId="12" fillId="0" borderId="28" xfId="0" applyNumberFormat="1" applyFont="1" applyBorder="1" applyAlignment="1" applyProtection="1">
      <alignment horizontal="center" vertical="center" wrapText="1"/>
      <protection locked="0"/>
    </xf>
    <xf numFmtId="0" fontId="10" fillId="0" borderId="17" xfId="3" applyBorder="1" applyAlignment="1" applyProtection="1">
      <alignment horizontal="left" wrapText="1"/>
      <protection locked="0"/>
    </xf>
    <xf numFmtId="0" fontId="21" fillId="0" borderId="31" xfId="0" applyFont="1" applyBorder="1" applyAlignment="1">
      <alignment horizontal="center"/>
    </xf>
    <xf numFmtId="0" fontId="21" fillId="0" borderId="26" xfId="0" applyFont="1" applyBorder="1" applyAlignment="1">
      <alignment horizontal="center"/>
    </xf>
    <xf numFmtId="0" fontId="23" fillId="0" borderId="26" xfId="0" applyFont="1" applyBorder="1" applyAlignment="1" applyProtection="1">
      <alignment horizontal="center" wrapText="1"/>
      <protection locked="0"/>
    </xf>
    <xf numFmtId="0" fontId="10" fillId="0" borderId="46" xfId="3" applyFill="1" applyBorder="1" applyAlignment="1" applyProtection="1">
      <alignment wrapText="1"/>
      <protection locked="0"/>
    </xf>
    <xf numFmtId="0" fontId="8" fillId="28" borderId="46" xfId="0" applyFont="1" applyFill="1" applyBorder="1" applyAlignment="1" applyProtection="1">
      <alignment horizontal="center" wrapText="1"/>
      <protection locked="0"/>
    </xf>
    <xf numFmtId="0" fontId="10" fillId="0" borderId="46" xfId="3" applyFill="1" applyBorder="1" applyAlignment="1" applyProtection="1">
      <alignment horizontal="left" wrapText="1"/>
      <protection locked="0"/>
    </xf>
    <xf numFmtId="0" fontId="10" fillId="0" borderId="58" xfId="3" applyBorder="1" applyAlignment="1" applyProtection="1">
      <alignment horizontal="left" wrapText="1"/>
      <protection locked="0"/>
    </xf>
    <xf numFmtId="0" fontId="8" fillId="28" borderId="58" xfId="0" applyFont="1" applyFill="1" applyBorder="1" applyAlignment="1" applyProtection="1">
      <alignment horizontal="center" wrapText="1"/>
      <protection locked="0"/>
    </xf>
    <xf numFmtId="0" fontId="8" fillId="28" borderId="73" xfId="0" applyFont="1" applyFill="1" applyBorder="1" applyAlignment="1" applyProtection="1">
      <alignment horizontal="center" wrapText="1"/>
      <protection locked="0"/>
    </xf>
    <xf numFmtId="0" fontId="8" fillId="0" borderId="99" xfId="3" applyFont="1" applyFill="1" applyBorder="1" applyAlignment="1">
      <alignment horizontal="center" wrapText="1"/>
    </xf>
    <xf numFmtId="0" fontId="8" fillId="0" borderId="101" xfId="3" applyFont="1" applyFill="1" applyBorder="1" applyAlignment="1">
      <alignment horizontal="center" wrapText="1"/>
    </xf>
    <xf numFmtId="0" fontId="8" fillId="0" borderId="106" xfId="3" applyFont="1" applyFill="1" applyBorder="1" applyAlignment="1" applyProtection="1">
      <alignment horizontal="center" wrapText="1"/>
      <protection locked="0"/>
    </xf>
    <xf numFmtId="0" fontId="10" fillId="0" borderId="16" xfId="3" applyBorder="1"/>
    <xf numFmtId="0" fontId="8" fillId="0" borderId="101" xfId="3" applyFont="1" applyFill="1" applyBorder="1" applyAlignment="1" applyProtection="1">
      <alignment horizontal="center" wrapText="1"/>
      <protection locked="0"/>
    </xf>
    <xf numFmtId="0" fontId="27" fillId="0" borderId="26" xfId="3" applyFont="1" applyFill="1" applyBorder="1" applyAlignment="1" applyProtection="1">
      <alignment horizontal="center" wrapText="1"/>
      <protection locked="0"/>
    </xf>
    <xf numFmtId="0" fontId="8" fillId="0" borderId="81" xfId="3" applyFont="1" applyFill="1" applyBorder="1" applyAlignment="1" applyProtection="1">
      <alignment horizontal="center" wrapText="1"/>
      <protection locked="0"/>
    </xf>
    <xf numFmtId="0" fontId="8" fillId="29" borderId="99" xfId="0" applyFont="1" applyFill="1" applyBorder="1" applyAlignment="1">
      <alignment horizontal="left" wrapText="1"/>
    </xf>
    <xf numFmtId="0" fontId="8" fillId="19" borderId="129" xfId="0" applyFont="1" applyFill="1" applyBorder="1" applyAlignment="1" applyProtection="1">
      <alignment horizontal="center" wrapText="1"/>
      <protection locked="0"/>
    </xf>
    <xf numFmtId="0" fontId="11" fillId="21" borderId="99" xfId="3" applyFont="1" applyFill="1" applyBorder="1" applyAlignment="1" applyProtection="1">
      <alignment horizontal="center" wrapText="1"/>
      <protection locked="0"/>
    </xf>
    <xf numFmtId="44" fontId="8" fillId="37" borderId="129" xfId="1" applyFont="1" applyFill="1" applyBorder="1" applyAlignment="1" applyProtection="1">
      <alignment wrapText="1"/>
      <protection locked="0"/>
    </xf>
    <xf numFmtId="49" fontId="12" fillId="19" borderId="122" xfId="1" applyNumberFormat="1" applyFont="1" applyFill="1" applyBorder="1" applyAlignment="1" applyProtection="1">
      <alignment wrapText="1"/>
      <protection locked="0"/>
    </xf>
    <xf numFmtId="0" fontId="10" fillId="29" borderId="17" xfId="3" applyFill="1" applyBorder="1" applyAlignment="1" applyProtection="1">
      <alignment horizontal="left" wrapText="1"/>
      <protection locked="0"/>
    </xf>
    <xf numFmtId="0" fontId="15" fillId="0" borderId="16" xfId="3" applyFont="1" applyFill="1" applyBorder="1" applyAlignment="1" applyProtection="1">
      <alignment wrapText="1"/>
      <protection locked="0"/>
    </xf>
    <xf numFmtId="0" fontId="10" fillId="19" borderId="97" xfId="3" applyFill="1" applyBorder="1" applyAlignment="1" applyProtection="1">
      <alignment horizontal="center" wrapText="1"/>
      <protection locked="0"/>
    </xf>
    <xf numFmtId="0" fontId="39" fillId="0" borderId="0" xfId="0" applyFont="1"/>
    <xf numFmtId="0" fontId="9" fillId="19" borderId="0" xfId="0" applyFont="1" applyFill="1"/>
    <xf numFmtId="0" fontId="10" fillId="0" borderId="18" xfId="3" applyFill="1" applyBorder="1" applyAlignment="1" applyProtection="1">
      <alignment wrapText="1"/>
      <protection locked="0"/>
    </xf>
    <xf numFmtId="44" fontId="8" fillId="38" borderId="18" xfId="1" applyFont="1" applyFill="1" applyBorder="1" applyAlignment="1" applyProtection="1">
      <alignment wrapText="1"/>
      <protection locked="0"/>
    </xf>
    <xf numFmtId="0" fontId="11" fillId="21" borderId="21" xfId="3" applyFont="1" applyFill="1" applyBorder="1" applyAlignment="1" applyProtection="1">
      <alignment horizontal="center" wrapText="1"/>
      <protection locked="0"/>
    </xf>
    <xf numFmtId="0" fontId="10" fillId="19" borderId="31" xfId="3" applyFill="1" applyBorder="1" applyAlignment="1" applyProtection="1">
      <alignment horizontal="center" wrapText="1"/>
      <protection locked="0"/>
    </xf>
    <xf numFmtId="16" fontId="8" fillId="28" borderId="21" xfId="0" applyNumberFormat="1" applyFont="1" applyFill="1" applyBorder="1" applyAlignment="1" applyProtection="1">
      <alignment horizontal="center" wrapText="1"/>
      <protection locked="0"/>
    </xf>
    <xf numFmtId="0" fontId="11" fillId="21" borderId="97" xfId="3" applyFont="1" applyFill="1" applyBorder="1" applyAlignment="1" applyProtection="1">
      <alignment horizontal="center" wrapText="1"/>
      <protection locked="0"/>
    </xf>
    <xf numFmtId="0" fontId="11" fillId="21" borderId="26" xfId="3" applyFont="1" applyFill="1" applyBorder="1" applyAlignment="1" applyProtection="1">
      <alignment horizontal="center" wrapText="1"/>
      <protection locked="0"/>
    </xf>
    <xf numFmtId="49" fontId="31" fillId="28" borderId="17" xfId="1" applyNumberFormat="1" applyFont="1" applyFill="1" applyBorder="1" applyAlignment="1" applyProtection="1">
      <alignment wrapText="1"/>
      <protection locked="0"/>
    </xf>
    <xf numFmtId="0" fontId="9" fillId="34" borderId="60" xfId="0" applyFont="1" applyFill="1" applyBorder="1" applyAlignment="1">
      <alignment wrapText="1"/>
    </xf>
    <xf numFmtId="0" fontId="11" fillId="28" borderId="25" xfId="3" applyFont="1" applyFill="1" applyBorder="1" applyAlignment="1" applyProtection="1">
      <alignment horizontal="center" wrapText="1"/>
      <protection locked="0"/>
    </xf>
    <xf numFmtId="0" fontId="11" fillId="28" borderId="26" xfId="3" applyFont="1" applyFill="1" applyBorder="1" applyAlignment="1" applyProtection="1">
      <alignment horizontal="center" wrapText="1"/>
      <protection locked="0"/>
    </xf>
    <xf numFmtId="0" fontId="8" fillId="29" borderId="31" xfId="0" applyFont="1" applyFill="1" applyBorder="1" applyAlignment="1">
      <alignment horizontal="left" wrapText="1"/>
    </xf>
    <xf numFmtId="0" fontId="10" fillId="0" borderId="17" xfId="3" applyBorder="1" applyAlignment="1" applyProtection="1">
      <alignment wrapText="1"/>
      <protection locked="0"/>
    </xf>
    <xf numFmtId="0" fontId="8" fillId="29" borderId="17" xfId="0" applyFont="1" applyFill="1" applyBorder="1" applyAlignment="1" applyProtection="1">
      <alignment horizontal="right"/>
      <protection locked="0"/>
    </xf>
    <xf numFmtId="16" fontId="22" fillId="19" borderId="18" xfId="0" applyNumberFormat="1" applyFont="1" applyFill="1" applyBorder="1" applyAlignment="1" applyProtection="1">
      <alignment horizontal="center" wrapText="1"/>
      <protection locked="0"/>
    </xf>
    <xf numFmtId="16" fontId="22" fillId="19" borderId="17" xfId="0" applyNumberFormat="1" applyFont="1" applyFill="1" applyBorder="1" applyAlignment="1" applyProtection="1">
      <alignment horizontal="center" wrapText="1"/>
      <protection locked="0"/>
    </xf>
    <xf numFmtId="44" fontId="8" fillId="37" borderId="17" xfId="1" applyFont="1" applyFill="1" applyBorder="1" applyAlignment="1" applyProtection="1">
      <alignment wrapText="1"/>
      <protection locked="0"/>
    </xf>
    <xf numFmtId="2" fontId="54" fillId="0" borderId="17" xfId="0" applyNumberFormat="1" applyFont="1" applyBorder="1" applyAlignment="1" applyProtection="1">
      <alignment horizontal="center" wrapText="1"/>
      <protection locked="0"/>
    </xf>
    <xf numFmtId="0" fontId="8" fillId="28" borderId="17" xfId="0" applyFont="1" applyFill="1" applyBorder="1" applyAlignment="1" applyProtection="1">
      <alignment horizontal="center"/>
      <protection locked="0"/>
    </xf>
    <xf numFmtId="44" fontId="8" fillId="28" borderId="17" xfId="1" applyFont="1" applyFill="1" applyBorder="1" applyAlignment="1" applyProtection="1">
      <alignment wrapText="1"/>
      <protection locked="0"/>
    </xf>
    <xf numFmtId="49" fontId="17" fillId="28" borderId="17" xfId="1" applyNumberFormat="1" applyFont="1" applyFill="1" applyBorder="1" applyAlignment="1" applyProtection="1">
      <alignment wrapText="1"/>
      <protection locked="0"/>
    </xf>
    <xf numFmtId="0" fontId="25" fillId="29" borderId="17" xfId="0" applyFont="1" applyFill="1" applyBorder="1" applyAlignment="1">
      <alignment horizontal="left" wrapText="1"/>
    </xf>
    <xf numFmtId="1" fontId="22" fillId="0" borderId="17" xfId="0" applyNumberFormat="1" applyFont="1" applyBorder="1" applyAlignment="1">
      <alignment horizontal="center" wrapText="1"/>
    </xf>
    <xf numFmtId="0" fontId="10" fillId="0" borderId="21" xfId="3" applyFill="1" applyBorder="1" applyAlignment="1" applyProtection="1">
      <alignment wrapText="1"/>
      <protection locked="0"/>
    </xf>
    <xf numFmtId="0" fontId="10" fillId="0" borderId="96" xfId="3" applyFill="1" applyBorder="1" applyAlignment="1" applyProtection="1">
      <alignment horizontal="left" wrapText="1"/>
      <protection locked="0"/>
    </xf>
    <xf numFmtId="0" fontId="12" fillId="29" borderId="17" xfId="0" applyFont="1" applyFill="1" applyBorder="1" applyAlignment="1" applyProtection="1">
      <alignment horizontal="left" wrapText="1"/>
      <protection locked="0"/>
    </xf>
    <xf numFmtId="0" fontId="10" fillId="29" borderId="21" xfId="3" applyFill="1" applyBorder="1" applyAlignment="1" applyProtection="1">
      <alignment wrapText="1"/>
      <protection locked="0"/>
    </xf>
    <xf numFmtId="0" fontId="22" fillId="19" borderId="21" xfId="0" applyFont="1" applyFill="1" applyBorder="1" applyAlignment="1" applyProtection="1">
      <alignment horizontal="left" wrapText="1"/>
      <protection locked="0"/>
    </xf>
    <xf numFmtId="0" fontId="56" fillId="29" borderId="17" xfId="3" applyFont="1" applyFill="1" applyBorder="1" applyAlignment="1" applyProtection="1">
      <alignment wrapText="1"/>
      <protection locked="0"/>
    </xf>
    <xf numFmtId="0" fontId="8" fillId="28" borderId="21" xfId="0" applyFont="1" applyFill="1" applyBorder="1" applyAlignment="1" applyProtection="1">
      <alignment horizontal="left" wrapText="1"/>
      <protection locked="0"/>
    </xf>
    <xf numFmtId="44" fontId="8" fillId="38" borderId="17" xfId="1" applyFont="1" applyFill="1" applyBorder="1" applyAlignment="1" applyProtection="1">
      <alignment wrapText="1"/>
      <protection locked="0"/>
    </xf>
    <xf numFmtId="0" fontId="10" fillId="29" borderId="18" xfId="3" applyFill="1" applyBorder="1" applyAlignment="1" applyProtection="1">
      <alignment wrapText="1"/>
      <protection locked="0"/>
    </xf>
    <xf numFmtId="0" fontId="51" fillId="19" borderId="0" xfId="0" applyFont="1" applyFill="1"/>
    <xf numFmtId="0" fontId="10" fillId="29" borderId="17" xfId="3" applyFill="1" applyBorder="1" applyAlignment="1" applyProtection="1">
      <alignment wrapText="1"/>
      <protection locked="0"/>
    </xf>
    <xf numFmtId="0" fontId="11" fillId="0" borderId="17" xfId="3" applyFont="1" applyBorder="1" applyAlignment="1" applyProtection="1">
      <alignment horizontal="left" wrapText="1"/>
      <protection locked="0"/>
    </xf>
    <xf numFmtId="49" fontId="17" fillId="19" borderId="122" xfId="1" applyNumberFormat="1" applyFont="1" applyFill="1" applyBorder="1" applyAlignment="1" applyProtection="1">
      <alignment wrapText="1"/>
      <protection locked="0"/>
    </xf>
    <xf numFmtId="0" fontId="25" fillId="0" borderId="0" xfId="0" applyFont="1"/>
    <xf numFmtId="0" fontId="8" fillId="29" borderId="17" xfId="0" applyFont="1" applyFill="1" applyBorder="1" applyAlignment="1" applyProtection="1">
      <alignment wrapText="1"/>
      <protection locked="0"/>
    </xf>
    <xf numFmtId="0" fontId="25" fillId="29" borderId="0" xfId="0" applyFont="1" applyFill="1"/>
    <xf numFmtId="0" fontId="25" fillId="29" borderId="0" xfId="0" applyFont="1" applyFill="1" applyAlignment="1">
      <alignment horizontal="right"/>
    </xf>
    <xf numFmtId="0" fontId="12" fillId="29" borderId="21" xfId="1" applyNumberFormat="1" applyFont="1" applyFill="1" applyBorder="1" applyAlignment="1" applyProtection="1">
      <alignment wrapText="1"/>
      <protection locked="0"/>
    </xf>
    <xf numFmtId="0" fontId="25" fillId="29" borderId="16" xfId="0" applyFont="1" applyFill="1" applyBorder="1" applyAlignment="1">
      <alignment horizontal="left" wrapText="1"/>
    </xf>
    <xf numFmtId="0" fontId="9" fillId="29" borderId="21" xfId="0" applyFont="1" applyFill="1" applyBorder="1" applyAlignment="1" applyProtection="1">
      <alignment horizontal="left" wrapText="1" indent="1"/>
      <protection locked="0"/>
    </xf>
    <xf numFmtId="0" fontId="10" fillId="29" borderId="21" xfId="3" applyNumberFormat="1" applyFill="1" applyBorder="1" applyAlignment="1" applyProtection="1">
      <alignment wrapText="1"/>
      <protection locked="0"/>
    </xf>
    <xf numFmtId="0" fontId="25" fillId="29" borderId="32" xfId="0" applyFont="1" applyFill="1" applyBorder="1" applyAlignment="1">
      <alignment horizontal="left" wrapText="1"/>
    </xf>
    <xf numFmtId="0" fontId="11" fillId="0" borderId="17" xfId="3" applyFont="1" applyFill="1" applyBorder="1" applyAlignment="1" applyProtection="1">
      <alignment horizontal="left" vertical="top" wrapText="1"/>
      <protection locked="0"/>
    </xf>
    <xf numFmtId="0" fontId="10" fillId="29" borderId="21" xfId="3" applyFill="1" applyBorder="1" applyAlignment="1" applyProtection="1">
      <alignment horizontal="left" wrapText="1"/>
      <protection locked="0"/>
    </xf>
    <xf numFmtId="0" fontId="8" fillId="29" borderId="31" xfId="0" applyFont="1" applyFill="1" applyBorder="1" applyAlignment="1" applyProtection="1">
      <alignment wrapText="1"/>
      <protection locked="0"/>
    </xf>
    <xf numFmtId="0" fontId="51" fillId="29" borderId="17" xfId="3" applyFont="1" applyFill="1" applyBorder="1" applyAlignment="1" applyProtection="1">
      <alignment wrapText="1"/>
      <protection locked="0"/>
    </xf>
    <xf numFmtId="0" fontId="10" fillId="0" borderId="21" xfId="3" applyBorder="1" applyAlignment="1" applyProtection="1">
      <alignment horizontal="left" wrapText="1"/>
      <protection locked="0"/>
    </xf>
    <xf numFmtId="44" fontId="8" fillId="28" borderId="19" xfId="1" applyFont="1" applyFill="1" applyBorder="1" applyAlignment="1" applyProtection="1">
      <alignment wrapText="1"/>
      <protection locked="0"/>
    </xf>
    <xf numFmtId="49" fontId="7" fillId="28" borderId="17" xfId="1" applyNumberFormat="1" applyFont="1" applyFill="1" applyBorder="1" applyAlignment="1" applyProtection="1">
      <alignment wrapText="1"/>
      <protection locked="0"/>
    </xf>
    <xf numFmtId="0" fontId="11" fillId="0" borderId="27" xfId="3" applyFont="1" applyBorder="1" applyAlignment="1" applyProtection="1">
      <alignment horizontal="center" wrapText="1"/>
      <protection locked="0"/>
    </xf>
    <xf numFmtId="44" fontId="8" fillId="19" borderId="17" xfId="1" applyFont="1" applyFill="1" applyBorder="1" applyAlignment="1" applyProtection="1">
      <alignment wrapText="1"/>
      <protection locked="0"/>
    </xf>
    <xf numFmtId="0" fontId="55" fillId="19" borderId="141" xfId="0" applyFont="1" applyFill="1" applyBorder="1" applyAlignment="1">
      <alignment horizontal="left" vertical="center" wrapText="1"/>
    </xf>
    <xf numFmtId="0" fontId="12" fillId="0" borderId="19" xfId="0" applyFont="1" applyBorder="1" applyAlignment="1" applyProtection="1">
      <alignment horizontal="left" vertical="center"/>
      <protection locked="0"/>
    </xf>
    <xf numFmtId="0" fontId="10" fillId="0" borderId="17" xfId="3" applyFill="1" applyBorder="1" applyAlignment="1" applyProtection="1">
      <protection locked="0"/>
    </xf>
    <xf numFmtId="0" fontId="71" fillId="19" borderId="224" xfId="0" applyFont="1" applyFill="1" applyBorder="1" applyAlignment="1">
      <alignment horizontal="left" wrapText="1"/>
    </xf>
    <xf numFmtId="0" fontId="10" fillId="0" borderId="58" xfId="3" applyBorder="1" applyAlignment="1" applyProtection="1">
      <alignment wrapText="1"/>
      <protection locked="0"/>
    </xf>
    <xf numFmtId="0" fontId="10" fillId="0" borderId="16" xfId="3" applyBorder="1" applyAlignment="1" applyProtection="1">
      <alignment wrapText="1"/>
      <protection locked="0"/>
    </xf>
    <xf numFmtId="44" fontId="8" fillId="0" borderId="21" xfId="1" applyFont="1" applyBorder="1" applyAlignment="1" applyProtection="1">
      <alignment horizontal="center" wrapText="1"/>
      <protection locked="0"/>
    </xf>
    <xf numFmtId="0" fontId="12" fillId="0" borderId="21" xfId="1" applyNumberFormat="1" applyFont="1" applyBorder="1" applyAlignment="1" applyProtection="1">
      <alignment wrapText="1"/>
      <protection locked="0"/>
    </xf>
    <xf numFmtId="0" fontId="17" fillId="19" borderId="0" xfId="0" applyFont="1" applyFill="1"/>
    <xf numFmtId="164" fontId="8" fillId="0" borderId="0" xfId="0" applyNumberFormat="1" applyFont="1" applyAlignment="1">
      <alignment horizontal="right" wrapText="1" indent="1"/>
    </xf>
    <xf numFmtId="0" fontId="51" fillId="0" borderId="0" xfId="3" applyFont="1" applyFill="1" applyBorder="1" applyAlignment="1" applyProtection="1">
      <alignment wrapText="1"/>
      <protection locked="0"/>
    </xf>
    <xf numFmtId="0" fontId="8" fillId="0" borderId="0" xfId="0" applyFont="1" applyAlignment="1" applyProtection="1">
      <alignment horizontal="right"/>
      <protection locked="0"/>
    </xf>
    <xf numFmtId="16" fontId="8" fillId="0" borderId="0" xfId="0" applyNumberFormat="1" applyFont="1" applyAlignment="1" applyProtection="1">
      <alignment horizontal="center"/>
      <protection locked="0"/>
    </xf>
    <xf numFmtId="44" fontId="13" fillId="0" borderId="0" xfId="1" applyFont="1" applyFill="1" applyBorder="1" applyAlignment="1" applyProtection="1">
      <alignment wrapText="1"/>
      <protection locked="0"/>
    </xf>
    <xf numFmtId="49" fontId="17" fillId="0" borderId="0" xfId="1" applyNumberFormat="1" applyFont="1" applyFill="1" applyBorder="1" applyAlignment="1" applyProtection="1">
      <alignment wrapText="1"/>
      <protection locked="0"/>
    </xf>
    <xf numFmtId="164" fontId="8" fillId="0" borderId="0" xfId="0" applyNumberFormat="1" applyFont="1" applyAlignment="1" applyProtection="1">
      <alignment horizontal="center" wrapText="1" indent="1"/>
      <protection locked="0"/>
    </xf>
    <xf numFmtId="164" fontId="8" fillId="0" borderId="0" xfId="0" applyNumberFormat="1" applyFont="1" applyAlignment="1" applyProtection="1">
      <alignment horizontal="left" wrapText="1"/>
      <protection locked="0"/>
    </xf>
    <xf numFmtId="0" fontId="8" fillId="0" borderId="0" xfId="0" applyFont="1" applyAlignment="1" applyProtection="1">
      <alignment horizontal="left" wrapText="1" indent="1"/>
      <protection locked="0"/>
    </xf>
    <xf numFmtId="0" fontId="11" fillId="0" borderId="18" xfId="3" applyFont="1" applyFill="1" applyBorder="1" applyAlignment="1" applyProtection="1">
      <alignment horizontal="left" vertical="top" wrapText="1"/>
      <protection locked="0"/>
    </xf>
    <xf numFmtId="49" fontId="27" fillId="0" borderId="0" xfId="1" applyNumberFormat="1" applyFont="1" applyFill="1" applyBorder="1" applyAlignment="1" applyProtection="1">
      <alignment vertical="top" wrapText="1"/>
      <protection locked="0"/>
    </xf>
    <xf numFmtId="44" fontId="8" fillId="0" borderId="100" xfId="1" applyFont="1" applyFill="1" applyBorder="1" applyAlignment="1" applyProtection="1">
      <alignment horizontal="right" wrapText="1"/>
      <protection locked="0"/>
    </xf>
    <xf numFmtId="0" fontId="8" fillId="0" borderId="94" xfId="1" applyNumberFormat="1" applyFont="1" applyFill="1" applyBorder="1" applyAlignment="1" applyProtection="1">
      <alignment wrapText="1"/>
      <protection locked="0"/>
    </xf>
    <xf numFmtId="0" fontId="8" fillId="0" borderId="94" xfId="0" applyFont="1" applyBorder="1" applyAlignment="1" applyProtection="1">
      <alignment horizontal="left" wrapText="1"/>
      <protection locked="0"/>
    </xf>
    <xf numFmtId="164" fontId="8" fillId="0" borderId="24" xfId="0" applyNumberFormat="1" applyFont="1" applyBorder="1" applyAlignment="1">
      <alignment horizontal="right" vertical="center" indent="1"/>
    </xf>
    <xf numFmtId="164" fontId="25" fillId="0" borderId="224" xfId="0" applyNumberFormat="1" applyFont="1" applyBorder="1" applyAlignment="1">
      <alignment horizontal="center" vertical="center" wrapText="1"/>
    </xf>
    <xf numFmtId="164" fontId="8" fillId="0" borderId="21" xfId="0" applyNumberFormat="1" applyFont="1" applyBorder="1" applyAlignment="1" applyProtection="1">
      <alignment horizontal="center" vertical="center" wrapText="1" indent="1"/>
      <protection locked="0"/>
    </xf>
    <xf numFmtId="164" fontId="8" fillId="0" borderId="17" xfId="0" applyNumberFormat="1" applyFont="1" applyBorder="1" applyAlignment="1" applyProtection="1">
      <alignment horizontal="left" vertical="center" wrapText="1"/>
      <protection locked="0"/>
    </xf>
    <xf numFmtId="0" fontId="8" fillId="0" borderId="17" xfId="0" applyFont="1" applyBorder="1" applyAlignment="1">
      <alignment horizontal="left" vertical="center"/>
    </xf>
    <xf numFmtId="0" fontId="17" fillId="0" borderId="225" xfId="0" applyFont="1" applyBorder="1" applyAlignment="1">
      <alignment horizontal="center" vertical="center" wrapText="1"/>
    </xf>
    <xf numFmtId="0" fontId="17" fillId="0" borderId="226" xfId="0" applyFont="1" applyBorder="1" applyAlignment="1">
      <alignment horizontal="center" vertical="center" wrapText="1"/>
    </xf>
    <xf numFmtId="0" fontId="17" fillId="0" borderId="227" xfId="0" applyFont="1" applyBorder="1" applyAlignment="1">
      <alignment horizontal="center" vertical="center" wrapText="1"/>
    </xf>
    <xf numFmtId="18" fontId="8" fillId="0" borderId="19" xfId="0" applyNumberFormat="1" applyFont="1" applyBorder="1" applyAlignment="1">
      <alignment horizontal="center" vertical="center"/>
    </xf>
    <xf numFmtId="18" fontId="8" fillId="0" borderId="17" xfId="0" applyNumberFormat="1" applyFont="1" applyBorder="1" applyAlignment="1">
      <alignment horizontal="center" vertical="center"/>
    </xf>
    <xf numFmtId="2" fontId="8" fillId="0" borderId="20" xfId="0" applyNumberFormat="1" applyFont="1" applyBorder="1" applyAlignment="1">
      <alignment horizontal="center" vertical="center"/>
    </xf>
    <xf numFmtId="2" fontId="8" fillId="0" borderId="21" xfId="0" applyNumberFormat="1" applyFont="1" applyBorder="1" applyAlignment="1">
      <alignment horizontal="center" vertical="center"/>
    </xf>
    <xf numFmtId="1" fontId="8" fillId="0" borderId="17" xfId="0" applyNumberFormat="1" applyFont="1" applyBorder="1" applyAlignment="1">
      <alignment horizontal="center" vertical="center"/>
    </xf>
    <xf numFmtId="2" fontId="8" fillId="0" borderId="17" xfId="0" applyNumberFormat="1" applyFont="1" applyBorder="1" applyAlignment="1">
      <alignment horizontal="center" vertical="center"/>
    </xf>
    <xf numFmtId="1" fontId="8" fillId="0" borderId="19" xfId="0" applyNumberFormat="1" applyFont="1" applyBorder="1" applyAlignment="1">
      <alignment horizontal="center" vertical="center"/>
    </xf>
    <xf numFmtId="0" fontId="8" fillId="0" borderId="19" xfId="0" applyFont="1" applyBorder="1" applyAlignment="1">
      <alignment horizontal="center" vertical="center"/>
    </xf>
    <xf numFmtId="1" fontId="8" fillId="0" borderId="19" xfId="0" applyNumberFormat="1" applyFont="1" applyBorder="1" applyAlignment="1" applyProtection="1">
      <alignment horizontal="center" vertical="center" wrapText="1"/>
      <protection locked="0"/>
    </xf>
    <xf numFmtId="1" fontId="8" fillId="0" borderId="17" xfId="0" applyNumberFormat="1" applyFont="1" applyBorder="1" applyAlignment="1" applyProtection="1">
      <alignment horizontal="center" vertical="center" wrapText="1"/>
      <protection locked="0"/>
    </xf>
    <xf numFmtId="1" fontId="8" fillId="0" borderId="22" xfId="0" applyNumberFormat="1" applyFont="1" applyBorder="1" applyAlignment="1" applyProtection="1">
      <alignment horizontal="center" vertical="center" wrapText="1"/>
      <protection locked="0"/>
    </xf>
    <xf numFmtId="1" fontId="8" fillId="0" borderId="23" xfId="0" applyNumberFormat="1" applyFont="1" applyBorder="1" applyAlignment="1" applyProtection="1">
      <alignment horizontal="center" vertical="center" wrapText="1"/>
      <protection locked="0"/>
    </xf>
    <xf numFmtId="1" fontId="8" fillId="0" borderId="21" xfId="0" applyNumberFormat="1" applyFont="1" applyBorder="1" applyAlignment="1" applyProtection="1">
      <alignment horizontal="center" vertical="center" wrapText="1"/>
      <protection locked="0"/>
    </xf>
    <xf numFmtId="0" fontId="18" fillId="0" borderId="17" xfId="3" applyFont="1" applyBorder="1" applyAlignment="1" applyProtection="1">
      <alignment vertical="center" wrapText="1"/>
      <protection locked="0"/>
    </xf>
    <xf numFmtId="0" fontId="8" fillId="0" borderId="17" xfId="0" applyFont="1" applyBorder="1" applyAlignment="1" applyProtection="1">
      <alignment horizontal="right" vertical="center"/>
      <protection locked="0"/>
    </xf>
    <xf numFmtId="0" fontId="8" fillId="0" borderId="19" xfId="0" applyFont="1" applyBorder="1" applyAlignment="1" applyProtection="1">
      <alignment horizontal="center" vertical="center" wrapText="1"/>
      <protection locked="0"/>
    </xf>
    <xf numFmtId="0" fontId="19" fillId="0" borderId="17" xfId="3" applyFont="1" applyFill="1" applyBorder="1" applyAlignment="1" applyProtection="1">
      <alignment horizontal="left" vertical="center" wrapText="1"/>
      <protection locked="0"/>
    </xf>
    <xf numFmtId="0" fontId="8" fillId="28" borderId="0" xfId="0" applyFont="1" applyFill="1" applyAlignment="1" applyProtection="1">
      <alignment horizontal="center" vertical="center" wrapText="1"/>
      <protection locked="0"/>
    </xf>
    <xf numFmtId="0" fontId="8" fillId="0" borderId="17" xfId="0" applyFont="1" applyBorder="1" applyAlignment="1" applyProtection="1">
      <alignment horizontal="center" vertical="center" wrapText="1"/>
      <protection locked="0"/>
    </xf>
    <xf numFmtId="0" fontId="8" fillId="0" borderId="25" xfId="0" applyFont="1" applyBorder="1" applyAlignment="1" applyProtection="1">
      <alignment horizontal="center" vertical="center" wrapText="1"/>
      <protection locked="0"/>
    </xf>
    <xf numFmtId="0" fontId="8" fillId="0" borderId="21" xfId="0" applyFont="1" applyBorder="1" applyAlignment="1" applyProtection="1">
      <alignment horizontal="left" vertical="center" wrapText="1"/>
      <protection locked="0"/>
    </xf>
    <xf numFmtId="0" fontId="11" fillId="0" borderId="23" xfId="3" applyFont="1" applyFill="1" applyBorder="1" applyAlignment="1" applyProtection="1">
      <alignment horizontal="left" vertical="center" wrapText="1"/>
      <protection locked="0"/>
    </xf>
    <xf numFmtId="0" fontId="11" fillId="0" borderId="26" xfId="3" applyFont="1" applyFill="1" applyBorder="1" applyAlignment="1" applyProtection="1">
      <alignment horizontal="center" vertical="center" wrapText="1"/>
      <protection locked="0"/>
    </xf>
    <xf numFmtId="16" fontId="8" fillId="0" borderId="17" xfId="0" applyNumberFormat="1" applyFont="1" applyBorder="1" applyAlignment="1" applyProtection="1">
      <alignment horizontal="center" vertical="center" wrapText="1"/>
      <protection locked="0"/>
    </xf>
    <xf numFmtId="44" fontId="13" fillId="0" borderId="21" xfId="1" applyFont="1" applyFill="1" applyBorder="1" applyAlignment="1" applyProtection="1">
      <alignment vertical="center" wrapText="1"/>
      <protection locked="0"/>
    </xf>
    <xf numFmtId="44" fontId="8" fillId="0" borderId="19" xfId="1" applyFont="1" applyFill="1" applyBorder="1" applyAlignment="1" applyProtection="1">
      <alignment vertical="center" wrapText="1"/>
      <protection locked="0"/>
    </xf>
    <xf numFmtId="44" fontId="8" fillId="0" borderId="17" xfId="1" applyFont="1" applyFill="1" applyBorder="1" applyAlignment="1" applyProtection="1">
      <alignment vertical="center" wrapText="1"/>
      <protection locked="0"/>
    </xf>
    <xf numFmtId="0" fontId="17" fillId="0" borderId="226" xfId="0" applyFont="1" applyBorder="1" applyAlignment="1">
      <alignment vertical="center" wrapText="1"/>
    </xf>
    <xf numFmtId="44" fontId="8" fillId="0" borderId="17" xfId="1" applyFont="1" applyFill="1" applyBorder="1" applyAlignment="1" applyProtection="1">
      <alignment horizontal="center" vertical="center" wrapText="1"/>
      <protection locked="0"/>
    </xf>
    <xf numFmtId="44" fontId="13" fillId="0" borderId="28" xfId="1" applyFont="1" applyFill="1" applyBorder="1" applyAlignment="1" applyProtection="1">
      <alignment horizontal="right" vertical="center" wrapText="1"/>
      <protection locked="0"/>
    </xf>
    <xf numFmtId="0" fontId="12" fillId="0" borderId="19" xfId="1" applyNumberFormat="1" applyFont="1" applyFill="1" applyBorder="1" applyAlignment="1" applyProtection="1">
      <alignment vertical="center" wrapText="1"/>
      <protection locked="0"/>
    </xf>
    <xf numFmtId="0" fontId="10" fillId="0" borderId="17" xfId="3" applyBorder="1" applyAlignment="1" applyProtection="1">
      <alignment horizontal="left" vertical="center" wrapText="1"/>
      <protection locked="0"/>
    </xf>
    <xf numFmtId="0" fontId="12" fillId="0" borderId="17" xfId="0" applyFont="1" applyBorder="1" applyAlignment="1" applyProtection="1">
      <alignment horizontal="left" vertical="center" wrapText="1"/>
      <protection locked="0"/>
    </xf>
    <xf numFmtId="15" fontId="17" fillId="0" borderId="228" xfId="0" applyNumberFormat="1" applyFont="1" applyBorder="1" applyAlignment="1">
      <alignment vertical="center" wrapText="1"/>
    </xf>
    <xf numFmtId="0" fontId="8" fillId="0" borderId="0" xfId="0" applyFont="1" applyAlignment="1" applyProtection="1">
      <alignment vertical="center"/>
      <protection locked="0"/>
    </xf>
    <xf numFmtId="164" fontId="8" fillId="0" borderId="224" xfId="0" applyNumberFormat="1" applyFont="1" applyBorder="1" applyAlignment="1" applyProtection="1">
      <alignment horizontal="center" vertical="center" wrapText="1" indent="1"/>
      <protection locked="0"/>
    </xf>
    <xf numFmtId="18" fontId="8" fillId="0" borderId="19" xfId="0" applyNumberFormat="1" applyFont="1" applyBorder="1" applyAlignment="1" applyProtection="1">
      <alignment horizontal="center" vertical="center" wrapText="1"/>
      <protection locked="0"/>
    </xf>
    <xf numFmtId="18" fontId="8" fillId="0" borderId="17" xfId="0" applyNumberFormat="1" applyFont="1" applyBorder="1" applyAlignment="1" applyProtection="1">
      <alignment horizontal="center" vertical="center" wrapText="1"/>
      <protection locked="0"/>
    </xf>
    <xf numFmtId="2" fontId="8" fillId="0" borderId="20" xfId="0" applyNumberFormat="1" applyFont="1" applyBorder="1" applyAlignment="1" applyProtection="1">
      <alignment horizontal="center" vertical="center" wrapText="1"/>
      <protection locked="0"/>
    </xf>
    <xf numFmtId="2" fontId="8" fillId="0" borderId="21" xfId="0" applyNumberFormat="1" applyFont="1" applyBorder="1" applyAlignment="1" applyProtection="1">
      <alignment horizontal="center" vertical="center" wrapText="1"/>
      <protection locked="0"/>
    </xf>
    <xf numFmtId="2" fontId="8" fillId="0" borderId="17" xfId="0" applyNumberFormat="1" applyFont="1" applyBorder="1" applyAlignment="1" applyProtection="1">
      <alignment horizontal="center" vertical="center" wrapText="1"/>
      <protection locked="0"/>
    </xf>
    <xf numFmtId="1" fontId="8" fillId="0" borderId="24" xfId="0" applyNumberFormat="1" applyFont="1" applyBorder="1" applyAlignment="1" applyProtection="1">
      <alignment horizontal="center" vertical="center" wrapText="1"/>
      <protection locked="0"/>
    </xf>
    <xf numFmtId="0" fontId="18" fillId="0" borderId="17" xfId="3" applyFont="1" applyFill="1" applyBorder="1" applyAlignment="1" applyProtection="1">
      <alignment vertical="center" wrapText="1"/>
      <protection locked="0"/>
    </xf>
    <xf numFmtId="44" fontId="13" fillId="20" borderId="21" xfId="1" applyFont="1" applyFill="1" applyBorder="1" applyAlignment="1" applyProtection="1">
      <alignment vertical="center" wrapText="1"/>
      <protection locked="0"/>
    </xf>
    <xf numFmtId="0" fontId="78" fillId="0" borderId="17" xfId="0" applyFont="1" applyBorder="1" applyAlignment="1">
      <alignment horizontal="center" vertical="center" wrapText="1"/>
    </xf>
    <xf numFmtId="166" fontId="8" fillId="0" borderId="28" xfId="0" applyNumberFormat="1" applyFont="1" applyBorder="1" applyAlignment="1" applyProtection="1">
      <alignment vertical="center" wrapText="1"/>
      <protection locked="0"/>
    </xf>
    <xf numFmtId="164" fontId="8" fillId="0" borderId="16" xfId="0" applyNumberFormat="1" applyFont="1" applyBorder="1" applyAlignment="1">
      <alignment horizontal="right" vertical="center" wrapText="1" indent="1"/>
    </xf>
    <xf numFmtId="164" fontId="25" fillId="0" borderId="16" xfId="0" applyNumberFormat="1" applyFont="1" applyBorder="1" applyAlignment="1">
      <alignment horizontal="center" vertical="center" wrapText="1"/>
    </xf>
    <xf numFmtId="164" fontId="8" fillId="0" borderId="16" xfId="0" applyNumberFormat="1" applyFont="1" applyBorder="1" applyAlignment="1" applyProtection="1">
      <alignment horizontal="center" vertical="center" wrapText="1" indent="1"/>
      <protection locked="0"/>
    </xf>
    <xf numFmtId="164" fontId="8" fillId="0" borderId="16" xfId="0" applyNumberFormat="1" applyFont="1" applyBorder="1" applyAlignment="1" applyProtection="1">
      <alignment horizontal="left" vertical="center" wrapText="1"/>
      <protection locked="0"/>
    </xf>
    <xf numFmtId="0" fontId="8" fillId="0" borderId="16" xfId="0" applyFont="1" applyBorder="1" applyAlignment="1">
      <alignment horizontal="left" vertical="center" wrapText="1"/>
    </xf>
    <xf numFmtId="0" fontId="22" fillId="0" borderId="16" xfId="0" applyFont="1" applyBorder="1" applyAlignment="1">
      <alignment horizontal="left" vertical="center" wrapText="1"/>
    </xf>
    <xf numFmtId="0" fontId="17" fillId="0" borderId="19" xfId="0" applyFont="1" applyBorder="1" applyAlignment="1">
      <alignment horizontal="center" vertical="center" wrapText="1"/>
    </xf>
    <xf numFmtId="0" fontId="17" fillId="0" borderId="17" xfId="0" applyFont="1" applyBorder="1" applyAlignment="1">
      <alignment horizontal="center" vertical="center" wrapText="1"/>
    </xf>
    <xf numFmtId="18" fontId="8" fillId="0" borderId="19" xfId="0" applyNumberFormat="1" applyFont="1" applyBorder="1" applyAlignment="1">
      <alignment horizontal="left" vertical="center" wrapText="1"/>
    </xf>
    <xf numFmtId="18" fontId="8" fillId="0" borderId="17" xfId="0" applyNumberFormat="1" applyFont="1" applyBorder="1" applyAlignment="1">
      <alignment horizontal="left" vertical="center" wrapText="1"/>
    </xf>
    <xf numFmtId="2" fontId="8" fillId="0" borderId="20" xfId="0" applyNumberFormat="1" applyFont="1" applyBorder="1" applyAlignment="1">
      <alignment horizontal="left" vertical="center" wrapText="1"/>
    </xf>
    <xf numFmtId="2" fontId="8" fillId="0" borderId="21" xfId="0" applyNumberFormat="1" applyFont="1" applyBorder="1" applyAlignment="1">
      <alignment horizontal="left" vertical="center" wrapText="1"/>
    </xf>
    <xf numFmtId="1" fontId="8" fillId="0" borderId="17" xfId="0" applyNumberFormat="1" applyFont="1" applyBorder="1" applyAlignment="1">
      <alignment horizontal="left" vertical="center" wrapText="1"/>
    </xf>
    <xf numFmtId="2" fontId="8" fillId="0" borderId="17" xfId="0" applyNumberFormat="1" applyFont="1" applyBorder="1" applyAlignment="1">
      <alignment horizontal="left" vertical="center" wrapText="1"/>
    </xf>
    <xf numFmtId="1" fontId="8" fillId="0" borderId="19" xfId="0" applyNumberFormat="1" applyFont="1" applyBorder="1" applyAlignment="1">
      <alignment horizontal="center" vertical="center" wrapText="1"/>
    </xf>
    <xf numFmtId="0" fontId="8" fillId="0" borderId="19" xfId="0" applyFont="1" applyBorder="1" applyAlignment="1" applyProtection="1">
      <alignment horizontal="left" vertical="center" wrapText="1"/>
      <protection locked="0"/>
    </xf>
    <xf numFmtId="1" fontId="8" fillId="0" borderId="19" xfId="0" applyNumberFormat="1" applyFont="1" applyBorder="1" applyAlignment="1" applyProtection="1">
      <alignment horizontal="left" vertical="center" wrapText="1"/>
      <protection locked="0"/>
    </xf>
    <xf numFmtId="1" fontId="8" fillId="0" borderId="17" xfId="0" applyNumberFormat="1" applyFont="1" applyBorder="1" applyAlignment="1" applyProtection="1">
      <alignment horizontal="left" vertical="center" wrapText="1"/>
      <protection locked="0"/>
    </xf>
    <xf numFmtId="1" fontId="8" fillId="0" borderId="23" xfId="0" applyNumberFormat="1" applyFont="1" applyBorder="1" applyAlignment="1" applyProtection="1">
      <alignment horizontal="left" vertical="center" wrapText="1"/>
      <protection locked="0"/>
    </xf>
    <xf numFmtId="1" fontId="8" fillId="0" borderId="24" xfId="0" applyNumberFormat="1" applyFont="1" applyBorder="1" applyAlignment="1" applyProtection="1">
      <alignment horizontal="left" vertical="center" wrapText="1"/>
      <protection locked="0"/>
    </xf>
    <xf numFmtId="1" fontId="8" fillId="0" borderId="21" xfId="0" applyNumberFormat="1" applyFont="1" applyBorder="1" applyAlignment="1" applyProtection="1">
      <alignment horizontal="left" vertical="center" wrapText="1"/>
      <protection locked="0"/>
    </xf>
    <xf numFmtId="0" fontId="8" fillId="0" borderId="19" xfId="0" applyFont="1" applyBorder="1" applyAlignment="1" applyProtection="1">
      <alignment horizontal="left" vertical="center" wrapText="1" indent="1"/>
      <protection locked="0"/>
    </xf>
    <xf numFmtId="0" fontId="10" fillId="0" borderId="17" xfId="3" applyFill="1" applyBorder="1" applyAlignment="1" applyProtection="1">
      <alignment horizontal="left" vertical="center" wrapText="1"/>
      <protection locked="0"/>
    </xf>
    <xf numFmtId="0" fontId="8" fillId="0" borderId="17" xfId="0" applyFont="1" applyBorder="1" applyAlignment="1" applyProtection="1">
      <alignment horizontal="left" vertical="center"/>
      <protection locked="0"/>
    </xf>
    <xf numFmtId="0" fontId="8" fillId="19" borderId="17" xfId="0" applyFont="1" applyFill="1" applyBorder="1" applyAlignment="1" applyProtection="1">
      <alignment horizontal="left" vertical="center" wrapText="1"/>
      <protection locked="0"/>
    </xf>
    <xf numFmtId="0" fontId="8" fillId="0" borderId="17" xfId="0" applyFont="1" applyBorder="1" applyAlignment="1" applyProtection="1">
      <alignment horizontal="left" vertical="center" wrapText="1"/>
      <protection locked="0"/>
    </xf>
    <xf numFmtId="0" fontId="8" fillId="0" borderId="25" xfId="0" applyFont="1" applyBorder="1" applyAlignment="1" applyProtection="1">
      <alignment horizontal="left" vertical="center" wrapText="1"/>
      <protection locked="0"/>
    </xf>
    <xf numFmtId="0" fontId="11" fillId="0" borderId="26" xfId="3" applyFont="1" applyFill="1" applyBorder="1" applyAlignment="1" applyProtection="1">
      <alignment horizontal="left" vertical="center" wrapText="1"/>
      <protection locked="0"/>
    </xf>
    <xf numFmtId="16" fontId="8" fillId="0" borderId="17" xfId="0" applyNumberFormat="1" applyFont="1" applyBorder="1" applyAlignment="1" applyProtection="1">
      <alignment horizontal="left" vertical="center" wrapText="1"/>
      <protection locked="0"/>
    </xf>
    <xf numFmtId="44" fontId="13" fillId="0" borderId="21" xfId="1" applyFont="1" applyFill="1" applyBorder="1" applyAlignment="1" applyProtection="1">
      <alignment horizontal="left" vertical="center" wrapText="1"/>
      <protection locked="0"/>
    </xf>
    <xf numFmtId="44" fontId="8" fillId="0" borderId="19" xfId="1" applyFont="1" applyFill="1" applyBorder="1" applyAlignment="1" applyProtection="1">
      <alignment horizontal="left" vertical="center" wrapText="1"/>
      <protection locked="0"/>
    </xf>
    <xf numFmtId="44" fontId="8" fillId="0" borderId="17" xfId="1" applyFont="1" applyFill="1" applyBorder="1" applyAlignment="1" applyProtection="1">
      <alignment horizontal="left" vertical="center" wrapText="1"/>
      <protection locked="0"/>
    </xf>
    <xf numFmtId="0" fontId="17" fillId="0" borderId="141" xfId="0" applyFont="1" applyBorder="1" applyAlignment="1">
      <alignment horizontal="left" vertical="center" wrapText="1"/>
    </xf>
    <xf numFmtId="44" fontId="13" fillId="0" borderId="28" xfId="1" applyFont="1" applyFill="1" applyBorder="1" applyAlignment="1" applyProtection="1">
      <alignment horizontal="left" vertical="center" wrapText="1"/>
      <protection locked="0"/>
    </xf>
    <xf numFmtId="0" fontId="12" fillId="0" borderId="19" xfId="1" applyNumberFormat="1" applyFont="1" applyFill="1" applyBorder="1" applyAlignment="1" applyProtection="1">
      <alignment horizontal="left" vertical="center" wrapText="1"/>
      <protection locked="0"/>
    </xf>
    <xf numFmtId="15" fontId="22" fillId="0" borderId="28" xfId="0" applyNumberFormat="1" applyFont="1" applyBorder="1" applyAlignment="1">
      <alignment vertical="center" wrapText="1"/>
    </xf>
    <xf numFmtId="0" fontId="8" fillId="0" borderId="0" xfId="0" applyFont="1" applyAlignment="1" applyProtection="1">
      <alignment horizontal="left" vertical="center"/>
      <protection locked="0"/>
    </xf>
    <xf numFmtId="164" fontId="8" fillId="0" borderId="0" xfId="0" applyNumberFormat="1" applyFont="1" applyAlignment="1">
      <alignment horizontal="right" vertical="center" wrapText="1" indent="1"/>
    </xf>
    <xf numFmtId="164" fontId="25" fillId="0" borderId="0" xfId="0" applyNumberFormat="1" applyFont="1" applyAlignment="1">
      <alignment horizontal="center" vertical="center" wrapText="1"/>
    </xf>
    <xf numFmtId="164" fontId="8" fillId="0" borderId="0" xfId="0" applyNumberFormat="1" applyFont="1" applyAlignment="1" applyProtection="1">
      <alignment horizontal="center" vertical="center" wrapText="1" indent="1"/>
      <protection locked="0"/>
    </xf>
    <xf numFmtId="164" fontId="8" fillId="0" borderId="0" xfId="0" applyNumberFormat="1" applyFont="1" applyAlignment="1" applyProtection="1">
      <alignment horizontal="left" vertical="center" wrapText="1"/>
      <protection locked="0"/>
    </xf>
    <xf numFmtId="0" fontId="8" fillId="0" borderId="0" xfId="0" applyFont="1" applyAlignment="1">
      <alignment horizontal="left" vertical="center" wrapText="1"/>
    </xf>
    <xf numFmtId="0" fontId="22" fillId="0" borderId="0" xfId="0" applyFont="1" applyAlignment="1">
      <alignment horizontal="left" vertical="center" wrapText="1"/>
    </xf>
    <xf numFmtId="0" fontId="8" fillId="0" borderId="0" xfId="0" applyFont="1" applyAlignment="1" applyProtection="1">
      <alignment horizontal="left" vertical="center" wrapText="1" indent="1"/>
      <protection locked="0"/>
    </xf>
    <xf numFmtId="0" fontId="17" fillId="0" borderId="0" xfId="0" applyFont="1" applyAlignment="1">
      <alignment horizontal="left" vertical="center" wrapText="1"/>
    </xf>
    <xf numFmtId="0" fontId="12" fillId="0" borderId="21" xfId="0" applyFont="1" applyBorder="1" applyAlignment="1" applyProtection="1">
      <alignment horizontal="left" vertical="center" wrapText="1"/>
      <protection locked="0"/>
    </xf>
    <xf numFmtId="0" fontId="18" fillId="0" borderId="17" xfId="3" applyFont="1" applyFill="1" applyBorder="1" applyAlignment="1" applyProtection="1">
      <alignment horizontal="left" vertical="center" wrapText="1"/>
      <protection locked="0"/>
    </xf>
    <xf numFmtId="0" fontId="51" fillId="0" borderId="29" xfId="0" applyFont="1" applyBorder="1" applyAlignment="1">
      <alignment horizontal="left" vertical="center" wrapText="1"/>
    </xf>
    <xf numFmtId="164" fontId="8" fillId="0" borderId="224" xfId="0" applyNumberFormat="1" applyFont="1" applyBorder="1" applyAlignment="1" applyProtection="1">
      <alignment horizontal="right" vertical="center" wrapText="1" indent="1"/>
      <protection locked="0"/>
    </xf>
    <xf numFmtId="164" fontId="8" fillId="0" borderId="224" xfId="0" applyNumberFormat="1" applyFont="1" applyBorder="1" applyAlignment="1" applyProtection="1">
      <alignment horizontal="left" vertical="center" wrapText="1"/>
      <protection locked="0"/>
    </xf>
    <xf numFmtId="0" fontId="8" fillId="0" borderId="224" xfId="0" applyFont="1" applyBorder="1" applyAlignment="1" applyProtection="1">
      <alignment horizontal="left" vertical="center" wrapText="1"/>
      <protection locked="0"/>
    </xf>
    <xf numFmtId="0" fontId="11" fillId="0" borderId="21" xfId="3" applyFont="1" applyFill="1" applyBorder="1" applyAlignment="1" applyProtection="1">
      <alignment horizontal="left" vertical="center" wrapText="1"/>
      <protection locked="0"/>
    </xf>
    <xf numFmtId="0" fontId="8" fillId="0" borderId="23" xfId="0" applyFont="1" applyBorder="1" applyAlignment="1" applyProtection="1">
      <alignment horizontal="left" vertical="center" wrapText="1"/>
      <protection locked="0"/>
    </xf>
    <xf numFmtId="0" fontId="8" fillId="0" borderId="26" xfId="0" applyFont="1" applyBorder="1" applyAlignment="1" applyProtection="1">
      <alignment horizontal="center" vertical="center" wrapText="1"/>
      <protection locked="0"/>
    </xf>
    <xf numFmtId="0" fontId="51" fillId="0" borderId="29" xfId="0" applyFont="1" applyBorder="1" applyAlignment="1">
      <alignment horizontal="left" vertical="center" wrapText="1" indent="1"/>
    </xf>
    <xf numFmtId="0" fontId="51" fillId="0" borderId="29" xfId="0" applyFont="1" applyBorder="1" applyAlignment="1">
      <alignment horizontal="left" vertical="top" wrapText="1"/>
    </xf>
    <xf numFmtId="0" fontId="10" fillId="0" borderId="17" xfId="3" applyFill="1" applyBorder="1" applyAlignment="1" applyProtection="1">
      <alignment vertical="center" wrapText="1"/>
      <protection locked="0"/>
    </xf>
    <xf numFmtId="0" fontId="8" fillId="19" borderId="0" xfId="0" applyFont="1" applyFill="1" applyAlignment="1" applyProtection="1">
      <alignment horizontal="center" vertical="center" wrapText="1"/>
      <protection locked="0"/>
    </xf>
    <xf numFmtId="0" fontId="10" fillId="0" borderId="23" xfId="3" applyFill="1" applyBorder="1" applyAlignment="1" applyProtection="1">
      <alignment horizontal="left" vertical="center" wrapText="1"/>
      <protection locked="0"/>
    </xf>
    <xf numFmtId="0" fontId="51" fillId="0" borderId="0" xfId="0" applyFont="1" applyAlignment="1">
      <alignment horizontal="left" vertical="center" wrapText="1" indent="1"/>
    </xf>
    <xf numFmtId="0" fontId="25" fillId="0" borderId="224" xfId="0" applyFont="1" applyBorder="1" applyAlignment="1">
      <alignment horizontal="left" vertical="center" wrapText="1"/>
    </xf>
    <xf numFmtId="1" fontId="8" fillId="0" borderId="32" xfId="0" applyNumberFormat="1" applyFont="1" applyBorder="1" applyAlignment="1" applyProtection="1">
      <alignment horizontal="center" vertical="center" wrapText="1"/>
      <protection locked="0"/>
    </xf>
    <xf numFmtId="1" fontId="8" fillId="0" borderId="16" xfId="0" applyNumberFormat="1" applyFont="1" applyBorder="1" applyAlignment="1" applyProtection="1">
      <alignment horizontal="center" vertical="center" wrapText="1"/>
      <protection locked="0"/>
    </xf>
    <xf numFmtId="1" fontId="8" fillId="0" borderId="29" xfId="0" applyNumberFormat="1" applyFont="1" applyBorder="1" applyAlignment="1" applyProtection="1">
      <alignment horizontal="center" vertical="center" wrapText="1"/>
      <protection locked="0"/>
    </xf>
    <xf numFmtId="0" fontId="8" fillId="19" borderId="17" xfId="0" applyFont="1" applyFill="1" applyBorder="1" applyAlignment="1" applyProtection="1">
      <alignment horizontal="center" vertical="center" wrapText="1"/>
      <protection locked="0"/>
    </xf>
    <xf numFmtId="49" fontId="12" fillId="0" borderId="17" xfId="1" applyNumberFormat="1" applyFont="1" applyFill="1" applyBorder="1" applyAlignment="1" applyProtection="1">
      <alignment vertical="center" wrapText="1"/>
      <protection locked="0"/>
    </xf>
    <xf numFmtId="0" fontId="10" fillId="0" borderId="17" xfId="3" applyBorder="1" applyAlignment="1">
      <alignment vertical="center" wrapText="1"/>
    </xf>
    <xf numFmtId="0" fontId="12" fillId="0" borderId="17" xfId="0" applyFont="1" applyBorder="1" applyAlignment="1">
      <alignment vertical="center" wrapText="1"/>
    </xf>
    <xf numFmtId="164" fontId="8" fillId="0" borderId="0" xfId="0" applyNumberFormat="1" applyFont="1" applyAlignment="1">
      <alignment horizontal="right" vertical="center" indent="1"/>
    </xf>
    <xf numFmtId="1" fontId="8" fillId="0" borderId="0" xfId="0" applyNumberFormat="1" applyFont="1" applyAlignment="1" applyProtection="1">
      <alignment horizontal="center" vertical="center" wrapText="1"/>
      <protection locked="0"/>
    </xf>
    <xf numFmtId="18" fontId="8" fillId="0" borderId="0" xfId="0" applyNumberFormat="1" applyFont="1" applyAlignment="1">
      <alignment horizontal="center" vertical="center"/>
    </xf>
    <xf numFmtId="2" fontId="8" fillId="0" borderId="78" xfId="0" applyNumberFormat="1" applyFont="1" applyBorder="1" applyAlignment="1">
      <alignment horizontal="center" vertical="center"/>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0" fontId="8" fillId="0" borderId="0" xfId="0" applyFont="1" applyAlignment="1" applyProtection="1">
      <alignment horizontal="center" vertical="center" wrapText="1"/>
      <protection locked="0"/>
    </xf>
    <xf numFmtId="0" fontId="19" fillId="0" borderId="0" xfId="3" applyFont="1" applyFill="1" applyBorder="1" applyAlignment="1" applyProtection="1">
      <alignment vertical="center" wrapText="1"/>
      <protection locked="0"/>
    </xf>
    <xf numFmtId="0" fontId="8" fillId="0" borderId="0" xfId="0" applyFont="1" applyAlignment="1" applyProtection="1">
      <alignment horizontal="right" vertical="center"/>
      <protection locked="0"/>
    </xf>
    <xf numFmtId="0" fontId="9" fillId="0" borderId="0" xfId="3" applyFont="1" applyFill="1" applyBorder="1" applyAlignment="1" applyProtection="1">
      <alignment horizontal="left" vertical="center" wrapText="1"/>
      <protection locked="0"/>
    </xf>
    <xf numFmtId="0" fontId="8" fillId="0" borderId="0" xfId="0" applyFont="1" applyAlignment="1" applyProtection="1">
      <alignment horizontal="left" vertical="center" wrapText="1"/>
      <protection locked="0"/>
    </xf>
    <xf numFmtId="0" fontId="11" fillId="0" borderId="30" xfId="3" applyFont="1" applyFill="1" applyBorder="1" applyAlignment="1" applyProtection="1">
      <alignment horizontal="left" vertical="center" wrapText="1"/>
      <protection locked="0"/>
    </xf>
    <xf numFmtId="0" fontId="11" fillId="0" borderId="27" xfId="3" applyFont="1" applyFill="1" applyBorder="1" applyAlignment="1" applyProtection="1">
      <alignment horizontal="center" vertical="center" wrapText="1"/>
      <protection locked="0"/>
    </xf>
    <xf numFmtId="0" fontId="8" fillId="0" borderId="30" xfId="0" applyFont="1" applyBorder="1" applyAlignment="1" applyProtection="1">
      <alignment horizontal="left" vertical="center" wrapText="1"/>
      <protection locked="0"/>
    </xf>
    <xf numFmtId="0" fontId="8" fillId="0" borderId="27" xfId="0" applyFont="1" applyBorder="1" applyAlignment="1" applyProtection="1">
      <alignment horizontal="center" vertical="center" wrapText="1"/>
      <protection locked="0"/>
    </xf>
    <xf numFmtId="44" fontId="13" fillId="20" borderId="0" xfId="1" applyFont="1" applyFill="1" applyBorder="1" applyAlignment="1" applyProtection="1">
      <alignment horizontal="center" vertical="center" wrapText="1"/>
      <protection locked="0"/>
    </xf>
    <xf numFmtId="44" fontId="8" fillId="0" borderId="0" xfId="1" applyFont="1" applyFill="1" applyBorder="1" applyAlignment="1" applyProtection="1">
      <alignment vertical="center" wrapText="1"/>
      <protection locked="0"/>
    </xf>
    <xf numFmtId="49" fontId="12" fillId="0" borderId="0" xfId="1" applyNumberFormat="1" applyFont="1" applyFill="1" applyBorder="1" applyAlignment="1" applyProtection="1">
      <alignment vertical="center" wrapText="1"/>
      <protection locked="0"/>
    </xf>
    <xf numFmtId="44" fontId="8" fillId="0" borderId="27" xfId="1" applyFont="1" applyFill="1" applyBorder="1" applyAlignment="1" applyProtection="1">
      <alignment horizontal="center" vertical="center" wrapText="1"/>
      <protection locked="0"/>
    </xf>
    <xf numFmtId="0" fontId="12" fillId="0" borderId="0" xfId="1" applyNumberFormat="1" applyFont="1" applyFill="1" applyBorder="1" applyAlignment="1" applyProtection="1">
      <alignment vertical="center" wrapText="1"/>
      <protection locked="0"/>
    </xf>
    <xf numFmtId="0" fontId="12" fillId="0" borderId="0" xfId="0" applyFont="1" applyAlignment="1" applyProtection="1">
      <alignment horizontal="left" vertical="center" wrapText="1"/>
      <protection locked="0"/>
    </xf>
    <xf numFmtId="0" fontId="12" fillId="0" borderId="27" xfId="0" applyFont="1" applyBorder="1" applyAlignment="1" applyProtection="1">
      <alignment horizontal="left" vertical="center" wrapText="1"/>
      <protection locked="0"/>
    </xf>
    <xf numFmtId="0" fontId="12" fillId="0" borderId="0" xfId="0" applyFont="1" applyAlignment="1">
      <alignment vertical="center" wrapText="1"/>
    </xf>
    <xf numFmtId="166" fontId="8" fillId="0" borderId="26" xfId="0" applyNumberFormat="1" applyFont="1" applyBorder="1" applyAlignment="1" applyProtection="1">
      <alignment horizontal="right" vertical="center" wrapText="1"/>
      <protection locked="0"/>
    </xf>
    <xf numFmtId="49" fontId="18" fillId="0" borderId="0" xfId="1" applyNumberFormat="1" applyFont="1" applyFill="1" applyBorder="1" applyAlignment="1" applyProtection="1">
      <alignment vertical="center" wrapText="1"/>
      <protection locked="0"/>
    </xf>
    <xf numFmtId="166" fontId="8" fillId="0" borderId="0" xfId="0" applyNumberFormat="1" applyFont="1" applyAlignment="1" applyProtection="1">
      <alignment horizontal="right" vertical="center" wrapText="1"/>
      <protection locked="0"/>
    </xf>
    <xf numFmtId="0" fontId="26" fillId="0" borderId="0" xfId="3" applyFont="1" applyFill="1" applyBorder="1" applyAlignment="1" applyProtection="1">
      <alignment vertical="center" wrapText="1"/>
      <protection locked="0"/>
    </xf>
    <xf numFmtId="49" fontId="80" fillId="0" borderId="0" xfId="1" applyNumberFormat="1" applyFont="1" applyFill="1" applyBorder="1" applyAlignment="1" applyProtection="1">
      <alignment vertical="center" wrapText="1"/>
      <protection locked="0"/>
    </xf>
    <xf numFmtId="0" fontId="18" fillId="0" borderId="0" xfId="3" applyFont="1" applyFill="1" applyBorder="1" applyAlignment="1" applyProtection="1">
      <alignment vertical="center" wrapText="1"/>
      <protection locked="0"/>
    </xf>
    <xf numFmtId="0" fontId="10" fillId="0" borderId="30" xfId="3" applyFill="1" applyBorder="1" applyAlignment="1" applyProtection="1">
      <alignment horizontal="left" vertical="center" wrapText="1"/>
      <protection locked="0"/>
    </xf>
    <xf numFmtId="0" fontId="25" fillId="0" borderId="23" xfId="0" applyFont="1" applyBorder="1" applyAlignment="1">
      <alignment horizontal="left" vertical="center" wrapText="1"/>
    </xf>
    <xf numFmtId="0" fontId="81" fillId="0" borderId="0" xfId="0" applyFont="1"/>
    <xf numFmtId="0" fontId="10" fillId="0" borderId="0" xfId="3" applyFill="1" applyBorder="1" applyAlignment="1" applyProtection="1">
      <alignment vertical="center" wrapText="1"/>
      <protection locked="0"/>
    </xf>
    <xf numFmtId="0" fontId="82" fillId="0" borderId="29" xfId="0" applyFont="1" applyBorder="1" applyAlignment="1">
      <alignment horizontal="left" vertical="top" wrapText="1" indent="1"/>
    </xf>
    <xf numFmtId="164" fontId="25" fillId="0" borderId="24" xfId="0" applyNumberFormat="1" applyFont="1" applyBorder="1" applyAlignment="1">
      <alignment horizontal="right" vertical="center" wrapText="1" indent="1"/>
    </xf>
    <xf numFmtId="0" fontId="25" fillId="0" borderId="17" xfId="0" applyFont="1" applyBorder="1" applyAlignment="1">
      <alignment horizontal="left" vertical="center" wrapText="1"/>
    </xf>
    <xf numFmtId="1" fontId="8" fillId="0" borderId="225" xfId="0" applyNumberFormat="1" applyFont="1" applyBorder="1" applyAlignment="1" applyProtection="1">
      <alignment horizontal="center" vertical="center" wrapText="1"/>
      <protection locked="0"/>
    </xf>
    <xf numFmtId="1" fontId="8" fillId="0" borderId="226" xfId="0" applyNumberFormat="1" applyFont="1" applyBorder="1" applyAlignment="1" applyProtection="1">
      <alignment horizontal="center" vertical="center" wrapText="1"/>
      <protection locked="0"/>
    </xf>
    <xf numFmtId="1" fontId="8" fillId="0" borderId="227" xfId="0" applyNumberFormat="1" applyFont="1" applyBorder="1" applyAlignment="1" applyProtection="1">
      <alignment horizontal="center" vertical="center" wrapText="1"/>
      <protection locked="0"/>
    </xf>
    <xf numFmtId="18" fontId="8" fillId="0" borderId="19" xfId="0" applyNumberFormat="1" applyFont="1" applyBorder="1" applyAlignment="1">
      <alignment horizontal="center" vertical="center" wrapText="1"/>
    </xf>
    <xf numFmtId="18" fontId="8" fillId="0" borderId="17" xfId="0" applyNumberFormat="1" applyFont="1" applyBorder="1" applyAlignment="1">
      <alignment horizontal="center" vertical="center" wrapText="1"/>
    </xf>
    <xf numFmtId="2" fontId="8" fillId="0" borderId="20" xfId="0" applyNumberFormat="1" applyFont="1" applyBorder="1" applyAlignment="1">
      <alignment horizontal="center" vertical="center" wrapText="1"/>
    </xf>
    <xf numFmtId="2" fontId="8" fillId="0" borderId="21" xfId="0" applyNumberFormat="1" applyFont="1" applyBorder="1" applyAlignment="1">
      <alignment horizontal="center" vertical="center" wrapText="1"/>
    </xf>
    <xf numFmtId="1" fontId="8" fillId="0" borderId="17" xfId="0" applyNumberFormat="1" applyFont="1" applyBorder="1" applyAlignment="1">
      <alignment horizontal="center" vertical="center" wrapText="1"/>
    </xf>
    <xf numFmtId="2" fontId="8" fillId="0" borderId="17" xfId="0" applyNumberFormat="1" applyFont="1" applyBorder="1" applyAlignment="1">
      <alignment horizontal="center" vertical="center" wrapText="1"/>
    </xf>
    <xf numFmtId="49" fontId="12" fillId="0" borderId="226" xfId="1" applyNumberFormat="1" applyFont="1" applyFill="1" applyBorder="1" applyAlignment="1" applyProtection="1">
      <alignment vertical="center" wrapText="1"/>
      <protection locked="0"/>
    </xf>
    <xf numFmtId="166" fontId="8" fillId="0" borderId="228" xfId="0" applyNumberFormat="1" applyFont="1" applyBorder="1" applyAlignment="1" applyProtection="1">
      <alignment vertical="center" wrapText="1"/>
      <protection locked="0"/>
    </xf>
    <xf numFmtId="164" fontId="13" fillId="0" borderId="17" xfId="0" applyNumberFormat="1" applyFont="1" applyBorder="1" applyAlignment="1" applyProtection="1">
      <alignment horizontal="left" vertical="center" wrapText="1"/>
      <protection locked="0"/>
    </xf>
    <xf numFmtId="0" fontId="33" fillId="0" borderId="23" xfId="3" applyFont="1" applyFill="1" applyBorder="1" applyAlignment="1" applyProtection="1">
      <alignment horizontal="left" vertical="center" wrapText="1"/>
      <protection locked="0"/>
    </xf>
    <xf numFmtId="0" fontId="33" fillId="0" borderId="26" xfId="3" applyFont="1" applyFill="1" applyBorder="1" applyAlignment="1" applyProtection="1">
      <alignment horizontal="center" vertical="center" wrapText="1"/>
      <protection locked="0"/>
    </xf>
    <xf numFmtId="15" fontId="22" fillId="0" borderId="228" xfId="0" applyNumberFormat="1" applyFont="1" applyBorder="1" applyAlignment="1">
      <alignment vertical="center" wrapText="1"/>
    </xf>
    <xf numFmtId="0" fontId="51" fillId="0" borderId="21" xfId="0" applyFont="1" applyBorder="1" applyAlignment="1">
      <alignment horizontal="left" vertical="center" wrapText="1" indent="1"/>
    </xf>
    <xf numFmtId="0" fontId="10" fillId="0" borderId="17" xfId="3" applyBorder="1" applyAlignment="1" applyProtection="1">
      <alignment vertical="center" wrapText="1"/>
      <protection locked="0"/>
    </xf>
    <xf numFmtId="0" fontId="19" fillId="0" borderId="17" xfId="3" applyFont="1" applyBorder="1" applyAlignment="1" applyProtection="1">
      <alignment horizontal="left" vertical="center" wrapText="1"/>
      <protection locked="0"/>
    </xf>
    <xf numFmtId="0" fontId="10" fillId="0" borderId="23" xfId="3" applyBorder="1" applyAlignment="1" applyProtection="1">
      <alignment horizontal="left" vertical="center" wrapText="1"/>
      <protection locked="0"/>
    </xf>
    <xf numFmtId="0" fontId="11" fillId="0" borderId="26" xfId="3" applyFont="1" applyBorder="1" applyAlignment="1" applyProtection="1">
      <alignment horizontal="center" vertical="center" wrapText="1"/>
      <protection locked="0"/>
    </xf>
    <xf numFmtId="0" fontId="11" fillId="0" borderId="23" xfId="3" applyFont="1" applyBorder="1" applyAlignment="1" applyProtection="1">
      <alignment horizontal="left" vertical="center" wrapText="1"/>
      <protection locked="0"/>
    </xf>
    <xf numFmtId="44" fontId="13" fillId="0" borderId="21" xfId="1" applyFont="1" applyBorder="1" applyAlignment="1" applyProtection="1">
      <alignment vertical="center" wrapText="1"/>
      <protection locked="0"/>
    </xf>
    <xf numFmtId="44" fontId="8" fillId="0" borderId="19" xfId="1" applyFont="1" applyBorder="1" applyAlignment="1" applyProtection="1">
      <alignment vertical="center" wrapText="1"/>
      <protection locked="0"/>
    </xf>
    <xf numFmtId="44" fontId="8" fillId="0" borderId="17" xfId="1" applyFont="1" applyBorder="1" applyAlignment="1" applyProtection="1">
      <alignment vertical="center" wrapText="1"/>
      <protection locked="0"/>
    </xf>
    <xf numFmtId="44" fontId="13" fillId="0" borderId="28" xfId="1" applyFont="1" applyBorder="1" applyAlignment="1" applyProtection="1">
      <alignment horizontal="right" vertical="center" wrapText="1"/>
      <protection locked="0"/>
    </xf>
    <xf numFmtId="0" fontId="12" fillId="0" borderId="19" xfId="1" applyNumberFormat="1" applyFont="1" applyBorder="1" applyAlignment="1" applyProtection="1">
      <alignment vertical="center" wrapText="1"/>
      <protection locked="0"/>
    </xf>
    <xf numFmtId="0" fontId="70" fillId="0" borderId="21" xfId="0" applyFont="1" applyBorder="1" applyAlignment="1" applyProtection="1">
      <alignment horizontal="left" vertical="center" wrapText="1"/>
      <protection locked="0"/>
    </xf>
    <xf numFmtId="0" fontId="19" fillId="0" borderId="17" xfId="3" applyFont="1" applyFill="1" applyBorder="1" applyAlignment="1" applyProtection="1">
      <alignment vertical="center" wrapText="1"/>
      <protection locked="0"/>
    </xf>
    <xf numFmtId="0" fontId="8" fillId="28" borderId="17" xfId="0" applyFont="1" applyFill="1" applyBorder="1" applyAlignment="1" applyProtection="1">
      <alignment horizontal="center" vertical="center" wrapText="1"/>
      <protection locked="0"/>
    </xf>
    <xf numFmtId="164" fontId="8" fillId="0" borderId="29" xfId="0" applyNumberFormat="1" applyFont="1" applyBorder="1" applyAlignment="1">
      <alignment horizontal="right" vertical="center" indent="1"/>
    </xf>
    <xf numFmtId="0" fontId="9" fillId="0" borderId="17" xfId="0" applyFont="1" applyBorder="1" applyAlignment="1">
      <alignment horizontal="left" vertical="center"/>
    </xf>
    <xf numFmtId="0" fontId="8" fillId="21" borderId="17" xfId="0" applyFont="1" applyFill="1" applyBorder="1" applyAlignment="1" applyProtection="1">
      <alignment horizontal="center" vertical="center" wrapText="1"/>
      <protection locked="0"/>
    </xf>
    <xf numFmtId="0" fontId="8" fillId="0" borderId="31" xfId="0" applyFont="1" applyBorder="1" applyAlignment="1" applyProtection="1">
      <alignment horizontal="center" vertical="center" wrapText="1"/>
      <protection locked="0"/>
    </xf>
    <xf numFmtId="164" fontId="8" fillId="0" borderId="17" xfId="0" applyNumberFormat="1" applyFont="1" applyBorder="1" applyAlignment="1" applyProtection="1">
      <alignment horizontal="left" vertical="center" wrapText="1" indent="1"/>
      <protection locked="0"/>
    </xf>
    <xf numFmtId="164" fontId="8" fillId="0" borderId="24" xfId="0" applyNumberFormat="1" applyFont="1" applyBorder="1" applyAlignment="1">
      <alignment horizontal="right" wrapText="1" indent="2"/>
    </xf>
    <xf numFmtId="164" fontId="8" fillId="0" borderId="21" xfId="0" applyNumberFormat="1" applyFont="1" applyBorder="1" applyAlignment="1" applyProtection="1">
      <alignment horizontal="center" wrapText="1" indent="1"/>
      <protection locked="0"/>
    </xf>
    <xf numFmtId="0" fontId="17" fillId="0" borderId="225" xfId="0" applyFont="1" applyBorder="1" applyAlignment="1">
      <alignment horizontal="center" wrapText="1"/>
    </xf>
    <xf numFmtId="0" fontId="17" fillId="0" borderId="226" xfId="0" applyFont="1" applyBorder="1" applyAlignment="1">
      <alignment horizontal="center" wrapText="1"/>
    </xf>
    <xf numFmtId="0" fontId="17" fillId="0" borderId="227" xfId="0" applyFont="1" applyBorder="1" applyAlignment="1">
      <alignment horizontal="center" wrapText="1"/>
    </xf>
    <xf numFmtId="0" fontId="17" fillId="0" borderId="226" xfId="0" applyFont="1" applyBorder="1" applyAlignment="1">
      <alignment wrapText="1"/>
    </xf>
    <xf numFmtId="15" fontId="17" fillId="0" borderId="228" xfId="0" applyNumberFormat="1" applyFont="1" applyBorder="1" applyAlignment="1">
      <alignment wrapText="1"/>
    </xf>
    <xf numFmtId="164" fontId="8" fillId="0" borderId="187" xfId="0" applyNumberFormat="1" applyFont="1" applyBorder="1" applyAlignment="1">
      <alignment horizontal="right" wrapText="1" indent="2"/>
    </xf>
    <xf numFmtId="0" fontId="17" fillId="0" borderId="17" xfId="0" applyFont="1" applyBorder="1" applyAlignment="1">
      <alignment wrapText="1"/>
    </xf>
    <xf numFmtId="164" fontId="65" fillId="40" borderId="187" xfId="0" applyNumberFormat="1" applyFont="1" applyFill="1" applyBorder="1" applyAlignment="1">
      <alignment horizontal="center" vertical="center" wrapText="1"/>
    </xf>
    <xf numFmtId="0" fontId="24" fillId="0" borderId="28" xfId="0" applyFont="1" applyBorder="1" applyAlignment="1" applyProtection="1">
      <alignment wrapText="1"/>
      <protection locked="0"/>
    </xf>
    <xf numFmtId="44" fontId="13" fillId="20" borderId="28" xfId="1" applyFont="1" applyFill="1" applyBorder="1" applyAlignment="1" applyProtection="1">
      <alignment vertical="center" wrapText="1"/>
      <protection locked="0"/>
    </xf>
    <xf numFmtId="44" fontId="8" fillId="0" borderId="0" xfId="1" applyFont="1" applyFill="1" applyBorder="1" applyAlignment="1" applyProtection="1">
      <alignment horizontal="center" vertical="center" wrapText="1"/>
      <protection locked="0"/>
    </xf>
    <xf numFmtId="164" fontId="51" fillId="0" borderId="0" xfId="0" applyNumberFormat="1" applyFont="1" applyAlignment="1">
      <alignment horizontal="right" wrapText="1" indent="1"/>
    </xf>
    <xf numFmtId="1" fontId="12" fillId="0" borderId="0" xfId="0" applyNumberFormat="1" applyFont="1" applyAlignment="1">
      <alignment horizontal="center" wrapText="1"/>
    </xf>
    <xf numFmtId="18" fontId="12" fillId="0" borderId="0" xfId="0" applyNumberFormat="1" applyFont="1" applyAlignment="1">
      <alignment horizontal="center" wrapText="1"/>
    </xf>
    <xf numFmtId="2" fontId="12" fillId="0" borderId="0" xfId="0" applyNumberFormat="1" applyFont="1" applyAlignment="1">
      <alignment horizontal="center" wrapText="1"/>
    </xf>
    <xf numFmtId="0" fontId="12" fillId="0" borderId="0" xfId="0" applyFont="1" applyAlignment="1">
      <alignment horizontal="center" wrapText="1"/>
    </xf>
    <xf numFmtId="0" fontId="12" fillId="0" borderId="0" xfId="0" applyFont="1" applyAlignment="1">
      <alignment wrapText="1"/>
    </xf>
    <xf numFmtId="1" fontId="12" fillId="0" borderId="0" xfId="0" applyNumberFormat="1" applyFont="1" applyAlignment="1">
      <alignment horizontal="left" wrapText="1" indent="1"/>
    </xf>
    <xf numFmtId="0" fontId="12" fillId="0" borderId="0" xfId="0" applyFont="1" applyAlignment="1">
      <alignment horizontal="right"/>
    </xf>
    <xf numFmtId="0" fontId="12" fillId="0" borderId="0" xfId="0" applyFont="1" applyAlignment="1">
      <alignment horizontal="left" wrapText="1"/>
    </xf>
    <xf numFmtId="44" fontId="12" fillId="0" borderId="0" xfId="1" applyFont="1" applyFill="1" applyAlignment="1" applyProtection="1">
      <alignment wrapText="1"/>
    </xf>
    <xf numFmtId="49" fontId="12" fillId="0" borderId="0" xfId="1" applyNumberFormat="1" applyFont="1" applyFill="1" applyAlignment="1" applyProtection="1">
      <alignment wrapText="1"/>
    </xf>
    <xf numFmtId="44" fontId="7" fillId="0" borderId="0" xfId="1" applyFont="1" applyFill="1" applyAlignment="1" applyProtection="1">
      <alignment wrapText="1"/>
    </xf>
    <xf numFmtId="44" fontId="12" fillId="0" borderId="0" xfId="1" applyFont="1" applyFill="1" applyAlignment="1" applyProtection="1">
      <alignment horizontal="center" wrapText="1"/>
    </xf>
    <xf numFmtId="44" fontId="12" fillId="0" borderId="0" xfId="1" applyFont="1" applyFill="1" applyAlignment="1" applyProtection="1">
      <alignment horizontal="right" wrapText="1"/>
    </xf>
    <xf numFmtId="165" fontId="12" fillId="0" borderId="0" xfId="0" applyNumberFormat="1" applyFont="1" applyAlignment="1">
      <alignment horizontal="left" wrapText="1"/>
    </xf>
    <xf numFmtId="166" fontId="12" fillId="0" borderId="0" xfId="0" applyNumberFormat="1" applyFont="1" applyAlignment="1">
      <alignment horizontal="right" wrapText="1"/>
    </xf>
    <xf numFmtId="164" fontId="51" fillId="0" borderId="0" xfId="0" applyNumberFormat="1" applyFont="1" applyAlignment="1">
      <alignment horizontal="left" wrapText="1" indent="1"/>
    </xf>
    <xf numFmtId="164" fontId="51" fillId="42" borderId="0" xfId="0" applyNumberFormat="1" applyFont="1" applyFill="1" applyAlignment="1">
      <alignment horizontal="right" wrapText="1" indent="1"/>
    </xf>
    <xf numFmtId="1" fontId="7" fillId="0" borderId="0" xfId="0" applyNumberFormat="1" applyFont="1" applyAlignment="1">
      <alignment horizontal="center" wrapText="1"/>
    </xf>
    <xf numFmtId="1" fontId="12" fillId="0" borderId="0" xfId="0" applyNumberFormat="1" applyFont="1" applyAlignment="1">
      <alignment horizontal="center" textRotation="90" wrapText="1"/>
    </xf>
    <xf numFmtId="2" fontId="12" fillId="0" borderId="0" xfId="0" applyNumberFormat="1" applyFont="1" applyAlignment="1">
      <alignment horizontal="center" textRotation="90" wrapText="1"/>
    </xf>
    <xf numFmtId="1" fontId="7" fillId="42" borderId="242" xfId="0" applyNumberFormat="1" applyFont="1" applyFill="1" applyBorder="1" applyAlignment="1">
      <alignment horizontal="center" vertical="center" wrapText="1"/>
    </xf>
    <xf numFmtId="1" fontId="7" fillId="4" borderId="248" xfId="0" applyNumberFormat="1" applyFont="1" applyFill="1" applyBorder="1" applyAlignment="1">
      <alignment horizontal="center" vertical="center" wrapText="1"/>
    </xf>
    <xf numFmtId="1" fontId="7" fillId="4" borderId="249" xfId="0" applyNumberFormat="1" applyFont="1" applyFill="1" applyBorder="1" applyAlignment="1">
      <alignment horizontal="center" vertical="center" wrapText="1"/>
    </xf>
    <xf numFmtId="1" fontId="7" fillId="42" borderId="231" xfId="0" applyNumberFormat="1" applyFont="1" applyFill="1" applyBorder="1" applyAlignment="1">
      <alignment horizontal="center" vertical="center" wrapText="1"/>
    </xf>
    <xf numFmtId="1" fontId="7" fillId="4" borderId="254" xfId="0" applyNumberFormat="1" applyFont="1" applyFill="1" applyBorder="1" applyAlignment="1">
      <alignment horizontal="center" vertical="center" wrapText="1"/>
    </xf>
    <xf numFmtId="1" fontId="7" fillId="4" borderId="255" xfId="0" applyNumberFormat="1" applyFont="1" applyFill="1" applyBorder="1" applyAlignment="1">
      <alignment horizontal="center" vertical="center" wrapText="1"/>
    </xf>
    <xf numFmtId="1" fontId="7" fillId="60" borderId="237" xfId="0" applyNumberFormat="1" applyFont="1" applyFill="1" applyBorder="1" applyAlignment="1">
      <alignment horizontal="center" vertical="center" wrapText="1"/>
    </xf>
    <xf numFmtId="1" fontId="7" fillId="60" borderId="239" xfId="0" applyNumberFormat="1" applyFont="1" applyFill="1" applyBorder="1" applyAlignment="1">
      <alignment horizontal="center" vertical="center" wrapText="1"/>
    </xf>
    <xf numFmtId="1" fontId="7" fillId="60" borderId="245" xfId="0" applyNumberFormat="1" applyFont="1" applyFill="1" applyBorder="1" applyAlignment="1">
      <alignment horizontal="center" vertical="center" wrapText="1"/>
    </xf>
    <xf numFmtId="1" fontId="7" fillId="60" borderId="247" xfId="0" applyNumberFormat="1" applyFont="1" applyFill="1" applyBorder="1" applyAlignment="1">
      <alignment horizontal="center" vertical="center" wrapText="1"/>
    </xf>
    <xf numFmtId="1" fontId="12" fillId="61" borderId="15" xfId="0" applyNumberFormat="1" applyFont="1" applyFill="1" applyBorder="1" applyAlignment="1">
      <alignment horizontal="center" vertical="center" wrapText="1"/>
    </xf>
    <xf numFmtId="1" fontId="12" fillId="61" borderId="137" xfId="0" applyNumberFormat="1" applyFont="1" applyFill="1" applyBorder="1" applyAlignment="1">
      <alignment horizontal="center" vertical="center" wrapText="1"/>
    </xf>
    <xf numFmtId="1" fontId="12" fillId="61" borderId="29" xfId="0" applyNumberFormat="1" applyFont="1" applyFill="1" applyBorder="1" applyAlignment="1">
      <alignment horizontal="center" vertical="center" wrapText="1"/>
    </xf>
    <xf numFmtId="1" fontId="12" fillId="61" borderId="32" xfId="0" applyNumberFormat="1" applyFont="1" applyFill="1" applyBorder="1" applyAlignment="1">
      <alignment horizontal="center" vertical="center" wrapText="1"/>
    </xf>
    <xf numFmtId="1" fontId="12" fillId="61" borderId="24" xfId="0" applyNumberFormat="1" applyFont="1" applyFill="1" applyBorder="1" applyAlignment="1">
      <alignment horizontal="center" vertical="center" wrapText="1"/>
    </xf>
    <xf numFmtId="1" fontId="12" fillId="61" borderId="17" xfId="0" applyNumberFormat="1" applyFont="1" applyFill="1" applyBorder="1" applyAlignment="1">
      <alignment horizontal="center" vertical="center" wrapText="1"/>
    </xf>
    <xf numFmtId="1" fontId="12" fillId="62" borderId="240" xfId="0" applyNumberFormat="1" applyFont="1" applyFill="1" applyBorder="1" applyAlignment="1">
      <alignment horizontal="center" vertical="center" wrapText="1"/>
    </xf>
    <xf numFmtId="1" fontId="12" fillId="62" borderId="241" xfId="0" applyNumberFormat="1" applyFont="1" applyFill="1" applyBorder="1" applyAlignment="1">
      <alignment horizontal="center" vertical="center" wrapText="1"/>
    </xf>
    <xf numFmtId="1" fontId="12" fillId="62" borderId="235" xfId="0" applyNumberFormat="1" applyFont="1" applyFill="1" applyBorder="1" applyAlignment="1">
      <alignment horizontal="center" vertical="center" wrapText="1"/>
    </xf>
    <xf numFmtId="1" fontId="12" fillId="62" borderId="236" xfId="0" applyNumberFormat="1" applyFont="1" applyFill="1" applyBorder="1" applyAlignment="1">
      <alignment horizontal="center" vertical="center" wrapText="1"/>
    </xf>
    <xf numFmtId="1" fontId="12" fillId="62" borderId="243" xfId="0" applyNumberFormat="1" applyFont="1" applyFill="1" applyBorder="1" applyAlignment="1">
      <alignment horizontal="center" vertical="center" wrapText="1"/>
    </xf>
    <xf numFmtId="1" fontId="12" fillId="62" borderId="244" xfId="0" applyNumberFormat="1" applyFont="1" applyFill="1" applyBorder="1" applyAlignment="1">
      <alignment horizontal="center" vertical="center" wrapText="1"/>
    </xf>
    <xf numFmtId="1" fontId="12" fillId="63" borderId="250" xfId="0" applyNumberFormat="1" applyFont="1" applyFill="1" applyBorder="1" applyAlignment="1">
      <alignment horizontal="center" vertical="center" wrapText="1"/>
    </xf>
    <xf numFmtId="1" fontId="12" fillId="63" borderId="251" xfId="0" applyNumberFormat="1" applyFont="1" applyFill="1" applyBorder="1" applyAlignment="1">
      <alignment horizontal="center" vertical="center" wrapText="1"/>
    </xf>
    <xf numFmtId="1" fontId="12" fillId="63" borderId="252" xfId="0" applyNumberFormat="1" applyFont="1" applyFill="1" applyBorder="1" applyAlignment="1">
      <alignment horizontal="center" vertical="center" wrapText="1"/>
    </xf>
    <xf numFmtId="18" fontId="84" fillId="18" borderId="0" xfId="0" applyNumberFormat="1" applyFont="1" applyFill="1" applyAlignment="1">
      <alignment horizontal="center" wrapText="1"/>
    </xf>
    <xf numFmtId="1" fontId="7" fillId="0" borderId="0" xfId="0" applyNumberFormat="1" applyFont="1" applyAlignment="1">
      <alignment horizontal="center" vertical="center" wrapText="1"/>
    </xf>
    <xf numFmtId="18" fontId="7" fillId="0" borderId="0" xfId="0" applyNumberFormat="1" applyFont="1" applyAlignment="1">
      <alignment horizontal="center" vertical="center" wrapText="1"/>
    </xf>
    <xf numFmtId="1" fontId="7" fillId="0" borderId="0" xfId="0" applyNumberFormat="1" applyFont="1" applyAlignment="1">
      <alignment horizontal="center" textRotation="90" wrapText="1"/>
    </xf>
    <xf numFmtId="18" fontId="7" fillId="0" borderId="0" xfId="0" applyNumberFormat="1" applyFont="1" applyAlignment="1">
      <alignment horizontal="center" textRotation="90" wrapText="1"/>
    </xf>
    <xf numFmtId="0" fontId="7" fillId="0" borderId="0" xfId="0" applyFont="1" applyAlignment="1">
      <alignment horizontal="center" wrapText="1"/>
    </xf>
    <xf numFmtId="0" fontId="87" fillId="0" borderId="0" xfId="0" applyFont="1"/>
    <xf numFmtId="0" fontId="86" fillId="64" borderId="260" xfId="0" applyFont="1" applyFill="1" applyBorder="1" applyAlignment="1">
      <alignment horizontal="center" vertical="center"/>
    </xf>
    <xf numFmtId="0" fontId="88" fillId="65" borderId="261" xfId="0" applyFont="1" applyFill="1" applyBorder="1" applyAlignment="1">
      <alignment horizontal="center" vertical="center"/>
    </xf>
    <xf numFmtId="6" fontId="86" fillId="65" borderId="262" xfId="0" applyNumberFormat="1" applyFont="1" applyFill="1" applyBorder="1" applyAlignment="1">
      <alignment horizontal="center" vertical="center"/>
    </xf>
    <xf numFmtId="0" fontId="86" fillId="0" borderId="260" xfId="0" applyFont="1" applyBorder="1" applyAlignment="1">
      <alignment horizontal="center" vertical="center"/>
    </xf>
    <xf numFmtId="0" fontId="88" fillId="0" borderId="261" xfId="0" applyFont="1" applyBorder="1" applyAlignment="1">
      <alignment horizontal="center" vertical="center"/>
    </xf>
    <xf numFmtId="6" fontId="86" fillId="0" borderId="262" xfId="0" applyNumberFormat="1" applyFont="1" applyBorder="1" applyAlignment="1">
      <alignment horizontal="center" vertical="center"/>
    </xf>
    <xf numFmtId="0" fontId="86" fillId="66" borderId="260" xfId="0" applyFont="1" applyFill="1" applyBorder="1" applyAlignment="1">
      <alignment horizontal="center" vertical="center"/>
    </xf>
    <xf numFmtId="0" fontId="86" fillId="67" borderId="260" xfId="0" applyFont="1" applyFill="1" applyBorder="1" applyAlignment="1">
      <alignment horizontal="center" vertical="center"/>
    </xf>
    <xf numFmtId="0" fontId="86" fillId="0" borderId="263" xfId="0" applyFont="1" applyBorder="1" applyAlignment="1">
      <alignment horizontal="center" vertical="center"/>
    </xf>
    <xf numFmtId="0" fontId="89" fillId="0" borderId="0" xfId="0" applyFont="1" applyAlignment="1">
      <alignment horizontal="center" vertical="center"/>
    </xf>
    <xf numFmtId="0" fontId="87" fillId="0" borderId="0" xfId="0" applyFont="1" applyAlignment="1">
      <alignment horizontal="center" vertical="center"/>
    </xf>
    <xf numFmtId="0" fontId="90" fillId="0" borderId="257" xfId="0" applyFont="1" applyBorder="1" applyAlignment="1">
      <alignment horizontal="center" vertical="center"/>
    </xf>
    <xf numFmtId="0" fontId="90" fillId="0" borderId="258" xfId="0" applyFont="1" applyBorder="1" applyAlignment="1">
      <alignment horizontal="center" vertical="center"/>
    </xf>
    <xf numFmtId="0" fontId="90" fillId="0" borderId="259" xfId="0" applyFont="1" applyBorder="1" applyAlignment="1">
      <alignment horizontal="center" vertical="center"/>
    </xf>
    <xf numFmtId="0" fontId="91" fillId="0" borderId="0" xfId="0" applyFont="1"/>
    <xf numFmtId="0" fontId="87" fillId="68" borderId="133" xfId="0" applyFont="1" applyFill="1" applyBorder="1"/>
    <xf numFmtId="0" fontId="87" fillId="36" borderId="94" xfId="0" applyFont="1" applyFill="1" applyBorder="1"/>
    <xf numFmtId="0" fontId="87" fillId="69" borderId="5" xfId="0" applyFont="1" applyFill="1" applyBorder="1"/>
    <xf numFmtId="0" fontId="87" fillId="38" borderId="5" xfId="0" applyFont="1" applyFill="1" applyBorder="1"/>
    <xf numFmtId="0" fontId="88" fillId="38" borderId="261" xfId="0" applyFont="1" applyFill="1" applyBorder="1" applyAlignment="1">
      <alignment horizontal="center" vertical="center"/>
    </xf>
    <xf numFmtId="6" fontId="86" fillId="38" borderId="262" xfId="0" applyNumberFormat="1" applyFont="1" applyFill="1" applyBorder="1" applyAlignment="1">
      <alignment horizontal="center" vertical="center"/>
    </xf>
    <xf numFmtId="0" fontId="88" fillId="38" borderId="264" xfId="0" applyFont="1" applyFill="1" applyBorder="1" applyAlignment="1">
      <alignment horizontal="center" vertical="center"/>
    </xf>
    <xf numFmtId="6" fontId="86" fillId="38" borderId="265" xfId="0" applyNumberFormat="1" applyFont="1" applyFill="1" applyBorder="1" applyAlignment="1">
      <alignment horizontal="center" vertical="center"/>
    </xf>
    <xf numFmtId="0" fontId="87" fillId="18" borderId="133" xfId="0" applyFont="1" applyFill="1" applyBorder="1"/>
    <xf numFmtId="0" fontId="89" fillId="18" borderId="221" xfId="0" applyFont="1" applyFill="1" applyBorder="1" applyAlignment="1">
      <alignment horizontal="center" vertical="center"/>
    </xf>
    <xf numFmtId="0" fontId="87" fillId="18" borderId="221" xfId="0" applyFont="1" applyFill="1" applyBorder="1" applyAlignment="1">
      <alignment horizontal="center" vertical="center"/>
    </xf>
    <xf numFmtId="0" fontId="87" fillId="18" borderId="221" xfId="0" applyFont="1" applyFill="1" applyBorder="1"/>
    <xf numFmtId="0" fontId="87" fillId="18" borderId="125" xfId="0" applyFont="1" applyFill="1" applyBorder="1"/>
    <xf numFmtId="0" fontId="87" fillId="18" borderId="94" xfId="0" applyFont="1" applyFill="1" applyBorder="1"/>
    <xf numFmtId="0" fontId="87" fillId="18" borderId="0" xfId="0" applyFont="1" applyFill="1"/>
    <xf numFmtId="0" fontId="87" fillId="18" borderId="27" xfId="0" applyFont="1" applyFill="1" applyBorder="1"/>
    <xf numFmtId="0" fontId="89" fillId="18" borderId="0" xfId="0" applyFont="1" applyFill="1" applyAlignment="1">
      <alignment horizontal="center" vertical="center"/>
    </xf>
    <xf numFmtId="0" fontId="87" fillId="18" borderId="0" xfId="0" applyFont="1" applyFill="1" applyAlignment="1">
      <alignment horizontal="center" vertical="center"/>
    </xf>
    <xf numFmtId="0" fontId="91" fillId="18" borderId="94" xfId="0" applyFont="1" applyFill="1" applyBorder="1"/>
    <xf numFmtId="0" fontId="87" fillId="18" borderId="5" xfId="0" applyFont="1" applyFill="1" applyBorder="1"/>
    <xf numFmtId="0" fontId="89" fillId="18" borderId="9" xfId="0" applyFont="1" applyFill="1" applyBorder="1" applyAlignment="1">
      <alignment horizontal="center" vertical="center"/>
    </xf>
    <xf numFmtId="0" fontId="87" fillId="18" borderId="9" xfId="0" applyFont="1" applyFill="1" applyBorder="1" applyAlignment="1">
      <alignment horizontal="center" vertical="center"/>
    </xf>
    <xf numFmtId="0" fontId="87" fillId="18" borderId="9" xfId="0" applyFont="1" applyFill="1" applyBorder="1"/>
    <xf numFmtId="0" fontId="87" fillId="18" borderId="13" xfId="0" applyFont="1" applyFill="1" applyBorder="1"/>
    <xf numFmtId="0" fontId="91" fillId="18" borderId="0" xfId="0" applyFont="1" applyFill="1"/>
    <xf numFmtId="0" fontId="91" fillId="18" borderId="27" xfId="0" applyFont="1" applyFill="1" applyBorder="1"/>
    <xf numFmtId="0" fontId="17" fillId="0" borderId="16" xfId="3" applyFont="1" applyBorder="1" applyProtection="1">
      <protection locked="0"/>
    </xf>
    <xf numFmtId="0" fontId="17" fillId="0" borderId="23" xfId="3" applyFont="1" applyFill="1" applyBorder="1" applyAlignment="1" applyProtection="1">
      <alignment wrapText="1"/>
      <protection locked="0"/>
    </xf>
    <xf numFmtId="0" fontId="8" fillId="29" borderId="17" xfId="0" applyFont="1" applyFill="1" applyBorder="1" applyAlignment="1" applyProtection="1">
      <alignment horizontal="center" vertical="center" wrapText="1"/>
      <protection locked="0"/>
    </xf>
    <xf numFmtId="1" fontId="18" fillId="0" borderId="93" xfId="0" applyNumberFormat="1" applyFont="1" applyBorder="1" applyAlignment="1" applyProtection="1">
      <alignment horizontal="center" wrapText="1"/>
      <protection locked="0"/>
    </xf>
    <xf numFmtId="1" fontId="18" fillId="0" borderId="164" xfId="0" applyNumberFormat="1" applyFont="1" applyBorder="1" applyAlignment="1" applyProtection="1">
      <alignment horizontal="center" wrapText="1"/>
      <protection locked="0"/>
    </xf>
    <xf numFmtId="0" fontId="18" fillId="0" borderId="223" xfId="0" applyFont="1" applyBorder="1" applyAlignment="1" applyProtection="1">
      <alignment horizontal="center" wrapText="1"/>
      <protection locked="0"/>
    </xf>
    <xf numFmtId="0" fontId="18" fillId="0" borderId="33" xfId="3" applyFont="1" applyBorder="1" applyAlignment="1" applyProtection="1">
      <alignment horizontal="left" wrapText="1" indent="1"/>
      <protection locked="0"/>
    </xf>
    <xf numFmtId="44" fontId="8" fillId="0" borderId="16" xfId="1" applyFont="1" applyFill="1" applyBorder="1" applyAlignment="1" applyProtection="1">
      <alignment vertical="center" wrapText="1"/>
      <protection locked="0"/>
    </xf>
    <xf numFmtId="0" fontId="17" fillId="0" borderId="16" xfId="0" applyFont="1" applyBorder="1" applyAlignment="1">
      <alignment vertical="center" wrapText="1"/>
    </xf>
    <xf numFmtId="44" fontId="8" fillId="0" borderId="16" xfId="1" applyFont="1" applyFill="1" applyBorder="1" applyAlignment="1" applyProtection="1">
      <alignment horizontal="left" vertical="center" wrapText="1"/>
      <protection locked="0"/>
    </xf>
    <xf numFmtId="0" fontId="51" fillId="0" borderId="16" xfId="0" applyFont="1" applyBorder="1" applyAlignment="1">
      <alignment horizontal="left" vertical="center" wrapText="1" indent="1"/>
    </xf>
    <xf numFmtId="0" fontId="51" fillId="0" borderId="189" xfId="0" applyFont="1" applyBorder="1" applyAlignment="1">
      <alignment horizontal="left" vertical="center" wrapText="1" indent="1"/>
    </xf>
    <xf numFmtId="44" fontId="8" fillId="0" borderId="31" xfId="1" applyFont="1" applyFill="1" applyBorder="1" applyAlignment="1" applyProtection="1">
      <alignment horizontal="center" vertical="center" wrapText="1"/>
      <protection locked="0"/>
    </xf>
    <xf numFmtId="44" fontId="8" fillId="0" borderId="139" xfId="1" applyFont="1" applyFill="1" applyBorder="1" applyAlignment="1" applyProtection="1">
      <alignment horizontal="center" vertical="center" wrapText="1"/>
      <protection locked="0"/>
    </xf>
    <xf numFmtId="44" fontId="8" fillId="0" borderId="81" xfId="1" applyFont="1" applyFill="1" applyBorder="1" applyAlignment="1" applyProtection="1">
      <alignment horizontal="center" vertical="center" wrapText="1"/>
      <protection locked="0"/>
    </xf>
    <xf numFmtId="44" fontId="8" fillId="0" borderId="21" xfId="1" applyFont="1" applyFill="1" applyBorder="1" applyAlignment="1" applyProtection="1">
      <alignment vertical="center" wrapText="1"/>
      <protection locked="0"/>
    </xf>
    <xf numFmtId="44" fontId="8" fillId="0" borderId="21" xfId="1" applyFont="1" applyFill="1" applyBorder="1" applyAlignment="1" applyProtection="1">
      <alignment horizontal="center" vertical="center" wrapText="1"/>
      <protection locked="0"/>
    </xf>
    <xf numFmtId="49" fontId="12" fillId="0" borderId="16" xfId="1" applyNumberFormat="1" applyFont="1" applyFill="1" applyBorder="1" applyAlignment="1" applyProtection="1">
      <alignment vertical="center" wrapText="1"/>
      <protection locked="0"/>
    </xf>
    <xf numFmtId="44" fontId="8" fillId="0" borderId="16" xfId="1" applyFont="1" applyFill="1" applyBorder="1" applyAlignment="1" applyProtection="1">
      <alignment horizontal="center" vertical="center" wrapText="1"/>
      <protection locked="0"/>
    </xf>
    <xf numFmtId="44" fontId="8" fillId="0" borderId="29" xfId="1" applyFont="1" applyFill="1" applyBorder="1" applyAlignment="1" applyProtection="1">
      <alignment vertical="center" wrapText="1"/>
      <protection locked="0"/>
    </xf>
    <xf numFmtId="44" fontId="8" fillId="0" borderId="29" xfId="1" applyFont="1" applyFill="1" applyBorder="1" applyAlignment="1" applyProtection="1">
      <alignment horizontal="center" vertical="center" wrapText="1"/>
      <protection locked="0"/>
    </xf>
    <xf numFmtId="44" fontId="12" fillId="0" borderId="24" xfId="1" applyFont="1" applyFill="1" applyBorder="1" applyAlignment="1" applyProtection="1">
      <alignment wrapText="1"/>
      <protection locked="0"/>
    </xf>
    <xf numFmtId="44" fontId="13" fillId="20" borderId="120" xfId="1" applyFont="1" applyFill="1" applyBorder="1" applyAlignment="1" applyProtection="1">
      <alignment horizontal="center" vertical="center" wrapText="1"/>
      <protection locked="0"/>
    </xf>
    <xf numFmtId="44" fontId="13" fillId="20" borderId="223" xfId="1" applyFont="1" applyFill="1" applyBorder="1" applyAlignment="1" applyProtection="1">
      <alignment horizontal="center" vertical="center" wrapText="1"/>
      <protection locked="0"/>
    </xf>
    <xf numFmtId="44" fontId="13" fillId="20" borderId="100" xfId="1" applyFont="1" applyFill="1" applyBorder="1" applyAlignment="1" applyProtection="1">
      <alignment horizontal="center" vertical="center" wrapText="1"/>
      <protection locked="0"/>
    </xf>
    <xf numFmtId="44" fontId="13" fillId="20" borderId="28" xfId="1" applyFont="1" applyFill="1" applyBorder="1" applyAlignment="1" applyProtection="1">
      <alignment horizontal="center" vertical="center" wrapText="1"/>
      <protection locked="0"/>
    </xf>
    <xf numFmtId="44" fontId="7" fillId="20" borderId="222" xfId="1" applyFont="1" applyFill="1" applyBorder="1" applyAlignment="1" applyProtection="1">
      <alignment wrapText="1"/>
      <protection locked="0"/>
    </xf>
    <xf numFmtId="44" fontId="12" fillId="0" borderId="17" xfId="1" applyFont="1" applyFill="1" applyBorder="1" applyAlignment="1" applyProtection="1">
      <alignment horizontal="center" wrapText="1"/>
      <protection locked="0"/>
    </xf>
    <xf numFmtId="0" fontId="7" fillId="0" borderId="222" xfId="1" applyNumberFormat="1" applyFont="1" applyFill="1" applyBorder="1" applyAlignment="1" applyProtection="1">
      <alignment horizontal="right" wrapText="1"/>
      <protection locked="0"/>
    </xf>
    <xf numFmtId="44" fontId="13" fillId="20" borderId="100" xfId="1" applyFont="1" applyFill="1" applyBorder="1" applyAlignment="1" applyProtection="1">
      <alignment vertical="center" wrapText="1"/>
      <protection locked="0"/>
    </xf>
    <xf numFmtId="44" fontId="13" fillId="20" borderId="120" xfId="1" applyFont="1" applyFill="1" applyBorder="1" applyAlignment="1" applyProtection="1">
      <alignment vertical="center" wrapText="1"/>
      <protection locked="0"/>
    </xf>
    <xf numFmtId="44" fontId="12" fillId="0" borderId="31" xfId="1" applyFont="1" applyFill="1" applyBorder="1" applyAlignment="1" applyProtection="1">
      <alignment horizontal="center" wrapText="1"/>
      <protection locked="0"/>
    </xf>
    <xf numFmtId="44" fontId="12" fillId="0" borderId="190" xfId="1" applyFont="1" applyFill="1" applyBorder="1" applyAlignment="1" applyProtection="1">
      <alignment horizontal="center" wrapText="1"/>
      <protection locked="0"/>
    </xf>
    <xf numFmtId="0" fontId="7" fillId="0" borderId="81" xfId="1" applyNumberFormat="1" applyFont="1" applyFill="1" applyBorder="1" applyAlignment="1" applyProtection="1">
      <alignment horizontal="right" wrapText="1"/>
      <protection locked="0"/>
    </xf>
    <xf numFmtId="0" fontId="7" fillId="0" borderId="26" xfId="1" applyNumberFormat="1" applyFont="1" applyFill="1" applyBorder="1" applyAlignment="1" applyProtection="1">
      <alignment horizontal="right" wrapText="1"/>
      <protection locked="0"/>
    </xf>
    <xf numFmtId="44" fontId="12" fillId="0" borderId="29" xfId="1" applyFont="1" applyFill="1" applyBorder="1" applyAlignment="1" applyProtection="1">
      <alignment wrapText="1"/>
      <protection locked="0"/>
    </xf>
    <xf numFmtId="44" fontId="7" fillId="20" borderId="120" xfId="1" applyFont="1" applyFill="1" applyBorder="1" applyAlignment="1" applyProtection="1">
      <alignment wrapText="1"/>
      <protection locked="0"/>
    </xf>
    <xf numFmtId="44" fontId="8" fillId="0" borderId="16" xfId="1" applyFont="1" applyBorder="1" applyAlignment="1" applyProtection="1">
      <alignment vertical="center" wrapText="1"/>
      <protection locked="0"/>
    </xf>
    <xf numFmtId="44" fontId="13" fillId="20" borderId="21" xfId="1" applyFont="1" applyFill="1" applyBorder="1" applyAlignment="1" applyProtection="1">
      <alignment horizontal="left" vertical="center" wrapText="1"/>
      <protection locked="0"/>
    </xf>
    <xf numFmtId="0" fontId="23" fillId="57" borderId="16" xfId="0" applyFont="1" applyFill="1" applyBorder="1" applyAlignment="1">
      <alignment vertical="center" wrapText="1"/>
    </xf>
    <xf numFmtId="0" fontId="12" fillId="57" borderId="16" xfId="0" applyFont="1" applyFill="1" applyBorder="1" applyAlignment="1">
      <alignment vertical="center" wrapText="1"/>
    </xf>
    <xf numFmtId="0" fontId="12" fillId="70" borderId="16" xfId="0" applyFont="1" applyFill="1" applyBorder="1" applyAlignment="1">
      <alignment vertical="center" wrapText="1"/>
    </xf>
    <xf numFmtId="0" fontId="7" fillId="57" borderId="31" xfId="1" applyNumberFormat="1" applyFont="1" applyFill="1" applyBorder="1" applyAlignment="1" applyProtection="1">
      <alignment horizontal="right" wrapText="1"/>
      <protection locked="0"/>
    </xf>
    <xf numFmtId="49" fontId="12" fillId="57" borderId="16" xfId="1" applyNumberFormat="1" applyFont="1" applyFill="1" applyBorder="1" applyAlignment="1" applyProtection="1">
      <alignment vertical="center" wrapText="1"/>
      <protection locked="0"/>
    </xf>
    <xf numFmtId="49" fontId="12" fillId="70" borderId="17" xfId="1" applyNumberFormat="1" applyFont="1" applyFill="1" applyBorder="1" applyAlignment="1" applyProtection="1">
      <alignment vertical="center" wrapText="1"/>
      <protection locked="0"/>
    </xf>
    <xf numFmtId="49" fontId="12" fillId="70" borderId="16" xfId="1" applyNumberFormat="1" applyFont="1" applyFill="1" applyBorder="1" applyAlignment="1" applyProtection="1">
      <alignment vertical="center" wrapText="1"/>
      <protection locked="0"/>
    </xf>
    <xf numFmtId="0" fontId="12" fillId="70" borderId="16" xfId="0" applyFont="1" applyFill="1" applyBorder="1" applyAlignment="1">
      <alignment vertical="top" wrapText="1"/>
    </xf>
    <xf numFmtId="0" fontId="23" fillId="70" borderId="16" xfId="0" applyFont="1" applyFill="1" applyBorder="1" applyAlignment="1">
      <alignment vertical="center" wrapText="1"/>
    </xf>
    <xf numFmtId="0" fontId="12" fillId="70" borderId="16" xfId="0" applyFont="1" applyFill="1" applyBorder="1" applyAlignment="1" applyProtection="1">
      <alignment vertical="center"/>
      <protection locked="0"/>
    </xf>
    <xf numFmtId="0" fontId="17" fillId="70" borderId="16" xfId="0" applyFont="1" applyFill="1" applyBorder="1" applyAlignment="1">
      <alignment vertical="center" wrapText="1"/>
    </xf>
    <xf numFmtId="49" fontId="12" fillId="70" borderId="93" xfId="1" applyNumberFormat="1" applyFont="1" applyFill="1" applyBorder="1" applyAlignment="1" applyProtection="1">
      <alignment wrapText="1"/>
      <protection locked="0"/>
    </xf>
    <xf numFmtId="49" fontId="12" fillId="70" borderId="16" xfId="1" applyNumberFormat="1" applyFont="1" applyFill="1" applyBorder="1" applyAlignment="1" applyProtection="1">
      <alignment wrapText="1"/>
      <protection locked="0"/>
    </xf>
    <xf numFmtId="0" fontId="12" fillId="28" borderId="0" xfId="0" applyFont="1" applyFill="1" applyAlignment="1" applyProtection="1">
      <alignment horizontal="center" wrapText="1"/>
      <protection locked="0"/>
    </xf>
    <xf numFmtId="0" fontId="12" fillId="29" borderId="0" xfId="0" applyFont="1" applyFill="1" applyAlignment="1" applyProtection="1">
      <alignment horizontal="center" vertical="center" wrapText="1"/>
      <protection locked="0"/>
    </xf>
    <xf numFmtId="0" fontId="12" fillId="28" borderId="16" xfId="0" applyFont="1" applyFill="1" applyBorder="1" applyAlignment="1" applyProtection="1">
      <alignment horizontal="center" vertical="center" wrapText="1"/>
      <protection locked="0"/>
    </xf>
    <xf numFmtId="0" fontId="12" fillId="19" borderId="16" xfId="0" applyFont="1" applyFill="1" applyBorder="1" applyAlignment="1" applyProtection="1">
      <alignment horizontal="left" vertical="center" wrapText="1"/>
      <protection locked="0"/>
    </xf>
    <xf numFmtId="0" fontId="12" fillId="19" borderId="16" xfId="0" applyFont="1" applyFill="1" applyBorder="1" applyAlignment="1" applyProtection="1">
      <alignment horizontal="center" vertical="center" wrapText="1"/>
      <protection locked="0"/>
    </xf>
    <xf numFmtId="0" fontId="12" fillId="29" borderId="16" xfId="0" applyFont="1" applyFill="1" applyBorder="1" applyAlignment="1" applyProtection="1">
      <alignment horizontal="center" vertical="center" wrapText="1"/>
      <protection locked="0"/>
    </xf>
    <xf numFmtId="0" fontId="12" fillId="29" borderId="189" xfId="0" applyFont="1" applyFill="1" applyBorder="1" applyAlignment="1" applyProtection="1">
      <alignment horizontal="center" vertical="center" wrapText="1"/>
      <protection locked="0"/>
    </xf>
    <xf numFmtId="0" fontId="12" fillId="28" borderId="127" xfId="0" applyFont="1" applyFill="1" applyBorder="1" applyAlignment="1" applyProtection="1">
      <alignment horizontal="center" wrapText="1"/>
      <protection locked="0"/>
    </xf>
    <xf numFmtId="0" fontId="12" fillId="28" borderId="29" xfId="0" applyFont="1" applyFill="1" applyBorder="1" applyAlignment="1" applyProtection="1">
      <alignment horizontal="center" vertical="center" wrapText="1"/>
      <protection locked="0"/>
    </xf>
    <xf numFmtId="0" fontId="12" fillId="19" borderId="29" xfId="0" applyFont="1" applyFill="1" applyBorder="1" applyAlignment="1" applyProtection="1">
      <alignment horizontal="left" vertical="center" wrapText="1"/>
      <protection locked="0"/>
    </xf>
    <xf numFmtId="0" fontId="12" fillId="19" borderId="29" xfId="0" applyFont="1" applyFill="1" applyBorder="1" applyAlignment="1" applyProtection="1">
      <alignment horizontal="center" vertical="center" wrapText="1"/>
      <protection locked="0"/>
    </xf>
    <xf numFmtId="0" fontId="12" fillId="29" borderId="29" xfId="0" applyFont="1" applyFill="1" applyBorder="1" applyAlignment="1" applyProtection="1">
      <alignment horizontal="center" vertical="center" wrapText="1"/>
      <protection locked="0"/>
    </xf>
    <xf numFmtId="0" fontId="12" fillId="71" borderId="33" xfId="0" applyFont="1" applyFill="1" applyBorder="1" applyAlignment="1" applyProtection="1">
      <alignment horizontal="left" wrapText="1"/>
      <protection locked="0"/>
    </xf>
    <xf numFmtId="0" fontId="4" fillId="71" borderId="16" xfId="3" applyFont="1" applyFill="1" applyBorder="1" applyAlignment="1" applyProtection="1">
      <alignment horizontal="left" wrapText="1"/>
      <protection locked="0"/>
    </xf>
    <xf numFmtId="0" fontId="12" fillId="0" borderId="29" xfId="0" applyFont="1" applyBorder="1" applyAlignment="1" applyProtection="1">
      <alignment horizontal="left" wrapText="1"/>
      <protection locked="0"/>
    </xf>
    <xf numFmtId="0" fontId="12" fillId="0" borderId="24" xfId="0" applyFont="1" applyBorder="1" applyAlignment="1" applyProtection="1">
      <alignment horizontal="left" wrapText="1"/>
      <protection locked="0"/>
    </xf>
    <xf numFmtId="0" fontId="7" fillId="45" borderId="35" xfId="2" applyFont="1" applyFill="1" applyBorder="1" applyAlignment="1" applyProtection="1">
      <alignment horizontal="left" wrapText="1"/>
    </xf>
    <xf numFmtId="0" fontId="7" fillId="49" borderId="35" xfId="2" applyFont="1" applyFill="1" applyBorder="1" applyAlignment="1" applyProtection="1">
      <alignment horizontal="left" wrapText="1"/>
    </xf>
    <xf numFmtId="0" fontId="18" fillId="0" borderId="24" xfId="0" applyFont="1" applyBorder="1" applyAlignment="1" applyProtection="1">
      <alignment horizontal="left" wrapText="1"/>
      <protection locked="0"/>
    </xf>
    <xf numFmtId="0" fontId="7" fillId="42" borderId="35" xfId="2" applyFont="1" applyFill="1" applyBorder="1" applyAlignment="1" applyProtection="1">
      <alignment horizontal="left" wrapText="1"/>
    </xf>
    <xf numFmtId="0" fontId="7" fillId="4" borderId="35" xfId="2" applyFont="1" applyFill="1" applyBorder="1" applyAlignment="1" applyProtection="1">
      <alignment horizontal="left" wrapText="1"/>
    </xf>
    <xf numFmtId="0" fontId="7" fillId="33" borderId="35" xfId="2" applyFont="1" applyFill="1" applyBorder="1" applyAlignment="1" applyProtection="1">
      <alignment horizontal="left" wrapText="1"/>
    </xf>
    <xf numFmtId="14" fontId="96" fillId="0" borderId="0" xfId="0" applyNumberFormat="1" applyFont="1"/>
    <xf numFmtId="0" fontId="96" fillId="0" borderId="0" xfId="0" applyFont="1"/>
    <xf numFmtId="0" fontId="97" fillId="0" borderId="0" xfId="3" applyFont="1"/>
    <xf numFmtId="0" fontId="98" fillId="0" borderId="0" xfId="0" applyFont="1"/>
    <xf numFmtId="0" fontId="98" fillId="0" borderId="269" xfId="0" applyFont="1" applyBorder="1"/>
    <xf numFmtId="0" fontId="98" fillId="0" borderId="270" xfId="0" applyFont="1" applyBorder="1"/>
    <xf numFmtId="0" fontId="98" fillId="0" borderId="271" xfId="0" applyFont="1" applyBorder="1"/>
    <xf numFmtId="0" fontId="96" fillId="70" borderId="0" xfId="0" applyFont="1" applyFill="1"/>
    <xf numFmtId="0" fontId="96" fillId="71" borderId="0" xfId="0" applyFont="1" applyFill="1"/>
    <xf numFmtId="0" fontId="18" fillId="0" borderId="31" xfId="3" applyFont="1" applyFill="1" applyBorder="1" applyAlignment="1" applyProtection="1">
      <alignment horizontal="center" wrapText="1"/>
      <protection locked="0"/>
    </xf>
    <xf numFmtId="0" fontId="12" fillId="0" borderId="164" xfId="3" applyFont="1" applyFill="1" applyBorder="1" applyAlignment="1" applyProtection="1">
      <alignment horizontal="center" wrapText="1"/>
      <protection locked="0"/>
    </xf>
    <xf numFmtId="0" fontId="18" fillId="73" borderId="16" xfId="3" applyFont="1" applyFill="1" applyBorder="1" applyAlignment="1" applyProtection="1">
      <alignment horizontal="left" wrapText="1"/>
      <protection locked="0"/>
    </xf>
    <xf numFmtId="0" fontId="12" fillId="73" borderId="29" xfId="0" applyFont="1" applyFill="1" applyBorder="1" applyAlignment="1" applyProtection="1">
      <alignment horizontal="left" wrapText="1"/>
      <protection locked="0"/>
    </xf>
    <xf numFmtId="0" fontId="12" fillId="70" borderId="29" xfId="0" applyFont="1" applyFill="1" applyBorder="1" applyAlignment="1" applyProtection="1">
      <alignment horizontal="left" wrapText="1"/>
      <protection locked="0"/>
    </xf>
    <xf numFmtId="0" fontId="18" fillId="70" borderId="16" xfId="3" applyFont="1" applyFill="1" applyBorder="1" applyAlignment="1" applyProtection="1">
      <alignment horizontal="left" wrapText="1"/>
      <protection locked="0"/>
    </xf>
    <xf numFmtId="0" fontId="18" fillId="70" borderId="15" xfId="0" applyFont="1" applyFill="1" applyBorder="1" applyAlignment="1" applyProtection="1">
      <alignment horizontal="left" wrapText="1"/>
      <protection locked="0"/>
    </xf>
    <xf numFmtId="0" fontId="18" fillId="70" borderId="0" xfId="3" applyFont="1" applyFill="1"/>
    <xf numFmtId="0" fontId="3" fillId="15" borderId="0" xfId="0" applyFont="1" applyFill="1" applyAlignment="1">
      <alignment horizontal="center"/>
    </xf>
    <xf numFmtId="0" fontId="77" fillId="0" borderId="0" xfId="0" applyFont="1" applyAlignment="1">
      <alignment horizontal="center" wrapText="1"/>
    </xf>
    <xf numFmtId="0" fontId="77" fillId="0" borderId="0" xfId="0" applyFont="1" applyAlignment="1">
      <alignment horizontal="center"/>
    </xf>
    <xf numFmtId="49" fontId="77" fillId="0" borderId="0" xfId="0" applyNumberFormat="1" applyFont="1" applyAlignment="1">
      <alignment horizontal="center" wrapText="1"/>
    </xf>
    <xf numFmtId="0" fontId="3" fillId="74" borderId="272" xfId="0" applyFont="1" applyFill="1" applyBorder="1" applyAlignment="1">
      <alignment horizontal="center" wrapText="1"/>
    </xf>
    <xf numFmtId="0" fontId="3" fillId="74" borderId="273" xfId="0" applyFont="1" applyFill="1" applyBorder="1" applyAlignment="1">
      <alignment horizontal="center" wrapText="1"/>
    </xf>
    <xf numFmtId="49" fontId="3" fillId="74" borderId="273" xfId="0" applyNumberFormat="1" applyFont="1" applyFill="1" applyBorder="1" applyAlignment="1">
      <alignment horizontal="center" wrapText="1"/>
    </xf>
    <xf numFmtId="167" fontId="3" fillId="74" borderId="273" xfId="0" applyNumberFormat="1" applyFont="1" applyFill="1" applyBorder="1" applyAlignment="1">
      <alignment horizontal="center" wrapText="1"/>
    </xf>
    <xf numFmtId="0" fontId="3" fillId="75" borderId="273" xfId="0" applyFont="1" applyFill="1" applyBorder="1" applyAlignment="1">
      <alignment horizontal="center" wrapText="1"/>
    </xf>
    <xf numFmtId="2" fontId="3" fillId="75" borderId="273" xfId="0" applyNumberFormat="1" applyFont="1" applyFill="1" applyBorder="1" applyAlignment="1">
      <alignment horizontal="center" vertical="center" wrapText="1"/>
    </xf>
    <xf numFmtId="0" fontId="3" fillId="77" borderId="273" xfId="0" applyFont="1" applyFill="1" applyBorder="1" applyAlignment="1">
      <alignment horizontal="center" wrapText="1"/>
    </xf>
    <xf numFmtId="0" fontId="3" fillId="77" borderId="273" xfId="0" applyFont="1" applyFill="1" applyBorder="1" applyAlignment="1">
      <alignment horizontal="center"/>
    </xf>
    <xf numFmtId="0" fontId="3" fillId="15" borderId="273" xfId="0" applyFont="1" applyFill="1" applyBorder="1" applyAlignment="1">
      <alignment horizontal="center" wrapText="1"/>
    </xf>
    <xf numFmtId="0" fontId="3" fillId="0" borderId="273" xfId="0" applyFont="1" applyBorder="1" applyAlignment="1">
      <alignment horizontal="center" wrapText="1"/>
    </xf>
    <xf numFmtId="0" fontId="3" fillId="0" borderId="0" xfId="4" applyFont="1" applyAlignment="1">
      <alignment horizontal="center"/>
    </xf>
    <xf numFmtId="0" fontId="77" fillId="0" borderId="0" xfId="4" applyAlignment="1">
      <alignment horizontal="center"/>
    </xf>
    <xf numFmtId="0" fontId="3" fillId="16" borderId="274" xfId="0" applyFont="1" applyFill="1" applyBorder="1" applyAlignment="1">
      <alignment horizontal="left"/>
    </xf>
    <xf numFmtId="0" fontId="3" fillId="16" borderId="221" xfId="0" applyFont="1" applyFill="1" applyBorder="1" applyAlignment="1">
      <alignment horizontal="left" wrapText="1"/>
    </xf>
    <xf numFmtId="167" fontId="3" fillId="16" borderId="221" xfId="0" applyNumberFormat="1" applyFont="1" applyFill="1" applyBorder="1" applyAlignment="1">
      <alignment horizontal="left" wrapText="1"/>
    </xf>
    <xf numFmtId="2" fontId="3" fillId="16" borderId="221" xfId="0" applyNumberFormat="1" applyFont="1" applyFill="1" applyBorder="1" applyAlignment="1">
      <alignment vertical="center" wrapText="1"/>
    </xf>
    <xf numFmtId="0" fontId="3" fillId="16" borderId="221" xfId="0" applyFont="1" applyFill="1" applyBorder="1" applyAlignment="1">
      <alignment horizontal="center" wrapText="1"/>
    </xf>
    <xf numFmtId="0" fontId="77" fillId="0" borderId="0" xfId="4"/>
    <xf numFmtId="0" fontId="99" fillId="23" borderId="275" xfId="0" applyFont="1" applyFill="1" applyBorder="1" applyAlignment="1">
      <alignment wrapText="1"/>
    </xf>
    <xf numFmtId="0" fontId="99" fillId="0" borderId="275" xfId="0" applyFont="1" applyBorder="1" applyAlignment="1">
      <alignment wrapText="1"/>
    </xf>
    <xf numFmtId="0" fontId="10" fillId="0" borderId="275" xfId="3" applyBorder="1" applyAlignment="1">
      <alignment wrapText="1"/>
    </xf>
    <xf numFmtId="49" fontId="99" fillId="0" borderId="275" xfId="0" applyNumberFormat="1" applyFont="1" applyBorder="1" applyAlignment="1">
      <alignment horizontal="left" wrapText="1"/>
    </xf>
    <xf numFmtId="167" fontId="99" fillId="0" borderId="275" xfId="0" applyNumberFormat="1" applyFont="1" applyBorder="1" applyAlignment="1">
      <alignment wrapText="1"/>
    </xf>
    <xf numFmtId="17" fontId="99" fillId="0" borderId="275" xfId="0" applyNumberFormat="1" applyFont="1" applyBorder="1" applyAlignment="1">
      <alignment wrapText="1"/>
    </xf>
    <xf numFmtId="1" fontId="99" fillId="22" borderId="275" xfId="0" applyNumberFormat="1" applyFont="1" applyFill="1" applyBorder="1" applyAlignment="1">
      <alignment horizontal="center" vertical="center" wrapText="1"/>
    </xf>
    <xf numFmtId="0" fontId="100" fillId="23" borderId="275" xfId="0" applyFont="1" applyFill="1" applyBorder="1" applyAlignment="1">
      <alignment horizontal="center" wrapText="1"/>
    </xf>
    <xf numFmtId="0" fontId="99" fillId="0" borderId="275" xfId="0" applyFont="1" applyBorder="1" applyAlignment="1">
      <alignment horizontal="center" wrapText="1"/>
    </xf>
    <xf numFmtId="49" fontId="99" fillId="0" borderId="275" xfId="0" applyNumberFormat="1" applyFont="1" applyBorder="1" applyAlignment="1">
      <alignment horizontal="center" wrapText="1"/>
    </xf>
    <xf numFmtId="14" fontId="99" fillId="0" borderId="275" xfId="0" applyNumberFormat="1" applyFont="1" applyBorder="1"/>
    <xf numFmtId="0" fontId="99" fillId="23" borderId="275" xfId="0" applyFont="1" applyFill="1" applyBorder="1"/>
    <xf numFmtId="0" fontId="99" fillId="0" borderId="275" xfId="0" applyFont="1" applyBorder="1"/>
    <xf numFmtId="0" fontId="99" fillId="23" borderId="276" xfId="0" applyFont="1" applyFill="1" applyBorder="1"/>
    <xf numFmtId="0" fontId="99" fillId="0" borderId="276" xfId="0" applyFont="1" applyBorder="1" applyAlignment="1">
      <alignment wrapText="1"/>
    </xf>
    <xf numFmtId="0" fontId="10" fillId="0" borderId="277" xfId="3" applyBorder="1"/>
    <xf numFmtId="0" fontId="101" fillId="23" borderId="275" xfId="0" applyFont="1" applyFill="1" applyBorder="1" applyAlignment="1">
      <alignment horizontal="left"/>
    </xf>
    <xf numFmtId="0" fontId="101" fillId="0" borderId="275" xfId="0" applyFont="1" applyBorder="1" applyAlignment="1">
      <alignment horizontal="left"/>
    </xf>
    <xf numFmtId="0" fontId="4" fillId="0" borderId="275" xfId="3" applyFont="1" applyFill="1" applyBorder="1" applyAlignment="1">
      <alignment horizontal="left"/>
    </xf>
    <xf numFmtId="0" fontId="4" fillId="0" borderId="277" xfId="3" applyFont="1" applyBorder="1"/>
    <xf numFmtId="0" fontId="101" fillId="0" borderId="275" xfId="0" applyFont="1" applyBorder="1"/>
    <xf numFmtId="0" fontId="4" fillId="0" borderId="275" xfId="3" applyFont="1" applyFill="1" applyBorder="1" applyAlignment="1"/>
    <xf numFmtId="0" fontId="100" fillId="0" borderId="275" xfId="0" applyFont="1" applyBorder="1" applyAlignment="1">
      <alignment horizontal="center" wrapText="1"/>
    </xf>
    <xf numFmtId="0" fontId="99" fillId="0" borderId="276" xfId="0" applyFont="1" applyBorder="1"/>
    <xf numFmtId="0" fontId="4" fillId="0" borderId="277" xfId="3" applyFont="1" applyFill="1" applyBorder="1"/>
    <xf numFmtId="0" fontId="102" fillId="0" borderId="275" xfId="3" applyFont="1" applyBorder="1"/>
    <xf numFmtId="0" fontId="99" fillId="0" borderId="275" xfId="4" applyFont="1" applyBorder="1" applyAlignment="1">
      <alignment horizontal="left"/>
    </xf>
    <xf numFmtId="49" fontId="99" fillId="23" borderId="275" xfId="0" applyNumberFormat="1" applyFont="1" applyFill="1" applyBorder="1" applyAlignment="1">
      <alignment horizontal="left" wrapText="1"/>
    </xf>
    <xf numFmtId="167" fontId="99" fillId="0" borderId="275" xfId="4" applyNumberFormat="1" applyFont="1" applyBorder="1" applyAlignment="1">
      <alignment wrapText="1"/>
    </xf>
    <xf numFmtId="17" fontId="99" fillId="23" borderId="275" xfId="0" applyNumberFormat="1" applyFont="1" applyFill="1" applyBorder="1" applyAlignment="1">
      <alignment wrapText="1"/>
    </xf>
    <xf numFmtId="0" fontId="99" fillId="23" borderId="275" xfId="0" applyFont="1" applyFill="1" applyBorder="1" applyAlignment="1">
      <alignment horizontal="center" wrapText="1"/>
    </xf>
    <xf numFmtId="0" fontId="100" fillId="22" borderId="275" xfId="0" applyFont="1" applyFill="1" applyBorder="1" applyAlignment="1">
      <alignment horizontal="center" wrapText="1"/>
    </xf>
    <xf numFmtId="49" fontId="99" fillId="23" borderId="275" xfId="0" applyNumberFormat="1" applyFont="1" applyFill="1" applyBorder="1" applyAlignment="1">
      <alignment horizontal="center" wrapText="1"/>
    </xf>
    <xf numFmtId="0" fontId="101" fillId="0" borderId="278" xfId="0" applyFont="1" applyBorder="1"/>
    <xf numFmtId="0" fontId="101" fillId="0" borderId="279" xfId="0" applyFont="1" applyBorder="1"/>
    <xf numFmtId="0" fontId="4" fillId="0" borderId="278" xfId="3" applyFont="1" applyFill="1" applyBorder="1" applyAlignment="1"/>
    <xf numFmtId="49" fontId="99" fillId="23" borderId="280" xfId="0" applyNumberFormat="1" applyFont="1" applyFill="1" applyBorder="1" applyAlignment="1">
      <alignment horizontal="left" wrapText="1"/>
    </xf>
    <xf numFmtId="49" fontId="99" fillId="23" borderId="278" xfId="0" applyNumberFormat="1" applyFont="1" applyFill="1" applyBorder="1" applyAlignment="1">
      <alignment horizontal="left" wrapText="1"/>
    </xf>
    <xf numFmtId="167" fontId="99" fillId="23" borderId="278" xfId="0" applyNumberFormat="1" applyFont="1" applyFill="1" applyBorder="1" applyAlignment="1">
      <alignment wrapText="1"/>
    </xf>
    <xf numFmtId="17" fontId="99" fillId="23" borderId="278" xfId="0" applyNumberFormat="1" applyFont="1" applyFill="1" applyBorder="1" applyAlignment="1">
      <alignment wrapText="1"/>
    </xf>
    <xf numFmtId="1" fontId="99" fillId="22" borderId="278" xfId="0" applyNumberFormat="1" applyFont="1" applyFill="1" applyBorder="1" applyAlignment="1">
      <alignment horizontal="center" vertical="center" wrapText="1"/>
    </xf>
    <xf numFmtId="0" fontId="100" fillId="23" borderId="278" xfId="0" applyFont="1" applyFill="1" applyBorder="1" applyAlignment="1">
      <alignment horizontal="center" wrapText="1"/>
    </xf>
    <xf numFmtId="0" fontId="99" fillId="23" borderId="278" xfId="0" applyFont="1" applyFill="1" applyBorder="1" applyAlignment="1">
      <alignment horizontal="center" wrapText="1"/>
    </xf>
    <xf numFmtId="0" fontId="99" fillId="0" borderId="278" xfId="0" applyFont="1" applyBorder="1" applyAlignment="1">
      <alignment horizontal="center" wrapText="1"/>
    </xf>
    <xf numFmtId="49" fontId="99" fillId="23" borderId="278" xfId="0" applyNumberFormat="1" applyFont="1" applyFill="1" applyBorder="1" applyAlignment="1">
      <alignment horizontal="center" wrapText="1"/>
    </xf>
    <xf numFmtId="14" fontId="99" fillId="0" borderId="278" xfId="0" applyNumberFormat="1" applyFont="1" applyBorder="1"/>
    <xf numFmtId="0" fontId="99" fillId="0" borderId="278" xfId="0" applyFont="1" applyBorder="1"/>
    <xf numFmtId="0" fontId="99" fillId="0" borderId="278" xfId="0" applyFont="1" applyBorder="1" applyAlignment="1">
      <alignment wrapText="1"/>
    </xf>
    <xf numFmtId="0" fontId="4" fillId="0" borderId="278" xfId="3" applyFont="1" applyBorder="1"/>
    <xf numFmtId="0" fontId="99" fillId="0" borderId="279" xfId="0" applyFont="1" applyBorder="1" applyAlignment="1">
      <alignment wrapText="1"/>
    </xf>
    <xf numFmtId="0" fontId="4" fillId="0" borderId="278" xfId="3" applyFont="1" applyBorder="1" applyAlignment="1">
      <alignment wrapText="1"/>
    </xf>
    <xf numFmtId="49" fontId="99" fillId="0" borderId="280" xfId="0" applyNumberFormat="1" applyFont="1" applyBorder="1" applyAlignment="1">
      <alignment horizontal="left" wrapText="1"/>
    </xf>
    <xf numFmtId="49" fontId="99" fillId="0" borderId="278" xfId="0" applyNumberFormat="1" applyFont="1" applyBorder="1" applyAlignment="1">
      <alignment horizontal="left" wrapText="1"/>
    </xf>
    <xf numFmtId="167" fontId="99" fillId="0" borderId="278" xfId="0" applyNumberFormat="1" applyFont="1" applyBorder="1" applyAlignment="1">
      <alignment wrapText="1"/>
    </xf>
    <xf numFmtId="17" fontId="99" fillId="0" borderId="278" xfId="0" applyNumberFormat="1" applyFont="1" applyBorder="1" applyAlignment="1">
      <alignment wrapText="1"/>
    </xf>
    <xf numFmtId="49" fontId="99" fillId="0" borderId="278" xfId="0" applyNumberFormat="1" applyFont="1" applyBorder="1" applyAlignment="1">
      <alignment horizontal="center" wrapText="1"/>
    </xf>
    <xf numFmtId="0" fontId="99" fillId="23" borderId="278" xfId="0" applyFont="1" applyFill="1" applyBorder="1"/>
    <xf numFmtId="0" fontId="3" fillId="14" borderId="281" xfId="0" applyFont="1" applyFill="1" applyBorder="1" applyAlignment="1">
      <alignment horizontal="left"/>
    </xf>
    <xf numFmtId="0" fontId="3" fillId="14" borderId="0" xfId="0" applyFont="1" applyFill="1" applyAlignment="1">
      <alignment horizontal="left" wrapText="1"/>
    </xf>
    <xf numFmtId="167" fontId="3" fillId="14" borderId="0" xfId="0" applyNumberFormat="1" applyFont="1" applyFill="1" applyAlignment="1">
      <alignment horizontal="left" wrapText="1"/>
    </xf>
    <xf numFmtId="1" fontId="3" fillId="14" borderId="0" xfId="0" applyNumberFormat="1" applyFont="1" applyFill="1" applyAlignment="1">
      <alignment horizontal="center" vertical="center" wrapText="1"/>
    </xf>
    <xf numFmtId="0" fontId="3" fillId="14" borderId="0" xfId="0" applyFont="1" applyFill="1" applyAlignment="1">
      <alignment horizontal="center" wrapText="1"/>
    </xf>
    <xf numFmtId="0" fontId="4" fillId="0" borderId="275" xfId="3" applyFont="1" applyBorder="1" applyAlignment="1">
      <alignment wrapText="1"/>
    </xf>
    <xf numFmtId="0" fontId="99" fillId="22" borderId="275" xfId="0" applyFont="1" applyFill="1" applyBorder="1" applyAlignment="1">
      <alignment horizontal="center" vertical="center" wrapText="1"/>
    </xf>
    <xf numFmtId="0" fontId="101" fillId="23" borderId="278" xfId="0" applyFont="1" applyFill="1" applyBorder="1" applyAlignment="1">
      <alignment horizontal="left"/>
    </xf>
    <xf numFmtId="0" fontId="101" fillId="0" borderId="278" xfId="0" applyFont="1" applyBorder="1" applyAlignment="1">
      <alignment horizontal="left"/>
    </xf>
    <xf numFmtId="0" fontId="4" fillId="0" borderId="278" xfId="3" applyFont="1" applyBorder="1" applyAlignment="1">
      <alignment horizontal="left"/>
    </xf>
    <xf numFmtId="0" fontId="77" fillId="0" borderId="0" xfId="0" applyFont="1" applyAlignment="1">
      <alignment wrapText="1"/>
    </xf>
    <xf numFmtId="49" fontId="77" fillId="0" borderId="0" xfId="0" applyNumberFormat="1" applyFont="1" applyAlignment="1">
      <alignment horizontal="left" wrapText="1"/>
    </xf>
    <xf numFmtId="167" fontId="77" fillId="0" borderId="0" xfId="0" applyNumberFormat="1" applyFont="1" applyAlignment="1">
      <alignment wrapText="1"/>
    </xf>
    <xf numFmtId="2" fontId="77" fillId="0" borderId="0" xfId="0" applyNumberFormat="1" applyFont="1" applyAlignment="1">
      <alignment vertical="center" wrapText="1"/>
    </xf>
    <xf numFmtId="0" fontId="77" fillId="0" borderId="0" xfId="0" applyFont="1"/>
    <xf numFmtId="0" fontId="3" fillId="4" borderId="281" xfId="0" applyFont="1" applyFill="1" applyBorder="1" applyAlignment="1">
      <alignment horizontal="left"/>
    </xf>
    <xf numFmtId="0" fontId="3" fillId="4" borderId="0" xfId="0" applyFont="1" applyFill="1" applyAlignment="1">
      <alignment horizontal="left" wrapText="1"/>
    </xf>
    <xf numFmtId="167" fontId="3" fillId="4" borderId="0" xfId="0" applyNumberFormat="1" applyFont="1" applyFill="1" applyAlignment="1">
      <alignment horizontal="left" wrapText="1"/>
    </xf>
    <xf numFmtId="2" fontId="3" fillId="4" borderId="0" xfId="0" applyNumberFormat="1" applyFont="1" applyFill="1" applyAlignment="1">
      <alignment vertical="center" wrapText="1"/>
    </xf>
    <xf numFmtId="0" fontId="3" fillId="4" borderId="0" xfId="0" applyFont="1" applyFill="1" applyAlignment="1">
      <alignment horizontal="center" wrapText="1"/>
    </xf>
    <xf numFmtId="0" fontId="77" fillId="0" borderId="277" xfId="4" applyBorder="1"/>
    <xf numFmtId="0" fontId="99" fillId="0" borderId="282" xfId="0" applyFont="1" applyBorder="1" applyAlignment="1">
      <alignment wrapText="1"/>
    </xf>
    <xf numFmtId="0" fontId="99" fillId="22" borderId="275" xfId="0" applyFont="1" applyFill="1" applyBorder="1" applyAlignment="1">
      <alignment horizontal="center" wrapText="1"/>
    </xf>
    <xf numFmtId="0" fontId="3" fillId="79" borderId="281" xfId="0" applyFont="1" applyFill="1" applyBorder="1"/>
    <xf numFmtId="0" fontId="3" fillId="79" borderId="0" xfId="0" applyFont="1" applyFill="1"/>
    <xf numFmtId="0" fontId="3" fillId="79" borderId="0" xfId="0" applyFont="1" applyFill="1" applyAlignment="1">
      <alignment horizontal="left"/>
    </xf>
    <xf numFmtId="167" fontId="3" fillId="79" borderId="0" xfId="0" applyNumberFormat="1" applyFont="1" applyFill="1" applyAlignment="1">
      <alignment wrapText="1"/>
    </xf>
    <xf numFmtId="2" fontId="3" fillId="79" borderId="0" xfId="0" applyNumberFormat="1" applyFont="1" applyFill="1" applyAlignment="1">
      <alignment vertical="center"/>
    </xf>
    <xf numFmtId="0" fontId="3" fillId="79" borderId="0" xfId="0" applyFont="1" applyFill="1" applyAlignment="1">
      <alignment horizontal="center"/>
    </xf>
    <xf numFmtId="0" fontId="4" fillId="23" borderId="275" xfId="3" applyFont="1" applyFill="1" applyBorder="1" applyAlignment="1">
      <alignment wrapText="1"/>
    </xf>
    <xf numFmtId="0" fontId="102" fillId="0" borderId="275" xfId="3" applyFont="1" applyBorder="1" applyAlignment="1">
      <alignment wrapText="1"/>
    </xf>
    <xf numFmtId="2" fontId="99" fillId="23" borderId="275" xfId="0" applyNumberFormat="1" applyFont="1" applyFill="1" applyBorder="1" applyAlignment="1">
      <alignment vertical="center" wrapText="1"/>
    </xf>
    <xf numFmtId="0" fontId="99" fillId="0" borderId="276" xfId="0" applyFont="1" applyBorder="1" applyAlignment="1">
      <alignment vertical="top" wrapText="1"/>
    </xf>
    <xf numFmtId="2" fontId="99" fillId="0" borderId="275" xfId="0" applyNumberFormat="1" applyFont="1" applyBorder="1" applyAlignment="1">
      <alignment vertical="center" wrapText="1"/>
    </xf>
    <xf numFmtId="0" fontId="102" fillId="23" borderId="275" xfId="3" applyFont="1" applyFill="1" applyBorder="1" applyAlignment="1">
      <alignment wrapText="1"/>
    </xf>
    <xf numFmtId="167" fontId="99" fillId="23" borderId="275" xfId="0" applyNumberFormat="1" applyFont="1" applyFill="1" applyBorder="1" applyAlignment="1">
      <alignment wrapText="1"/>
    </xf>
    <xf numFmtId="0" fontId="103" fillId="22" borderId="275" xfId="0" applyFont="1" applyFill="1" applyBorder="1" applyAlignment="1">
      <alignment horizontal="center" wrapText="1"/>
    </xf>
    <xf numFmtId="0" fontId="104" fillId="22" borderId="275" xfId="0" applyFont="1" applyFill="1" applyBorder="1" applyAlignment="1">
      <alignment horizontal="center" wrapText="1"/>
    </xf>
    <xf numFmtId="0" fontId="102" fillId="0" borderId="275" xfId="3" applyFont="1" applyFill="1" applyBorder="1"/>
    <xf numFmtId="49" fontId="99" fillId="78" borderId="275" xfId="0" applyNumberFormat="1" applyFont="1" applyFill="1" applyBorder="1" applyAlignment="1">
      <alignment horizontal="center" wrapText="1"/>
    </xf>
    <xf numFmtId="0" fontId="101" fillId="22" borderId="275" xfId="0" applyFont="1" applyFill="1" applyBorder="1" applyAlignment="1">
      <alignment horizontal="center" wrapText="1"/>
    </xf>
    <xf numFmtId="0" fontId="99" fillId="0" borderId="275" xfId="0" applyFont="1" applyBorder="1" applyAlignment="1">
      <alignment horizontal="left" wrapText="1"/>
    </xf>
    <xf numFmtId="0" fontId="77" fillId="0" borderId="275" xfId="4" applyBorder="1" applyAlignment="1">
      <alignment horizontal="left"/>
    </xf>
    <xf numFmtId="167" fontId="77" fillId="0" borderId="275" xfId="4" applyNumberFormat="1" applyBorder="1" applyAlignment="1">
      <alignment wrapText="1"/>
    </xf>
    <xf numFmtId="0" fontId="99" fillId="0" borderId="276" xfId="0" applyFont="1" applyBorder="1" applyAlignment="1">
      <alignment vertical="top"/>
    </xf>
    <xf numFmtId="0" fontId="99" fillId="27" borderId="275" xfId="0" applyFont="1" applyFill="1" applyBorder="1" applyAlignment="1">
      <alignment wrapText="1"/>
    </xf>
    <xf numFmtId="0" fontId="102" fillId="27" borderId="275" xfId="3" applyFont="1" applyFill="1" applyBorder="1" applyAlignment="1">
      <alignment wrapText="1"/>
    </xf>
    <xf numFmtId="49" fontId="99" fillId="27" borderId="275" xfId="0" applyNumberFormat="1" applyFont="1" applyFill="1" applyBorder="1" applyAlignment="1">
      <alignment horizontal="left" wrapText="1"/>
    </xf>
    <xf numFmtId="167" fontId="99" fillId="27" borderId="275" xfId="0" applyNumberFormat="1" applyFont="1" applyFill="1" applyBorder="1" applyAlignment="1">
      <alignment wrapText="1"/>
    </xf>
    <xf numFmtId="17" fontId="99" fillId="27" borderId="275" xfId="0" applyNumberFormat="1" applyFont="1" applyFill="1" applyBorder="1" applyAlignment="1">
      <alignment wrapText="1"/>
    </xf>
    <xf numFmtId="2" fontId="99" fillId="27" borderId="275" xfId="0" applyNumberFormat="1" applyFont="1" applyFill="1" applyBorder="1" applyAlignment="1">
      <alignment vertical="center" wrapText="1"/>
    </xf>
    <xf numFmtId="0" fontId="4" fillId="0" borderId="278" xfId="3" applyFont="1" applyFill="1" applyBorder="1" applyAlignment="1">
      <alignment horizontal="left"/>
    </xf>
    <xf numFmtId="1" fontId="99" fillId="0" borderId="275" xfId="0" applyNumberFormat="1" applyFont="1" applyBorder="1" applyAlignment="1">
      <alignment horizontal="center" vertical="center" wrapText="1"/>
    </xf>
    <xf numFmtId="0" fontId="4" fillId="0" borderId="275" xfId="3" applyFont="1" applyFill="1" applyBorder="1" applyAlignment="1">
      <alignment wrapText="1"/>
    </xf>
    <xf numFmtId="0" fontId="101" fillId="0" borderId="282" xfId="0" applyFont="1" applyBorder="1"/>
    <xf numFmtId="0" fontId="4" fillId="0" borderId="282" xfId="3" applyFont="1" applyFill="1" applyBorder="1" applyAlignment="1"/>
    <xf numFmtId="49" fontId="99" fillId="0" borderId="282" xfId="0" applyNumberFormat="1" applyFont="1" applyBorder="1" applyAlignment="1">
      <alignment horizontal="left" wrapText="1"/>
    </xf>
    <xf numFmtId="167" fontId="99" fillId="0" borderId="282" xfId="0" applyNumberFormat="1" applyFont="1" applyBorder="1" applyAlignment="1">
      <alignment wrapText="1"/>
    </xf>
    <xf numFmtId="17" fontId="99" fillId="0" borderId="282" xfId="0" applyNumberFormat="1" applyFont="1" applyBorder="1" applyAlignment="1">
      <alignment wrapText="1"/>
    </xf>
    <xf numFmtId="1" fontId="99" fillId="0" borderId="282" xfId="0" applyNumberFormat="1" applyFont="1" applyBorder="1" applyAlignment="1">
      <alignment horizontal="center" vertical="center" wrapText="1"/>
    </xf>
    <xf numFmtId="0" fontId="100" fillId="0" borderId="282" xfId="0" applyFont="1" applyBorder="1" applyAlignment="1">
      <alignment horizontal="center" wrapText="1"/>
    </xf>
    <xf numFmtId="0" fontId="99" fillId="0" borderId="282" xfId="0" applyFont="1" applyBorder="1" applyAlignment="1">
      <alignment horizontal="center" wrapText="1"/>
    </xf>
    <xf numFmtId="49" fontId="99" fillId="0" borderId="282" xfId="0" applyNumberFormat="1" applyFont="1" applyBorder="1" applyAlignment="1">
      <alignment horizontal="center" wrapText="1"/>
    </xf>
    <xf numFmtId="14" fontId="99" fillId="0" borderId="282" xfId="0" applyNumberFormat="1" applyFont="1" applyBorder="1"/>
    <xf numFmtId="0" fontId="99" fillId="0" borderId="282" xfId="0" applyFont="1" applyBorder="1"/>
    <xf numFmtId="0" fontId="99" fillId="0" borderId="283" xfId="0" applyFont="1" applyBorder="1"/>
    <xf numFmtId="1" fontId="99" fillId="0" borderId="278" xfId="0" applyNumberFormat="1" applyFont="1" applyBorder="1" applyAlignment="1">
      <alignment horizontal="center" vertical="center" wrapText="1"/>
    </xf>
    <xf numFmtId="0" fontId="100" fillId="0" borderId="278" xfId="0" applyFont="1" applyBorder="1" applyAlignment="1">
      <alignment horizontal="center" wrapText="1"/>
    </xf>
    <xf numFmtId="0" fontId="4" fillId="0" borderId="278" xfId="3" applyFont="1" applyFill="1" applyBorder="1"/>
    <xf numFmtId="1" fontId="99" fillId="23" borderId="278" xfId="0" applyNumberFormat="1" applyFont="1" applyFill="1" applyBorder="1" applyAlignment="1">
      <alignment horizontal="center" vertical="center" wrapText="1"/>
    </xf>
    <xf numFmtId="0" fontId="99" fillId="23" borderId="279" xfId="0" applyFont="1" applyFill="1" applyBorder="1" applyAlignment="1">
      <alignment wrapText="1"/>
    </xf>
    <xf numFmtId="0" fontId="102" fillId="23" borderId="278" xfId="3" applyFont="1" applyFill="1" applyBorder="1" applyAlignment="1">
      <alignment wrapText="1"/>
    </xf>
    <xf numFmtId="0" fontId="99" fillId="30" borderId="278" xfId="0" applyFont="1" applyFill="1" applyBorder="1" applyAlignment="1">
      <alignment horizontal="center" wrapText="1"/>
    </xf>
    <xf numFmtId="0" fontId="101" fillId="23" borderId="278" xfId="0" applyFont="1" applyFill="1" applyBorder="1"/>
    <xf numFmtId="0" fontId="102" fillId="0" borderId="278" xfId="3" applyFont="1" applyBorder="1"/>
    <xf numFmtId="0" fontId="99" fillId="0" borderId="280" xfId="4" applyFont="1" applyBorder="1" applyAlignment="1">
      <alignment horizontal="left"/>
    </xf>
    <xf numFmtId="0" fontId="99" fillId="0" borderId="278" xfId="4" applyFont="1" applyBorder="1" applyAlignment="1">
      <alignment horizontal="left"/>
    </xf>
    <xf numFmtId="167" fontId="99" fillId="0" borderId="278" xfId="4" applyNumberFormat="1" applyFont="1" applyBorder="1" applyAlignment="1">
      <alignment wrapText="1"/>
    </xf>
    <xf numFmtId="0" fontId="99" fillId="80" borderId="278" xfId="0" applyFont="1" applyFill="1" applyBorder="1" applyAlignment="1">
      <alignment wrapText="1"/>
    </xf>
    <xf numFmtId="0" fontId="99" fillId="80" borderId="279" xfId="0" applyFont="1" applyFill="1" applyBorder="1" applyAlignment="1">
      <alignment wrapText="1"/>
    </xf>
    <xf numFmtId="0" fontId="4" fillId="80" borderId="278" xfId="3" applyFont="1" applyFill="1" applyBorder="1" applyAlignment="1">
      <alignment wrapText="1"/>
    </xf>
    <xf numFmtId="1" fontId="12" fillId="0" borderId="138" xfId="0" applyNumberFormat="1" applyFont="1" applyBorder="1" applyAlignment="1">
      <alignment horizontal="center"/>
    </xf>
    <xf numFmtId="1" fontId="12" fillId="0" borderId="96" xfId="0" applyNumberFormat="1" applyFont="1" applyBorder="1" applyAlignment="1">
      <alignment horizontal="center"/>
    </xf>
    <xf numFmtId="1" fontId="12" fillId="0" borderId="97" xfId="0" applyNumberFormat="1" applyFont="1" applyBorder="1" applyAlignment="1">
      <alignment horizontal="center"/>
    </xf>
    <xf numFmtId="0" fontId="12" fillId="0" borderId="100" xfId="0" applyFont="1" applyBorder="1" applyAlignment="1">
      <alignment horizontal="center"/>
    </xf>
    <xf numFmtId="1" fontId="12" fillId="0" borderId="100" xfId="0" applyNumberFormat="1" applyFont="1" applyBorder="1" applyAlignment="1">
      <alignment horizontal="center"/>
    </xf>
    <xf numFmtId="18" fontId="12" fillId="0" borderId="138" xfId="0" applyNumberFormat="1" applyFont="1" applyBorder="1" applyAlignment="1">
      <alignment horizontal="center"/>
    </xf>
    <xf numFmtId="18" fontId="12" fillId="0" borderId="96" xfId="0" applyNumberFormat="1" applyFont="1" applyBorder="1" applyAlignment="1">
      <alignment horizontal="center"/>
    </xf>
    <xf numFmtId="2" fontId="12" fillId="0" borderId="96" xfId="0" applyNumberFormat="1" applyFont="1" applyBorder="1" applyAlignment="1">
      <alignment horizontal="center"/>
    </xf>
    <xf numFmtId="0" fontId="12" fillId="0" borderId="100" xfId="0" applyFont="1" applyBorder="1" applyAlignment="1">
      <alignment horizontal="left" wrapText="1"/>
    </xf>
    <xf numFmtId="0" fontId="12" fillId="0" borderId="138" xfId="2" applyFont="1" applyFill="1" applyBorder="1" applyAlignment="1" applyProtection="1">
      <alignment horizontal="left" wrapText="1"/>
    </xf>
    <xf numFmtId="0" fontId="12" fillId="0" borderId="97" xfId="2" applyFont="1" applyFill="1" applyBorder="1" applyAlignment="1" applyProtection="1">
      <alignment horizontal="center" wrapText="1"/>
    </xf>
    <xf numFmtId="0" fontId="12" fillId="0" borderId="97" xfId="0" applyFont="1" applyBorder="1" applyAlignment="1">
      <alignment horizontal="center" wrapText="1"/>
    </xf>
    <xf numFmtId="0" fontId="12" fillId="0" borderId="96" xfId="0" applyFont="1" applyBorder="1" applyAlignment="1">
      <alignment horizontal="center"/>
    </xf>
    <xf numFmtId="44" fontId="12" fillId="0" borderId="18" xfId="1" applyFont="1" applyFill="1" applyBorder="1" applyAlignment="1" applyProtection="1">
      <alignment horizontal="center" wrapText="1"/>
    </xf>
    <xf numFmtId="0" fontId="12" fillId="0" borderId="138" xfId="1" applyNumberFormat="1" applyFont="1" applyFill="1" applyBorder="1" applyAlignment="1" applyProtection="1">
      <alignment wrapText="1"/>
    </xf>
    <xf numFmtId="0" fontId="12" fillId="0" borderId="96" xfId="1" applyNumberFormat="1" applyFont="1" applyFill="1" applyBorder="1" applyAlignment="1" applyProtection="1">
      <alignment wrapText="1"/>
    </xf>
    <xf numFmtId="0" fontId="12" fillId="0" borderId="97" xfId="1" applyNumberFormat="1" applyFont="1" applyFill="1" applyBorder="1" applyAlignment="1" applyProtection="1">
      <alignment wrapText="1"/>
    </xf>
    <xf numFmtId="0" fontId="12" fillId="0" borderId="97" xfId="1" applyNumberFormat="1" applyFont="1" applyFill="1" applyBorder="1" applyAlignment="1" applyProtection="1">
      <alignment horizontal="left" wrapText="1"/>
    </xf>
    <xf numFmtId="0" fontId="12" fillId="0" borderId="138" xfId="1" applyNumberFormat="1" applyFont="1" applyFill="1" applyBorder="1" applyAlignment="1" applyProtection="1">
      <alignment horizontal="left" wrapText="1"/>
    </xf>
    <xf numFmtId="0" fontId="12" fillId="0" borderId="96" xfId="1" applyNumberFormat="1" applyFont="1" applyFill="1" applyBorder="1" applyAlignment="1" applyProtection="1">
      <alignment horizontal="left" wrapText="1"/>
    </xf>
    <xf numFmtId="0" fontId="12" fillId="0" borderId="97" xfId="0" applyFont="1" applyBorder="1" applyAlignment="1">
      <alignment horizontal="left" wrapText="1"/>
    </xf>
    <xf numFmtId="0" fontId="9" fillId="0" borderId="16" xfId="3" applyFont="1" applyFill="1" applyBorder="1" applyAlignment="1" applyProtection="1">
      <alignment wrapText="1"/>
      <protection locked="0"/>
    </xf>
    <xf numFmtId="0" fontId="22" fillId="0" borderId="16" xfId="3" applyFont="1" applyFill="1" applyBorder="1" applyAlignment="1" applyProtection="1">
      <alignment wrapText="1"/>
      <protection locked="0"/>
    </xf>
    <xf numFmtId="0" fontId="105" fillId="0" borderId="0" xfId="0" applyFont="1" applyAlignment="1">
      <alignment horizontal="left" indent="1"/>
    </xf>
    <xf numFmtId="0" fontId="106" fillId="0" borderId="31" xfId="0" applyFont="1" applyBorder="1" applyAlignment="1">
      <alignment horizontal="right"/>
    </xf>
    <xf numFmtId="0" fontId="9" fillId="0" borderId="33" xfId="0" applyFont="1" applyBorder="1" applyAlignment="1" applyProtection="1">
      <alignment horizontal="left" indent="1"/>
      <protection locked="0"/>
    </xf>
    <xf numFmtId="0" fontId="28" fillId="0" borderId="31" xfId="0" applyFont="1" applyBorder="1" applyAlignment="1" applyProtection="1">
      <alignment horizontal="right"/>
      <protection locked="0"/>
    </xf>
    <xf numFmtId="164" fontId="22" fillId="0" borderId="116" xfId="0" applyNumberFormat="1" applyFont="1" applyBorder="1" applyAlignment="1" applyProtection="1">
      <alignment horizontal="right" wrapText="1" indent="1"/>
      <protection locked="0"/>
    </xf>
    <xf numFmtId="0" fontId="22" fillId="0" borderId="93" xfId="0" applyFont="1" applyBorder="1" applyAlignment="1" applyProtection="1">
      <alignment wrapText="1"/>
      <protection locked="0"/>
    </xf>
    <xf numFmtId="0" fontId="22" fillId="0" borderId="164" xfId="0" applyFont="1" applyBorder="1" applyAlignment="1" applyProtection="1">
      <alignment wrapText="1"/>
      <protection locked="0"/>
    </xf>
    <xf numFmtId="164" fontId="8" fillId="0" borderId="33" xfId="0" applyNumberFormat="1" applyFont="1" applyBorder="1" applyAlignment="1" applyProtection="1">
      <alignment horizontal="right" wrapText="1" indent="1"/>
      <protection locked="0"/>
    </xf>
    <xf numFmtId="0" fontId="25" fillId="0" borderId="16" xfId="0" applyFont="1" applyBorder="1" applyAlignment="1" applyProtection="1">
      <alignment horizontal="left" wrapText="1"/>
      <protection locked="0"/>
    </xf>
    <xf numFmtId="0" fontId="25" fillId="0" borderId="31" xfId="0" applyFont="1" applyBorder="1" applyAlignment="1" applyProtection="1">
      <alignment horizontal="left" wrapText="1"/>
      <protection locked="0"/>
    </xf>
    <xf numFmtId="164" fontId="8" fillId="0" borderId="116" xfId="0" applyNumberFormat="1" applyFont="1" applyBorder="1" applyAlignment="1" applyProtection="1">
      <alignment horizontal="right" wrapText="1" indent="1"/>
      <protection locked="0"/>
    </xf>
    <xf numFmtId="0" fontId="8" fillId="0" borderId="93" xfId="0" applyFont="1" applyBorder="1" applyAlignment="1" applyProtection="1">
      <alignment horizontal="left" wrapText="1"/>
      <protection locked="0"/>
    </xf>
    <xf numFmtId="0" fontId="8" fillId="0" borderId="164" xfId="0" applyFont="1" applyBorder="1" applyAlignment="1" applyProtection="1">
      <alignment wrapText="1"/>
      <protection locked="0"/>
    </xf>
    <xf numFmtId="164" fontId="8" fillId="0" borderId="33" xfId="0" applyNumberFormat="1" applyFont="1" applyBorder="1" applyAlignment="1" applyProtection="1">
      <alignment horizontal="right" indent="1"/>
      <protection locked="0"/>
    </xf>
    <xf numFmtId="0" fontId="8" fillId="0" borderId="16" xfId="0" applyFont="1" applyBorder="1" applyAlignment="1" applyProtection="1">
      <alignment horizontal="left"/>
      <protection locked="0"/>
    </xf>
    <xf numFmtId="0" fontId="8" fillId="0" borderId="31" xfId="0" applyFont="1" applyBorder="1" applyAlignment="1" applyProtection="1">
      <alignment horizontal="left"/>
      <protection locked="0"/>
    </xf>
    <xf numFmtId="0" fontId="9" fillId="0" borderId="16" xfId="0" applyFont="1" applyBorder="1" applyAlignment="1" applyProtection="1">
      <alignment horizontal="left" wrapText="1"/>
      <protection locked="0"/>
    </xf>
    <xf numFmtId="0" fontId="25" fillId="0" borderId="16" xfId="0" applyFont="1" applyBorder="1" applyAlignment="1" applyProtection="1">
      <alignment horizontal="left"/>
      <protection locked="0"/>
    </xf>
    <xf numFmtId="0" fontId="9" fillId="0" borderId="16" xfId="0" applyFont="1" applyBorder="1" applyProtection="1">
      <protection locked="0"/>
    </xf>
    <xf numFmtId="0" fontId="25" fillId="0" borderId="31" xfId="0" applyFont="1" applyBorder="1" applyAlignment="1" applyProtection="1">
      <alignment horizontal="left"/>
      <protection locked="0"/>
    </xf>
    <xf numFmtId="164" fontId="8" fillId="0" borderId="22" xfId="0" applyNumberFormat="1" applyFont="1" applyBorder="1" applyAlignment="1" applyProtection="1">
      <alignment horizontal="right" wrapText="1" indent="1"/>
      <protection locked="0"/>
    </xf>
    <xf numFmtId="0" fontId="8" fillId="0" borderId="25" xfId="0" applyFont="1" applyBorder="1" applyAlignment="1" applyProtection="1">
      <alignment wrapText="1"/>
      <protection locked="0"/>
    </xf>
    <xf numFmtId="164" fontId="8" fillId="0" borderId="138" xfId="0" applyNumberFormat="1" applyFont="1" applyBorder="1" applyAlignment="1">
      <alignment horizontal="right" wrapText="1" indent="1"/>
    </xf>
    <xf numFmtId="0" fontId="8" fillId="0" borderId="96" xfId="0" applyFont="1" applyBorder="1" applyAlignment="1">
      <alignment horizontal="left"/>
    </xf>
    <xf numFmtId="0" fontId="8" fillId="0" borderId="97" xfId="0" applyFont="1" applyBorder="1"/>
    <xf numFmtId="0" fontId="8" fillId="0" borderId="164" xfId="0" applyFont="1" applyBorder="1" applyAlignment="1" applyProtection="1">
      <alignment horizontal="left" wrapText="1"/>
      <protection locked="0"/>
    </xf>
    <xf numFmtId="0" fontId="25" fillId="0" borderId="23" xfId="0" applyFont="1" applyBorder="1" applyAlignment="1" applyProtection="1">
      <alignment horizontal="left" wrapText="1"/>
      <protection locked="0"/>
    </xf>
    <xf numFmtId="0" fontId="25" fillId="0" borderId="25" xfId="0" applyFont="1" applyBorder="1" applyAlignment="1" applyProtection="1">
      <alignment horizontal="left" wrapText="1"/>
      <protection locked="0"/>
    </xf>
    <xf numFmtId="0" fontId="51" fillId="70" borderId="16" xfId="3" applyFont="1" applyFill="1" applyBorder="1" applyAlignment="1" applyProtection="1">
      <alignment horizontal="left" wrapText="1"/>
      <protection locked="0"/>
    </xf>
    <xf numFmtId="0" fontId="22" fillId="0" borderId="0" xfId="0" applyFont="1" applyAlignment="1">
      <alignment horizontal="right"/>
    </xf>
    <xf numFmtId="0" fontId="18" fillId="0" borderId="116" xfId="0" applyFont="1" applyBorder="1" applyAlignment="1" applyProtection="1">
      <alignment horizontal="left" wrapText="1"/>
      <protection locked="0"/>
    </xf>
    <xf numFmtId="0" fontId="73" fillId="0" borderId="164" xfId="3" applyFont="1" applyBorder="1" applyAlignment="1" applyProtection="1">
      <alignment horizontal="center" wrapText="1"/>
      <protection locked="0"/>
    </xf>
    <xf numFmtId="44" fontId="8" fillId="0" borderId="18" xfId="1" applyFont="1" applyBorder="1" applyAlignment="1" applyProtection="1">
      <alignment horizontal="center" wrapText="1"/>
      <protection locked="0"/>
    </xf>
    <xf numFmtId="44" fontId="13" fillId="0" borderId="28" xfId="1" applyFont="1" applyBorder="1" applyAlignment="1" applyProtection="1">
      <alignment horizontal="left" vertical="center" wrapText="1"/>
      <protection locked="0"/>
    </xf>
    <xf numFmtId="0" fontId="73" fillId="0" borderId="164" xfId="1" applyNumberFormat="1" applyFont="1" applyBorder="1" applyAlignment="1" applyProtection="1">
      <alignment wrapText="1"/>
      <protection locked="0"/>
    </xf>
    <xf numFmtId="0" fontId="10" fillId="0" borderId="120" xfId="3" applyFill="1" applyBorder="1" applyAlignment="1" applyProtection="1">
      <alignment horizontal="left" vertical="top" wrapText="1"/>
      <protection locked="0"/>
    </xf>
    <xf numFmtId="0" fontId="10" fillId="0" borderId="223" xfId="3" applyBorder="1" applyAlignment="1" applyProtection="1">
      <alignment horizontal="left" vertical="top" wrapText="1"/>
      <protection locked="0"/>
    </xf>
    <xf numFmtId="0" fontId="12" fillId="28" borderId="16" xfId="0" applyFont="1" applyFill="1" applyBorder="1" applyAlignment="1" applyProtection="1">
      <alignment horizontal="center" wrapText="1"/>
      <protection locked="0"/>
    </xf>
    <xf numFmtId="0" fontId="94" fillId="0" borderId="31" xfId="0" applyFont="1" applyBorder="1" applyAlignment="1">
      <alignment horizontal="right"/>
    </xf>
    <xf numFmtId="0" fontId="12" fillId="0" borderId="0" xfId="0" applyFont="1" applyAlignment="1" applyProtection="1">
      <alignment horizontal="right"/>
      <protection locked="0"/>
    </xf>
    <xf numFmtId="0" fontId="18" fillId="70" borderId="0" xfId="3" applyFont="1" applyFill="1" applyBorder="1" applyAlignment="1" applyProtection="1">
      <alignment horizontal="left" wrapText="1"/>
      <protection locked="0"/>
    </xf>
    <xf numFmtId="0" fontId="16" fillId="0" borderId="16" xfId="3" applyNumberFormat="1" applyFont="1" applyFill="1" applyBorder="1" applyAlignment="1" applyProtection="1">
      <alignment wrapText="1"/>
      <protection locked="0"/>
    </xf>
    <xf numFmtId="49" fontId="12" fillId="0" borderId="17" xfId="1" applyNumberFormat="1" applyFont="1" applyBorder="1" applyAlignment="1" applyProtection="1">
      <alignment vertical="center" wrapText="1"/>
      <protection locked="0"/>
    </xf>
    <xf numFmtId="0" fontId="55" fillId="70" borderId="16" xfId="0" applyFont="1" applyFill="1" applyBorder="1" applyAlignment="1">
      <alignment vertical="center" wrapText="1"/>
    </xf>
    <xf numFmtId="0" fontId="51" fillId="70" borderId="16" xfId="3" applyFont="1" applyFill="1" applyBorder="1" applyProtection="1">
      <protection locked="0"/>
    </xf>
    <xf numFmtId="0" fontId="10" fillId="0" borderId="223" xfId="3" applyFill="1" applyBorder="1" applyAlignment="1" applyProtection="1">
      <alignment horizontal="left" vertical="top" wrapText="1"/>
      <protection locked="0"/>
    </xf>
    <xf numFmtId="0" fontId="12" fillId="73" borderId="33" xfId="0" applyFont="1" applyFill="1" applyBorder="1" applyAlignment="1" applyProtection="1">
      <alignment horizontal="left" wrapText="1"/>
      <protection locked="0"/>
    </xf>
    <xf numFmtId="0" fontId="4" fillId="73" borderId="16" xfId="3" applyFont="1" applyFill="1" applyBorder="1" applyAlignment="1" applyProtection="1">
      <alignment horizontal="left" wrapText="1"/>
      <protection locked="0"/>
    </xf>
    <xf numFmtId="44" fontId="13" fillId="20" borderId="0" xfId="1" applyFont="1" applyFill="1" applyAlignment="1" applyProtection="1">
      <alignment vertical="center" wrapText="1"/>
      <protection locked="0"/>
    </xf>
    <xf numFmtId="44" fontId="8" fillId="0" borderId="94" xfId="1" applyFont="1" applyBorder="1" applyAlignment="1" applyProtection="1">
      <alignment vertical="center" wrapText="1"/>
      <protection locked="0"/>
    </xf>
    <xf numFmtId="44" fontId="8" fillId="0" borderId="18" xfId="1" applyFont="1" applyBorder="1" applyAlignment="1" applyProtection="1">
      <alignment vertical="center" wrapText="1"/>
      <protection locked="0"/>
    </xf>
    <xf numFmtId="0" fontId="12" fillId="0" borderId="31" xfId="0" applyFont="1" applyBorder="1" applyAlignment="1" applyProtection="1">
      <alignment horizontal="left" vertical="center" wrapText="1"/>
      <protection locked="0"/>
    </xf>
    <xf numFmtId="0" fontId="18" fillId="28" borderId="16" xfId="0" applyFont="1" applyFill="1" applyBorder="1" applyAlignment="1" applyProtection="1">
      <alignment horizontal="center" wrapText="1"/>
      <protection locked="0"/>
    </xf>
    <xf numFmtId="0" fontId="101" fillId="5" borderId="278" xfId="0" applyFont="1" applyFill="1" applyBorder="1" applyAlignment="1">
      <alignment horizontal="left"/>
    </xf>
    <xf numFmtId="0" fontId="4" fillId="5" borderId="278" xfId="3" applyFont="1" applyFill="1" applyBorder="1" applyAlignment="1">
      <alignment horizontal="left"/>
    </xf>
    <xf numFmtId="164" fontId="8" fillId="0" borderId="29" xfId="0" applyNumberFormat="1" applyFont="1" applyBorder="1" applyAlignment="1" applyProtection="1">
      <alignment horizontal="center" wrapText="1" indent="1"/>
      <protection locked="0"/>
    </xf>
    <xf numFmtId="164" fontId="22" fillId="0" borderId="15" xfId="0" applyNumberFormat="1" applyFont="1" applyBorder="1" applyAlignment="1" applyProtection="1">
      <alignment horizontal="center" wrapText="1" indent="1"/>
      <protection locked="0"/>
    </xf>
    <xf numFmtId="164" fontId="12" fillId="0" borderId="29" xfId="0" applyNumberFormat="1" applyFont="1" applyBorder="1" applyAlignment="1" applyProtection="1">
      <alignment horizontal="center" wrapText="1" indent="1"/>
      <protection locked="0"/>
    </xf>
    <xf numFmtId="164" fontId="12" fillId="0" borderId="24" xfId="0" applyNumberFormat="1" applyFont="1" applyBorder="1" applyAlignment="1" applyProtection="1">
      <alignment horizontal="center" wrapText="1" indent="1"/>
      <protection locked="0"/>
    </xf>
    <xf numFmtId="164" fontId="7" fillId="45" borderId="35" xfId="0" applyNumberFormat="1" applyFont="1" applyFill="1" applyBorder="1" applyAlignment="1">
      <alignment horizontal="center" wrapText="1" indent="1"/>
    </xf>
    <xf numFmtId="164" fontId="8" fillId="0" borderId="15" xfId="0" applyNumberFormat="1" applyFont="1" applyBorder="1" applyAlignment="1" applyProtection="1">
      <alignment horizontal="center" wrapText="1" indent="1"/>
      <protection locked="0"/>
    </xf>
    <xf numFmtId="164" fontId="8" fillId="0" borderId="29" xfId="0" applyNumberFormat="1" applyFont="1" applyBorder="1" applyAlignment="1" applyProtection="1">
      <alignment horizontal="center" indent="1"/>
      <protection locked="0"/>
    </xf>
    <xf numFmtId="164" fontId="8" fillId="0" borderId="24" xfId="0" applyNumberFormat="1" applyFont="1" applyBorder="1" applyAlignment="1" applyProtection="1">
      <alignment horizontal="center" wrapText="1" indent="1"/>
      <protection locked="0"/>
    </xf>
    <xf numFmtId="164" fontId="7" fillId="49" borderId="35" xfId="0" applyNumberFormat="1" applyFont="1" applyFill="1" applyBorder="1" applyAlignment="1">
      <alignment horizontal="center" wrapText="1" indent="1"/>
    </xf>
    <xf numFmtId="164" fontId="8" fillId="0" borderId="30" xfId="0" applyNumberFormat="1" applyFont="1" applyBorder="1" applyAlignment="1">
      <alignment horizontal="center" wrapText="1" indent="1"/>
    </xf>
    <xf numFmtId="164" fontId="7" fillId="42" borderId="35" xfId="0" applyNumberFormat="1" applyFont="1" applyFill="1" applyBorder="1" applyAlignment="1">
      <alignment horizontal="center" wrapText="1" indent="1"/>
    </xf>
    <xf numFmtId="164" fontId="7" fillId="4" borderId="35" xfId="0" applyNumberFormat="1" applyFont="1" applyFill="1" applyBorder="1" applyAlignment="1">
      <alignment horizontal="center" wrapText="1" indent="1"/>
    </xf>
    <xf numFmtId="164" fontId="7" fillId="33" borderId="35" xfId="0" applyNumberFormat="1" applyFont="1" applyFill="1" applyBorder="1" applyAlignment="1">
      <alignment horizontal="center" wrapText="1" indent="1"/>
    </xf>
    <xf numFmtId="164" fontId="12" fillId="58" borderId="0" xfId="0" applyNumberFormat="1" applyFont="1" applyFill="1" applyAlignment="1">
      <alignment horizontal="center" wrapText="1" indent="1"/>
    </xf>
    <xf numFmtId="164" fontId="7" fillId="30" borderId="16" xfId="0" applyNumberFormat="1" applyFont="1" applyFill="1" applyBorder="1" applyAlignment="1">
      <alignment horizontal="center" wrapText="1" indent="1"/>
    </xf>
    <xf numFmtId="164" fontId="12" fillId="0" borderId="16" xfId="0" applyNumberFormat="1" applyFont="1" applyBorder="1" applyAlignment="1">
      <alignment horizontal="center" wrapText="1" indent="1"/>
    </xf>
    <xf numFmtId="164" fontId="51" fillId="58" borderId="0" xfId="0" applyNumberFormat="1" applyFont="1" applyFill="1" applyAlignment="1">
      <alignment horizontal="center" wrapText="1" indent="1"/>
    </xf>
    <xf numFmtId="164" fontId="7" fillId="37" borderId="16" xfId="0" applyNumberFormat="1" applyFont="1" applyFill="1" applyBorder="1" applyAlignment="1">
      <alignment horizontal="center" wrapText="1" indent="1"/>
    </xf>
    <xf numFmtId="164" fontId="12" fillId="0" borderId="16" xfId="0" applyNumberFormat="1" applyFont="1" applyBorder="1" applyAlignment="1">
      <alignment horizontal="center" indent="1"/>
    </xf>
    <xf numFmtId="164" fontId="12" fillId="0" borderId="23" xfId="0" applyNumberFormat="1" applyFont="1" applyBorder="1" applyAlignment="1">
      <alignment horizontal="center" wrapText="1" indent="1"/>
    </xf>
    <xf numFmtId="164" fontId="7" fillId="59" borderId="16" xfId="0" applyNumberFormat="1" applyFont="1" applyFill="1" applyBorder="1" applyAlignment="1">
      <alignment horizontal="center" wrapText="1" indent="1"/>
    </xf>
    <xf numFmtId="164" fontId="12" fillId="58" borderId="0" xfId="0" applyNumberFormat="1" applyFont="1" applyFill="1" applyAlignment="1">
      <alignment horizontal="center" indent="1"/>
    </xf>
    <xf numFmtId="164" fontId="51" fillId="18" borderId="0" xfId="0" applyNumberFormat="1" applyFont="1" applyFill="1" applyAlignment="1">
      <alignment horizontal="center" wrapText="1" indent="1"/>
    </xf>
    <xf numFmtId="164" fontId="51" fillId="42" borderId="0" xfId="0" applyNumberFormat="1" applyFont="1" applyFill="1" applyAlignment="1">
      <alignment horizontal="center" wrapText="1" indent="1"/>
    </xf>
    <xf numFmtId="164" fontId="51" fillId="0" borderId="0" xfId="0" applyNumberFormat="1" applyFont="1" applyAlignment="1">
      <alignment horizontal="center" wrapText="1" indent="1"/>
    </xf>
    <xf numFmtId="164" fontId="8" fillId="0" borderId="16" xfId="0" applyNumberFormat="1" applyFont="1" applyBorder="1" applyAlignment="1" applyProtection="1">
      <alignment horizontal="center" indent="1"/>
      <protection locked="0"/>
    </xf>
    <xf numFmtId="164" fontId="8" fillId="0" borderId="23" xfId="0" applyNumberFormat="1" applyFont="1" applyBorder="1" applyAlignment="1" applyProtection="1">
      <alignment horizontal="center" indent="1"/>
      <protection locked="0"/>
    </xf>
    <xf numFmtId="164" fontId="22" fillId="0" borderId="93" xfId="0" applyNumberFormat="1" applyFont="1" applyBorder="1" applyAlignment="1" applyProtection="1">
      <alignment horizontal="center" indent="1"/>
      <protection locked="0"/>
    </xf>
    <xf numFmtId="164" fontId="12" fillId="0" borderId="16" xfId="0" applyNumberFormat="1" applyFont="1" applyBorder="1" applyAlignment="1" applyProtection="1">
      <alignment horizontal="center" indent="1"/>
      <protection locked="0"/>
    </xf>
    <xf numFmtId="164" fontId="12" fillId="0" borderId="23" xfId="0" applyNumberFormat="1" applyFont="1" applyBorder="1" applyAlignment="1" applyProtection="1">
      <alignment horizontal="center" indent="1"/>
      <protection locked="0"/>
    </xf>
    <xf numFmtId="164" fontId="7" fillId="45" borderId="42" xfId="0" applyNumberFormat="1" applyFont="1" applyFill="1" applyBorder="1" applyAlignment="1">
      <alignment horizontal="center" indent="1"/>
    </xf>
    <xf numFmtId="164" fontId="8" fillId="0" borderId="93" xfId="0" applyNumberFormat="1" applyFont="1" applyBorder="1" applyAlignment="1" applyProtection="1">
      <alignment horizontal="center" indent="1"/>
      <protection locked="0"/>
    </xf>
    <xf numFmtId="164" fontId="7" fillId="49" borderId="42" xfId="0" applyNumberFormat="1" applyFont="1" applyFill="1" applyBorder="1" applyAlignment="1">
      <alignment horizontal="center" indent="1"/>
    </xf>
    <xf numFmtId="164" fontId="8" fillId="0" borderId="96" xfId="0" applyNumberFormat="1" applyFont="1" applyBorder="1" applyAlignment="1">
      <alignment horizontal="center" indent="1"/>
    </xf>
    <xf numFmtId="164" fontId="7" fillId="42" borderId="42" xfId="0" applyNumberFormat="1" applyFont="1" applyFill="1" applyBorder="1" applyAlignment="1">
      <alignment horizontal="center" indent="1"/>
    </xf>
    <xf numFmtId="164" fontId="7" fillId="4" borderId="42" xfId="0" applyNumberFormat="1" applyFont="1" applyFill="1" applyBorder="1" applyAlignment="1">
      <alignment horizontal="center" indent="1"/>
    </xf>
    <xf numFmtId="164" fontId="7" fillId="33" borderId="42" xfId="0" applyNumberFormat="1" applyFont="1" applyFill="1" applyBorder="1" applyAlignment="1">
      <alignment horizontal="center" indent="1"/>
    </xf>
    <xf numFmtId="164" fontId="12" fillId="30" borderId="16" xfId="0" applyNumberFormat="1" applyFont="1" applyFill="1" applyBorder="1" applyAlignment="1">
      <alignment horizontal="center" indent="1"/>
    </xf>
    <xf numFmtId="164" fontId="51" fillId="58" borderId="0" xfId="0" applyNumberFormat="1" applyFont="1" applyFill="1" applyAlignment="1">
      <alignment horizontal="center" indent="1"/>
    </xf>
    <xf numFmtId="164" fontId="12" fillId="37" borderId="16" xfId="0" applyNumberFormat="1" applyFont="1" applyFill="1" applyBorder="1" applyAlignment="1">
      <alignment horizontal="center" indent="1"/>
    </xf>
    <xf numFmtId="164" fontId="12" fillId="0" borderId="23" xfId="0" applyNumberFormat="1" applyFont="1" applyBorder="1" applyAlignment="1">
      <alignment horizontal="center" indent="1"/>
    </xf>
    <xf numFmtId="164" fontId="7" fillId="59" borderId="16" xfId="0" applyNumberFormat="1" applyFont="1" applyFill="1" applyBorder="1" applyAlignment="1">
      <alignment horizontal="center" indent="1"/>
    </xf>
    <xf numFmtId="164" fontId="51" fillId="18" borderId="0" xfId="0" applyNumberFormat="1" applyFont="1" applyFill="1" applyAlignment="1">
      <alignment horizontal="center" indent="1"/>
    </xf>
    <xf numFmtId="164" fontId="51" fillId="0" borderId="0" xfId="0" applyNumberFormat="1" applyFont="1" applyAlignment="1">
      <alignment horizontal="center" indent="1"/>
    </xf>
    <xf numFmtId="0" fontId="107" fillId="81" borderId="285" xfId="0" applyFont="1" applyFill="1" applyBorder="1" applyAlignment="1">
      <alignment horizontal="center" wrapText="1"/>
    </xf>
    <xf numFmtId="0" fontId="23" fillId="0" borderId="287" xfId="0" applyFont="1" applyBorder="1" applyAlignment="1">
      <alignment horizontal="center" wrapText="1"/>
    </xf>
    <xf numFmtId="0" fontId="23" fillId="0" borderId="288" xfId="0" applyFont="1" applyBorder="1" applyAlignment="1">
      <alignment horizontal="center" wrapText="1"/>
    </xf>
    <xf numFmtId="0" fontId="17" fillId="0" borderId="288" xfId="0" applyFont="1" applyBorder="1" applyAlignment="1">
      <alignment horizontal="center" wrapText="1"/>
    </xf>
    <xf numFmtId="0" fontId="23" fillId="0" borderId="289" xfId="0" applyFont="1" applyBorder="1" applyAlignment="1">
      <alignment horizontal="center" wrapText="1"/>
    </xf>
    <xf numFmtId="0" fontId="109" fillId="83" borderId="290" xfId="0" applyFont="1" applyFill="1" applyBorder="1" applyAlignment="1">
      <alignment horizontal="center"/>
    </xf>
    <xf numFmtId="0" fontId="109" fillId="84" borderId="290" xfId="0" applyFont="1" applyFill="1" applyBorder="1" applyAlignment="1">
      <alignment horizontal="center"/>
    </xf>
    <xf numFmtId="0" fontId="23" fillId="0" borderId="289" xfId="0" applyFont="1" applyBorder="1" applyAlignment="1">
      <alignment horizontal="center"/>
    </xf>
    <xf numFmtId="0" fontId="109" fillId="85" borderId="290" xfId="0" applyFont="1" applyFill="1" applyBorder="1" applyAlignment="1">
      <alignment horizontal="center"/>
    </xf>
    <xf numFmtId="0" fontId="109" fillId="86" borderId="290" xfId="0" applyFont="1" applyFill="1" applyBorder="1" applyAlignment="1">
      <alignment horizontal="center"/>
    </xf>
    <xf numFmtId="0" fontId="109" fillId="87" borderId="291" xfId="0" applyFont="1" applyFill="1" applyBorder="1" applyAlignment="1">
      <alignment horizontal="center"/>
    </xf>
    <xf numFmtId="0" fontId="23" fillId="81" borderId="0" xfId="0" applyFont="1" applyFill="1" applyAlignment="1">
      <alignment horizontal="center" wrapText="1"/>
    </xf>
    <xf numFmtId="0" fontId="23" fillId="0" borderId="292" xfId="0" applyFont="1" applyBorder="1" applyAlignment="1">
      <alignment horizontal="center" wrapText="1"/>
    </xf>
    <xf numFmtId="0" fontId="23" fillId="0" borderId="225" xfId="0" applyFont="1" applyBorder="1" applyAlignment="1">
      <alignment horizontal="center" wrapText="1"/>
    </xf>
    <xf numFmtId="0" fontId="23" fillId="0" borderId="77" xfId="0" applyFont="1" applyBorder="1" applyAlignment="1">
      <alignment horizontal="center" wrapText="1"/>
    </xf>
    <xf numFmtId="0" fontId="23" fillId="0" borderId="0" xfId="0" applyFont="1" applyAlignment="1">
      <alignment horizontal="center" wrapText="1"/>
    </xf>
    <xf numFmtId="0" fontId="109" fillId="0" borderId="0" xfId="0" applyFont="1" applyAlignment="1">
      <alignment horizontal="center" wrapText="1"/>
    </xf>
    <xf numFmtId="0" fontId="109" fillId="0" borderId="0" xfId="0" applyFont="1" applyAlignment="1">
      <alignment horizontal="center" textRotation="90" wrapText="1"/>
    </xf>
    <xf numFmtId="0" fontId="23" fillId="0" borderId="0" xfId="0" applyFont="1" applyAlignment="1">
      <alignment horizontal="center" textRotation="90" wrapText="1"/>
    </xf>
    <xf numFmtId="0" fontId="12" fillId="70" borderId="15" xfId="0" applyFont="1" applyFill="1" applyBorder="1" applyAlignment="1" applyProtection="1">
      <alignment horizontal="left" wrapText="1"/>
      <protection locked="0"/>
    </xf>
    <xf numFmtId="0" fontId="18" fillId="70" borderId="93" xfId="3" applyFont="1" applyFill="1" applyBorder="1" applyAlignment="1" applyProtection="1">
      <alignment horizontal="left" wrapText="1"/>
      <protection locked="0"/>
    </xf>
    <xf numFmtId="0" fontId="12" fillId="71" borderId="116" xfId="0" applyFont="1" applyFill="1" applyBorder="1" applyAlignment="1" applyProtection="1">
      <alignment horizontal="left" wrapText="1"/>
      <protection locked="0"/>
    </xf>
    <xf numFmtId="0" fontId="4" fillId="71" borderId="93" xfId="3" applyFont="1" applyFill="1" applyBorder="1" applyAlignment="1" applyProtection="1">
      <alignment horizontal="left" wrapText="1"/>
      <protection locked="0"/>
    </xf>
    <xf numFmtId="44" fontId="13" fillId="20" borderId="0" xfId="1" applyFont="1" applyFill="1" applyBorder="1" applyAlignment="1" applyProtection="1">
      <alignment vertical="center" wrapText="1"/>
      <protection locked="0"/>
    </xf>
    <xf numFmtId="44" fontId="8" fillId="0" borderId="94" xfId="1" applyFont="1" applyFill="1" applyBorder="1" applyAlignment="1" applyProtection="1">
      <alignment vertical="center" wrapText="1"/>
      <protection locked="0"/>
    </xf>
    <xf numFmtId="44" fontId="8" fillId="0" borderId="18" xfId="1" applyFont="1" applyFill="1" applyBorder="1" applyAlignment="1" applyProtection="1">
      <alignment vertical="center" wrapText="1"/>
      <protection locked="0"/>
    </xf>
    <xf numFmtId="44" fontId="8" fillId="0" borderId="18" xfId="1" applyFont="1" applyFill="1" applyBorder="1" applyAlignment="1" applyProtection="1">
      <alignment horizontal="center" vertical="center" wrapText="1"/>
      <protection locked="0"/>
    </xf>
    <xf numFmtId="44" fontId="13" fillId="0" borderId="100" xfId="1" applyFont="1" applyFill="1" applyBorder="1" applyAlignment="1" applyProtection="1">
      <alignment horizontal="right" vertical="center" wrapText="1"/>
      <protection locked="0"/>
    </xf>
    <xf numFmtId="1" fontId="12" fillId="18" borderId="100" xfId="0" applyNumberFormat="1" applyFont="1" applyFill="1" applyBorder="1" applyAlignment="1">
      <alignment horizontal="center" wrapText="1"/>
    </xf>
    <xf numFmtId="0" fontId="12" fillId="70" borderId="24" xfId="0" applyFont="1" applyFill="1" applyBorder="1" applyAlignment="1" applyProtection="1">
      <alignment horizontal="left" wrapText="1"/>
      <protection locked="0"/>
    </xf>
    <xf numFmtId="0" fontId="51" fillId="70" borderId="23" xfId="3" applyFont="1" applyFill="1" applyBorder="1" applyAlignment="1" applyProtection="1">
      <alignment horizontal="left" wrapText="1"/>
      <protection locked="0"/>
    </xf>
    <xf numFmtId="164" fontId="8" fillId="0" borderId="33" xfId="0" applyNumberFormat="1" applyFont="1" applyBorder="1" applyAlignment="1">
      <alignment horizontal="right" wrapText="1" indent="1"/>
    </xf>
    <xf numFmtId="164" fontId="8" fillId="0" borderId="29" xfId="0" applyNumberFormat="1" applyFont="1" applyBorder="1" applyAlignment="1">
      <alignment horizontal="center" wrapText="1" indent="1"/>
    </xf>
    <xf numFmtId="164" fontId="8" fillId="0" borderId="16" xfId="0" applyNumberFormat="1" applyFont="1" applyBorder="1" applyAlignment="1">
      <alignment horizontal="center" indent="1"/>
    </xf>
    <xf numFmtId="0" fontId="8" fillId="0" borderId="16" xfId="0" applyFont="1" applyBorder="1" applyAlignment="1">
      <alignment horizontal="left"/>
    </xf>
    <xf numFmtId="0" fontId="8" fillId="0" borderId="31" xfId="0" applyFont="1" applyBorder="1"/>
    <xf numFmtId="1" fontId="12" fillId="0" borderId="33" xfId="0" applyNumberFormat="1" applyFont="1" applyBorder="1" applyAlignment="1">
      <alignment horizontal="center"/>
    </xf>
    <xf numFmtId="1" fontId="12" fillId="0" borderId="31" xfId="0" applyNumberFormat="1" applyFont="1" applyBorder="1" applyAlignment="1">
      <alignment horizontal="center"/>
    </xf>
    <xf numFmtId="0" fontId="12" fillId="0" borderId="120" xfId="0" applyFont="1" applyBorder="1" applyAlignment="1">
      <alignment horizontal="center"/>
    </xf>
    <xf numFmtId="1" fontId="12" fillId="0" borderId="120" xfId="0" applyNumberFormat="1" applyFont="1" applyBorder="1" applyAlignment="1">
      <alignment horizontal="center"/>
    </xf>
    <xf numFmtId="0" fontId="23" fillId="0" borderId="293" xfId="0" applyFont="1" applyBorder="1" applyAlignment="1">
      <alignment horizontal="center"/>
    </xf>
    <xf numFmtId="18" fontId="12" fillId="0" borderId="33" xfId="0" applyNumberFormat="1" applyFont="1" applyBorder="1" applyAlignment="1">
      <alignment horizontal="center"/>
    </xf>
    <xf numFmtId="0" fontId="12" fillId="0" borderId="120" xfId="0" applyFont="1" applyBorder="1" applyAlignment="1">
      <alignment horizontal="left" wrapText="1"/>
    </xf>
    <xf numFmtId="0" fontId="12" fillId="0" borderId="31" xfId="2" applyFont="1" applyFill="1" applyBorder="1" applyAlignment="1" applyProtection="1">
      <alignment horizontal="center" wrapText="1"/>
    </xf>
    <xf numFmtId="0" fontId="12" fillId="0" borderId="31" xfId="0" applyFont="1" applyBorder="1" applyAlignment="1">
      <alignment horizontal="center" wrapText="1"/>
    </xf>
    <xf numFmtId="0" fontId="12" fillId="0" borderId="33" xfId="2" applyFont="1" applyFill="1" applyBorder="1" applyAlignment="1" applyProtection="1">
      <alignment horizontal="left" wrapText="1"/>
    </xf>
    <xf numFmtId="0" fontId="12" fillId="0" borderId="33" xfId="1" applyNumberFormat="1" applyFont="1" applyFill="1" applyBorder="1" applyAlignment="1" applyProtection="1">
      <alignment wrapText="1"/>
    </xf>
    <xf numFmtId="0" fontId="12" fillId="0" borderId="31" xfId="1" applyNumberFormat="1" applyFont="1" applyFill="1" applyBorder="1" applyAlignment="1" applyProtection="1">
      <alignment wrapText="1"/>
    </xf>
    <xf numFmtId="0" fontId="12" fillId="0" borderId="31" xfId="1" applyNumberFormat="1" applyFont="1" applyFill="1" applyBorder="1" applyAlignment="1" applyProtection="1">
      <alignment horizontal="left" wrapText="1"/>
    </xf>
    <xf numFmtId="0" fontId="12" fillId="0" borderId="33" xfId="1" applyNumberFormat="1" applyFont="1" applyFill="1" applyBorder="1" applyAlignment="1" applyProtection="1">
      <alignment horizontal="left" wrapText="1"/>
    </xf>
    <xf numFmtId="0" fontId="12" fillId="0" borderId="16" xfId="1" applyNumberFormat="1" applyFont="1" applyFill="1" applyBorder="1" applyAlignment="1" applyProtection="1">
      <alignment horizontal="left" wrapText="1"/>
    </xf>
    <xf numFmtId="0" fontId="12" fillId="0" borderId="31" xfId="0" applyFont="1" applyBorder="1" applyAlignment="1">
      <alignment horizontal="left" wrapText="1"/>
    </xf>
    <xf numFmtId="44" fontId="8" fillId="0" borderId="29" xfId="1" applyFont="1" applyBorder="1" applyAlignment="1" applyProtection="1">
      <alignment vertical="center" wrapText="1"/>
      <protection locked="0"/>
    </xf>
    <xf numFmtId="0" fontId="18" fillId="70" borderId="0" xfId="3" applyFont="1" applyFill="1" applyAlignment="1">
      <alignment wrapText="1"/>
    </xf>
    <xf numFmtId="44" fontId="8" fillId="0" borderId="33" xfId="1" applyFont="1" applyFill="1" applyBorder="1" applyAlignment="1" applyProtection="1">
      <alignment vertical="center" wrapText="1"/>
      <protection locked="0"/>
    </xf>
    <xf numFmtId="44" fontId="8" fillId="0" borderId="33" xfId="1" applyFont="1" applyBorder="1" applyAlignment="1" applyProtection="1">
      <alignment vertical="center" wrapText="1"/>
      <protection locked="0"/>
    </xf>
    <xf numFmtId="0" fontId="8" fillId="28" borderId="24" xfId="0" applyFont="1" applyFill="1" applyBorder="1" applyAlignment="1" applyProtection="1">
      <alignment horizontal="center" wrapText="1"/>
      <protection locked="0"/>
    </xf>
    <xf numFmtId="0" fontId="8" fillId="19" borderId="24" xfId="0" applyFont="1" applyFill="1" applyBorder="1" applyAlignment="1" applyProtection="1">
      <alignment horizontal="center" vertical="center" wrapText="1"/>
      <protection locked="0"/>
    </xf>
    <xf numFmtId="0" fontId="8" fillId="19" borderId="29" xfId="0" applyFont="1" applyFill="1" applyBorder="1" applyAlignment="1" applyProtection="1">
      <alignment horizontal="center" vertical="center" wrapText="1"/>
      <protection locked="0"/>
    </xf>
    <xf numFmtId="0" fontId="8" fillId="28" borderId="29" xfId="0" applyFont="1" applyFill="1" applyBorder="1" applyAlignment="1" applyProtection="1">
      <alignment horizontal="center" vertical="center" wrapText="1"/>
      <protection locked="0"/>
    </xf>
    <xf numFmtId="0" fontId="8" fillId="19" borderId="29" xfId="0" applyFont="1" applyFill="1" applyBorder="1" applyAlignment="1" applyProtection="1">
      <alignment horizontal="left" vertical="center" wrapText="1"/>
      <protection locked="0"/>
    </xf>
    <xf numFmtId="0" fontId="8" fillId="28" borderId="22" xfId="0" applyFont="1" applyFill="1" applyBorder="1" applyAlignment="1" applyProtection="1">
      <alignment horizontal="center" vertical="center" wrapText="1"/>
      <protection locked="0"/>
    </xf>
    <xf numFmtId="0" fontId="8" fillId="28" borderId="22" xfId="0" applyFont="1" applyFill="1" applyBorder="1" applyAlignment="1" applyProtection="1">
      <alignment horizontal="center" wrapText="1"/>
      <protection locked="0"/>
    </xf>
    <xf numFmtId="0" fontId="8" fillId="19" borderId="33" xfId="0" applyFont="1" applyFill="1" applyBorder="1" applyAlignment="1" applyProtection="1">
      <alignment horizontal="center" vertical="center" wrapText="1"/>
      <protection locked="0"/>
    </xf>
    <xf numFmtId="0" fontId="8" fillId="28" borderId="138" xfId="0" applyFont="1" applyFill="1" applyBorder="1" applyAlignment="1" applyProtection="1">
      <alignment horizontal="center" vertical="center" wrapText="1"/>
      <protection locked="0"/>
    </xf>
    <xf numFmtId="0" fontId="12" fillId="28" borderId="33" xfId="0" applyFont="1" applyFill="1" applyBorder="1" applyAlignment="1" applyProtection="1">
      <alignment horizontal="center" vertical="center" wrapText="1"/>
      <protection locked="0"/>
    </xf>
    <xf numFmtId="0" fontId="8" fillId="28" borderId="33" xfId="0" applyFont="1" applyFill="1" applyBorder="1" applyAlignment="1" applyProtection="1">
      <alignment horizontal="center" vertical="center" wrapText="1"/>
      <protection locked="0"/>
    </xf>
    <xf numFmtId="0" fontId="8" fillId="19" borderId="33" xfId="0" applyFont="1" applyFill="1" applyBorder="1" applyAlignment="1" applyProtection="1">
      <alignment horizontal="left" vertical="center" wrapText="1"/>
      <protection locked="0"/>
    </xf>
    <xf numFmtId="2" fontId="12" fillId="18" borderId="97" xfId="0" applyNumberFormat="1" applyFont="1" applyFill="1" applyBorder="1" applyAlignment="1">
      <alignment horizontal="center"/>
    </xf>
    <xf numFmtId="44" fontId="13" fillId="20" borderId="123" xfId="1" applyFont="1" applyFill="1" applyBorder="1" applyAlignment="1" applyProtection="1">
      <alignment horizontal="center" wrapText="1"/>
    </xf>
    <xf numFmtId="44" fontId="7" fillId="49" borderId="38" xfId="1" applyFont="1" applyFill="1" applyBorder="1" applyAlignment="1" applyProtection="1">
      <alignment horizontal="center" wrapText="1"/>
    </xf>
    <xf numFmtId="44" fontId="12" fillId="0" borderId="124" xfId="1" applyFont="1" applyFill="1" applyBorder="1" applyAlignment="1" applyProtection="1">
      <alignment horizontal="center" wrapText="1"/>
    </xf>
    <xf numFmtId="44" fontId="7" fillId="49" borderId="37" xfId="1" applyFont="1" applyFill="1" applyBorder="1" applyAlignment="1" applyProtection="1">
      <alignment horizontal="center" wrapText="1"/>
    </xf>
    <xf numFmtId="0" fontId="7" fillId="49" borderId="44" xfId="1" applyNumberFormat="1" applyFont="1" applyFill="1" applyBorder="1" applyAlignment="1" applyProtection="1">
      <alignment horizontal="center" wrapText="1"/>
    </xf>
    <xf numFmtId="0" fontId="7" fillId="57" borderId="139" xfId="1" applyNumberFormat="1" applyFont="1" applyFill="1" applyBorder="1" applyAlignment="1" applyProtection="1">
      <alignment horizontal="right" wrapText="1"/>
      <protection locked="0"/>
    </xf>
    <xf numFmtId="0" fontId="7" fillId="57" borderId="81" xfId="1" applyNumberFormat="1" applyFont="1" applyFill="1" applyBorder="1" applyAlignment="1" applyProtection="1">
      <alignment horizontal="right" wrapText="1"/>
      <protection locked="0"/>
    </xf>
    <xf numFmtId="44" fontId="13" fillId="20" borderId="120" xfId="1" applyFont="1" applyFill="1" applyBorder="1" applyAlignment="1" applyProtection="1">
      <alignment horizontal="center" vertical="center" wrapText="1"/>
    </xf>
    <xf numFmtId="44" fontId="13" fillId="20" borderId="120" xfId="1" applyFont="1" applyFill="1" applyBorder="1" applyAlignment="1" applyProtection="1">
      <alignment wrapText="1"/>
      <protection locked="0"/>
    </xf>
    <xf numFmtId="44" fontId="8" fillId="0" borderId="29" xfId="1" applyFont="1" applyFill="1" applyBorder="1" applyAlignment="1" applyProtection="1">
      <alignment wrapText="1"/>
      <protection locked="0"/>
    </xf>
    <xf numFmtId="44" fontId="8" fillId="0" borderId="16" xfId="1" applyFont="1" applyFill="1" applyBorder="1" applyAlignment="1" applyProtection="1">
      <alignment wrapText="1"/>
      <protection locked="0"/>
    </xf>
    <xf numFmtId="44" fontId="8" fillId="0" borderId="107" xfId="1" applyFont="1" applyFill="1" applyBorder="1" applyAlignment="1" applyProtection="1">
      <alignment horizontal="center" vertical="center" wrapText="1"/>
    </xf>
    <xf numFmtId="44" fontId="8" fillId="0" borderId="32" xfId="1" applyFont="1" applyFill="1" applyBorder="1" applyAlignment="1" applyProtection="1">
      <alignment horizontal="center" vertical="center" wrapText="1"/>
    </xf>
    <xf numFmtId="44" fontId="8" fillId="0" borderId="31" xfId="1" applyFont="1" applyFill="1" applyBorder="1" applyAlignment="1" applyProtection="1">
      <alignment horizontal="center" wrapText="1"/>
    </xf>
    <xf numFmtId="0" fontId="99" fillId="0" borderId="278" xfId="0" applyFont="1" applyBorder="1" applyAlignment="1">
      <alignment vertical="top" wrapText="1"/>
    </xf>
    <xf numFmtId="0" fontId="99" fillId="29" borderId="278" xfId="0" applyFont="1" applyFill="1" applyBorder="1" applyAlignment="1">
      <alignment wrapText="1"/>
    </xf>
    <xf numFmtId="0" fontId="99" fillId="29" borderId="279" xfId="0" applyFont="1" applyFill="1" applyBorder="1" applyAlignment="1">
      <alignment wrapText="1"/>
    </xf>
    <xf numFmtId="0" fontId="101" fillId="29" borderId="278" xfId="0" applyFont="1" applyFill="1" applyBorder="1"/>
    <xf numFmtId="0" fontId="101" fillId="29" borderId="279" xfId="0" applyFont="1" applyFill="1" applyBorder="1"/>
    <xf numFmtId="49" fontId="99" fillId="29" borderId="280" xfId="0" applyNumberFormat="1" applyFont="1" applyFill="1" applyBorder="1" applyAlignment="1">
      <alignment horizontal="left" wrapText="1"/>
    </xf>
    <xf numFmtId="49" fontId="99" fillId="29" borderId="278" xfId="0" applyNumberFormat="1" applyFont="1" applyFill="1" applyBorder="1" applyAlignment="1">
      <alignment horizontal="left" wrapText="1"/>
    </xf>
    <xf numFmtId="167" fontId="99" fillId="29" borderId="278" xfId="0" applyNumberFormat="1" applyFont="1" applyFill="1" applyBorder="1" applyAlignment="1">
      <alignment wrapText="1"/>
    </xf>
    <xf numFmtId="17" fontId="99" fillId="29" borderId="278" xfId="0" applyNumberFormat="1" applyFont="1" applyFill="1" applyBorder="1" applyAlignment="1">
      <alignment wrapText="1"/>
    </xf>
    <xf numFmtId="0" fontId="100" fillId="29" borderId="278" xfId="0" applyFont="1" applyFill="1" applyBorder="1" applyAlignment="1">
      <alignment horizontal="center" wrapText="1"/>
    </xf>
    <xf numFmtId="0" fontId="99" fillId="29" borderId="278" xfId="0" applyFont="1" applyFill="1" applyBorder="1" applyAlignment="1">
      <alignment horizontal="center" wrapText="1"/>
    </xf>
    <xf numFmtId="0" fontId="99" fillId="29" borderId="0" xfId="0" applyFont="1" applyFill="1" applyAlignment="1">
      <alignment horizontal="center" wrapText="1"/>
    </xf>
    <xf numFmtId="49" fontId="99" fillId="29" borderId="278" xfId="0" applyNumberFormat="1" applyFont="1" applyFill="1" applyBorder="1" applyAlignment="1">
      <alignment horizontal="center" wrapText="1"/>
    </xf>
    <xf numFmtId="14" fontId="99" fillId="29" borderId="278" xfId="0" applyNumberFormat="1" applyFont="1" applyFill="1" applyBorder="1"/>
    <xf numFmtId="0" fontId="99" fillId="29" borderId="278" xfId="0" applyFont="1" applyFill="1" applyBorder="1"/>
    <xf numFmtId="0" fontId="4" fillId="29" borderId="278" xfId="3" applyFont="1" applyFill="1" applyBorder="1"/>
    <xf numFmtId="0" fontId="77" fillId="29" borderId="0" xfId="4" applyFill="1"/>
    <xf numFmtId="0" fontId="100" fillId="29" borderId="275" xfId="0" applyFont="1" applyFill="1" applyBorder="1" applyAlignment="1">
      <alignment horizontal="center" wrapText="1"/>
    </xf>
    <xf numFmtId="0" fontId="10" fillId="29" borderId="278" xfId="3" applyFill="1" applyBorder="1" applyAlignment="1"/>
    <xf numFmtId="0" fontId="10" fillId="29" borderId="278" xfId="3" applyFill="1" applyBorder="1" applyAlignment="1">
      <alignment wrapText="1"/>
    </xf>
    <xf numFmtId="0" fontId="18" fillId="70" borderId="29" xfId="0" applyFont="1" applyFill="1" applyBorder="1" applyAlignment="1" applyProtection="1">
      <alignment horizontal="left" wrapText="1"/>
      <protection locked="0"/>
    </xf>
    <xf numFmtId="44" fontId="8" fillId="0" borderId="33" xfId="1" applyFont="1" applyFill="1" applyBorder="1" applyAlignment="1" applyProtection="1">
      <alignment horizontal="left" vertical="center" wrapText="1"/>
      <protection locked="0"/>
    </xf>
    <xf numFmtId="0" fontId="113" fillId="0" borderId="0" xfId="0" applyFont="1" applyAlignment="1">
      <alignment horizontal="left"/>
    </xf>
    <xf numFmtId="0" fontId="113" fillId="68" borderId="294" xfId="0" applyFont="1" applyFill="1" applyBorder="1" applyAlignment="1">
      <alignment horizontal="left"/>
    </xf>
    <xf numFmtId="0" fontId="3" fillId="0" borderId="0" xfId="0" applyFont="1" applyAlignment="1">
      <alignment horizontal="center"/>
    </xf>
    <xf numFmtId="0" fontId="113" fillId="16" borderId="295" xfId="0" applyFont="1" applyFill="1" applyBorder="1" applyAlignment="1">
      <alignment horizontal="left" vertical="center"/>
    </xf>
    <xf numFmtId="0" fontId="113" fillId="14" borderId="295" xfId="0" applyFont="1" applyFill="1" applyBorder="1" applyAlignment="1">
      <alignment horizontal="left" vertical="center"/>
    </xf>
    <xf numFmtId="0" fontId="113" fillId="14" borderId="295" xfId="0" applyFont="1" applyFill="1" applyBorder="1" applyAlignment="1">
      <alignment horizontal="left"/>
    </xf>
    <xf numFmtId="0" fontId="113" fillId="68" borderId="295" xfId="0" applyFont="1" applyFill="1" applyBorder="1" applyAlignment="1">
      <alignment horizontal="left"/>
    </xf>
    <xf numFmtId="0" fontId="113" fillId="28" borderId="295" xfId="0" applyFont="1" applyFill="1" applyBorder="1" applyAlignment="1">
      <alignment horizontal="left"/>
    </xf>
    <xf numFmtId="0" fontId="113" fillId="75" borderId="295" xfId="0" applyFont="1" applyFill="1" applyBorder="1" applyAlignment="1">
      <alignment horizontal="left" vertical="center"/>
    </xf>
    <xf numFmtId="0" fontId="3" fillId="0" borderId="0" xfId="0" applyFont="1" applyAlignment="1">
      <alignment horizontal="center" vertical="center"/>
    </xf>
    <xf numFmtId="0" fontId="101" fillId="0" borderId="295" xfId="0" applyFont="1" applyBorder="1" applyAlignment="1">
      <alignment horizontal="left" vertical="center"/>
    </xf>
    <xf numFmtId="0" fontId="101" fillId="23" borderId="295" xfId="0" applyFont="1" applyFill="1" applyBorder="1" applyAlignment="1">
      <alignment horizontal="left" vertical="center"/>
    </xf>
    <xf numFmtId="0" fontId="114" fillId="0" borderId="295" xfId="3" applyFont="1" applyBorder="1" applyAlignment="1">
      <alignment horizontal="left" vertical="center"/>
    </xf>
    <xf numFmtId="0" fontId="101" fillId="89" borderId="295" xfId="0" applyFont="1" applyFill="1" applyBorder="1" applyAlignment="1">
      <alignment horizontal="left" vertical="center"/>
    </xf>
    <xf numFmtId="0" fontId="101" fillId="0" borderId="295" xfId="0" applyFont="1" applyBorder="1" applyAlignment="1">
      <alignment horizontal="left"/>
    </xf>
    <xf numFmtId="14" fontId="101" fillId="0" borderId="295" xfId="0" applyNumberFormat="1" applyFont="1" applyBorder="1" applyAlignment="1">
      <alignment horizontal="left"/>
    </xf>
    <xf numFmtId="0" fontId="1" fillId="0" borderId="0" xfId="0" applyFont="1"/>
    <xf numFmtId="0" fontId="101" fillId="90" borderId="295" xfId="0" applyFont="1" applyFill="1" applyBorder="1" applyAlignment="1">
      <alignment horizontal="left" vertical="center"/>
    </xf>
    <xf numFmtId="0" fontId="114" fillId="90" borderId="295" xfId="3" applyFont="1" applyFill="1" applyBorder="1" applyAlignment="1">
      <alignment horizontal="left" vertical="center"/>
    </xf>
    <xf numFmtId="0" fontId="101" fillId="90" borderId="295" xfId="0" applyFont="1" applyFill="1" applyBorder="1" applyAlignment="1">
      <alignment horizontal="left"/>
    </xf>
    <xf numFmtId="14" fontId="101" fillId="90" borderId="295" xfId="0" applyNumberFormat="1" applyFont="1" applyFill="1" applyBorder="1" applyAlignment="1">
      <alignment horizontal="left"/>
    </xf>
    <xf numFmtId="14" fontId="101" fillId="91" borderId="295" xfId="0" applyNumberFormat="1" applyFont="1" applyFill="1" applyBorder="1" applyAlignment="1">
      <alignment horizontal="left"/>
    </xf>
    <xf numFmtId="0" fontId="115" fillId="90" borderId="295" xfId="3" applyFont="1" applyFill="1" applyBorder="1" applyAlignment="1">
      <alignment horizontal="left"/>
    </xf>
    <xf numFmtId="0" fontId="101" fillId="90" borderId="295" xfId="0" applyFont="1" applyFill="1" applyBorder="1" applyAlignment="1">
      <alignment horizontal="left" wrapText="1"/>
    </xf>
    <xf numFmtId="0" fontId="101" fillId="92" borderId="295" xfId="0" applyFont="1" applyFill="1" applyBorder="1" applyAlignment="1">
      <alignment horizontal="left"/>
    </xf>
    <xf numFmtId="0" fontId="114" fillId="0" borderId="295" xfId="3" applyFont="1" applyBorder="1" applyAlignment="1">
      <alignment horizontal="left"/>
    </xf>
    <xf numFmtId="0" fontId="114" fillId="89" borderId="295" xfId="3" applyFont="1" applyFill="1" applyBorder="1" applyAlignment="1">
      <alignment horizontal="left" vertical="center"/>
    </xf>
    <xf numFmtId="0" fontId="114" fillId="0" borderId="292" xfId="3" applyFont="1" applyBorder="1" applyAlignment="1">
      <alignment horizontal="left"/>
    </xf>
    <xf numFmtId="0" fontId="101" fillId="0" borderId="0" xfId="0" applyFont="1" applyAlignment="1">
      <alignment horizontal="left"/>
    </xf>
    <xf numFmtId="0" fontId="114" fillId="0" borderId="0" xfId="3" applyFont="1" applyBorder="1" applyAlignment="1">
      <alignment horizontal="left"/>
    </xf>
    <xf numFmtId="0" fontId="114" fillId="90" borderId="295" xfId="3" applyFont="1" applyFill="1" applyBorder="1" applyAlignment="1">
      <alignment horizontal="left"/>
    </xf>
    <xf numFmtId="0" fontId="10" fillId="90" borderId="295" xfId="3" applyFill="1" applyBorder="1" applyAlignment="1">
      <alignment horizontal="left"/>
    </xf>
    <xf numFmtId="0" fontId="101" fillId="0" borderId="292" xfId="0" applyFont="1" applyBorder="1" applyAlignment="1">
      <alignment horizontal="left"/>
    </xf>
    <xf numFmtId="14" fontId="101" fillId="93" borderId="295" xfId="0" applyNumberFormat="1" applyFont="1" applyFill="1" applyBorder="1" applyAlignment="1">
      <alignment horizontal="left"/>
    </xf>
    <xf numFmtId="0" fontId="114" fillId="0" borderId="295" xfId="3" applyFont="1" applyFill="1" applyBorder="1" applyAlignment="1">
      <alignment horizontal="left" vertical="center"/>
    </xf>
    <xf numFmtId="0" fontId="101" fillId="90" borderId="295" xfId="0" quotePrefix="1" applyFont="1" applyFill="1" applyBorder="1" applyAlignment="1">
      <alignment horizontal="left"/>
    </xf>
    <xf numFmtId="0" fontId="114" fillId="23" borderId="295" xfId="3" applyFont="1" applyFill="1" applyBorder="1" applyAlignment="1">
      <alignment horizontal="left" vertical="center"/>
    </xf>
    <xf numFmtId="0" fontId="114" fillId="0" borderId="295" xfId="3" applyFont="1" applyFill="1" applyBorder="1" applyAlignment="1">
      <alignment horizontal="left"/>
    </xf>
    <xf numFmtId="0" fontId="10" fillId="0" borderId="295" xfId="3" applyBorder="1" applyAlignment="1">
      <alignment horizontal="left"/>
    </xf>
    <xf numFmtId="0" fontId="116" fillId="0" borderId="295" xfId="3" applyFont="1" applyBorder="1" applyAlignment="1">
      <alignment horizontal="left" vertical="center"/>
    </xf>
    <xf numFmtId="0" fontId="115" fillId="0" borderId="295" xfId="3" applyFont="1" applyBorder="1" applyAlignment="1">
      <alignment horizontal="left"/>
    </xf>
    <xf numFmtId="0" fontId="101" fillId="23" borderId="295" xfId="0" applyFont="1" applyFill="1" applyBorder="1" applyAlignment="1">
      <alignment horizontal="left" vertical="center" wrapText="1"/>
    </xf>
    <xf numFmtId="0" fontId="10" fillId="90" borderId="295" xfId="3" applyFill="1" applyBorder="1" applyAlignment="1">
      <alignment horizontal="left" vertical="center"/>
    </xf>
    <xf numFmtId="0" fontId="101" fillId="90" borderId="0" xfId="0" applyFont="1" applyFill="1" applyAlignment="1">
      <alignment horizontal="left"/>
    </xf>
    <xf numFmtId="0" fontId="9" fillId="90" borderId="295" xfId="0" applyFont="1" applyFill="1" applyBorder="1" applyAlignment="1">
      <alignment horizontal="left"/>
    </xf>
    <xf numFmtId="0" fontId="17" fillId="90" borderId="295" xfId="0" applyFont="1" applyFill="1" applyBorder="1" applyAlignment="1">
      <alignment horizontal="left"/>
    </xf>
    <xf numFmtId="0" fontId="114" fillId="90" borderId="295" xfId="0" applyFont="1" applyFill="1" applyBorder="1" applyAlignment="1">
      <alignment horizontal="left" vertical="center"/>
    </xf>
    <xf numFmtId="0" fontId="37" fillId="90" borderId="0" xfId="0" applyFont="1" applyFill="1"/>
    <xf numFmtId="0" fontId="10" fillId="90" borderId="295" xfId="3" applyFill="1" applyBorder="1" applyAlignment="1">
      <alignment horizontal="left" wrapText="1"/>
    </xf>
    <xf numFmtId="0" fontId="101" fillId="90" borderId="295" xfId="0" applyFont="1" applyFill="1" applyBorder="1" applyAlignment="1">
      <alignment horizontal="left" vertical="center" wrapText="1"/>
    </xf>
    <xf numFmtId="0" fontId="114" fillId="90" borderId="295" xfId="3" applyFont="1" applyFill="1" applyBorder="1" applyAlignment="1">
      <alignment horizontal="left" vertical="center" wrapText="1"/>
    </xf>
    <xf numFmtId="0" fontId="101" fillId="89" borderId="295" xfId="0" applyFont="1" applyFill="1" applyBorder="1" applyAlignment="1">
      <alignment horizontal="left" vertical="center" wrapText="1"/>
    </xf>
    <xf numFmtId="0" fontId="114" fillId="89" borderId="295" xfId="3" applyFont="1" applyFill="1" applyBorder="1" applyAlignment="1">
      <alignment horizontal="left" vertical="center" wrapText="1"/>
    </xf>
    <xf numFmtId="0" fontId="101" fillId="0" borderId="295" xfId="3" applyFont="1" applyBorder="1" applyAlignment="1">
      <alignment horizontal="left" vertical="center"/>
    </xf>
    <xf numFmtId="0" fontId="114" fillId="0" borderId="295" xfId="3" applyFont="1" applyBorder="1" applyAlignment="1">
      <alignment horizontal="left" vertical="center" wrapText="1"/>
    </xf>
    <xf numFmtId="0" fontId="10" fillId="0" borderId="0" xfId="3" applyBorder="1" applyAlignment="1">
      <alignment horizontal="left"/>
    </xf>
    <xf numFmtId="0" fontId="17" fillId="0" borderId="295" xfId="0" applyFont="1" applyBorder="1" applyAlignment="1">
      <alignment horizontal="left"/>
    </xf>
    <xf numFmtId="0" fontId="9" fillId="0" borderId="295" xfId="0" applyFont="1" applyBorder="1" applyAlignment="1">
      <alignment horizontal="left"/>
    </xf>
    <xf numFmtId="0" fontId="101" fillId="0" borderId="295" xfId="0" applyFont="1" applyBorder="1" applyAlignment="1">
      <alignment horizontal="left" wrapText="1"/>
    </xf>
    <xf numFmtId="0" fontId="114" fillId="0" borderId="295" xfId="3" applyFont="1" applyFill="1" applyBorder="1" applyAlignment="1">
      <alignment horizontal="left" vertical="center" wrapText="1"/>
    </xf>
    <xf numFmtId="0" fontId="101" fillId="0" borderId="295" xfId="0" applyFont="1" applyBorder="1" applyAlignment="1">
      <alignment horizontal="left" vertical="center" wrapText="1"/>
    </xf>
    <xf numFmtId="0" fontId="10" fillId="0" borderId="295" xfId="3" applyBorder="1" applyAlignment="1">
      <alignment horizontal="left" vertical="center"/>
    </xf>
    <xf numFmtId="0" fontId="101" fillId="0" borderId="0" xfId="0" applyFont="1"/>
    <xf numFmtId="0" fontId="101" fillId="90" borderId="295" xfId="0" quotePrefix="1" applyFont="1" applyFill="1" applyBorder="1" applyAlignment="1">
      <alignment horizontal="left" vertical="center"/>
    </xf>
    <xf numFmtId="0" fontId="32" fillId="0" borderId="295" xfId="3" applyFont="1" applyBorder="1" applyAlignment="1">
      <alignment horizontal="left"/>
    </xf>
    <xf numFmtId="0" fontId="101" fillId="0" borderId="295" xfId="0" quotePrefix="1" applyFont="1" applyBorder="1" applyAlignment="1">
      <alignment horizontal="left"/>
    </xf>
    <xf numFmtId="0" fontId="114" fillId="0" borderId="295" xfId="0" applyFont="1" applyBorder="1" applyAlignment="1">
      <alignment horizontal="left" vertical="center"/>
    </xf>
    <xf numFmtId="0" fontId="1" fillId="0" borderId="0" xfId="5"/>
    <xf numFmtId="0" fontId="1" fillId="0" borderId="0" xfId="0" applyFont="1" applyAlignment="1">
      <alignment horizontal="center"/>
    </xf>
    <xf numFmtId="0" fontId="1" fillId="0" borderId="0" xfId="0" applyFont="1" applyAlignment="1">
      <alignment horizontal="right"/>
    </xf>
    <xf numFmtId="4" fontId="1" fillId="0" borderId="0" xfId="5" applyNumberFormat="1"/>
    <xf numFmtId="0" fontId="1" fillId="23" borderId="0" xfId="0" applyFont="1" applyFill="1"/>
    <xf numFmtId="0" fontId="1" fillId="0" borderId="0" xfId="0" applyFont="1" applyAlignment="1">
      <alignment horizontal="left"/>
    </xf>
    <xf numFmtId="0" fontId="118" fillId="0" borderId="0" xfId="0" applyFont="1"/>
    <xf numFmtId="0" fontId="62" fillId="94" borderId="295" xfId="0" applyFont="1" applyFill="1" applyBorder="1"/>
    <xf numFmtId="0" fontId="0" fillId="0" borderId="295" xfId="0" applyBorder="1"/>
    <xf numFmtId="0" fontId="10" fillId="0" borderId="295" xfId="3" applyBorder="1"/>
    <xf numFmtId="0" fontId="119" fillId="0" borderId="295" xfId="0" applyFont="1" applyBorder="1"/>
    <xf numFmtId="0" fontId="120" fillId="95" borderId="296" xfId="0" applyFont="1" applyFill="1" applyBorder="1"/>
    <xf numFmtId="0" fontId="120" fillId="95" borderId="297" xfId="0" applyFont="1" applyFill="1" applyBorder="1"/>
    <xf numFmtId="0" fontId="62" fillId="96" borderId="296" xfId="0" applyFont="1" applyFill="1" applyBorder="1"/>
    <xf numFmtId="0" fontId="62" fillId="96" borderId="297" xfId="0" applyFont="1" applyFill="1" applyBorder="1"/>
    <xf numFmtId="0" fontId="119" fillId="0" borderId="296" xfId="0" applyFont="1" applyBorder="1"/>
    <xf numFmtId="0" fontId="119" fillId="0" borderId="297" xfId="0" applyFont="1" applyBorder="1"/>
    <xf numFmtId="0" fontId="10" fillId="0" borderId="297" xfId="3" applyBorder="1"/>
    <xf numFmtId="0" fontId="62" fillId="33" borderId="296" xfId="0" applyFont="1" applyFill="1" applyBorder="1"/>
    <xf numFmtId="0" fontId="119" fillId="33" borderId="297" xfId="0" applyFont="1" applyFill="1" applyBorder="1"/>
    <xf numFmtId="0" fontId="10" fillId="33" borderId="297" xfId="3" applyFill="1" applyBorder="1"/>
    <xf numFmtId="0" fontId="0" fillId="33" borderId="0" xfId="0" applyFill="1"/>
    <xf numFmtId="0" fontId="120" fillId="97" borderId="275" xfId="0" applyFont="1" applyFill="1" applyBorder="1"/>
    <xf numFmtId="0" fontId="62" fillId="97" borderId="298" xfId="0" applyFont="1" applyFill="1" applyBorder="1"/>
    <xf numFmtId="0" fontId="62" fillId="98" borderId="296" xfId="0" applyFont="1" applyFill="1" applyBorder="1"/>
    <xf numFmtId="0" fontId="62" fillId="98" borderId="297" xfId="0" applyFont="1" applyFill="1" applyBorder="1"/>
    <xf numFmtId="0" fontId="62" fillId="66" borderId="296" xfId="0" applyFont="1" applyFill="1" applyBorder="1"/>
    <xf numFmtId="0" fontId="62" fillId="66" borderId="297" xfId="0" applyFont="1" applyFill="1" applyBorder="1"/>
    <xf numFmtId="0" fontId="119" fillId="92" borderId="297" xfId="0" applyFont="1" applyFill="1" applyBorder="1"/>
    <xf numFmtId="0" fontId="10" fillId="92" borderId="297" xfId="3" applyFill="1" applyBorder="1" applyAlignment="1"/>
    <xf numFmtId="0" fontId="10" fillId="0" borderId="297" xfId="3" applyFill="1" applyBorder="1" applyAlignment="1"/>
    <xf numFmtId="0" fontId="62" fillId="99" borderId="296" xfId="0" applyFont="1" applyFill="1" applyBorder="1"/>
    <xf numFmtId="0" fontId="119" fillId="99" borderId="297" xfId="0" applyFont="1" applyFill="1" applyBorder="1"/>
    <xf numFmtId="0" fontId="10" fillId="92" borderId="297" xfId="3" applyFill="1" applyBorder="1"/>
    <xf numFmtId="0" fontId="121" fillId="0" borderId="297" xfId="0" applyFont="1" applyBorder="1"/>
    <xf numFmtId="0" fontId="122" fillId="0" borderId="297" xfId="0" applyFont="1" applyBorder="1"/>
    <xf numFmtId="0" fontId="0" fillId="0" borderId="299" xfId="0" applyBorder="1"/>
    <xf numFmtId="0" fontId="10" fillId="0" borderId="299" xfId="3" applyBorder="1"/>
    <xf numFmtId="0" fontId="121" fillId="92" borderId="297" xfId="0" applyFont="1" applyFill="1" applyBorder="1"/>
    <xf numFmtId="0" fontId="120" fillId="100" borderId="296" xfId="0" applyFont="1" applyFill="1" applyBorder="1"/>
    <xf numFmtId="0" fontId="120" fillId="100" borderId="297" xfId="0" applyFont="1" applyFill="1" applyBorder="1"/>
    <xf numFmtId="0" fontId="62" fillId="101" borderId="296" xfId="0" applyFont="1" applyFill="1" applyBorder="1"/>
    <xf numFmtId="0" fontId="62" fillId="101" borderId="297" xfId="0" applyFont="1" applyFill="1" applyBorder="1"/>
    <xf numFmtId="0" fontId="62" fillId="64" borderId="297" xfId="0" applyFont="1" applyFill="1" applyBorder="1"/>
    <xf numFmtId="0" fontId="119" fillId="102" borderId="297" xfId="0" applyFont="1" applyFill="1" applyBorder="1"/>
    <xf numFmtId="0" fontId="121" fillId="102" borderId="297" xfId="0" applyFont="1" applyFill="1" applyBorder="1"/>
    <xf numFmtId="0" fontId="62" fillId="64" borderId="296" xfId="0" applyFont="1" applyFill="1" applyBorder="1"/>
    <xf numFmtId="0" fontId="10" fillId="102" borderId="297" xfId="3" applyFill="1" applyBorder="1"/>
    <xf numFmtId="0" fontId="10" fillId="102" borderId="297" xfId="3" applyFill="1" applyBorder="1" applyAlignment="1"/>
    <xf numFmtId="0" fontId="119" fillId="23" borderId="297" xfId="0" applyFont="1" applyFill="1" applyBorder="1"/>
    <xf numFmtId="0" fontId="119" fillId="90" borderId="297" xfId="0" applyFont="1" applyFill="1" applyBorder="1"/>
    <xf numFmtId="0" fontId="119" fillId="0" borderId="300" xfId="0" applyFont="1" applyBorder="1"/>
    <xf numFmtId="0" fontId="0" fillId="0" borderId="301" xfId="0" applyBorder="1"/>
    <xf numFmtId="0" fontId="119" fillId="0" borderId="299" xfId="0" applyFont="1" applyBorder="1"/>
    <xf numFmtId="0" fontId="120" fillId="103" borderId="296" xfId="0" applyFont="1" applyFill="1" applyBorder="1"/>
    <xf numFmtId="0" fontId="120" fillId="103" borderId="297" xfId="0" applyFont="1" applyFill="1" applyBorder="1"/>
    <xf numFmtId="0" fontId="62" fillId="104" borderId="296" xfId="0" applyFont="1" applyFill="1" applyBorder="1"/>
    <xf numFmtId="0" fontId="62" fillId="104" borderId="297" xfId="0" applyFont="1" applyFill="1" applyBorder="1"/>
    <xf numFmtId="0" fontId="62" fillId="67" borderId="297" xfId="0" applyFont="1" applyFill="1" applyBorder="1"/>
    <xf numFmtId="0" fontId="119" fillId="105" borderId="297" xfId="0" applyFont="1" applyFill="1" applyBorder="1"/>
    <xf numFmtId="0" fontId="10" fillId="105" borderId="297" xfId="3" applyFill="1" applyBorder="1" applyAlignment="1"/>
    <xf numFmtId="0" fontId="10" fillId="105" borderId="297" xfId="3" applyFill="1" applyBorder="1"/>
    <xf numFmtId="0" fontId="62" fillId="67" borderId="296" xfId="0" applyFont="1" applyFill="1" applyBorder="1"/>
    <xf numFmtId="0" fontId="121" fillId="105" borderId="297" xfId="0" applyFont="1" applyFill="1" applyBorder="1"/>
    <xf numFmtId="0" fontId="120" fillId="106" borderId="296" xfId="0" applyFont="1" applyFill="1" applyBorder="1"/>
    <xf numFmtId="0" fontId="120" fillId="106" borderId="297" xfId="0" applyFont="1" applyFill="1" applyBorder="1"/>
    <xf numFmtId="0" fontId="62" fillId="107" borderId="296" xfId="0" applyFont="1" applyFill="1" applyBorder="1"/>
    <xf numFmtId="0" fontId="62" fillId="107" borderId="297" xfId="0" applyFont="1" applyFill="1" applyBorder="1"/>
    <xf numFmtId="0" fontId="62" fillId="34" borderId="297" xfId="0" applyFont="1" applyFill="1" applyBorder="1"/>
    <xf numFmtId="0" fontId="119" fillId="65" borderId="297" xfId="0" applyFont="1" applyFill="1" applyBorder="1"/>
    <xf numFmtId="0" fontId="10" fillId="65" borderId="297" xfId="3" applyFill="1" applyBorder="1" applyAlignment="1"/>
    <xf numFmtId="0" fontId="121" fillId="65" borderId="297" xfId="0" applyFont="1" applyFill="1" applyBorder="1"/>
    <xf numFmtId="0" fontId="62" fillId="34" borderId="296" xfId="0" applyFont="1" applyFill="1" applyBorder="1"/>
    <xf numFmtId="0" fontId="119" fillId="87" borderId="297" xfId="0" applyFont="1" applyFill="1" applyBorder="1"/>
    <xf numFmtId="0" fontId="10" fillId="65" borderId="297" xfId="3" applyFill="1" applyBorder="1"/>
    <xf numFmtId="0" fontId="119" fillId="96" borderId="297" xfId="0" applyFont="1" applyFill="1" applyBorder="1"/>
    <xf numFmtId="0" fontId="62" fillId="108" borderId="295" xfId="0" applyFont="1" applyFill="1" applyBorder="1"/>
    <xf numFmtId="0" fontId="119" fillId="108" borderId="295" xfId="0" applyFont="1" applyFill="1" applyBorder="1"/>
    <xf numFmtId="0" fontId="111" fillId="0" borderId="0" xfId="0" applyFont="1"/>
    <xf numFmtId="0" fontId="62" fillId="109" borderId="295" xfId="0" applyFont="1" applyFill="1" applyBorder="1"/>
    <xf numFmtId="15" fontId="119" fillId="0" borderId="295" xfId="0" applyNumberFormat="1" applyFont="1" applyBorder="1"/>
    <xf numFmtId="0" fontId="10" fillId="0" borderId="295" xfId="3" applyFill="1" applyBorder="1" applyAlignment="1"/>
    <xf numFmtId="0" fontId="119" fillId="27" borderId="295" xfId="0" applyFont="1" applyFill="1" applyBorder="1"/>
    <xf numFmtId="0" fontId="62" fillId="0" borderId="295" xfId="0" applyFont="1" applyBorder="1"/>
    <xf numFmtId="0" fontId="62" fillId="98" borderId="295" xfId="0" applyFont="1" applyFill="1" applyBorder="1"/>
    <xf numFmtId="0" fontId="119" fillId="98" borderId="295" xfId="0" applyFont="1" applyFill="1" applyBorder="1"/>
    <xf numFmtId="0" fontId="62" fillId="110" borderId="295" xfId="0" applyFont="1" applyFill="1" applyBorder="1"/>
    <xf numFmtId="0" fontId="111" fillId="0" borderId="295" xfId="0" applyFont="1" applyBorder="1"/>
    <xf numFmtId="15" fontId="111" fillId="0" borderId="295" xfId="0" applyNumberFormat="1" applyFont="1" applyBorder="1"/>
    <xf numFmtId="0" fontId="62" fillId="104" borderId="295" xfId="0" applyFont="1" applyFill="1" applyBorder="1"/>
    <xf numFmtId="0" fontId="119" fillId="104" borderId="295" xfId="0" applyFont="1" applyFill="1" applyBorder="1"/>
    <xf numFmtId="0" fontId="62" fillId="111" borderId="295" xfId="0" applyFont="1" applyFill="1" applyBorder="1"/>
    <xf numFmtId="14" fontId="111" fillId="0" borderId="295" xfId="0" applyNumberFormat="1" applyFont="1" applyBorder="1"/>
    <xf numFmtId="0" fontId="120" fillId="112" borderId="295" xfId="0" applyFont="1" applyFill="1" applyBorder="1"/>
    <xf numFmtId="0" fontId="123" fillId="112" borderId="295" xfId="0" applyFont="1" applyFill="1" applyBorder="1"/>
    <xf numFmtId="0" fontId="62" fillId="113" borderId="295" xfId="0" applyFont="1" applyFill="1" applyBorder="1"/>
    <xf numFmtId="0" fontId="111" fillId="114" borderId="302" xfId="0" applyFont="1" applyFill="1" applyBorder="1"/>
    <xf numFmtId="0" fontId="0" fillId="114" borderId="303" xfId="0" applyFill="1" applyBorder="1"/>
    <xf numFmtId="0" fontId="111" fillId="114" borderId="303" xfId="0" applyFont="1" applyFill="1" applyBorder="1"/>
    <xf numFmtId="0" fontId="111" fillId="114" borderId="304" xfId="0" applyFont="1" applyFill="1" applyBorder="1"/>
    <xf numFmtId="0" fontId="111" fillId="0" borderId="305" xfId="0" applyFont="1" applyBorder="1"/>
    <xf numFmtId="0" fontId="111" fillId="114" borderId="306" xfId="0" applyFont="1" applyFill="1" applyBorder="1"/>
    <xf numFmtId="0" fontId="99" fillId="114" borderId="307" xfId="0" applyFont="1" applyFill="1" applyBorder="1" applyAlignment="1">
      <alignment horizontal="left" vertical="center" indent="1"/>
    </xf>
    <xf numFmtId="0" fontId="99" fillId="114" borderId="308" xfId="0" applyFont="1" applyFill="1" applyBorder="1" applyAlignment="1">
      <alignment horizontal="center" vertical="center" indent="1"/>
    </xf>
    <xf numFmtId="0" fontId="99" fillId="0" borderId="308" xfId="0" applyFont="1" applyBorder="1" applyAlignment="1">
      <alignment horizontal="center" vertical="center" indent="1"/>
    </xf>
    <xf numFmtId="0" fontId="99" fillId="114" borderId="307" xfId="0" applyFont="1" applyFill="1" applyBorder="1" applyAlignment="1">
      <alignment horizontal="center" vertical="center" indent="1"/>
    </xf>
    <xf numFmtId="0" fontId="99" fillId="0" borderId="96" xfId="0" applyFont="1" applyBorder="1" applyAlignment="1">
      <alignment horizontal="left" vertical="center" indent="1"/>
    </xf>
    <xf numFmtId="0" fontId="99" fillId="0" borderId="0" xfId="0" applyFont="1" applyAlignment="1">
      <alignment horizontal="left" vertical="center" indent="1"/>
    </xf>
    <xf numFmtId="0" fontId="0" fillId="0" borderId="309" xfId="0" applyBorder="1"/>
    <xf numFmtId="0" fontId="124" fillId="0" borderId="96" xfId="0" applyFont="1" applyBorder="1" applyAlignment="1">
      <alignment horizontal="left" vertical="center" indent="1"/>
    </xf>
    <xf numFmtId="0" fontId="124" fillId="0" borderId="0" xfId="0" applyFont="1" applyAlignment="1">
      <alignment horizontal="left" vertical="center" indent="1"/>
    </xf>
    <xf numFmtId="0" fontId="124" fillId="114" borderId="307" xfId="0" applyFont="1" applyFill="1" applyBorder="1" applyAlignment="1">
      <alignment horizontal="left" vertical="center" indent="1"/>
    </xf>
    <xf numFmtId="0" fontId="111" fillId="114" borderId="308" xfId="0" applyFont="1" applyFill="1" applyBorder="1"/>
    <xf numFmtId="0" fontId="111" fillId="114" borderId="310" xfId="0" applyFont="1" applyFill="1" applyBorder="1"/>
    <xf numFmtId="0" fontId="111" fillId="114" borderId="311" xfId="0" applyFont="1" applyFill="1" applyBorder="1"/>
    <xf numFmtId="0" fontId="111" fillId="0" borderId="306" xfId="0" applyFont="1" applyBorder="1"/>
    <xf numFmtId="0" fontId="99" fillId="0" borderId="0" xfId="0" applyFont="1" applyAlignment="1">
      <alignment horizontal="left" vertical="top"/>
    </xf>
    <xf numFmtId="0" fontId="126" fillId="116" borderId="0" xfId="0" applyFont="1" applyFill="1" applyAlignment="1">
      <alignment horizontal="center" vertical="center"/>
    </xf>
    <xf numFmtId="0" fontId="98" fillId="116" borderId="0" xfId="0" applyFont="1" applyFill="1" applyAlignment="1">
      <alignment horizontal="center" vertical="center"/>
    </xf>
    <xf numFmtId="0" fontId="98" fillId="116" borderId="0" xfId="0" applyFont="1" applyFill="1" applyAlignment="1">
      <alignment horizontal="left" vertical="center"/>
    </xf>
    <xf numFmtId="0" fontId="126" fillId="116" borderId="0" xfId="0" applyFont="1" applyFill="1" applyAlignment="1">
      <alignment vertical="center"/>
    </xf>
    <xf numFmtId="164" fontId="65" fillId="0" borderId="0" xfId="0" applyNumberFormat="1" applyFont="1" applyAlignment="1" applyProtection="1">
      <alignment horizontal="center" vertical="center"/>
      <protection locked="0"/>
    </xf>
    <xf numFmtId="0" fontId="65" fillId="0" borderId="0" xfId="0" applyFont="1" applyAlignment="1" applyProtection="1">
      <alignment horizontal="center" vertical="center"/>
      <protection locked="0"/>
    </xf>
    <xf numFmtId="0" fontId="30" fillId="0" borderId="0" xfId="0" applyFont="1" applyAlignment="1">
      <alignment horizontal="right" vertical="center"/>
    </xf>
    <xf numFmtId="0" fontId="30" fillId="0" borderId="0" xfId="0" applyFont="1" applyAlignment="1">
      <alignment horizontal="center" vertical="center"/>
    </xf>
    <xf numFmtId="0" fontId="30" fillId="0" borderId="0" xfId="0" applyFont="1" applyAlignment="1">
      <alignment horizontal="center" vertical="center" wrapText="1"/>
    </xf>
    <xf numFmtId="0" fontId="30" fillId="0" borderId="0" xfId="0" applyFont="1" applyAlignment="1">
      <alignment horizontal="left" vertical="center" wrapText="1"/>
    </xf>
    <xf numFmtId="0" fontId="54" fillId="0" borderId="0" xfId="0" applyFont="1" applyAlignment="1" applyProtection="1">
      <alignment horizontal="center" vertical="center"/>
      <protection locked="0"/>
    </xf>
    <xf numFmtId="0" fontId="65" fillId="0" borderId="312" xfId="0" applyFont="1" applyBorder="1" applyAlignment="1">
      <alignment horizontal="center" vertical="center"/>
    </xf>
    <xf numFmtId="0" fontId="25" fillId="0" borderId="0" xfId="0" applyFont="1" applyAlignment="1">
      <alignment vertical="center"/>
    </xf>
    <xf numFmtId="0" fontId="65" fillId="0" borderId="0" xfId="0" applyFont="1" applyAlignment="1">
      <alignment horizontal="center" vertical="center"/>
    </xf>
    <xf numFmtId="0" fontId="1" fillId="0" borderId="0" xfId="0" applyFont="1" applyAlignment="1">
      <alignment horizontal="center" vertical="center" wrapText="1"/>
    </xf>
    <xf numFmtId="0" fontId="3" fillId="120" borderId="16" xfId="0" applyFont="1" applyFill="1" applyBorder="1" applyAlignment="1">
      <alignment horizontal="center" vertical="center" wrapText="1"/>
    </xf>
    <xf numFmtId="0" fontId="3" fillId="77" borderId="16" xfId="0" applyFont="1" applyFill="1" applyBorder="1" applyAlignment="1">
      <alignment horizontal="center" vertical="center" wrapText="1"/>
    </xf>
    <xf numFmtId="0" fontId="1" fillId="0" borderId="0" xfId="0" applyFont="1" applyAlignment="1">
      <alignment vertical="center" wrapText="1"/>
    </xf>
    <xf numFmtId="0" fontId="3" fillId="119" borderId="314" xfId="0" applyFont="1" applyFill="1" applyBorder="1" applyAlignment="1">
      <alignment horizontal="center" vertical="center" wrapText="1"/>
    </xf>
    <xf numFmtId="164" fontId="25" fillId="0" borderId="16" xfId="0" applyNumberFormat="1" applyFont="1" applyBorder="1" applyAlignment="1" applyProtection="1">
      <alignment horizontal="right" vertical="center"/>
      <protection locked="0"/>
    </xf>
    <xf numFmtId="0" fontId="25" fillId="0" borderId="16" xfId="0" applyFont="1" applyBorder="1" applyAlignment="1" applyProtection="1">
      <alignment horizontal="center" vertical="center"/>
      <protection locked="0"/>
    </xf>
    <xf numFmtId="0" fontId="22" fillId="0" borderId="16" xfId="0" applyFont="1" applyBorder="1" applyAlignment="1" applyProtection="1">
      <alignment horizontal="left" vertical="center"/>
      <protection locked="0"/>
    </xf>
    <xf numFmtId="0" fontId="65" fillId="0" borderId="16" xfId="0" applyFont="1" applyBorder="1" applyAlignment="1">
      <alignment horizontal="center" vertical="center" wrapText="1"/>
    </xf>
    <xf numFmtId="0" fontId="65" fillId="0" borderId="16" xfId="0" applyFont="1" applyBorder="1" applyAlignment="1">
      <alignment horizontal="left" vertical="center" wrapText="1"/>
    </xf>
    <xf numFmtId="0" fontId="54" fillId="0" borderId="16" xfId="0" applyFont="1" applyBorder="1" applyAlignment="1">
      <alignment horizontal="center" vertical="center" wrapText="1"/>
    </xf>
    <xf numFmtId="0" fontId="25" fillId="0" borderId="16" xfId="0" applyFont="1" applyBorder="1" applyAlignment="1">
      <alignment horizontal="center" vertical="center" wrapText="1"/>
    </xf>
    <xf numFmtId="0" fontId="22" fillId="0" borderId="16" xfId="3" applyFont="1" applyBorder="1" applyAlignment="1" applyProtection="1">
      <alignment horizontal="left" vertical="center"/>
      <protection locked="0"/>
    </xf>
    <xf numFmtId="0" fontId="127" fillId="88" borderId="16" xfId="6" applyFont="1" applyBorder="1" applyAlignment="1" applyProtection="1">
      <alignment horizontal="left" vertical="center"/>
      <protection locked="0"/>
    </xf>
    <xf numFmtId="0" fontId="65" fillId="0" borderId="16" xfId="0" applyFont="1" applyBorder="1" applyAlignment="1">
      <alignment horizontal="center" vertical="top" wrapText="1"/>
    </xf>
    <xf numFmtId="14" fontId="54" fillId="0" borderId="16" xfId="0" applyNumberFormat="1" applyFont="1" applyBorder="1" applyAlignment="1">
      <alignment horizontal="center" vertical="center" wrapText="1"/>
    </xf>
    <xf numFmtId="44" fontId="25" fillId="0" borderId="16" xfId="0" applyNumberFormat="1" applyFont="1" applyBorder="1" applyAlignment="1">
      <alignment horizontal="center" vertical="center" wrapText="1"/>
    </xf>
    <xf numFmtId="0" fontId="25" fillId="0" borderId="0" xfId="0" applyFont="1" applyAlignment="1">
      <alignment horizontal="center" vertical="center" wrapText="1"/>
    </xf>
    <xf numFmtId="164" fontId="25" fillId="0" borderId="16" xfId="0" applyNumberFormat="1" applyFont="1" applyBorder="1" applyAlignment="1" applyProtection="1">
      <alignment horizontal="center" vertical="center"/>
      <protection locked="0"/>
    </xf>
    <xf numFmtId="0" fontId="9" fillId="0" borderId="16" xfId="0" applyFont="1" applyBorder="1" applyAlignment="1" applyProtection="1">
      <alignment horizontal="right" vertical="center"/>
      <protection locked="0"/>
    </xf>
    <xf numFmtId="0" fontId="9" fillId="0" borderId="16" xfId="0" applyFont="1" applyBorder="1" applyAlignment="1" applyProtection="1">
      <alignment horizontal="center" vertical="center"/>
      <protection locked="0"/>
    </xf>
    <xf numFmtId="0" fontId="9" fillId="0" borderId="16" xfId="0" applyFont="1" applyBorder="1" applyAlignment="1" applyProtection="1">
      <alignment horizontal="left" vertical="center"/>
      <protection locked="0"/>
    </xf>
    <xf numFmtId="0" fontId="9" fillId="0" borderId="16" xfId="0" applyFont="1" applyBorder="1" applyAlignment="1" applyProtection="1">
      <alignment horizontal="center" vertical="center" wrapText="1"/>
      <protection locked="0"/>
    </xf>
    <xf numFmtId="0" fontId="25" fillId="0" borderId="16" xfId="0" applyFont="1" applyBorder="1" applyAlignment="1" applyProtection="1">
      <alignment horizontal="left" vertical="center"/>
      <protection locked="0"/>
    </xf>
    <xf numFmtId="0" fontId="25" fillId="0" borderId="16" xfId="0" applyFont="1" applyBorder="1" applyAlignment="1" applyProtection="1">
      <alignment vertical="center"/>
      <protection locked="0"/>
    </xf>
    <xf numFmtId="0" fontId="25" fillId="0" borderId="16" xfId="0" applyFont="1" applyBorder="1" applyAlignment="1" applyProtection="1">
      <alignment horizontal="left" vertical="top" wrapText="1"/>
      <protection locked="0"/>
    </xf>
    <xf numFmtId="14" fontId="22" fillId="0" borderId="16" xfId="0" applyNumberFormat="1" applyFont="1" applyBorder="1" applyAlignment="1" applyProtection="1">
      <alignment horizontal="left" vertical="center"/>
      <protection locked="0"/>
    </xf>
    <xf numFmtId="44" fontId="25" fillId="0" borderId="16" xfId="0" applyNumberFormat="1" applyFont="1" applyBorder="1" applyAlignment="1" applyProtection="1">
      <alignment vertical="center"/>
      <protection locked="0"/>
    </xf>
    <xf numFmtId="0" fontId="25" fillId="0" borderId="0" xfId="0" applyFont="1" applyAlignment="1" applyProtection="1">
      <alignment vertical="center"/>
      <protection locked="0"/>
    </xf>
    <xf numFmtId="164" fontId="65" fillId="0" borderId="16" xfId="0" applyNumberFormat="1" applyFont="1" applyBorder="1" applyAlignment="1" applyProtection="1">
      <alignment horizontal="center" vertical="center"/>
      <protection locked="0"/>
    </xf>
    <xf numFmtId="0" fontId="65" fillId="0" borderId="16" xfId="0" applyFont="1" applyBorder="1" applyAlignment="1" applyProtection="1">
      <alignment horizontal="center" vertical="center"/>
      <protection locked="0"/>
    </xf>
    <xf numFmtId="0" fontId="30" fillId="0" borderId="16" xfId="0" applyFont="1" applyBorder="1" applyAlignment="1">
      <alignment horizontal="right" vertical="center"/>
    </xf>
    <xf numFmtId="0" fontId="30" fillId="0" borderId="16" xfId="0" applyFont="1" applyBorder="1" applyAlignment="1">
      <alignment horizontal="center" vertical="center"/>
    </xf>
    <xf numFmtId="0" fontId="30" fillId="0" borderId="16" xfId="0" applyFont="1" applyBorder="1" applyAlignment="1">
      <alignment horizontal="center" vertical="center" wrapText="1"/>
    </xf>
    <xf numFmtId="0" fontId="30" fillId="0" borderId="16" xfId="0" applyFont="1" applyBorder="1" applyAlignment="1">
      <alignment horizontal="left" vertical="center" wrapText="1"/>
    </xf>
    <xf numFmtId="0" fontId="54" fillId="0" borderId="16" xfId="0" applyFont="1" applyBorder="1" applyAlignment="1" applyProtection="1">
      <alignment horizontal="center" vertical="center"/>
      <protection locked="0"/>
    </xf>
    <xf numFmtId="0" fontId="65" fillId="0" borderId="16" xfId="0" applyFont="1" applyBorder="1" applyAlignment="1">
      <alignment horizontal="center" vertical="center"/>
    </xf>
    <xf numFmtId="0" fontId="65" fillId="0" borderId="16" xfId="0" applyFont="1" applyBorder="1" applyAlignment="1" applyProtection="1">
      <alignment horizontal="center" vertical="top" wrapText="1"/>
      <protection locked="0"/>
    </xf>
    <xf numFmtId="14" fontId="54" fillId="0" borderId="16" xfId="0" applyNumberFormat="1" applyFont="1" applyBorder="1" applyAlignment="1" applyProtection="1">
      <alignment horizontal="center" vertical="center"/>
      <protection locked="0"/>
    </xf>
    <xf numFmtId="44" fontId="65" fillId="0" borderId="16" xfId="0" applyNumberFormat="1" applyFont="1" applyBorder="1" applyAlignment="1">
      <alignment horizontal="center" vertical="center"/>
    </xf>
    <xf numFmtId="164" fontId="25" fillId="0" borderId="16" xfId="0" applyNumberFormat="1" applyFont="1" applyBorder="1" applyAlignment="1" applyProtection="1">
      <alignment horizontal="center" vertical="center" wrapText="1"/>
      <protection locked="0"/>
    </xf>
    <xf numFmtId="0" fontId="25" fillId="0" borderId="16" xfId="0" applyFont="1" applyBorder="1" applyAlignment="1" applyProtection="1">
      <alignment horizontal="center" vertical="center" wrapText="1"/>
      <protection locked="0"/>
    </xf>
    <xf numFmtId="0" fontId="9" fillId="0" borderId="16" xfId="0" applyFont="1" applyBorder="1" applyAlignment="1">
      <alignment horizontal="right" vertical="center" wrapText="1"/>
    </xf>
    <xf numFmtId="0" fontId="9" fillId="0" borderId="16" xfId="0" applyFont="1" applyBorder="1" applyAlignment="1">
      <alignment horizontal="center" vertical="center" wrapText="1"/>
    </xf>
    <xf numFmtId="0" fontId="9" fillId="0" borderId="16" xfId="0" applyFont="1" applyBorder="1" applyAlignment="1">
      <alignment horizontal="left" vertical="center" wrapText="1"/>
    </xf>
    <xf numFmtId="0" fontId="22" fillId="0" borderId="16" xfId="0" applyFont="1" applyBorder="1" applyAlignment="1" applyProtection="1">
      <alignment horizontal="left" vertical="center" wrapText="1"/>
      <protection locked="0"/>
    </xf>
    <xf numFmtId="0" fontId="25" fillId="0" borderId="16" xfId="0" applyFont="1" applyBorder="1" applyAlignment="1">
      <alignment vertical="center" wrapText="1"/>
    </xf>
    <xf numFmtId="0" fontId="25" fillId="0" borderId="16" xfId="0" applyFont="1" applyBorder="1" applyAlignment="1">
      <alignment wrapText="1"/>
    </xf>
    <xf numFmtId="14" fontId="22" fillId="0" borderId="16" xfId="0" applyNumberFormat="1" applyFont="1" applyBorder="1" applyAlignment="1" applyProtection="1">
      <alignment horizontal="left" vertical="center" wrapText="1"/>
      <protection locked="0"/>
    </xf>
    <xf numFmtId="44" fontId="25" fillId="0" borderId="16" xfId="0" applyNumberFormat="1" applyFont="1" applyBorder="1" applyAlignment="1">
      <alignment vertical="center" wrapText="1"/>
    </xf>
    <xf numFmtId="0" fontId="25" fillId="0" borderId="0" xfId="0" applyFont="1" applyAlignment="1">
      <alignment vertical="center" wrapText="1"/>
    </xf>
    <xf numFmtId="0" fontId="9" fillId="0" borderId="16" xfId="0" applyFont="1" applyBorder="1" applyAlignment="1">
      <alignment horizontal="right" vertical="center"/>
    </xf>
    <xf numFmtId="0" fontId="9" fillId="0" borderId="16" xfId="0" applyFont="1" applyBorder="1" applyAlignment="1">
      <alignment horizontal="center" vertical="center"/>
    </xf>
    <xf numFmtId="0" fontId="9" fillId="0" borderId="16" xfId="0" applyFont="1" applyBorder="1" applyAlignment="1">
      <alignment horizontal="left" vertical="center"/>
    </xf>
    <xf numFmtId="0" fontId="25" fillId="0" borderId="16" xfId="0" applyFont="1" applyBorder="1" applyAlignment="1">
      <alignment vertical="center"/>
    </xf>
    <xf numFmtId="44" fontId="25" fillId="0" borderId="16" xfId="0" applyNumberFormat="1" applyFont="1" applyBorder="1" applyAlignment="1">
      <alignment vertical="center"/>
    </xf>
    <xf numFmtId="0" fontId="25" fillId="0" borderId="16" xfId="0" applyFont="1" applyBorder="1" applyAlignment="1" applyProtection="1">
      <alignment horizontal="left" vertical="center" wrapText="1"/>
      <protection locked="0"/>
    </xf>
    <xf numFmtId="20" fontId="25" fillId="0" borderId="16" xfId="0" applyNumberFormat="1" applyFont="1" applyBorder="1" applyAlignment="1" applyProtection="1">
      <alignment horizontal="center" vertical="center"/>
      <protection locked="0"/>
    </xf>
    <xf numFmtId="0" fontId="15" fillId="0" borderId="16" xfId="3" applyFont="1" applyBorder="1" applyAlignment="1" applyProtection="1">
      <alignment horizontal="left" vertical="center"/>
      <protection locked="0"/>
    </xf>
    <xf numFmtId="0" fontId="15" fillId="0" borderId="16" xfId="3" applyFont="1" applyBorder="1" applyAlignment="1" applyProtection="1">
      <alignment horizontal="left" vertical="center" wrapText="1"/>
      <protection locked="0"/>
    </xf>
    <xf numFmtId="164" fontId="25" fillId="0" borderId="16" xfId="0" applyNumberFormat="1" applyFont="1" applyBorder="1" applyAlignment="1">
      <alignment horizontal="center" vertical="center"/>
    </xf>
    <xf numFmtId="0" fontId="25" fillId="0" borderId="16" xfId="0" applyFont="1" applyBorder="1" applyAlignment="1">
      <alignment horizontal="center" vertical="center"/>
    </xf>
    <xf numFmtId="164" fontId="25" fillId="0" borderId="16" xfId="0" applyNumberFormat="1" applyFont="1" applyBorder="1" applyAlignment="1">
      <alignment horizontal="right" vertical="center"/>
    </xf>
    <xf numFmtId="0" fontId="25" fillId="0" borderId="16" xfId="0" applyFont="1" applyBorder="1" applyAlignment="1">
      <alignment horizontal="left" vertical="center"/>
    </xf>
    <xf numFmtId="0" fontId="25" fillId="0" borderId="16" xfId="0" applyFont="1" applyBorder="1"/>
    <xf numFmtId="164" fontId="25" fillId="0" borderId="315" xfId="0" applyNumberFormat="1" applyFont="1" applyBorder="1" applyAlignment="1">
      <alignment horizontal="center" vertical="center"/>
    </xf>
    <xf numFmtId="0" fontId="25" fillId="0" borderId="315" xfId="0" applyFont="1" applyBorder="1" applyAlignment="1">
      <alignment horizontal="center" vertical="center"/>
    </xf>
    <xf numFmtId="164" fontId="25" fillId="0" borderId="315" xfId="0" applyNumberFormat="1" applyFont="1" applyBorder="1" applyAlignment="1">
      <alignment horizontal="right" vertical="center"/>
    </xf>
    <xf numFmtId="0" fontId="25" fillId="0" borderId="315" xfId="0" applyFont="1" applyBorder="1" applyAlignment="1">
      <alignment horizontal="left" vertical="center"/>
    </xf>
    <xf numFmtId="0" fontId="25" fillId="0" borderId="315" xfId="0" applyFont="1" applyBorder="1" applyAlignment="1">
      <alignment vertical="center"/>
    </xf>
    <xf numFmtId="164" fontId="25" fillId="0" borderId="312" xfId="0" applyNumberFormat="1" applyFont="1" applyBorder="1" applyAlignment="1">
      <alignment horizontal="center" vertical="center"/>
    </xf>
    <xf numFmtId="0" fontId="25" fillId="0" borderId="312" xfId="0" applyFont="1" applyBorder="1" applyAlignment="1">
      <alignment horizontal="center" vertical="center"/>
    </xf>
    <xf numFmtId="164" fontId="25" fillId="0" borderId="312" xfId="0" applyNumberFormat="1" applyFont="1" applyBorder="1" applyAlignment="1">
      <alignment horizontal="right" vertical="center"/>
    </xf>
    <xf numFmtId="0" fontId="25" fillId="0" borderId="312" xfId="0" applyFont="1" applyBorder="1" applyAlignment="1">
      <alignment horizontal="left" vertical="center"/>
    </xf>
    <xf numFmtId="0" fontId="25" fillId="0" borderId="312" xfId="0" applyFont="1" applyBorder="1" applyAlignment="1">
      <alignment vertical="center"/>
    </xf>
    <xf numFmtId="164" fontId="25" fillId="0" borderId="0" xfId="0" applyNumberFormat="1" applyFont="1" applyAlignment="1">
      <alignment horizontal="center" vertical="center"/>
    </xf>
    <xf numFmtId="0" fontId="25" fillId="0" borderId="0" xfId="0" applyFont="1" applyAlignment="1">
      <alignment horizontal="center" vertical="center"/>
    </xf>
    <xf numFmtId="164" fontId="25" fillId="0" borderId="0" xfId="0" applyNumberFormat="1" applyFont="1" applyAlignment="1">
      <alignment horizontal="right" vertical="center"/>
    </xf>
    <xf numFmtId="0" fontId="25" fillId="0" borderId="0" xfId="0" applyFont="1" applyAlignment="1">
      <alignment horizontal="left" vertical="center"/>
    </xf>
    <xf numFmtId="0" fontId="128" fillId="0" borderId="0" xfId="0" applyFont="1" applyAlignment="1">
      <alignment vertical="center"/>
    </xf>
    <xf numFmtId="0" fontId="1" fillId="0" borderId="317" xfId="0" applyFont="1" applyBorder="1" applyAlignment="1">
      <alignment horizontal="center" vertical="center" wrapText="1"/>
    </xf>
    <xf numFmtId="0" fontId="3" fillId="45" borderId="318" xfId="0" applyFont="1" applyFill="1" applyBorder="1" applyAlignment="1">
      <alignment horizontal="center" vertical="center" wrapText="1"/>
    </xf>
    <xf numFmtId="0" fontId="1" fillId="0" borderId="319" xfId="0" applyFont="1" applyBorder="1" applyAlignment="1">
      <alignment horizontal="center" vertical="center" wrapText="1"/>
    </xf>
    <xf numFmtId="0" fontId="1" fillId="0" borderId="323" xfId="0" applyFont="1" applyBorder="1" applyAlignment="1">
      <alignment horizontal="center" vertical="center" wrapText="1"/>
    </xf>
    <xf numFmtId="0" fontId="3" fillId="45" borderId="324" xfId="0" applyFont="1" applyFill="1" applyBorder="1" applyAlignment="1">
      <alignment horizontal="center" vertical="center" wrapText="1"/>
    </xf>
    <xf numFmtId="0" fontId="65" fillId="122" borderId="324" xfId="0" applyFont="1" applyFill="1" applyBorder="1" applyAlignment="1">
      <alignment horizontal="center" vertical="center"/>
    </xf>
    <xf numFmtId="0" fontId="3" fillId="122" borderId="324" xfId="0" applyFont="1" applyFill="1" applyBorder="1" applyAlignment="1">
      <alignment horizontal="center" vertical="center" wrapText="1"/>
    </xf>
    <xf numFmtId="0" fontId="55" fillId="122" borderId="324" xfId="0" applyFont="1" applyFill="1" applyBorder="1" applyAlignment="1">
      <alignment horizontal="center" vertical="center"/>
    </xf>
    <xf numFmtId="164" fontId="2" fillId="123" borderId="323" xfId="0" applyNumberFormat="1" applyFont="1" applyFill="1" applyBorder="1" applyAlignment="1">
      <alignment horizontal="left" vertical="center" wrapText="1" indent="1"/>
    </xf>
    <xf numFmtId="164" fontId="2" fillId="123" borderId="317" xfId="0" applyNumberFormat="1" applyFont="1" applyFill="1" applyBorder="1" applyAlignment="1">
      <alignment horizontal="left" vertical="center" wrapText="1" indent="1"/>
    </xf>
    <xf numFmtId="0" fontId="3" fillId="123" borderId="319" xfId="0" applyFont="1" applyFill="1" applyBorder="1" applyAlignment="1">
      <alignment horizontal="left" vertical="center" wrapText="1"/>
    </xf>
    <xf numFmtId="0" fontId="3" fillId="123" borderId="319" xfId="0" applyFont="1" applyFill="1" applyBorder="1" applyAlignment="1">
      <alignment horizontal="center" vertical="center" wrapText="1"/>
    </xf>
    <xf numFmtId="0" fontId="3" fillId="123" borderId="281" xfId="0" applyFont="1" applyFill="1" applyBorder="1" applyAlignment="1">
      <alignment horizontal="center" vertical="center" wrapText="1"/>
    </xf>
    <xf numFmtId="0" fontId="1" fillId="0" borderId="100" xfId="0" applyFont="1" applyBorder="1" applyAlignment="1">
      <alignment horizontal="center" vertical="center" wrapText="1"/>
    </xf>
    <xf numFmtId="0" fontId="3" fillId="123" borderId="327" xfId="0" applyFont="1" applyFill="1" applyBorder="1" applyAlignment="1">
      <alignment horizontal="center" vertical="center" wrapText="1"/>
    </xf>
    <xf numFmtId="0" fontId="3" fillId="123" borderId="317" xfId="0" applyFont="1" applyFill="1" applyBorder="1" applyAlignment="1">
      <alignment horizontal="center" vertical="center" wrapText="1"/>
    </xf>
    <xf numFmtId="0" fontId="3" fillId="123" borderId="328" xfId="0" applyFont="1" applyFill="1" applyBorder="1" applyAlignment="1">
      <alignment horizontal="center" vertical="center" wrapText="1"/>
    </xf>
    <xf numFmtId="0" fontId="3" fillId="123" borderId="323" xfId="0" applyFont="1" applyFill="1" applyBorder="1" applyAlignment="1">
      <alignment horizontal="center" vertical="center" wrapText="1"/>
    </xf>
    <xf numFmtId="0" fontId="55" fillId="123" borderId="319" xfId="0" applyFont="1" applyFill="1" applyBorder="1" applyAlignment="1">
      <alignment horizontal="center" vertical="center" wrapText="1"/>
    </xf>
    <xf numFmtId="0" fontId="3" fillId="123" borderId="0" xfId="0" applyFont="1" applyFill="1" applyAlignment="1">
      <alignment horizontal="center" vertical="center" wrapText="1"/>
    </xf>
    <xf numFmtId="0" fontId="3" fillId="123" borderId="27" xfId="0" applyFont="1" applyFill="1" applyBorder="1" applyAlignment="1">
      <alignment horizontal="center" vertical="center" wrapText="1"/>
    </xf>
    <xf numFmtId="0" fontId="65" fillId="123" borderId="323" xfId="0" applyFont="1" applyFill="1" applyBorder="1" applyAlignment="1">
      <alignment horizontal="center" vertical="center"/>
    </xf>
    <xf numFmtId="0" fontId="65" fillId="123" borderId="319" xfId="0" applyFont="1" applyFill="1" applyBorder="1" applyAlignment="1">
      <alignment horizontal="center" vertical="center"/>
    </xf>
    <xf numFmtId="0" fontId="65" fillId="123" borderId="328" xfId="0" applyFont="1" applyFill="1" applyBorder="1" applyAlignment="1">
      <alignment horizontal="center" vertical="center"/>
    </xf>
    <xf numFmtId="0" fontId="55" fillId="123" borderId="323" xfId="0" applyFont="1" applyFill="1" applyBorder="1" applyAlignment="1">
      <alignment horizontal="left" vertical="center"/>
    </xf>
    <xf numFmtId="0" fontId="55" fillId="123" borderId="281" xfId="0" applyFont="1" applyFill="1" applyBorder="1" applyAlignment="1">
      <alignment horizontal="center" vertical="center"/>
    </xf>
    <xf numFmtId="0" fontId="65" fillId="123" borderId="281" xfId="0" applyFont="1" applyFill="1" applyBorder="1" applyAlignment="1">
      <alignment horizontal="center" vertical="center" wrapText="1"/>
    </xf>
    <xf numFmtId="0" fontId="1" fillId="123" borderId="100" xfId="0" applyFont="1" applyFill="1" applyBorder="1" applyAlignment="1">
      <alignment horizontal="center" vertical="center" wrapText="1"/>
    </xf>
    <xf numFmtId="0" fontId="1" fillId="123" borderId="317" xfId="0" applyFont="1" applyFill="1" applyBorder="1" applyAlignment="1">
      <alignment horizontal="center" vertical="center" wrapText="1"/>
    </xf>
    <xf numFmtId="0" fontId="1" fillId="123" borderId="319" xfId="0" applyFont="1" applyFill="1" applyBorder="1" applyAlignment="1">
      <alignment horizontal="center" vertical="center" wrapText="1"/>
    </xf>
    <xf numFmtId="0" fontId="1" fillId="123" borderId="319" xfId="0" applyFont="1" applyFill="1" applyBorder="1" applyAlignment="1">
      <alignment horizontal="left" vertical="center" wrapText="1"/>
    </xf>
    <xf numFmtId="0" fontId="51" fillId="123" borderId="319" xfId="0" applyFont="1" applyFill="1" applyBorder="1" applyAlignment="1">
      <alignment horizontal="left" vertical="center" wrapText="1"/>
    </xf>
    <xf numFmtId="0" fontId="1" fillId="123" borderId="328" xfId="0" applyFont="1" applyFill="1" applyBorder="1" applyAlignment="1">
      <alignment horizontal="center" vertical="center" wrapText="1"/>
    </xf>
    <xf numFmtId="0" fontId="25" fillId="0" borderId="326" xfId="0" applyFont="1" applyBorder="1" applyAlignment="1" applyProtection="1">
      <alignment vertical="center"/>
      <protection locked="0"/>
    </xf>
    <xf numFmtId="164" fontId="25" fillId="0" borderId="324" xfId="0" applyNumberFormat="1" applyFont="1" applyBorder="1" applyAlignment="1" applyProtection="1">
      <alignment horizontal="left" vertical="center" wrapText="1"/>
      <protection locked="0"/>
    </xf>
    <xf numFmtId="164" fontId="25" fillId="0" borderId="324" xfId="0" applyNumberFormat="1" applyFont="1" applyBorder="1" applyAlignment="1" applyProtection="1">
      <alignment horizontal="center" vertical="center" wrapText="1"/>
      <protection locked="0"/>
    </xf>
    <xf numFmtId="0" fontId="25" fillId="0" borderId="324" xfId="0" applyFont="1" applyBorder="1" applyAlignment="1" applyProtection="1">
      <alignment horizontal="left" vertical="center" wrapText="1"/>
      <protection locked="0"/>
    </xf>
    <xf numFmtId="49" fontId="9" fillId="0" borderId="324" xfId="0" applyNumberFormat="1" applyFont="1" applyBorder="1" applyAlignment="1" applyProtection="1">
      <alignment horizontal="center" vertical="center"/>
      <protection locked="0"/>
    </xf>
    <xf numFmtId="0" fontId="9" fillId="0" borderId="324" xfId="0" applyFont="1" applyBorder="1" applyAlignment="1" applyProtection="1">
      <alignment horizontal="center" vertical="center" wrapText="1"/>
      <protection locked="0"/>
    </xf>
    <xf numFmtId="0" fontId="9" fillId="0" borderId="324" xfId="0" applyFont="1" applyBorder="1" applyAlignment="1" applyProtection="1">
      <alignment horizontal="center" vertical="center"/>
      <protection locked="0"/>
    </xf>
    <xf numFmtId="0" fontId="25" fillId="0" borderId="319" xfId="0" applyFont="1" applyBorder="1" applyAlignment="1" applyProtection="1">
      <alignment vertical="center"/>
      <protection locked="0"/>
    </xf>
    <xf numFmtId="0" fontId="25" fillId="0" borderId="324" xfId="0" applyFont="1" applyBorder="1" applyAlignment="1" applyProtection="1">
      <alignment horizontal="center" vertical="center"/>
      <protection locked="0"/>
    </xf>
    <xf numFmtId="0" fontId="25" fillId="0" borderId="324" xfId="0" applyFont="1" applyBorder="1" applyAlignment="1" applyProtection="1">
      <alignment horizontal="left" vertical="center"/>
      <protection locked="0"/>
    </xf>
    <xf numFmtId="0" fontId="10" fillId="0" borderId="324" xfId="3" applyBorder="1" applyAlignment="1" applyProtection="1">
      <alignment horizontal="left" vertical="center" wrapText="1"/>
      <protection locked="0"/>
    </xf>
    <xf numFmtId="0" fontId="25" fillId="0" borderId="324" xfId="0" applyFont="1" applyBorder="1" applyAlignment="1">
      <alignment vertical="center"/>
    </xf>
    <xf numFmtId="0" fontId="25" fillId="0" borderId="324" xfId="0" applyFont="1" applyBorder="1" applyAlignment="1">
      <alignment horizontal="left" vertical="center"/>
    </xf>
    <xf numFmtId="0" fontId="51" fillId="0" borderId="324" xfId="0" applyFont="1" applyBorder="1" applyAlignment="1" applyProtection="1">
      <alignment horizontal="left" vertical="center"/>
      <protection locked="0"/>
    </xf>
    <xf numFmtId="0" fontId="32" fillId="0" borderId="324" xfId="3" applyFont="1" applyBorder="1" applyAlignment="1" applyProtection="1">
      <alignment horizontal="left" vertical="center"/>
      <protection locked="0"/>
    </xf>
    <xf numFmtId="0" fontId="32" fillId="0" borderId="324" xfId="3" applyFont="1" applyBorder="1" applyAlignment="1" applyProtection="1">
      <alignment horizontal="left" vertical="top" wrapText="1"/>
      <protection locked="0"/>
    </xf>
    <xf numFmtId="0" fontId="25" fillId="0" borderId="324" xfId="0" applyFont="1" applyBorder="1" applyAlignment="1" applyProtection="1">
      <alignment horizontal="center" vertical="center" wrapText="1"/>
      <protection locked="0"/>
    </xf>
    <xf numFmtId="14" fontId="25" fillId="0" borderId="324" xfId="0" applyNumberFormat="1" applyFont="1" applyBorder="1" applyAlignment="1" applyProtection="1">
      <alignment horizontal="center" vertical="center"/>
      <protection locked="0"/>
    </xf>
    <xf numFmtId="168" fontId="25" fillId="0" borderId="324" xfId="0" applyNumberFormat="1" applyFont="1" applyBorder="1" applyAlignment="1" applyProtection="1">
      <alignment horizontal="center" vertical="center"/>
      <protection locked="0"/>
    </xf>
    <xf numFmtId="0" fontId="51" fillId="0" borderId="324" xfId="0" applyFont="1" applyBorder="1" applyAlignment="1" applyProtection="1">
      <alignment horizontal="left" vertical="center" wrapText="1"/>
      <protection locked="0"/>
    </xf>
    <xf numFmtId="168" fontId="25" fillId="0" borderId="325" xfId="0" applyNumberFormat="1" applyFont="1" applyBorder="1" applyAlignment="1" applyProtection="1">
      <alignment horizontal="center" vertical="center"/>
      <protection locked="0"/>
    </xf>
    <xf numFmtId="169" fontId="25" fillId="0" borderId="326"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horizontal="left" vertical="center"/>
      <protection locked="0"/>
    </xf>
    <xf numFmtId="169" fontId="51" fillId="0" borderId="324" xfId="0" applyNumberFormat="1" applyFont="1" applyBorder="1" applyAlignment="1" applyProtection="1">
      <alignment horizontal="left" vertical="center"/>
      <protection locked="0"/>
    </xf>
    <xf numFmtId="14" fontId="25" fillId="0" borderId="284" xfId="0" applyNumberFormat="1" applyFont="1" applyBorder="1" applyAlignment="1" applyProtection="1">
      <alignment vertical="center"/>
      <protection locked="0"/>
    </xf>
    <xf numFmtId="0" fontId="25" fillId="0" borderId="329" xfId="0" applyFont="1" applyBorder="1" applyAlignment="1" applyProtection="1">
      <alignment vertical="center"/>
      <protection locked="0"/>
    </xf>
    <xf numFmtId="0" fontId="25" fillId="0" borderId="324" xfId="0" applyFont="1" applyBorder="1" applyAlignment="1" applyProtection="1">
      <alignment vertical="center"/>
      <protection locked="0"/>
    </xf>
    <xf numFmtId="49" fontId="25" fillId="0" borderId="324" xfId="0" applyNumberFormat="1" applyFont="1" applyBorder="1" applyAlignment="1" applyProtection="1">
      <alignment horizontal="center" vertical="center"/>
      <protection locked="0"/>
    </xf>
    <xf numFmtId="0" fontId="129" fillId="0" borderId="324" xfId="0" applyFont="1" applyBorder="1" applyAlignment="1" applyProtection="1">
      <alignment horizontal="center" vertical="center"/>
      <protection locked="0"/>
    </xf>
    <xf numFmtId="0" fontId="51" fillId="0" borderId="324" xfId="0" applyFont="1" applyBorder="1" applyAlignment="1" applyProtection="1">
      <alignment horizontal="center" vertical="center"/>
      <protection locked="0"/>
    </xf>
    <xf numFmtId="169" fontId="51" fillId="0" borderId="324" xfId="0" applyNumberFormat="1" applyFont="1" applyBorder="1" applyAlignment="1" applyProtection="1">
      <alignment horizontal="left" vertical="center" wrapText="1"/>
      <protection locked="0"/>
    </xf>
    <xf numFmtId="0" fontId="25" fillId="0" borderId="284" xfId="0" applyFont="1" applyBorder="1" applyAlignment="1" applyProtection="1">
      <alignment vertical="center"/>
      <protection locked="0"/>
    </xf>
    <xf numFmtId="0" fontId="25" fillId="0" borderId="330" xfId="0" applyFont="1" applyBorder="1" applyAlignment="1" applyProtection="1">
      <alignment vertical="center"/>
      <protection locked="0"/>
    </xf>
    <xf numFmtId="164" fontId="9" fillId="0" borderId="331" xfId="0" applyNumberFormat="1" applyFont="1" applyBorder="1" applyAlignment="1" applyProtection="1">
      <alignment horizontal="left" vertical="center" indent="1"/>
      <protection locked="0"/>
    </xf>
    <xf numFmtId="0" fontId="9" fillId="0" borderId="331" xfId="0" applyFont="1" applyBorder="1" applyAlignment="1" applyProtection="1">
      <alignment horizontal="left" vertical="center" indent="1"/>
      <protection locked="0"/>
    </xf>
    <xf numFmtId="0" fontId="9" fillId="0" borderId="331" xfId="0" applyFont="1" applyBorder="1" applyAlignment="1" applyProtection="1">
      <alignment horizontal="left" vertical="center" wrapText="1"/>
      <protection locked="0"/>
    </xf>
    <xf numFmtId="0" fontId="9" fillId="0" borderId="331" xfId="0" applyFont="1" applyBorder="1" applyAlignment="1" applyProtection="1">
      <alignment horizontal="left" vertical="center"/>
      <protection locked="0"/>
    </xf>
    <xf numFmtId="49" fontId="9" fillId="0" borderId="331" xfId="0" applyNumberFormat="1" applyFont="1" applyBorder="1" applyAlignment="1" applyProtection="1">
      <alignment horizontal="center" vertical="center"/>
      <protection locked="0"/>
    </xf>
    <xf numFmtId="0" fontId="9" fillId="0" borderId="331" xfId="0" applyFont="1" applyBorder="1" applyAlignment="1" applyProtection="1">
      <alignment horizontal="center" vertical="center" wrapText="1"/>
      <protection locked="0"/>
    </xf>
    <xf numFmtId="0" fontId="9" fillId="0" borderId="331" xfId="0" applyFont="1" applyBorder="1" applyAlignment="1" applyProtection="1">
      <alignment horizontal="center" vertical="center"/>
      <protection locked="0"/>
    </xf>
    <xf numFmtId="0" fontId="25" fillId="0" borderId="331" xfId="0" applyFont="1" applyBorder="1" applyAlignment="1" applyProtection="1">
      <alignment horizontal="center" vertical="center"/>
      <protection locked="0"/>
    </xf>
    <xf numFmtId="0" fontId="25" fillId="0" borderId="331" xfId="0" applyFont="1" applyBorder="1" applyAlignment="1" applyProtection="1">
      <alignment horizontal="left" vertical="center"/>
      <protection locked="0"/>
    </xf>
    <xf numFmtId="0" fontId="51" fillId="0" borderId="331" xfId="0" applyFont="1" applyBorder="1" applyAlignment="1" applyProtection="1">
      <alignment horizontal="left" vertical="center"/>
      <protection locked="0"/>
    </xf>
    <xf numFmtId="0" fontId="51" fillId="0" borderId="331" xfId="0" applyFont="1" applyBorder="1" applyAlignment="1" applyProtection="1">
      <alignment horizontal="left" vertical="top" wrapText="1"/>
      <protection locked="0"/>
    </xf>
    <xf numFmtId="0" fontId="25" fillId="0" borderId="331" xfId="0" applyFont="1" applyBorder="1" applyAlignment="1" applyProtection="1">
      <alignment horizontal="center" vertical="center" wrapText="1"/>
      <protection locked="0"/>
    </xf>
    <xf numFmtId="0" fontId="25" fillId="0" borderId="331" xfId="0" applyFont="1" applyBorder="1" applyAlignment="1" applyProtection="1">
      <alignment horizontal="left" vertical="center" wrapText="1"/>
      <protection locked="0"/>
    </xf>
    <xf numFmtId="168" fontId="25" fillId="0" borderId="331" xfId="0" applyNumberFormat="1" applyFont="1" applyBorder="1" applyAlignment="1" applyProtection="1">
      <alignment horizontal="center" vertical="center"/>
      <protection locked="0"/>
    </xf>
    <xf numFmtId="0" fontId="51" fillId="0" borderId="331" xfId="0" applyFont="1" applyBorder="1" applyAlignment="1" applyProtection="1">
      <alignment horizontal="left" vertical="center" wrapText="1"/>
      <protection locked="0"/>
    </xf>
    <xf numFmtId="0" fontId="51" fillId="0" borderId="331" xfId="0" applyFont="1" applyBorder="1" applyAlignment="1" applyProtection="1">
      <alignment horizontal="center" vertical="center" wrapText="1"/>
      <protection locked="0"/>
    </xf>
    <xf numFmtId="168" fontId="25" fillId="0" borderId="332" xfId="0" applyNumberFormat="1" applyFont="1" applyBorder="1" applyAlignment="1" applyProtection="1">
      <alignment horizontal="center" vertical="center"/>
      <protection locked="0"/>
    </xf>
    <xf numFmtId="169" fontId="25" fillId="0" borderId="330"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horizontal="left" vertical="center"/>
      <protection locked="0"/>
    </xf>
    <xf numFmtId="169" fontId="51" fillId="0" borderId="331" xfId="0" applyNumberFormat="1" applyFont="1" applyBorder="1" applyAlignment="1" applyProtection="1">
      <alignment horizontal="left" vertical="center"/>
      <protection locked="0"/>
    </xf>
    <xf numFmtId="0" fontId="25" fillId="0" borderId="333" xfId="0" applyFont="1" applyBorder="1" applyAlignment="1" applyProtection="1">
      <alignment vertical="center"/>
      <protection locked="0"/>
    </xf>
    <xf numFmtId="0" fontId="25" fillId="0" borderId="334" xfId="0" applyFont="1" applyBorder="1" applyAlignment="1" applyProtection="1">
      <alignment vertical="center"/>
      <protection locked="0"/>
    </xf>
    <xf numFmtId="0" fontId="25" fillId="0" borderId="331" xfId="0" applyFont="1" applyBorder="1" applyAlignment="1" applyProtection="1">
      <alignment vertical="center"/>
      <protection locked="0"/>
    </xf>
    <xf numFmtId="0" fontId="65" fillId="45" borderId="272" xfId="0" applyFont="1" applyFill="1" applyBorder="1" applyAlignment="1">
      <alignment horizontal="center" vertical="center"/>
    </xf>
    <xf numFmtId="164" fontId="30" fillId="45" borderId="273" xfId="0" applyNumberFormat="1" applyFont="1" applyFill="1" applyBorder="1" applyAlignment="1">
      <alignment horizontal="left" vertical="center" indent="1"/>
    </xf>
    <xf numFmtId="0" fontId="30" fillId="45" borderId="273" xfId="0" applyFont="1" applyFill="1" applyBorder="1" applyAlignment="1">
      <alignment horizontal="left" vertical="center" indent="1"/>
    </xf>
    <xf numFmtId="0" fontId="30" fillId="45" borderId="273" xfId="0" applyFont="1" applyFill="1" applyBorder="1" applyAlignment="1">
      <alignment horizontal="left" vertical="center" wrapText="1"/>
    </xf>
    <xf numFmtId="0" fontId="30" fillId="45" borderId="273" xfId="0" applyFont="1" applyFill="1" applyBorder="1" applyAlignment="1">
      <alignment horizontal="center" vertical="center"/>
    </xf>
    <xf numFmtId="0" fontId="30" fillId="45" borderId="273" xfId="0" applyFont="1" applyFill="1" applyBorder="1" applyAlignment="1">
      <alignment horizontal="center" vertical="center" wrapText="1"/>
    </xf>
    <xf numFmtId="0" fontId="65" fillId="0" borderId="319" xfId="0" applyFont="1" applyBorder="1" applyAlignment="1">
      <alignment horizontal="center" vertical="center"/>
    </xf>
    <xf numFmtId="0" fontId="65" fillId="45" borderId="273" xfId="0" applyFont="1" applyFill="1" applyBorder="1" applyAlignment="1" applyProtection="1">
      <alignment horizontal="center" vertical="center"/>
      <protection locked="0"/>
    </xf>
    <xf numFmtId="0" fontId="55" fillId="45" borderId="273" xfId="0" applyFont="1" applyFill="1" applyBorder="1" applyAlignment="1" applyProtection="1">
      <alignment horizontal="center" vertical="center"/>
      <protection locked="0"/>
    </xf>
    <xf numFmtId="0" fontId="55" fillId="45" borderId="273" xfId="0" applyFont="1" applyFill="1" applyBorder="1" applyAlignment="1" applyProtection="1">
      <alignment horizontal="left" vertical="center"/>
      <protection locked="0"/>
    </xf>
    <xf numFmtId="0" fontId="55" fillId="45" borderId="273" xfId="0" applyFont="1" applyFill="1" applyBorder="1" applyAlignment="1" applyProtection="1">
      <alignment horizontal="left" vertical="top" wrapText="1"/>
      <protection locked="0"/>
    </xf>
    <xf numFmtId="0" fontId="65" fillId="45" borderId="273" xfId="0" applyFont="1" applyFill="1" applyBorder="1" applyAlignment="1" applyProtection="1">
      <alignment horizontal="center" vertical="center" wrapText="1"/>
      <protection locked="0"/>
    </xf>
    <xf numFmtId="168" fontId="65" fillId="45" borderId="273" xfId="0" applyNumberFormat="1" applyFont="1" applyFill="1" applyBorder="1" applyAlignment="1">
      <alignment horizontal="center" vertical="center"/>
    </xf>
    <xf numFmtId="0" fontId="55" fillId="45" borderId="273" xfId="0" applyFont="1" applyFill="1" applyBorder="1" applyAlignment="1">
      <alignment horizontal="left" vertical="center"/>
    </xf>
    <xf numFmtId="0" fontId="55" fillId="45" borderId="273" xfId="0" applyFont="1" applyFill="1" applyBorder="1" applyAlignment="1">
      <alignment horizontal="center" vertical="center"/>
    </xf>
    <xf numFmtId="168" fontId="65" fillId="45" borderId="335" xfId="0" applyNumberFormat="1" applyFont="1" applyFill="1" applyBorder="1" applyAlignment="1">
      <alignment horizontal="center" vertical="center"/>
    </xf>
    <xf numFmtId="169" fontId="65" fillId="10" borderId="272" xfId="0" applyNumberFormat="1" applyFont="1" applyFill="1" applyBorder="1" applyAlignment="1">
      <alignment horizontal="center" vertical="center"/>
    </xf>
    <xf numFmtId="169" fontId="65" fillId="10" borderId="273" xfId="0" applyNumberFormat="1" applyFont="1" applyFill="1" applyBorder="1" applyAlignment="1">
      <alignment horizontal="center" vertical="center"/>
    </xf>
    <xf numFmtId="169" fontId="65" fillId="10" borderId="273" xfId="0" applyNumberFormat="1" applyFont="1" applyFill="1" applyBorder="1" applyAlignment="1">
      <alignment horizontal="left" vertical="center"/>
    </xf>
    <xf numFmtId="169" fontId="65" fillId="10" borderId="336" xfId="0" applyNumberFormat="1" applyFont="1" applyFill="1" applyBorder="1" applyAlignment="1">
      <alignment horizontal="center" vertical="center"/>
    </xf>
    <xf numFmtId="0" fontId="65" fillId="0" borderId="337" xfId="0" applyFont="1" applyBorder="1" applyAlignment="1">
      <alignment horizontal="center" vertical="center"/>
    </xf>
    <xf numFmtId="0" fontId="65" fillId="0" borderId="273" xfId="0" applyFont="1" applyBorder="1" applyAlignment="1">
      <alignment horizontal="center" vertical="center"/>
    </xf>
    <xf numFmtId="0" fontId="25" fillId="0" borderId="338" xfId="0" applyFont="1" applyBorder="1" applyAlignment="1">
      <alignment vertical="center" wrapText="1"/>
    </xf>
    <xf numFmtId="164" fontId="17" fillId="45" borderId="3" xfId="0" applyNumberFormat="1" applyFont="1" applyFill="1" applyBorder="1" applyAlignment="1">
      <alignment horizontal="left" vertical="center" wrapText="1" indent="1"/>
    </xf>
    <xf numFmtId="0" fontId="17" fillId="45" borderId="3" xfId="0" applyFont="1" applyFill="1" applyBorder="1" applyAlignment="1">
      <alignment horizontal="left" vertical="center" wrapText="1" indent="1"/>
    </xf>
    <xf numFmtId="0" fontId="17" fillId="45" borderId="3" xfId="0" applyFont="1" applyFill="1" applyBorder="1" applyAlignment="1">
      <alignment horizontal="left" vertical="center" wrapText="1"/>
    </xf>
    <xf numFmtId="0" fontId="17" fillId="45" borderId="3" xfId="0" applyFont="1" applyFill="1" applyBorder="1" applyAlignment="1">
      <alignment horizontal="center" vertical="center" wrapText="1"/>
    </xf>
    <xf numFmtId="0" fontId="0" fillId="0" borderId="319" xfId="0" applyBorder="1" applyAlignment="1">
      <alignment wrapText="1"/>
    </xf>
    <xf numFmtId="0" fontId="51" fillId="45" borderId="3" xfId="0" applyFont="1" applyFill="1" applyBorder="1" applyAlignment="1" applyProtection="1">
      <alignment horizontal="center" vertical="center" wrapText="1"/>
      <protection locked="0"/>
    </xf>
    <xf numFmtId="0" fontId="25" fillId="45" borderId="3" xfId="0" applyFont="1" applyFill="1" applyBorder="1" applyAlignment="1" applyProtection="1">
      <alignment horizontal="left" vertical="center" wrapText="1"/>
      <protection locked="0"/>
    </xf>
    <xf numFmtId="0" fontId="51" fillId="45" borderId="3" xfId="0" applyFont="1" applyFill="1" applyBorder="1" applyAlignment="1" applyProtection="1">
      <alignment horizontal="left" vertical="center" wrapText="1"/>
      <protection locked="0"/>
    </xf>
    <xf numFmtId="0" fontId="51" fillId="45" borderId="3" xfId="0" applyFont="1" applyFill="1" applyBorder="1" applyAlignment="1" applyProtection="1">
      <alignment horizontal="left" vertical="top" wrapText="1"/>
      <protection locked="0"/>
    </xf>
    <xf numFmtId="0" fontId="25" fillId="45" borderId="3" xfId="0" applyFont="1" applyFill="1" applyBorder="1" applyAlignment="1" applyProtection="1">
      <alignment horizontal="center" vertical="center" wrapText="1"/>
      <protection locked="0"/>
    </xf>
    <xf numFmtId="0" fontId="51" fillId="45" borderId="3" xfId="0" applyFont="1" applyFill="1" applyBorder="1" applyAlignment="1">
      <alignment horizontal="center" vertical="center" wrapText="1"/>
    </xf>
    <xf numFmtId="0" fontId="51" fillId="45" borderId="3" xfId="0" applyFont="1" applyFill="1" applyBorder="1" applyAlignment="1">
      <alignment horizontal="left" vertical="center" wrapText="1"/>
    </xf>
    <xf numFmtId="0" fontId="51" fillId="45" borderId="6" xfId="0" applyFont="1" applyFill="1" applyBorder="1" applyAlignment="1">
      <alignment horizontal="center" vertical="center" wrapText="1"/>
    </xf>
    <xf numFmtId="0" fontId="25" fillId="0" borderId="339" xfId="0" applyFont="1" applyBorder="1" applyAlignment="1">
      <alignment vertical="center" wrapText="1"/>
    </xf>
    <xf numFmtId="0" fontId="25" fillId="0" borderId="3" xfId="0" applyFont="1" applyBorder="1" applyAlignment="1">
      <alignment vertical="center" wrapText="1"/>
    </xf>
    <xf numFmtId="0" fontId="25" fillId="0" borderId="3" xfId="0" applyFont="1" applyBorder="1" applyAlignment="1">
      <alignment horizontal="left" vertical="center" wrapText="1"/>
    </xf>
    <xf numFmtId="0" fontId="51" fillId="0" borderId="3" xfId="0" applyFont="1" applyBorder="1" applyAlignment="1">
      <alignment horizontal="left" vertical="center" wrapText="1"/>
    </xf>
    <xf numFmtId="0" fontId="25" fillId="0" borderId="4" xfId="0" applyFont="1" applyBorder="1" applyAlignment="1">
      <alignment vertical="center" wrapText="1"/>
    </xf>
    <xf numFmtId="0" fontId="25" fillId="0" borderId="340" xfId="0" applyFont="1" applyBorder="1" applyAlignment="1">
      <alignment vertical="center" wrapText="1"/>
    </xf>
    <xf numFmtId="164" fontId="9" fillId="0" borderId="0" xfId="0" applyNumberFormat="1" applyFont="1" applyAlignment="1">
      <alignment horizontal="left" vertical="center" indent="1"/>
    </xf>
    <xf numFmtId="0" fontId="9" fillId="0" borderId="0" xfId="0" applyFont="1" applyAlignment="1">
      <alignment horizontal="left" vertical="center" indent="1"/>
    </xf>
    <xf numFmtId="0" fontId="9" fillId="0" borderId="0" xfId="0" applyFont="1" applyAlignment="1">
      <alignment horizontal="left" vertical="center" wrapText="1"/>
    </xf>
    <xf numFmtId="0" fontId="9"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25" fillId="0" borderId="0" xfId="0" applyFont="1" applyAlignment="1" applyProtection="1">
      <alignment horizontal="center" vertical="center"/>
      <protection locked="0"/>
    </xf>
    <xf numFmtId="0" fontId="25" fillId="0" borderId="0" xfId="0" applyFont="1" applyAlignment="1" applyProtection="1">
      <alignment horizontal="left" vertical="center"/>
      <protection locked="0"/>
    </xf>
    <xf numFmtId="0" fontId="51" fillId="0" borderId="0" xfId="0" applyFont="1" applyAlignment="1" applyProtection="1">
      <alignment horizontal="left" vertical="center"/>
      <protection locked="0"/>
    </xf>
    <xf numFmtId="0" fontId="51" fillId="0" borderId="0" xfId="0" applyFont="1" applyAlignment="1" applyProtection="1">
      <alignment horizontal="left" vertical="top" wrapText="1"/>
      <protection locked="0"/>
    </xf>
    <xf numFmtId="0" fontId="25" fillId="0" borderId="0" xfId="0" applyFont="1" applyAlignment="1" applyProtection="1">
      <alignment horizontal="center" vertical="center" wrapText="1"/>
      <protection locked="0"/>
    </xf>
    <xf numFmtId="0" fontId="25" fillId="0" borderId="0" xfId="0" applyFont="1" applyAlignment="1" applyProtection="1">
      <alignment horizontal="left" vertical="center" wrapText="1"/>
      <protection locked="0"/>
    </xf>
    <xf numFmtId="0" fontId="51" fillId="0" borderId="0" xfId="0" applyFont="1" applyAlignment="1">
      <alignment horizontal="left" vertical="center"/>
    </xf>
    <xf numFmtId="0" fontId="51" fillId="0" borderId="0" xfId="0" applyFont="1" applyAlignment="1">
      <alignment horizontal="center" vertical="center"/>
    </xf>
    <xf numFmtId="164" fontId="2" fillId="123" borderId="341" xfId="0" applyNumberFormat="1" applyFont="1" applyFill="1" applyBorder="1" applyAlignment="1">
      <alignment horizontal="left" vertical="center" wrapText="1" indent="1"/>
    </xf>
    <xf numFmtId="164" fontId="2" fillId="123" borderId="338" xfId="0" applyNumberFormat="1" applyFont="1" applyFill="1" applyBorder="1" applyAlignment="1">
      <alignment horizontal="left" vertical="center" wrapText="1" indent="1"/>
    </xf>
    <xf numFmtId="0" fontId="3" fillId="123" borderId="342" xfId="0" applyFont="1" applyFill="1" applyBorder="1" applyAlignment="1">
      <alignment horizontal="left" vertical="center" wrapText="1"/>
    </xf>
    <xf numFmtId="0" fontId="3" fillId="123" borderId="342" xfId="0" applyFont="1" applyFill="1" applyBorder="1" applyAlignment="1">
      <alignment horizontal="center" vertical="center" wrapText="1"/>
    </xf>
    <xf numFmtId="0" fontId="3" fillId="123" borderId="343" xfId="0" applyFont="1" applyFill="1" applyBorder="1" applyAlignment="1">
      <alignment horizontal="center" vertical="center" wrapText="1"/>
    </xf>
    <xf numFmtId="0" fontId="3" fillId="123" borderId="341" xfId="0" applyFont="1" applyFill="1" applyBorder="1" applyAlignment="1">
      <alignment horizontal="center" vertical="center" wrapText="1"/>
    </xf>
    <xf numFmtId="0" fontId="3" fillId="123" borderId="123" xfId="0" applyFont="1" applyFill="1" applyBorder="1" applyAlignment="1">
      <alignment horizontal="center" vertical="center" wrapText="1"/>
    </xf>
    <xf numFmtId="0" fontId="55" fillId="123" borderId="342" xfId="0" applyFont="1" applyFill="1" applyBorder="1" applyAlignment="1">
      <alignment horizontal="center" vertical="center" wrapText="1"/>
    </xf>
    <xf numFmtId="0" fontId="55" fillId="123" borderId="125" xfId="0" applyFont="1" applyFill="1" applyBorder="1" applyAlignment="1">
      <alignment horizontal="left" vertical="top" wrapText="1"/>
    </xf>
    <xf numFmtId="0" fontId="3" fillId="123" borderId="338" xfId="0" applyFont="1" applyFill="1" applyBorder="1" applyAlignment="1">
      <alignment horizontal="center" vertical="center" wrapText="1"/>
    </xf>
    <xf numFmtId="0" fontId="3" fillId="123" borderId="133" xfId="0" applyFont="1" applyFill="1" applyBorder="1" applyAlignment="1">
      <alignment horizontal="center" vertical="center" wrapText="1"/>
    </xf>
    <xf numFmtId="0" fontId="3" fillId="123" borderId="125" xfId="0" applyFont="1" applyFill="1" applyBorder="1" applyAlignment="1">
      <alignment horizontal="center" vertical="center" wrapText="1"/>
    </xf>
    <xf numFmtId="0" fontId="65" fillId="123" borderId="341" xfId="0" applyFont="1" applyFill="1" applyBorder="1" applyAlignment="1">
      <alignment horizontal="center" vertical="center"/>
    </xf>
    <xf numFmtId="0" fontId="65" fillId="123" borderId="342" xfId="0" applyFont="1" applyFill="1" applyBorder="1" applyAlignment="1">
      <alignment horizontal="center" vertical="center"/>
    </xf>
    <xf numFmtId="0" fontId="65" fillId="123" borderId="343" xfId="0" applyFont="1" applyFill="1" applyBorder="1" applyAlignment="1">
      <alignment horizontal="center" vertical="center"/>
    </xf>
    <xf numFmtId="0" fontId="55" fillId="123" borderId="341" xfId="0" applyFont="1" applyFill="1" applyBorder="1" applyAlignment="1">
      <alignment horizontal="left" vertical="center"/>
    </xf>
    <xf numFmtId="0" fontId="55" fillId="123" borderId="274" xfId="0" applyFont="1" applyFill="1" applyBorder="1" applyAlignment="1">
      <alignment horizontal="center" vertical="center"/>
    </xf>
    <xf numFmtId="0" fontId="65" fillId="123" borderId="274" xfId="0" applyFont="1" applyFill="1" applyBorder="1" applyAlignment="1">
      <alignment horizontal="center" vertical="center" wrapText="1"/>
    </xf>
    <xf numFmtId="0" fontId="1" fillId="123" borderId="123" xfId="0" applyFont="1" applyFill="1" applyBorder="1" applyAlignment="1">
      <alignment horizontal="center" vertical="center" wrapText="1"/>
    </xf>
    <xf numFmtId="0" fontId="1" fillId="123" borderId="338" xfId="0" applyFont="1" applyFill="1" applyBorder="1" applyAlignment="1">
      <alignment horizontal="center" vertical="center" wrapText="1"/>
    </xf>
    <xf numFmtId="0" fontId="1" fillId="123" borderId="342" xfId="0" applyFont="1" applyFill="1" applyBorder="1" applyAlignment="1">
      <alignment horizontal="center" vertical="center" wrapText="1"/>
    </xf>
    <xf numFmtId="0" fontId="1" fillId="123" borderId="342" xfId="0" applyFont="1" applyFill="1" applyBorder="1" applyAlignment="1">
      <alignment horizontal="left" vertical="center" wrapText="1"/>
    </xf>
    <xf numFmtId="0" fontId="51" fillId="123" borderId="342" xfId="0" applyFont="1" applyFill="1" applyBorder="1" applyAlignment="1">
      <alignment horizontal="left" vertical="center" wrapText="1"/>
    </xf>
    <xf numFmtId="0" fontId="1" fillId="123" borderId="343" xfId="0" applyFont="1" applyFill="1" applyBorder="1" applyAlignment="1">
      <alignment horizontal="center" vertical="center" wrapText="1"/>
    </xf>
    <xf numFmtId="0" fontId="25" fillId="0" borderId="326" xfId="0" applyFont="1" applyBorder="1" applyAlignment="1" applyProtection="1">
      <alignment vertical="center" wrapText="1"/>
      <protection locked="0"/>
    </xf>
    <xf numFmtId="164" fontId="25" fillId="0" borderId="324" xfId="0" applyNumberFormat="1" applyFont="1" applyBorder="1" applyAlignment="1" applyProtection="1">
      <alignment horizontal="left" vertical="center" indent="1"/>
      <protection locked="0"/>
    </xf>
    <xf numFmtId="49" fontId="25" fillId="0" borderId="324" xfId="0" applyNumberFormat="1" applyFont="1" applyBorder="1" applyAlignment="1" applyProtection="1">
      <alignment horizontal="center" vertical="center" wrapText="1"/>
      <protection locked="0"/>
    </xf>
    <xf numFmtId="0" fontId="129" fillId="0" borderId="324" xfId="0" applyFont="1" applyBorder="1" applyAlignment="1" applyProtection="1">
      <alignment horizontal="center" vertical="center" wrapText="1"/>
      <protection locked="0"/>
    </xf>
    <xf numFmtId="0" fontId="25" fillId="0" borderId="319" xfId="0" applyFont="1" applyBorder="1" applyAlignment="1" applyProtection="1">
      <alignment vertical="center" wrapText="1"/>
      <protection locked="0"/>
    </xf>
    <xf numFmtId="0" fontId="10" fillId="0" borderId="324" xfId="3" applyFill="1" applyBorder="1" applyAlignment="1" applyProtection="1">
      <alignment horizontal="left" vertical="center" wrapText="1"/>
      <protection locked="0"/>
    </xf>
    <xf numFmtId="0" fontId="32" fillId="0" borderId="324" xfId="3" applyFont="1" applyBorder="1" applyAlignment="1" applyProtection="1">
      <alignment horizontal="left" vertical="center" wrapText="1"/>
      <protection locked="0"/>
    </xf>
    <xf numFmtId="14" fontId="25" fillId="0" borderId="324" xfId="0" applyNumberFormat="1" applyFont="1" applyBorder="1" applyAlignment="1" applyProtection="1">
      <alignment horizontal="center" vertical="center" wrapText="1"/>
      <protection locked="0"/>
    </xf>
    <xf numFmtId="168" fontId="25" fillId="0" borderId="324" xfId="0" applyNumberFormat="1" applyFont="1" applyBorder="1" applyAlignment="1" applyProtection="1">
      <alignment vertical="center" wrapText="1"/>
      <protection locked="0"/>
    </xf>
    <xf numFmtId="0" fontId="51" fillId="0" borderId="324" xfId="0" applyFont="1" applyBorder="1" applyAlignment="1" applyProtection="1">
      <alignment horizontal="center" vertical="center" wrapText="1"/>
      <protection locked="0"/>
    </xf>
    <xf numFmtId="168" fontId="25" fillId="0" borderId="325" xfId="0" applyNumberFormat="1" applyFont="1" applyBorder="1" applyAlignment="1" applyProtection="1">
      <alignment horizontal="center" vertical="center" wrapText="1"/>
      <protection locked="0"/>
    </xf>
    <xf numFmtId="169" fontId="25" fillId="0" borderId="324" xfId="0" applyNumberFormat="1" applyFont="1" applyBorder="1" applyAlignment="1" applyProtection="1">
      <alignment horizontal="left" vertical="center" wrapText="1"/>
      <protection locked="0"/>
    </xf>
    <xf numFmtId="169" fontId="25" fillId="0" borderId="324" xfId="0" applyNumberFormat="1" applyFont="1" applyBorder="1" applyAlignment="1" applyProtection="1">
      <alignment vertical="center" wrapText="1"/>
      <protection locked="0"/>
    </xf>
    <xf numFmtId="169" fontId="25" fillId="0" borderId="324" xfId="0" applyNumberFormat="1" applyFont="1" applyBorder="1" applyAlignment="1" applyProtection="1">
      <alignment horizontal="center" vertical="center" wrapText="1"/>
      <protection locked="0"/>
    </xf>
    <xf numFmtId="0" fontId="25" fillId="0" borderId="284" xfId="0" applyFont="1" applyBorder="1" applyAlignment="1" applyProtection="1">
      <alignment vertical="center" wrapText="1"/>
      <protection locked="0"/>
    </xf>
    <xf numFmtId="0" fontId="25" fillId="0" borderId="0" xfId="0" applyFont="1" applyAlignment="1" applyProtection="1">
      <alignment vertical="center" wrapText="1"/>
      <protection locked="0"/>
    </xf>
    <xf numFmtId="0" fontId="25" fillId="0" borderId="329" xfId="0" applyFont="1" applyBorder="1" applyAlignment="1" applyProtection="1">
      <alignment vertical="center" wrapText="1"/>
      <protection locked="0"/>
    </xf>
    <xf numFmtId="0" fontId="25" fillId="0" borderId="324" xfId="0" applyFont="1" applyBorder="1" applyAlignment="1" applyProtection="1">
      <alignment vertical="center" wrapText="1"/>
      <protection locked="0"/>
    </xf>
    <xf numFmtId="0" fontId="25" fillId="0" borderId="330" xfId="0" applyFont="1" applyBorder="1" applyAlignment="1" applyProtection="1">
      <alignment vertical="center" wrapText="1"/>
      <protection locked="0"/>
    </xf>
    <xf numFmtId="164" fontId="25" fillId="0" borderId="331" xfId="0" applyNumberFormat="1" applyFont="1" applyBorder="1" applyAlignment="1" applyProtection="1">
      <alignment horizontal="left" vertical="center" indent="1"/>
      <protection locked="0"/>
    </xf>
    <xf numFmtId="49" fontId="25" fillId="0" borderId="331" xfId="0" applyNumberFormat="1" applyFont="1" applyBorder="1" applyAlignment="1" applyProtection="1">
      <alignment horizontal="center" vertical="center" wrapText="1"/>
      <protection locked="0"/>
    </xf>
    <xf numFmtId="0" fontId="32" fillId="0" borderId="331" xfId="3" applyFont="1" applyBorder="1" applyAlignment="1" applyProtection="1">
      <alignment horizontal="left" vertical="center" wrapText="1"/>
      <protection locked="0"/>
    </xf>
    <xf numFmtId="14" fontId="25" fillId="0" borderId="331" xfId="0" applyNumberFormat="1" applyFont="1" applyBorder="1" applyAlignment="1" applyProtection="1">
      <alignment horizontal="center" vertical="center" wrapText="1"/>
      <protection locked="0"/>
    </xf>
    <xf numFmtId="168" fontId="25" fillId="0" borderId="331" xfId="0" applyNumberFormat="1" applyFont="1" applyBorder="1" applyAlignment="1" applyProtection="1">
      <alignment vertical="center" wrapText="1"/>
      <protection locked="0"/>
    </xf>
    <xf numFmtId="168" fontId="25" fillId="0" borderId="332" xfId="0" applyNumberFormat="1" applyFont="1" applyBorder="1" applyAlignment="1" applyProtection="1">
      <alignment horizontal="center" vertical="center" wrapText="1"/>
      <protection locked="0"/>
    </xf>
    <xf numFmtId="169" fontId="25" fillId="0" borderId="330" xfId="0" applyNumberFormat="1" applyFont="1" applyBorder="1" applyAlignment="1" applyProtection="1">
      <alignment vertical="center" wrapText="1"/>
      <protection locked="0"/>
    </xf>
    <xf numFmtId="169" fontId="25" fillId="0" borderId="331" xfId="0" applyNumberFormat="1" applyFont="1" applyBorder="1" applyAlignment="1" applyProtection="1">
      <alignment vertical="center" wrapText="1"/>
      <protection locked="0"/>
    </xf>
    <xf numFmtId="169" fontId="25" fillId="0" borderId="331" xfId="0" applyNumberFormat="1" applyFont="1" applyBorder="1" applyAlignment="1" applyProtection="1">
      <alignment horizontal="left" vertical="center" wrapText="1"/>
      <protection locked="0"/>
    </xf>
    <xf numFmtId="169" fontId="51" fillId="0" borderId="331" xfId="0" applyNumberFormat="1" applyFont="1" applyBorder="1" applyAlignment="1" applyProtection="1">
      <alignment horizontal="left" vertical="center" wrapText="1"/>
      <protection locked="0"/>
    </xf>
    <xf numFmtId="0" fontId="25" fillId="0" borderId="333" xfId="0" applyFont="1" applyBorder="1" applyAlignment="1" applyProtection="1">
      <alignment vertical="center" wrapText="1"/>
      <protection locked="0"/>
    </xf>
    <xf numFmtId="0" fontId="25" fillId="0" borderId="334" xfId="0" applyFont="1" applyBorder="1" applyAlignment="1" applyProtection="1">
      <alignment vertical="center" wrapText="1"/>
      <protection locked="0"/>
    </xf>
    <xf numFmtId="0" fontId="25" fillId="0" borderId="331" xfId="0" applyFont="1" applyBorder="1" applyAlignment="1" applyProtection="1">
      <alignment vertical="center" wrapText="1"/>
      <protection locked="0"/>
    </xf>
    <xf numFmtId="169" fontId="55" fillId="10" borderId="273" xfId="0" applyNumberFormat="1" applyFont="1" applyFill="1" applyBorder="1" applyAlignment="1">
      <alignment horizontal="left" vertical="center"/>
    </xf>
    <xf numFmtId="164" fontId="17" fillId="45" borderId="273" xfId="0" applyNumberFormat="1" applyFont="1" applyFill="1" applyBorder="1" applyAlignment="1">
      <alignment horizontal="left" vertical="center" wrapText="1" indent="1"/>
    </xf>
    <xf numFmtId="0" fontId="17" fillId="45" borderId="273" xfId="0" applyFont="1" applyFill="1" applyBorder="1" applyAlignment="1">
      <alignment horizontal="left" vertical="center" wrapText="1" indent="1"/>
    </xf>
    <xf numFmtId="0" fontId="17" fillId="45" borderId="273" xfId="0" applyFont="1" applyFill="1" applyBorder="1" applyAlignment="1">
      <alignment horizontal="left" vertical="center" wrapText="1"/>
    </xf>
    <xf numFmtId="0" fontId="17" fillId="45" borderId="273" xfId="0" applyFont="1" applyFill="1" applyBorder="1" applyAlignment="1">
      <alignment horizontal="center" vertical="center" wrapText="1"/>
    </xf>
    <xf numFmtId="0" fontId="51" fillId="45" borderId="273" xfId="0" applyFont="1" applyFill="1" applyBorder="1" applyAlignment="1" applyProtection="1">
      <alignment horizontal="center" vertical="center" wrapText="1"/>
      <protection locked="0"/>
    </xf>
    <xf numFmtId="0" fontId="25" fillId="45" borderId="273" xfId="0" applyFont="1" applyFill="1" applyBorder="1" applyAlignment="1" applyProtection="1">
      <alignment horizontal="left" vertical="center" wrapText="1"/>
      <protection locked="0"/>
    </xf>
    <xf numFmtId="0" fontId="51" fillId="45" borderId="273" xfId="0" applyFont="1" applyFill="1" applyBorder="1" applyAlignment="1" applyProtection="1">
      <alignment horizontal="left" vertical="center" wrapText="1"/>
      <protection locked="0"/>
    </xf>
    <xf numFmtId="0" fontId="25" fillId="45" borderId="273" xfId="0" applyFont="1" applyFill="1" applyBorder="1" applyAlignment="1" applyProtection="1">
      <alignment horizontal="center" vertical="center" wrapText="1"/>
      <protection locked="0"/>
    </xf>
    <xf numFmtId="0" fontId="51" fillId="45" borderId="273" xfId="0" applyFont="1" applyFill="1" applyBorder="1" applyAlignment="1">
      <alignment horizontal="center" vertical="center" wrapText="1"/>
    </xf>
    <xf numFmtId="0" fontId="51" fillId="45" borderId="273" xfId="0" applyFont="1" applyFill="1" applyBorder="1" applyAlignment="1">
      <alignment horizontal="left" vertical="center" wrapText="1"/>
    </xf>
    <xf numFmtId="0" fontId="51" fillId="45" borderId="335" xfId="0" applyFont="1" applyFill="1" applyBorder="1" applyAlignment="1">
      <alignment horizontal="center" vertical="center" wrapText="1"/>
    </xf>
    <xf numFmtId="0" fontId="25" fillId="0" borderId="272" xfId="0" applyFont="1" applyBorder="1" applyAlignment="1">
      <alignment vertical="center" wrapText="1"/>
    </xf>
    <xf numFmtId="0" fontId="25" fillId="0" borderId="273" xfId="0" applyFont="1" applyBorder="1" applyAlignment="1">
      <alignment vertical="center" wrapText="1"/>
    </xf>
    <xf numFmtId="0" fontId="25" fillId="0" borderId="273" xfId="0" applyFont="1" applyBorder="1" applyAlignment="1">
      <alignment horizontal="left" vertical="center" wrapText="1"/>
    </xf>
    <xf numFmtId="0" fontId="51" fillId="0" borderId="273" xfId="0" applyFont="1" applyBorder="1" applyAlignment="1">
      <alignment horizontal="left" vertical="center" wrapText="1"/>
    </xf>
    <xf numFmtId="0" fontId="25" fillId="0" borderId="336" xfId="0" applyFont="1" applyBorder="1" applyAlignment="1">
      <alignment vertical="center" wrapText="1"/>
    </xf>
    <xf numFmtId="0" fontId="25" fillId="0" borderId="337" xfId="0" applyFont="1" applyBorder="1" applyAlignment="1">
      <alignment vertical="center" wrapText="1"/>
    </xf>
    <xf numFmtId="0" fontId="65" fillId="0" borderId="9" xfId="0" applyFont="1" applyBorder="1" applyAlignment="1">
      <alignment horizontal="center" vertical="center"/>
    </xf>
    <xf numFmtId="164" fontId="30" fillId="0" borderId="0" xfId="0" applyNumberFormat="1" applyFont="1" applyAlignment="1">
      <alignment horizontal="left" vertical="center" indent="1"/>
    </xf>
    <xf numFmtId="0" fontId="30" fillId="0" borderId="0" xfId="0" applyFont="1" applyAlignment="1">
      <alignment horizontal="left" vertical="center" indent="1"/>
    </xf>
    <xf numFmtId="0" fontId="55" fillId="0" borderId="0" xfId="0" applyFont="1" applyAlignment="1" applyProtection="1">
      <alignment horizontal="center" vertical="center"/>
      <protection locked="0"/>
    </xf>
    <xf numFmtId="0" fontId="55" fillId="0" borderId="0" xfId="0" applyFont="1" applyAlignment="1" applyProtection="1">
      <alignment horizontal="left" vertical="center"/>
      <protection locked="0"/>
    </xf>
    <xf numFmtId="0" fontId="65" fillId="0" borderId="0" xfId="0" applyFont="1" applyAlignment="1" applyProtection="1">
      <alignment horizontal="center" vertical="center" wrapText="1"/>
      <protection locked="0"/>
    </xf>
    <xf numFmtId="0" fontId="65" fillId="0" borderId="0" xfId="0" applyFont="1" applyAlignment="1">
      <alignment horizontal="center" vertical="center" wrapText="1"/>
    </xf>
    <xf numFmtId="0" fontId="3" fillId="0" borderId="0" xfId="0" applyFont="1" applyAlignment="1">
      <alignment horizontal="center" vertical="center" wrapText="1"/>
    </xf>
    <xf numFmtId="0" fontId="65" fillId="0" borderId="0" xfId="0" applyFont="1" applyAlignment="1">
      <alignment horizontal="left" vertical="center"/>
    </xf>
    <xf numFmtId="0" fontId="55" fillId="0" borderId="0" xfId="0" applyFont="1" applyAlignment="1">
      <alignment horizontal="left" vertical="center"/>
    </xf>
    <xf numFmtId="0" fontId="65" fillId="123" borderId="274" xfId="0" applyFont="1" applyFill="1" applyBorder="1" applyAlignment="1">
      <alignment horizontal="center" vertical="center"/>
    </xf>
    <xf numFmtId="20" fontId="25" fillId="0" borderId="324" xfId="0" applyNumberFormat="1" applyFont="1" applyBorder="1" applyAlignment="1" applyProtection="1">
      <alignment horizontal="left" vertical="center" wrapText="1"/>
      <protection locked="0"/>
    </xf>
    <xf numFmtId="0" fontId="15" fillId="0" borderId="0" xfId="3" applyFont="1"/>
    <xf numFmtId="0" fontId="10" fillId="0" borderId="324" xfId="3" applyFill="1" applyBorder="1" applyAlignment="1" applyProtection="1">
      <alignment vertical="top" wrapText="1"/>
      <protection locked="0"/>
    </xf>
    <xf numFmtId="0" fontId="10" fillId="0" borderId="324" xfId="3" applyBorder="1" applyAlignment="1" applyProtection="1">
      <alignment horizontal="left" vertical="center"/>
      <protection locked="0"/>
    </xf>
    <xf numFmtId="0" fontId="32" fillId="0" borderId="324" xfId="3" applyFont="1" applyFill="1" applyBorder="1" applyAlignment="1" applyProtection="1">
      <alignment horizontal="left" vertical="center"/>
      <protection locked="0"/>
    </xf>
    <xf numFmtId="0" fontId="25" fillId="0" borderId="324" xfId="0" applyFont="1" applyBorder="1" applyAlignment="1" applyProtection="1">
      <alignment horizontal="left" vertical="top" wrapText="1"/>
      <protection locked="0"/>
    </xf>
    <xf numFmtId="170" fontId="25" fillId="0" borderId="326" xfId="0" applyNumberFormat="1" applyFont="1" applyBorder="1" applyAlignment="1" applyProtection="1">
      <alignment horizontal="center" vertical="center"/>
      <protection locked="0"/>
    </xf>
    <xf numFmtId="169" fontId="25" fillId="0" borderId="324" xfId="0" applyNumberFormat="1" applyFont="1" applyBorder="1" applyAlignment="1" applyProtection="1">
      <alignment vertical="center"/>
      <protection locked="0"/>
    </xf>
    <xf numFmtId="49" fontId="25" fillId="0" borderId="331" xfId="0" applyNumberFormat="1" applyFont="1" applyBorder="1" applyAlignment="1" applyProtection="1">
      <alignment horizontal="center" vertical="center"/>
      <protection locked="0"/>
    </xf>
    <xf numFmtId="0" fontId="15" fillId="0" borderId="331" xfId="3" applyFont="1" applyBorder="1" applyAlignment="1" applyProtection="1">
      <alignment horizontal="left" vertical="center"/>
      <protection locked="0"/>
    </xf>
    <xf numFmtId="0" fontId="32" fillId="0" borderId="331" xfId="3" applyFont="1" applyBorder="1" applyAlignment="1" applyProtection="1">
      <alignment horizontal="left" vertical="center"/>
      <protection locked="0"/>
    </xf>
    <xf numFmtId="14" fontId="25" fillId="0" borderId="331" xfId="0" applyNumberFormat="1" applyFont="1" applyBorder="1" applyAlignment="1" applyProtection="1">
      <alignment horizontal="center" vertical="center"/>
      <protection locked="0"/>
    </xf>
    <xf numFmtId="0" fontId="51" fillId="0" borderId="331" xfId="0" applyFont="1" applyBorder="1" applyAlignment="1" applyProtection="1">
      <alignment horizontal="center" vertical="center"/>
      <protection locked="0"/>
    </xf>
    <xf numFmtId="170" fontId="25" fillId="0" borderId="330" xfId="0" applyNumberFormat="1" applyFont="1" applyBorder="1" applyAlignment="1" applyProtection="1">
      <alignment horizontal="center" vertical="center"/>
      <protection locked="0"/>
    </xf>
    <xf numFmtId="169" fontId="25" fillId="0" borderId="331" xfId="0" applyNumberFormat="1" applyFont="1" applyBorder="1" applyAlignment="1" applyProtection="1">
      <alignment vertical="center"/>
      <protection locked="0"/>
    </xf>
    <xf numFmtId="0" fontId="65" fillId="123" borderId="343" xfId="0" applyFont="1" applyFill="1" applyBorder="1" applyAlignment="1">
      <alignment horizontal="center" vertical="center" wrapText="1"/>
    </xf>
    <xf numFmtId="168" fontId="25" fillId="0" borderId="284" xfId="0" applyNumberFormat="1" applyFont="1" applyBorder="1" applyAlignment="1" applyProtection="1">
      <alignment horizontal="center" vertical="center" wrapText="1"/>
      <protection locked="0"/>
    </xf>
    <xf numFmtId="168" fontId="25" fillId="0" borderId="284" xfId="0" applyNumberFormat="1" applyFont="1" applyBorder="1" applyAlignment="1" applyProtection="1">
      <alignment horizontal="center" vertical="center"/>
      <protection locked="0"/>
    </xf>
    <xf numFmtId="168" fontId="25" fillId="0" borderId="333" xfId="0" applyNumberFormat="1" applyFont="1" applyBorder="1" applyAlignment="1" applyProtection="1">
      <alignment horizontal="center" vertical="center"/>
      <protection locked="0"/>
    </xf>
    <xf numFmtId="168" fontId="65" fillId="45" borderId="336" xfId="0" applyNumberFormat="1" applyFont="1" applyFill="1" applyBorder="1" applyAlignment="1">
      <alignment horizontal="center" vertical="center"/>
    </xf>
    <xf numFmtId="0" fontId="51" fillId="45" borderId="336" xfId="0" applyFont="1" applyFill="1" applyBorder="1" applyAlignment="1">
      <alignment horizontal="center" vertical="center" wrapText="1"/>
    </xf>
    <xf numFmtId="0" fontId="25" fillId="0" borderId="9" xfId="0" applyFont="1" applyBorder="1" applyAlignment="1">
      <alignment vertical="center"/>
    </xf>
    <xf numFmtId="0" fontId="130" fillId="45" borderId="272" xfId="0" applyFont="1" applyFill="1" applyBorder="1" applyAlignment="1">
      <alignment horizontal="center" vertical="center"/>
    </xf>
    <xf numFmtId="164" fontId="130" fillId="45" borderId="273" xfId="0" applyNumberFormat="1" applyFont="1" applyFill="1" applyBorder="1" applyAlignment="1">
      <alignment horizontal="left" vertical="center" indent="1"/>
    </xf>
    <xf numFmtId="0" fontId="130" fillId="45" borderId="273" xfId="0" applyFont="1" applyFill="1" applyBorder="1" applyAlignment="1">
      <alignment horizontal="left" vertical="center" indent="1"/>
    </xf>
    <xf numFmtId="0" fontId="130" fillId="45" borderId="273" xfId="0" applyFont="1" applyFill="1" applyBorder="1" applyAlignment="1">
      <alignment horizontal="center" vertical="center"/>
    </xf>
    <xf numFmtId="0" fontId="130" fillId="0" borderId="319" xfId="0" applyFont="1" applyBorder="1" applyAlignment="1">
      <alignment horizontal="center" vertical="center"/>
    </xf>
    <xf numFmtId="168" fontId="130" fillId="45" borderId="273" xfId="0" applyNumberFormat="1" applyFont="1" applyFill="1" applyBorder="1" applyAlignment="1">
      <alignment horizontal="center" vertical="center"/>
    </xf>
    <xf numFmtId="0" fontId="130" fillId="45" borderId="273" xfId="0" applyFont="1" applyFill="1" applyBorder="1" applyAlignment="1">
      <alignment horizontal="left" vertical="center"/>
    </xf>
    <xf numFmtId="168" fontId="130" fillId="45" borderId="335" xfId="0" applyNumberFormat="1" applyFont="1" applyFill="1" applyBorder="1" applyAlignment="1">
      <alignment horizontal="center" vertical="center"/>
    </xf>
    <xf numFmtId="169" fontId="131" fillId="10" borderId="272" xfId="0" applyNumberFormat="1" applyFont="1" applyFill="1" applyBorder="1" applyAlignment="1">
      <alignment horizontal="center" vertical="center"/>
    </xf>
    <xf numFmtId="169" fontId="131" fillId="10" borderId="273" xfId="0" applyNumberFormat="1" applyFont="1" applyFill="1" applyBorder="1" applyAlignment="1">
      <alignment horizontal="center" vertical="center"/>
    </xf>
    <xf numFmtId="169" fontId="131" fillId="10" borderId="273" xfId="0" applyNumberFormat="1" applyFont="1" applyFill="1" applyBorder="1" applyAlignment="1">
      <alignment horizontal="left" vertical="center"/>
    </xf>
    <xf numFmtId="169" fontId="132" fillId="10" borderId="273" xfId="0" applyNumberFormat="1" applyFont="1" applyFill="1" applyBorder="1" applyAlignment="1">
      <alignment horizontal="left" vertical="center"/>
    </xf>
    <xf numFmtId="0" fontId="130" fillId="0" borderId="0" xfId="0" applyFont="1" applyAlignment="1">
      <alignment horizontal="center" vertical="center"/>
    </xf>
    <xf numFmtId="0" fontId="130" fillId="0" borderId="337" xfId="0" applyFont="1" applyBorder="1" applyAlignment="1">
      <alignment horizontal="center" vertical="center"/>
    </xf>
    <xf numFmtId="0" fontId="130" fillId="0" borderId="273" xfId="0" applyFont="1" applyBorder="1" applyAlignment="1">
      <alignment horizontal="center" vertical="center"/>
    </xf>
    <xf numFmtId="0" fontId="3" fillId="0" borderId="338" xfId="0" applyFont="1" applyBorder="1" applyAlignment="1">
      <alignment vertical="center" wrapText="1"/>
    </xf>
    <xf numFmtId="164" fontId="113" fillId="45" borderId="273" xfId="0" applyNumberFormat="1" applyFont="1" applyFill="1" applyBorder="1" applyAlignment="1">
      <alignment horizontal="left" vertical="center" wrapText="1" indent="1"/>
    </xf>
    <xf numFmtId="0" fontId="113" fillId="45" borderId="273" xfId="0" applyFont="1" applyFill="1" applyBorder="1" applyAlignment="1">
      <alignment horizontal="left" vertical="center" wrapText="1" indent="1"/>
    </xf>
    <xf numFmtId="0" fontId="113" fillId="45" borderId="273" xfId="0" applyFont="1" applyFill="1" applyBorder="1" applyAlignment="1">
      <alignment horizontal="left" vertical="center" wrapText="1"/>
    </xf>
    <xf numFmtId="0" fontId="113" fillId="45" borderId="273" xfId="0" applyFont="1" applyFill="1" applyBorder="1" applyAlignment="1">
      <alignment horizontal="center" vertical="center" wrapText="1"/>
    </xf>
    <xf numFmtId="0" fontId="3" fillId="0" borderId="319" xfId="0" applyFont="1" applyBorder="1" applyAlignment="1">
      <alignment wrapText="1"/>
    </xf>
    <xf numFmtId="0" fontId="3" fillId="45" borderId="273" xfId="0" applyFont="1" applyFill="1" applyBorder="1" applyAlignment="1" applyProtection="1">
      <alignment horizontal="center" vertical="center" wrapText="1"/>
      <protection locked="0"/>
    </xf>
    <xf numFmtId="0" fontId="3" fillId="45" borderId="273" xfId="0" applyFont="1" applyFill="1" applyBorder="1" applyAlignment="1" applyProtection="1">
      <alignment horizontal="left" vertical="center" wrapText="1"/>
      <protection locked="0"/>
    </xf>
    <xf numFmtId="0" fontId="3" fillId="45" borderId="273" xfId="0" applyFont="1" applyFill="1" applyBorder="1" applyAlignment="1">
      <alignment horizontal="center" vertical="center" wrapText="1"/>
    </xf>
    <xf numFmtId="0" fontId="3" fillId="45" borderId="273" xfId="0" applyFont="1" applyFill="1" applyBorder="1" applyAlignment="1">
      <alignment horizontal="left" vertical="center" wrapText="1"/>
    </xf>
    <xf numFmtId="0" fontId="3" fillId="45" borderId="335" xfId="0" applyFont="1" applyFill="1" applyBorder="1" applyAlignment="1">
      <alignment horizontal="center" vertical="center" wrapText="1"/>
    </xf>
    <xf numFmtId="0" fontId="3" fillId="0" borderId="272" xfId="0" applyFont="1" applyBorder="1" applyAlignment="1">
      <alignment vertical="center" wrapText="1"/>
    </xf>
    <xf numFmtId="0" fontId="3" fillId="0" borderId="273" xfId="0" applyFont="1" applyBorder="1" applyAlignment="1">
      <alignment vertical="center" wrapText="1"/>
    </xf>
    <xf numFmtId="0" fontId="3" fillId="0" borderId="273" xfId="0" applyFont="1" applyBorder="1" applyAlignment="1">
      <alignment horizontal="left" vertical="center" wrapText="1"/>
    </xf>
    <xf numFmtId="0" fontId="55" fillId="0" borderId="273" xfId="0" applyFont="1" applyBorder="1" applyAlignment="1">
      <alignment horizontal="left" vertical="center" wrapText="1"/>
    </xf>
    <xf numFmtId="0" fontId="3" fillId="0" borderId="336" xfId="0" applyFont="1" applyBorder="1" applyAlignment="1">
      <alignment vertical="center" wrapText="1"/>
    </xf>
    <xf numFmtId="0" fontId="3" fillId="0" borderId="0" xfId="0" applyFont="1" applyAlignment="1">
      <alignment vertical="center" wrapText="1"/>
    </xf>
    <xf numFmtId="0" fontId="3" fillId="0" borderId="337" xfId="0" applyFont="1" applyBorder="1" applyAlignment="1">
      <alignment vertical="center" wrapText="1"/>
    </xf>
    <xf numFmtId="164" fontId="17" fillId="0" borderId="0" xfId="0" applyNumberFormat="1" applyFont="1" applyAlignment="1">
      <alignment horizontal="left" vertical="center" wrapText="1" indent="1"/>
    </xf>
    <xf numFmtId="0" fontId="17" fillId="0" borderId="0" xfId="0" applyFont="1" applyAlignment="1">
      <alignment horizontal="left" vertical="center" wrapText="1" indent="1"/>
    </xf>
    <xf numFmtId="0" fontId="17" fillId="0" borderId="0" xfId="0" applyFont="1" applyAlignment="1">
      <alignment horizontal="center" vertical="center" wrapText="1"/>
    </xf>
    <xf numFmtId="0" fontId="0" fillId="0" borderId="0" xfId="0" applyAlignment="1">
      <alignment wrapText="1"/>
    </xf>
    <xf numFmtId="0" fontId="51" fillId="0" borderId="0" xfId="0" applyFont="1" applyAlignment="1" applyProtection="1">
      <alignment horizontal="center" vertical="center" wrapText="1"/>
      <protection locked="0"/>
    </xf>
    <xf numFmtId="0" fontId="51" fillId="0" borderId="0" xfId="0" applyFont="1" applyAlignment="1" applyProtection="1">
      <alignment horizontal="left" vertical="center" wrapText="1"/>
      <protection locked="0"/>
    </xf>
    <xf numFmtId="0" fontId="51" fillId="0" borderId="0" xfId="0" applyFont="1" applyAlignment="1">
      <alignment horizontal="center" vertical="center" wrapText="1"/>
    </xf>
    <xf numFmtId="0" fontId="51" fillId="0" borderId="0" xfId="0" applyFont="1" applyAlignment="1">
      <alignment horizontal="left" vertical="center" wrapText="1"/>
    </xf>
    <xf numFmtId="0" fontId="25" fillId="0" borderId="0" xfId="0" applyFont="1" applyAlignment="1">
      <alignment horizontal="left" vertical="center" wrapText="1"/>
    </xf>
    <xf numFmtId="164" fontId="25" fillId="0" borderId="0" xfId="0" applyNumberFormat="1" applyFont="1" applyAlignment="1">
      <alignment horizontal="left" vertical="center" indent="1"/>
    </xf>
    <xf numFmtId="164" fontId="25" fillId="0" borderId="344" xfId="0" applyNumberFormat="1" applyFont="1" applyBorder="1" applyAlignment="1">
      <alignment horizontal="left" vertical="center" indent="1"/>
    </xf>
    <xf numFmtId="0" fontId="25" fillId="0" borderId="344" xfId="0" applyFont="1" applyBorder="1" applyAlignment="1">
      <alignment horizontal="left" vertical="center"/>
    </xf>
    <xf numFmtId="0" fontId="25" fillId="0" borderId="344" xfId="0" applyFont="1" applyBorder="1" applyAlignment="1">
      <alignment horizontal="center" vertical="center"/>
    </xf>
    <xf numFmtId="0" fontId="51" fillId="0" borderId="344" xfId="0" applyFont="1" applyBorder="1" applyAlignment="1">
      <alignment horizontal="left" vertical="center"/>
    </xf>
    <xf numFmtId="0" fontId="25" fillId="0" borderId="344" xfId="0" applyFont="1" applyBorder="1" applyAlignment="1">
      <alignment horizontal="center" vertical="center" wrapText="1"/>
    </xf>
    <xf numFmtId="0" fontId="25" fillId="0" borderId="344" xfId="0" applyFont="1" applyBorder="1" applyAlignment="1">
      <alignment horizontal="left" vertical="center" wrapText="1"/>
    </xf>
    <xf numFmtId="164" fontId="0" fillId="0" borderId="0" xfId="0" applyNumberFormat="1"/>
    <xf numFmtId="164" fontId="1" fillId="0" borderId="24" xfId="0" applyNumberFormat="1" applyFont="1" applyBorder="1" applyAlignment="1">
      <alignment horizontal="right" vertical="center" wrapText="1" indent="1"/>
    </xf>
    <xf numFmtId="164" fontId="1" fillId="0" borderId="21" xfId="0" applyNumberFormat="1" applyFont="1" applyBorder="1" applyAlignment="1">
      <alignment horizontal="center" vertical="center" wrapText="1"/>
    </xf>
    <xf numFmtId="0" fontId="1" fillId="0" borderId="16" xfId="0" applyFont="1" applyBorder="1" applyAlignment="1">
      <alignment horizontal="left" vertical="center" wrapText="1"/>
    </xf>
    <xf numFmtId="0" fontId="1" fillId="0" borderId="0" xfId="0" applyFont="1" applyAlignment="1">
      <alignment horizontal="center" wrapText="1"/>
    </xf>
    <xf numFmtId="49" fontId="1" fillId="0" borderId="0" xfId="0" applyNumberFormat="1" applyFont="1" applyAlignment="1">
      <alignment horizontal="center" wrapText="1"/>
    </xf>
    <xf numFmtId="49" fontId="1" fillId="78" borderId="275" xfId="0" applyNumberFormat="1" applyFont="1" applyFill="1" applyBorder="1" applyAlignment="1">
      <alignment horizontal="center" wrapText="1"/>
    </xf>
    <xf numFmtId="0" fontId="1" fillId="0" borderId="0" xfId="0" applyFont="1" applyAlignment="1">
      <alignment wrapText="1"/>
    </xf>
    <xf numFmtId="49" fontId="1" fillId="0" borderId="0" xfId="0" applyNumberFormat="1" applyFont="1" applyAlignment="1">
      <alignment horizontal="left" wrapText="1"/>
    </xf>
    <xf numFmtId="167" fontId="1" fillId="0" borderId="0" xfId="0" applyNumberFormat="1" applyFont="1" applyAlignment="1">
      <alignment wrapText="1"/>
    </xf>
    <xf numFmtId="2" fontId="1" fillId="0" borderId="0" xfId="0" applyNumberFormat="1" applyFont="1" applyAlignment="1">
      <alignment vertical="center" wrapText="1"/>
    </xf>
    <xf numFmtId="0" fontId="1" fillId="0" borderId="275" xfId="0" applyFont="1" applyBorder="1" applyAlignment="1">
      <alignment wrapText="1"/>
    </xf>
    <xf numFmtId="49" fontId="1" fillId="0" borderId="275" xfId="0" applyNumberFormat="1" applyFont="1" applyBorder="1" applyAlignment="1">
      <alignment horizontal="left" wrapText="1"/>
    </xf>
    <xf numFmtId="167" fontId="1" fillId="0" borderId="275" xfId="0" applyNumberFormat="1" applyFont="1" applyBorder="1" applyAlignment="1">
      <alignment wrapText="1"/>
    </xf>
    <xf numFmtId="17" fontId="1" fillId="0" borderId="275" xfId="0" applyNumberFormat="1" applyFont="1" applyBorder="1" applyAlignment="1">
      <alignment wrapText="1"/>
    </xf>
    <xf numFmtId="2" fontId="1" fillId="0" borderId="275" xfId="0" applyNumberFormat="1" applyFont="1" applyBorder="1" applyAlignment="1">
      <alignment vertical="center" wrapText="1"/>
    </xf>
    <xf numFmtId="0" fontId="1" fillId="0" borderId="275" xfId="0" applyFont="1" applyBorder="1" applyAlignment="1">
      <alignment horizontal="center" wrapText="1"/>
    </xf>
    <xf numFmtId="49" fontId="1" fillId="0" borderId="275" xfId="0" applyNumberFormat="1" applyFont="1" applyBorder="1" applyAlignment="1">
      <alignment horizontal="center" wrapText="1"/>
    </xf>
    <xf numFmtId="0" fontId="1" fillId="0" borderId="275" xfId="0" applyFont="1" applyBorder="1"/>
    <xf numFmtId="0" fontId="1" fillId="0" borderId="276" xfId="0" applyFont="1" applyBorder="1"/>
    <xf numFmtId="0" fontId="1" fillId="0" borderId="276" xfId="0" applyFont="1" applyBorder="1" applyAlignment="1">
      <alignment wrapText="1"/>
    </xf>
    <xf numFmtId="0" fontId="1" fillId="22" borderId="275" xfId="0" applyFont="1" applyFill="1" applyBorder="1" applyAlignment="1">
      <alignment horizontal="center" wrapText="1"/>
    </xf>
    <xf numFmtId="0" fontId="1" fillId="0" borderId="276" xfId="0" applyFont="1" applyBorder="1" applyAlignment="1">
      <alignment vertical="top" wrapText="1"/>
    </xf>
    <xf numFmtId="0" fontId="1" fillId="23" borderId="275" xfId="0" applyFont="1" applyFill="1" applyBorder="1" applyAlignment="1">
      <alignment wrapText="1"/>
    </xf>
    <xf numFmtId="49" fontId="1" fillId="23" borderId="275" xfId="0" applyNumberFormat="1" applyFont="1" applyFill="1" applyBorder="1" applyAlignment="1">
      <alignment horizontal="left" wrapText="1"/>
    </xf>
    <xf numFmtId="167" fontId="1" fillId="23" borderId="275" xfId="0" applyNumberFormat="1" applyFont="1" applyFill="1" applyBorder="1" applyAlignment="1">
      <alignment wrapText="1"/>
    </xf>
    <xf numFmtId="17" fontId="1" fillId="23" borderId="275" xfId="0" applyNumberFormat="1" applyFont="1" applyFill="1" applyBorder="1" applyAlignment="1">
      <alignment wrapText="1"/>
    </xf>
    <xf numFmtId="2" fontId="1" fillId="23" borderId="275" xfId="0" applyNumberFormat="1" applyFont="1" applyFill="1" applyBorder="1" applyAlignment="1">
      <alignment vertical="center" wrapText="1"/>
    </xf>
    <xf numFmtId="0" fontId="1" fillId="23" borderId="275" xfId="0" applyFont="1" applyFill="1" applyBorder="1" applyAlignment="1">
      <alignment horizontal="center" wrapText="1"/>
    </xf>
    <xf numFmtId="49" fontId="1" fillId="23" borderId="275" xfId="0" applyNumberFormat="1" applyFont="1" applyFill="1" applyBorder="1" applyAlignment="1">
      <alignment horizontal="center" wrapText="1"/>
    </xf>
    <xf numFmtId="0" fontId="1" fillId="23" borderId="275" xfId="0" applyFont="1" applyFill="1" applyBorder="1"/>
    <xf numFmtId="0" fontId="1" fillId="23" borderId="276" xfId="0" applyFont="1" applyFill="1" applyBorder="1"/>
    <xf numFmtId="0" fontId="1" fillId="23" borderId="276" xfId="0" applyFont="1" applyFill="1" applyBorder="1" applyAlignment="1">
      <alignment vertical="top" wrapText="1"/>
    </xf>
    <xf numFmtId="0" fontId="1" fillId="0" borderId="276" xfId="0" applyFont="1" applyBorder="1" applyAlignment="1">
      <alignment vertical="top"/>
    </xf>
    <xf numFmtId="14" fontId="1" fillId="0" borderId="275" xfId="0" applyNumberFormat="1" applyFont="1" applyBorder="1"/>
    <xf numFmtId="0" fontId="1" fillId="74" borderId="275" xfId="0" applyFont="1" applyFill="1" applyBorder="1" applyAlignment="1">
      <alignment wrapText="1"/>
    </xf>
    <xf numFmtId="0" fontId="1" fillId="0" borderId="278" xfId="0" applyFont="1" applyBorder="1" applyAlignment="1">
      <alignment wrapText="1"/>
    </xf>
    <xf numFmtId="49" fontId="1" fillId="0" borderId="278" xfId="0" applyNumberFormat="1" applyFont="1" applyBorder="1" applyAlignment="1">
      <alignment horizontal="left" wrapText="1"/>
    </xf>
    <xf numFmtId="0" fontId="1" fillId="0" borderId="278" xfId="0" applyFont="1" applyBorder="1" applyAlignment="1">
      <alignment horizontal="left" vertical="top" wrapText="1"/>
    </xf>
    <xf numFmtId="49" fontId="1" fillId="0" borderId="280" xfId="0" applyNumberFormat="1" applyFont="1" applyBorder="1" applyAlignment="1">
      <alignment horizontal="left" wrapText="1"/>
    </xf>
    <xf numFmtId="167" fontId="1" fillId="0" borderId="278" xfId="0" applyNumberFormat="1" applyFont="1" applyBorder="1" applyAlignment="1">
      <alignment wrapText="1"/>
    </xf>
    <xf numFmtId="0" fontId="1" fillId="0" borderId="278" xfId="0" applyFont="1" applyBorder="1" applyAlignment="1">
      <alignment horizontal="center" wrapText="1"/>
    </xf>
    <xf numFmtId="49" fontId="1" fillId="0" borderId="278" xfId="0" applyNumberFormat="1" applyFont="1" applyBorder="1" applyAlignment="1">
      <alignment horizontal="center" wrapText="1"/>
    </xf>
    <xf numFmtId="0" fontId="1" fillId="0" borderId="278" xfId="0" applyFont="1" applyBorder="1"/>
    <xf numFmtId="1" fontId="1" fillId="22" borderId="275" xfId="0" applyNumberFormat="1" applyFont="1" applyFill="1" applyBorder="1" applyAlignment="1">
      <alignment horizontal="center" vertical="center" wrapText="1"/>
    </xf>
    <xf numFmtId="0" fontId="1" fillId="0" borderId="284" xfId="0" applyFont="1" applyBorder="1" applyAlignment="1" applyProtection="1">
      <alignment horizontal="center" vertical="center"/>
      <protection locked="0"/>
    </xf>
    <xf numFmtId="0" fontId="12" fillId="70" borderId="0" xfId="0" applyFont="1" applyFill="1" applyAlignment="1" applyProtection="1">
      <alignment horizontal="left" wrapText="1"/>
      <protection locked="0"/>
    </xf>
    <xf numFmtId="0" fontId="18" fillId="70" borderId="24" xfId="0" applyFont="1" applyFill="1" applyBorder="1" applyAlignment="1">
      <alignment horizontal="left" vertical="center" wrapText="1"/>
    </xf>
    <xf numFmtId="0" fontId="13" fillId="57" borderId="81" xfId="1" applyNumberFormat="1" applyFont="1" applyFill="1" applyBorder="1" applyAlignment="1" applyProtection="1">
      <alignment horizontal="right" wrapText="1"/>
      <protection locked="0"/>
    </xf>
    <xf numFmtId="166" fontId="12" fillId="18" borderId="100" xfId="0" applyNumberFormat="1" applyFont="1" applyFill="1" applyBorder="1" applyAlignment="1">
      <alignment horizontal="right"/>
    </xf>
    <xf numFmtId="166" fontId="12" fillId="18" borderId="120" xfId="0" applyNumberFormat="1" applyFont="1" applyFill="1" applyBorder="1" applyAlignment="1">
      <alignment horizontal="right"/>
    </xf>
    <xf numFmtId="0" fontId="8" fillId="20" borderId="164" xfId="0" applyFont="1" applyFill="1" applyBorder="1" applyAlignment="1" applyProtection="1">
      <alignment wrapText="1"/>
      <protection locked="0"/>
    </xf>
    <xf numFmtId="0" fontId="8" fillId="28" borderId="16" xfId="0" applyFont="1" applyFill="1" applyBorder="1" applyAlignment="1" applyProtection="1">
      <alignment horizontal="center" vertical="center" wrapText="1"/>
      <protection locked="0"/>
    </xf>
    <xf numFmtId="0" fontId="18" fillId="0" borderId="93" xfId="3" applyFont="1" applyBorder="1" applyAlignment="1" applyProtection="1">
      <alignment horizontal="left" wrapText="1"/>
      <protection locked="0"/>
    </xf>
    <xf numFmtId="0" fontId="18" fillId="0" borderId="116" xfId="1" applyNumberFormat="1" applyFont="1" applyBorder="1" applyAlignment="1" applyProtection="1">
      <alignment wrapText="1"/>
      <protection locked="0"/>
    </xf>
    <xf numFmtId="0" fontId="18" fillId="0" borderId="0" xfId="3" applyFont="1"/>
    <xf numFmtId="16" fontId="12" fillId="28" borderId="16" xfId="0" applyNumberFormat="1" applyFont="1" applyFill="1" applyBorder="1" applyAlignment="1" applyProtection="1">
      <alignment horizontal="center" wrapText="1"/>
      <protection locked="0"/>
    </xf>
    <xf numFmtId="0" fontId="18" fillId="73" borderId="346" xfId="0" applyFont="1" applyFill="1" applyBorder="1" applyAlignment="1">
      <alignment horizontal="left" vertical="center" wrapText="1"/>
    </xf>
    <xf numFmtId="44" fontId="8" fillId="29" borderId="21" xfId="1" applyFont="1" applyFill="1" applyBorder="1" applyAlignment="1" applyProtection="1">
      <alignment vertical="center" wrapText="1"/>
      <protection locked="0"/>
    </xf>
    <xf numFmtId="0" fontId="133" fillId="0" borderId="0" xfId="0" applyFont="1"/>
    <xf numFmtId="0" fontId="134" fillId="0" borderId="0" xfId="0" applyFont="1"/>
    <xf numFmtId="0" fontId="10" fillId="26" borderId="0" xfId="3" applyFill="1"/>
    <xf numFmtId="0" fontId="25" fillId="0" borderId="347" xfId="0" applyFont="1" applyBorder="1" applyAlignment="1">
      <alignment horizontal="left" wrapText="1"/>
    </xf>
    <xf numFmtId="0" fontId="25" fillId="0" borderId="141" xfId="0" applyFont="1" applyBorder="1" applyAlignment="1">
      <alignment horizontal="left" wrapText="1"/>
    </xf>
    <xf numFmtId="0" fontId="12" fillId="57" borderId="33" xfId="0" applyFont="1" applyFill="1" applyBorder="1" applyAlignment="1" applyProtection="1">
      <alignment horizontal="left" wrapText="1"/>
      <protection locked="0"/>
    </xf>
    <xf numFmtId="0" fontId="18" fillId="70" borderId="346" xfId="0" applyFont="1" applyFill="1" applyBorder="1" applyAlignment="1">
      <alignment horizontal="left" vertical="center" wrapText="1"/>
    </xf>
    <xf numFmtId="44" fontId="7" fillId="38" borderId="31" xfId="1" applyFont="1" applyFill="1" applyBorder="1" applyAlignment="1" applyProtection="1">
      <alignment horizontal="right" wrapText="1"/>
      <protection locked="0"/>
    </xf>
    <xf numFmtId="0" fontId="18" fillId="0" borderId="93" xfId="3" applyFont="1" applyBorder="1" applyAlignment="1" applyProtection="1">
      <alignment wrapText="1"/>
      <protection locked="0"/>
    </xf>
    <xf numFmtId="0" fontId="18" fillId="0" borderId="32" xfId="3" applyFont="1" applyBorder="1" applyAlignment="1">
      <alignment horizontal="left"/>
    </xf>
    <xf numFmtId="0" fontId="118" fillId="0" borderId="0" xfId="0" applyFont="1" applyAlignment="1">
      <alignment horizontal="center" vertical="center"/>
    </xf>
    <xf numFmtId="0" fontId="135" fillId="69" borderId="0" xfId="0" applyFont="1" applyFill="1" applyAlignment="1">
      <alignment horizontal="center" vertical="center"/>
    </xf>
    <xf numFmtId="0" fontId="135" fillId="71" borderId="0" xfId="0" applyFont="1" applyFill="1" applyAlignment="1">
      <alignment horizontal="center" vertical="center"/>
    </xf>
    <xf numFmtId="171" fontId="135" fillId="73" borderId="0" xfId="0" applyNumberFormat="1" applyFont="1" applyFill="1" applyAlignment="1">
      <alignment horizontal="center" vertical="center"/>
    </xf>
    <xf numFmtId="0" fontId="135" fillId="124" borderId="0" xfId="0" applyFont="1" applyFill="1" applyAlignment="1">
      <alignment horizontal="center" vertical="center"/>
    </xf>
    <xf numFmtId="0" fontId="0" fillId="0" borderId="0" xfId="0" applyAlignment="1">
      <alignment horizontal="left"/>
    </xf>
    <xf numFmtId="171" fontId="0" fillId="0" borderId="0" xfId="0" applyNumberFormat="1" applyAlignment="1">
      <alignment horizontal="left"/>
    </xf>
    <xf numFmtId="0" fontId="0" fillId="0" borderId="0" xfId="0" applyAlignment="1">
      <alignment horizontal="left" vertical="center" wrapText="1"/>
    </xf>
    <xf numFmtId="0" fontId="119" fillId="29" borderId="299" xfId="0" applyFont="1" applyFill="1" applyBorder="1" applyAlignment="1">
      <alignment horizontal="left" vertical="center"/>
    </xf>
    <xf numFmtId="0" fontId="0" fillId="0" borderId="0" xfId="0" applyAlignment="1">
      <alignment horizontal="left" vertical="center"/>
    </xf>
    <xf numFmtId="171" fontId="0" fillId="0" borderId="0" xfId="0" applyNumberFormat="1" applyAlignment="1">
      <alignment horizontal="left" vertical="center"/>
    </xf>
    <xf numFmtId="0" fontId="119" fillId="29" borderId="299" xfId="0" applyFont="1" applyFill="1" applyBorder="1" applyAlignment="1">
      <alignment horizontal="left" vertical="center" wrapText="1"/>
    </xf>
    <xf numFmtId="0" fontId="136" fillId="29" borderId="299" xfId="0" applyFont="1" applyFill="1" applyBorder="1" applyAlignment="1">
      <alignment horizontal="left" vertical="center"/>
    </xf>
    <xf numFmtId="14" fontId="135" fillId="73" borderId="0" xfId="0" applyNumberFormat="1" applyFont="1" applyFill="1" applyAlignment="1">
      <alignment horizontal="center" vertical="center"/>
    </xf>
    <xf numFmtId="14" fontId="0" fillId="0" borderId="0" xfId="0" applyNumberFormat="1" applyAlignment="1">
      <alignment horizontal="left" vertical="center"/>
    </xf>
    <xf numFmtId="14" fontId="0" fillId="0" borderId="0" xfId="0" applyNumberFormat="1" applyAlignment="1">
      <alignment horizontal="left"/>
    </xf>
    <xf numFmtId="0" fontId="12" fillId="0" borderId="16" xfId="3" applyFont="1" applyFill="1" applyBorder="1" applyAlignment="1" applyProtection="1">
      <alignment horizontal="left" wrapText="1"/>
      <protection locked="0"/>
    </xf>
    <xf numFmtId="0" fontId="25" fillId="0" borderId="0" xfId="0" applyFont="1" applyAlignment="1">
      <alignment horizontal="left" vertical="top" wrapText="1"/>
    </xf>
    <xf numFmtId="0" fontId="51" fillId="70" borderId="0" xfId="0" applyFont="1" applyFill="1" applyAlignment="1">
      <alignment horizontal="center" vertical="center" wrapText="1"/>
    </xf>
    <xf numFmtId="0" fontId="12" fillId="0" borderId="120" xfId="0" applyFont="1" applyBorder="1" applyAlignment="1" applyProtection="1">
      <alignment horizontal="center" vertical="top" wrapText="1"/>
      <protection locked="0"/>
    </xf>
    <xf numFmtId="0" fontId="12" fillId="0" borderId="16" xfId="0" applyFont="1" applyBorder="1" applyAlignment="1" applyProtection="1">
      <alignment horizontal="left"/>
      <protection locked="0"/>
    </xf>
    <xf numFmtId="0" fontId="4" fillId="73" borderId="16" xfId="3" applyFont="1" applyFill="1" applyBorder="1" applyAlignment="1" applyProtection="1">
      <alignment horizontal="left"/>
      <protection locked="0"/>
    </xf>
    <xf numFmtId="0" fontId="10" fillId="71" borderId="16" xfId="3" applyFill="1" applyBorder="1" applyAlignment="1" applyProtection="1">
      <alignment horizontal="left"/>
      <protection locked="0"/>
    </xf>
    <xf numFmtId="0" fontId="19" fillId="0" borderId="16" xfId="3" applyFont="1" applyFill="1" applyBorder="1" applyAlignment="1" applyProtection="1">
      <alignment horizontal="left"/>
      <protection locked="0"/>
    </xf>
    <xf numFmtId="0" fontId="10" fillId="57" borderId="16" xfId="3" applyFill="1" applyBorder="1" applyAlignment="1" applyProtection="1">
      <alignment horizontal="left"/>
      <protection locked="0"/>
    </xf>
    <xf numFmtId="0" fontId="31" fillId="73" borderId="33" xfId="0" applyFont="1" applyFill="1" applyBorder="1" applyProtection="1">
      <protection locked="0"/>
    </xf>
    <xf numFmtId="0" fontId="10" fillId="73" borderId="16" xfId="3" applyFill="1" applyBorder="1" applyAlignment="1" applyProtection="1">
      <alignment horizontal="left"/>
      <protection locked="0"/>
    </xf>
    <xf numFmtId="0" fontId="12" fillId="28" borderId="31" xfId="0" applyFont="1" applyFill="1" applyBorder="1" applyAlignment="1" applyProtection="1">
      <alignment horizontal="center" wrapText="1"/>
      <protection locked="0"/>
    </xf>
    <xf numFmtId="0" fontId="71" fillId="73" borderId="33" xfId="0" applyFont="1" applyFill="1" applyBorder="1" applyAlignment="1" applyProtection="1">
      <alignment horizontal="left" wrapText="1"/>
      <protection locked="0"/>
    </xf>
    <xf numFmtId="0" fontId="10" fillId="70" borderId="93" xfId="3" applyFill="1" applyBorder="1" applyAlignment="1" applyProtection="1">
      <alignment horizontal="left" wrapText="1"/>
      <protection locked="0"/>
    </xf>
    <xf numFmtId="0" fontId="18" fillId="0" borderId="31" xfId="3" applyFont="1" applyBorder="1" applyAlignment="1" applyProtection="1">
      <alignment horizontal="right"/>
      <protection locked="0"/>
    </xf>
    <xf numFmtId="0" fontId="12" fillId="28" borderId="93" xfId="0" applyFont="1" applyFill="1" applyBorder="1" applyAlignment="1" applyProtection="1">
      <alignment horizontal="center" wrapText="1"/>
      <protection locked="0"/>
    </xf>
    <xf numFmtId="0" fontId="8" fillId="28" borderId="110" xfId="0" applyFont="1" applyFill="1" applyBorder="1" applyAlignment="1" applyProtection="1">
      <alignment horizontal="center" vertical="center" wrapText="1"/>
      <protection locked="0"/>
    </xf>
    <xf numFmtId="0" fontId="8" fillId="28" borderId="15" xfId="0" applyFont="1" applyFill="1" applyBorder="1" applyAlignment="1" applyProtection="1">
      <alignment horizontal="center" vertical="center" wrapText="1"/>
      <protection locked="0"/>
    </xf>
    <xf numFmtId="0" fontId="12" fillId="29" borderId="29" xfId="0" applyFont="1" applyFill="1" applyBorder="1" applyAlignment="1" applyProtection="1">
      <alignment horizontal="left" wrapText="1"/>
      <protection locked="0"/>
    </xf>
    <xf numFmtId="0" fontId="137" fillId="28" borderId="93" xfId="0" applyFont="1" applyFill="1" applyBorder="1" applyAlignment="1" applyProtection="1">
      <alignment horizontal="center" wrapText="1"/>
      <protection locked="0"/>
    </xf>
    <xf numFmtId="0" fontId="10" fillId="0" borderId="120" xfId="3" applyFill="1" applyBorder="1" applyAlignment="1" applyProtection="1">
      <alignment vertical="top"/>
      <protection locked="0"/>
    </xf>
    <xf numFmtId="49" fontId="18" fillId="73" borderId="16" xfId="1" applyNumberFormat="1" applyFont="1" applyFill="1" applyBorder="1" applyAlignment="1" applyProtection="1">
      <alignment vertical="center" wrapText="1"/>
      <protection locked="0"/>
    </xf>
    <xf numFmtId="0" fontId="12" fillId="28" borderId="93" xfId="0" applyFont="1" applyFill="1" applyBorder="1" applyAlignment="1" applyProtection="1">
      <alignment horizontal="center" vertical="center" wrapText="1"/>
      <protection locked="0"/>
    </xf>
    <xf numFmtId="0" fontId="12" fillId="28" borderId="96" xfId="0" applyFont="1" applyFill="1" applyBorder="1" applyAlignment="1">
      <alignment horizontal="center" wrapText="1"/>
    </xf>
    <xf numFmtId="1" fontId="12" fillId="0" borderId="29" xfId="0" applyNumberFormat="1" applyFont="1" applyBorder="1" applyAlignment="1">
      <alignment horizontal="center" wrapText="1"/>
    </xf>
    <xf numFmtId="1" fontId="12" fillId="0" borderId="93" xfId="0" applyNumberFormat="1" applyFont="1" applyBorder="1" applyAlignment="1">
      <alignment horizontal="center" wrapText="1"/>
    </xf>
    <xf numFmtId="9" fontId="12" fillId="0" borderId="0" xfId="0" applyNumberFormat="1" applyFont="1" applyAlignment="1">
      <alignment horizontal="center" wrapText="1"/>
    </xf>
    <xf numFmtId="0" fontId="51" fillId="0" borderId="93" xfId="3" applyFont="1" applyFill="1" applyBorder="1" applyAlignment="1" applyProtection="1">
      <alignment wrapText="1"/>
      <protection locked="0"/>
    </xf>
    <xf numFmtId="44" fontId="8" fillId="38" borderId="82" xfId="1" applyFont="1" applyFill="1" applyBorder="1" applyAlignment="1" applyProtection="1">
      <alignment vertical="center" wrapText="1"/>
      <protection locked="0"/>
    </xf>
    <xf numFmtId="1" fontId="10" fillId="0" borderId="100" xfId="3" applyNumberFormat="1" applyBorder="1" applyAlignment="1">
      <alignment horizontal="center"/>
    </xf>
    <xf numFmtId="0" fontId="51" fillId="0" borderId="116" xfId="0" applyFont="1" applyBorder="1" applyAlignment="1" applyProtection="1">
      <alignment horizontal="center" wrapText="1"/>
      <protection locked="0"/>
    </xf>
    <xf numFmtId="0" fontId="51" fillId="57" borderId="93" xfId="3" applyFont="1" applyFill="1" applyBorder="1" applyAlignment="1" applyProtection="1">
      <alignment horizontal="left" wrapText="1"/>
      <protection locked="0"/>
    </xf>
    <xf numFmtId="0" fontId="4" fillId="57" borderId="16" xfId="3" applyFont="1" applyFill="1" applyBorder="1" applyAlignment="1" applyProtection="1">
      <alignment horizontal="left" wrapText="1"/>
      <protection locked="0"/>
    </xf>
    <xf numFmtId="0" fontId="12" fillId="0" borderId="120" xfId="0" applyFont="1" applyBorder="1" applyAlignment="1" applyProtection="1">
      <alignment horizontal="left" vertical="top" wrapText="1"/>
      <protection locked="0"/>
    </xf>
    <xf numFmtId="49" fontId="12" fillId="57" borderId="0" xfId="1" applyNumberFormat="1" applyFont="1" applyFill="1" applyBorder="1" applyAlignment="1" applyProtection="1">
      <alignment vertical="center" wrapText="1"/>
      <protection locked="0"/>
    </xf>
    <xf numFmtId="164" fontId="65" fillId="33" borderId="16" xfId="0" applyNumberFormat="1" applyFont="1" applyFill="1" applyBorder="1" applyAlignment="1" applyProtection="1">
      <alignment horizontal="center" vertical="center"/>
      <protection locked="0"/>
    </xf>
    <xf numFmtId="0" fontId="138" fillId="88" borderId="16" xfId="6" applyFont="1" applyBorder="1" applyAlignment="1" applyProtection="1">
      <alignment horizontal="left" vertical="center"/>
      <protection locked="0"/>
    </xf>
    <xf numFmtId="0" fontId="12" fillId="70" borderId="16" xfId="0" applyFont="1" applyFill="1" applyBorder="1" applyAlignment="1" applyProtection="1">
      <alignment horizontal="left" wrapText="1"/>
      <protection locked="0"/>
    </xf>
    <xf numFmtId="0" fontId="51" fillId="73" borderId="127" xfId="0" applyFont="1" applyFill="1" applyBorder="1" applyAlignment="1">
      <alignment horizontal="left" vertical="top" wrapText="1"/>
    </xf>
    <xf numFmtId="0" fontId="139" fillId="0" borderId="0" xfId="0" applyFont="1"/>
    <xf numFmtId="0" fontId="12" fillId="0" borderId="29" xfId="0" applyFont="1" applyBorder="1" applyAlignment="1" applyProtection="1">
      <alignment horizontal="center" vertical="center" wrapText="1"/>
      <protection locked="0"/>
    </xf>
    <xf numFmtId="0" fontId="8" fillId="0" borderId="16" xfId="0" applyFont="1" applyBorder="1" applyAlignment="1" applyProtection="1">
      <alignment horizontal="center" vertical="center" wrapText="1"/>
      <protection locked="0"/>
    </xf>
    <xf numFmtId="0" fontId="12" fillId="70" borderId="93" xfId="0" applyFont="1" applyFill="1" applyBorder="1" applyAlignment="1" applyProtection="1">
      <alignment horizontal="center" wrapText="1"/>
      <protection locked="0"/>
    </xf>
    <xf numFmtId="0" fontId="10" fillId="28" borderId="16" xfId="3" applyFill="1" applyBorder="1" applyAlignment="1" applyProtection="1">
      <alignment horizontal="left" wrapText="1"/>
      <protection locked="0"/>
    </xf>
    <xf numFmtId="0" fontId="10" fillId="28" borderId="16" xfId="3" applyFill="1" applyBorder="1" applyAlignment="1" applyProtection="1">
      <alignment horizontal="left"/>
      <protection locked="0"/>
    </xf>
    <xf numFmtId="0" fontId="4" fillId="28" borderId="16" xfId="3" applyFont="1" applyFill="1" applyBorder="1" applyAlignment="1" applyProtection="1">
      <alignment horizontal="left" wrapText="1"/>
      <protection locked="0"/>
    </xf>
    <xf numFmtId="0" fontId="12" fillId="73" borderId="16" xfId="0" applyFont="1" applyFill="1" applyBorder="1" applyAlignment="1" applyProtection="1">
      <alignment horizontal="center" wrapText="1"/>
      <protection locked="0"/>
    </xf>
    <xf numFmtId="0" fontId="73" fillId="73" borderId="93" xfId="0" applyFont="1" applyFill="1" applyBorder="1" applyAlignment="1" applyProtection="1">
      <alignment horizontal="center" wrapText="1"/>
      <protection locked="0"/>
    </xf>
    <xf numFmtId="0" fontId="12" fillId="57" borderId="16" xfId="0" applyFont="1" applyFill="1" applyBorder="1" applyAlignment="1" applyProtection="1">
      <alignment horizontal="center" wrapText="1"/>
      <protection locked="0"/>
    </xf>
    <xf numFmtId="0" fontId="12" fillId="73" borderId="16" xfId="0" applyFont="1" applyFill="1" applyBorder="1" applyAlignment="1" applyProtection="1">
      <alignment horizontal="center" vertical="top" wrapText="1"/>
      <protection locked="0"/>
    </xf>
    <xf numFmtId="0" fontId="12" fillId="73" borderId="31" xfId="0" applyFont="1" applyFill="1" applyBorder="1" applyAlignment="1" applyProtection="1">
      <alignment horizontal="center" wrapText="1"/>
      <protection locked="0"/>
    </xf>
    <xf numFmtId="0" fontId="73" fillId="73" borderId="164" xfId="0" applyFont="1" applyFill="1" applyBorder="1" applyAlignment="1" applyProtection="1">
      <alignment horizontal="center" wrapText="1"/>
      <protection locked="0"/>
    </xf>
    <xf numFmtId="0" fontId="10" fillId="0" borderId="16" xfId="3" applyFill="1" applyBorder="1" applyAlignment="1" applyProtection="1">
      <alignment wrapText="1"/>
      <protection locked="0"/>
    </xf>
    <xf numFmtId="49" fontId="12" fillId="73" borderId="16" xfId="1" applyNumberFormat="1" applyFont="1" applyFill="1" applyBorder="1" applyAlignment="1" applyProtection="1">
      <alignment vertical="center" wrapText="1"/>
      <protection locked="0"/>
    </xf>
    <xf numFmtId="0" fontId="51" fillId="0" borderId="31" xfId="3" applyFont="1" applyFill="1" applyBorder="1" applyAlignment="1" applyProtection="1">
      <alignment horizontal="center" wrapText="1"/>
      <protection locked="0"/>
    </xf>
    <xf numFmtId="0" fontId="51" fillId="0" borderId="164" xfId="3" applyFont="1" applyFill="1" applyBorder="1" applyAlignment="1" applyProtection="1">
      <alignment horizontal="center" wrapText="1"/>
      <protection locked="0"/>
    </xf>
    <xf numFmtId="0" fontId="71" fillId="28" borderId="33" xfId="0" applyFont="1" applyFill="1" applyBorder="1" applyAlignment="1" applyProtection="1">
      <alignment horizontal="left" wrapText="1"/>
      <protection locked="0"/>
    </xf>
    <xf numFmtId="0" fontId="18" fillId="0" borderId="0" xfId="0" applyFont="1"/>
    <xf numFmtId="0" fontId="18" fillId="73" borderId="33" xfId="0" applyFont="1" applyFill="1" applyBorder="1" applyAlignment="1" applyProtection="1">
      <alignment horizontal="left" wrapText="1"/>
      <protection locked="0"/>
    </xf>
    <xf numFmtId="0" fontId="9" fillId="0" borderId="116" xfId="0" applyFont="1" applyBorder="1" applyAlignment="1" applyProtection="1">
      <alignment horizontal="left" wrapText="1" indent="1"/>
      <protection locked="0"/>
    </xf>
    <xf numFmtId="0" fontId="73" fillId="73" borderId="116" xfId="0" applyFont="1" applyFill="1" applyBorder="1" applyAlignment="1" applyProtection="1">
      <alignment horizontal="left" wrapText="1"/>
      <protection locked="0"/>
    </xf>
    <xf numFmtId="49" fontId="23" fillId="70" borderId="127" xfId="1" applyNumberFormat="1" applyFont="1" applyFill="1" applyBorder="1" applyAlignment="1" applyProtection="1">
      <alignment vertical="top" wrapText="1"/>
      <protection locked="0"/>
    </xf>
    <xf numFmtId="0" fontId="18" fillId="70" borderId="0" xfId="0" applyFont="1" applyFill="1"/>
    <xf numFmtId="0" fontId="17" fillId="73" borderId="33" xfId="0" applyFont="1" applyFill="1" applyBorder="1" applyProtection="1">
      <protection locked="0"/>
    </xf>
    <xf numFmtId="0" fontId="31" fillId="57" borderId="33" xfId="0" applyFont="1" applyFill="1" applyBorder="1" applyProtection="1">
      <protection locked="0"/>
    </xf>
    <xf numFmtId="0" fontId="18" fillId="0" borderId="0" xfId="0" applyFont="1" applyAlignment="1">
      <alignment horizontal="right"/>
    </xf>
    <xf numFmtId="0" fontId="51" fillId="73" borderId="0" xfId="0" applyFont="1" applyFill="1"/>
    <xf numFmtId="0" fontId="31" fillId="28" borderId="33" xfId="0" applyFont="1" applyFill="1" applyBorder="1" applyProtection="1">
      <protection locked="0"/>
    </xf>
    <xf numFmtId="0" fontId="51" fillId="70" borderId="29" xfId="0" applyFont="1" applyFill="1" applyBorder="1"/>
    <xf numFmtId="0" fontId="31" fillId="71" borderId="33" xfId="0" applyFont="1" applyFill="1" applyBorder="1" applyProtection="1">
      <protection locked="0"/>
    </xf>
    <xf numFmtId="0" fontId="51" fillId="0" borderId="96" xfId="3" applyFont="1" applyBorder="1"/>
    <xf numFmtId="0" fontId="51" fillId="70" borderId="0" xfId="0" applyFont="1" applyFill="1"/>
    <xf numFmtId="0" fontId="81" fillId="0" borderId="107" xfId="0" applyFont="1" applyBorder="1"/>
    <xf numFmtId="0" fontId="71" fillId="0" borderId="0" xfId="0" applyFont="1" applyAlignment="1">
      <alignment horizontal="right"/>
    </xf>
    <xf numFmtId="0" fontId="51" fillId="0" borderId="0" xfId="0" applyFont="1"/>
    <xf numFmtId="0" fontId="51" fillId="57" borderId="29" xfId="0" applyFont="1" applyFill="1" applyBorder="1"/>
    <xf numFmtId="0" fontId="18" fillId="73" borderId="29" xfId="0" applyFont="1" applyFill="1" applyBorder="1" applyAlignment="1" applyProtection="1">
      <alignment horizontal="left" wrapText="1"/>
      <protection locked="0"/>
    </xf>
    <xf numFmtId="0" fontId="31" fillId="73" borderId="33" xfId="0" applyFont="1" applyFill="1" applyBorder="1" applyAlignment="1" applyProtection="1">
      <alignment horizontal="center"/>
      <protection locked="0"/>
    </xf>
    <xf numFmtId="0" fontId="18" fillId="73" borderId="93" xfId="3" applyFont="1" applyFill="1" applyBorder="1" applyAlignment="1" applyProtection="1">
      <alignment horizontal="left" wrapText="1"/>
      <protection locked="0"/>
    </xf>
    <xf numFmtId="0" fontId="12" fillId="70" borderId="16" xfId="0" applyFont="1" applyFill="1" applyBorder="1" applyAlignment="1" applyProtection="1">
      <alignment horizontal="center" wrapText="1"/>
      <protection locked="0"/>
    </xf>
    <xf numFmtId="0" fontId="12" fillId="38" borderId="16" xfId="0" applyFont="1" applyFill="1" applyBorder="1" applyAlignment="1" applyProtection="1">
      <alignment horizontal="center" wrapText="1"/>
      <protection locked="0"/>
    </xf>
    <xf numFmtId="0" fontId="51" fillId="0" borderId="93" xfId="3" applyNumberFormat="1" applyFont="1" applyBorder="1" applyAlignment="1" applyProtection="1">
      <alignment wrapText="1"/>
      <protection locked="0"/>
    </xf>
    <xf numFmtId="0" fontId="27" fillId="34" borderId="292" xfId="0" applyFont="1" applyFill="1" applyBorder="1" applyAlignment="1">
      <alignment wrapText="1"/>
    </xf>
    <xf numFmtId="0" fontId="12" fillId="57" borderId="93" xfId="0" applyFont="1" applyFill="1" applyBorder="1" applyAlignment="1" applyProtection="1">
      <alignment horizontal="center" wrapText="1"/>
      <protection locked="0"/>
    </xf>
    <xf numFmtId="0" fontId="71" fillId="71" borderId="138" xfId="0" applyFont="1" applyFill="1" applyBorder="1" applyAlignment="1">
      <alignment horizontal="left" wrapText="1"/>
    </xf>
    <xf numFmtId="0" fontId="51" fillId="73" borderId="93" xfId="3" applyFont="1" applyFill="1" applyBorder="1" applyAlignment="1" applyProtection="1">
      <alignment horizontal="left" wrapText="1"/>
      <protection locked="0"/>
    </xf>
    <xf numFmtId="0" fontId="18" fillId="0" borderId="93" xfId="3" applyNumberFormat="1" applyFont="1" applyFill="1" applyBorder="1" applyAlignment="1" applyProtection="1">
      <alignment wrapText="1"/>
      <protection locked="0"/>
    </xf>
    <xf numFmtId="0" fontId="23" fillId="73" borderId="16" xfId="0" applyFont="1" applyFill="1" applyBorder="1" applyAlignment="1">
      <alignment vertical="top" wrapText="1"/>
    </xf>
    <xf numFmtId="0" fontId="142" fillId="0" borderId="355" xfId="0" applyFont="1" applyBorder="1"/>
    <xf numFmtId="0" fontId="142" fillId="0" borderId="356" xfId="0" applyFont="1" applyBorder="1"/>
    <xf numFmtId="6" fontId="142" fillId="0" borderId="355" xfId="0" applyNumberFormat="1" applyFont="1" applyBorder="1"/>
    <xf numFmtId="6" fontId="142" fillId="0" borderId="356" xfId="0" applyNumberFormat="1" applyFont="1" applyBorder="1"/>
    <xf numFmtId="6" fontId="142" fillId="0" borderId="363" xfId="0" applyNumberFormat="1" applyFont="1" applyBorder="1"/>
    <xf numFmtId="6" fontId="142" fillId="0" borderId="366" xfId="0" applyNumberFormat="1" applyFont="1" applyBorder="1"/>
    <xf numFmtId="0" fontId="142" fillId="0" borderId="372" xfId="0" applyFont="1" applyBorder="1"/>
    <xf numFmtId="6" fontId="142" fillId="0" borderId="372" xfId="0" applyNumberFormat="1" applyFont="1" applyBorder="1"/>
    <xf numFmtId="6" fontId="142" fillId="0" borderId="375" xfId="0" applyNumberFormat="1" applyFont="1" applyBorder="1"/>
    <xf numFmtId="0" fontId="55" fillId="0" borderId="379" xfId="0" applyFont="1" applyBorder="1" applyAlignment="1">
      <alignment horizontal="center" vertical="center" wrapText="1" indent="1"/>
    </xf>
    <xf numFmtId="164" fontId="25" fillId="0" borderId="324" xfId="0" applyNumberFormat="1" applyFont="1" applyBorder="1" applyAlignment="1" applyProtection="1">
      <alignment horizontal="center" vertical="center" indent="1"/>
      <protection locked="0"/>
    </xf>
    <xf numFmtId="44" fontId="13" fillId="20" borderId="100" xfId="1" applyFont="1" applyFill="1" applyBorder="1" applyAlignment="1" applyProtection="1">
      <alignment horizontal="center" wrapText="1"/>
    </xf>
    <xf numFmtId="44" fontId="12" fillId="0" borderId="27" xfId="1" applyFont="1" applyFill="1" applyBorder="1" applyAlignment="1" applyProtection="1">
      <alignment horizontal="center" wrapText="1"/>
    </xf>
    <xf numFmtId="0" fontId="12" fillId="0" borderId="100" xfId="0" applyFont="1" applyBorder="1" applyAlignment="1">
      <alignment horizontal="left" vertical="top" wrapText="1"/>
    </xf>
    <xf numFmtId="0" fontId="70" fillId="57" borderId="29" xfId="0" applyFont="1" applyFill="1" applyBorder="1" applyAlignment="1" applyProtection="1">
      <alignment horizontal="right" wrapText="1"/>
      <protection locked="0"/>
    </xf>
    <xf numFmtId="0" fontId="19" fillId="57" borderId="16" xfId="3" applyFont="1" applyFill="1" applyBorder="1" applyAlignment="1" applyProtection="1">
      <alignment horizontal="left" wrapText="1"/>
      <protection locked="0"/>
    </xf>
    <xf numFmtId="49" fontId="51" fillId="57" borderId="16" xfId="1" applyNumberFormat="1" applyFont="1" applyFill="1" applyBorder="1" applyAlignment="1" applyProtection="1">
      <alignment wrapText="1"/>
      <protection locked="0"/>
    </xf>
    <xf numFmtId="0" fontId="18" fillId="70" borderId="0" xfId="0" applyFont="1" applyFill="1" applyAlignment="1">
      <alignment horizontal="left" vertical="center" wrapText="1"/>
    </xf>
    <xf numFmtId="0" fontId="51" fillId="73" borderId="93" xfId="0" applyFont="1" applyFill="1" applyBorder="1" applyAlignment="1">
      <alignment horizontal="left" vertical="top" wrapText="1"/>
    </xf>
    <xf numFmtId="44" fontId="8" fillId="29" borderId="100" xfId="1" applyFont="1" applyFill="1" applyBorder="1" applyAlignment="1" applyProtection="1">
      <alignment horizontal="center" wrapText="1"/>
    </xf>
    <xf numFmtId="0" fontId="12" fillId="29" borderId="138" xfId="0" applyFont="1" applyFill="1" applyBorder="1" applyAlignment="1" applyProtection="1">
      <alignment horizontal="left" wrapText="1"/>
      <protection locked="0"/>
    </xf>
    <xf numFmtId="0" fontId="18" fillId="29" borderId="0" xfId="0" applyFont="1" applyFill="1"/>
    <xf numFmtId="0" fontId="12" fillId="73" borderId="24" xfId="0" applyFont="1" applyFill="1" applyBorder="1" applyAlignment="1" applyProtection="1">
      <alignment horizontal="left" wrapText="1"/>
      <protection locked="0"/>
    </xf>
    <xf numFmtId="0" fontId="51" fillId="73" borderId="23" xfId="3" applyFont="1" applyFill="1" applyBorder="1" applyAlignment="1" applyProtection="1">
      <alignment horizontal="left" wrapText="1"/>
      <protection locked="0"/>
    </xf>
    <xf numFmtId="16" fontId="12" fillId="28" borderId="16" xfId="0" applyNumberFormat="1" applyFont="1" applyFill="1" applyBorder="1" applyAlignment="1" applyProtection="1">
      <alignment horizontal="center" vertical="center" wrapText="1"/>
      <protection locked="0"/>
    </xf>
    <xf numFmtId="0" fontId="12" fillId="28" borderId="107" xfId="0" applyFont="1" applyFill="1" applyBorder="1" applyAlignment="1" applyProtection="1">
      <alignment horizontal="center" wrapText="1"/>
      <protection locked="0"/>
    </xf>
    <xf numFmtId="44" fontId="8" fillId="0" borderId="82" xfId="1" applyFont="1" applyFill="1" applyBorder="1" applyAlignment="1" applyProtection="1">
      <alignment vertical="center" wrapText="1"/>
      <protection locked="0"/>
    </xf>
    <xf numFmtId="0" fontId="10" fillId="0" borderId="120" xfId="3" applyBorder="1" applyAlignment="1" applyProtection="1">
      <alignment horizontal="left" vertical="top" wrapText="1"/>
      <protection locked="0"/>
    </xf>
    <xf numFmtId="1" fontId="10" fillId="0" borderId="120" xfId="3" applyNumberFormat="1" applyBorder="1" applyAlignment="1">
      <alignment horizontal="left"/>
    </xf>
    <xf numFmtId="0" fontId="12" fillId="28" borderId="16" xfId="0" applyFont="1" applyFill="1" applyBorder="1" applyAlignment="1">
      <alignment horizontal="center" wrapText="1"/>
    </xf>
    <xf numFmtId="0" fontId="12" fillId="28" borderId="16" xfId="0" applyFont="1" applyFill="1" applyBorder="1" applyAlignment="1">
      <alignment horizontal="center" vertical="center" wrapText="1"/>
    </xf>
    <xf numFmtId="44" fontId="8" fillId="38" borderId="29" xfId="1" applyFont="1" applyFill="1" applyBorder="1" applyAlignment="1" applyProtection="1">
      <alignment vertical="center" wrapText="1"/>
      <protection locked="0"/>
    </xf>
    <xf numFmtId="0" fontId="51" fillId="0" borderId="0" xfId="3" applyFont="1"/>
    <xf numFmtId="0" fontId="51" fillId="0" borderId="16" xfId="3" applyNumberFormat="1" applyFont="1" applyFill="1" applyBorder="1" applyAlignment="1" applyProtection="1">
      <alignment wrapText="1"/>
      <protection locked="0"/>
    </xf>
    <xf numFmtId="0" fontId="51" fillId="0" borderId="16" xfId="3" applyNumberFormat="1" applyFont="1" applyFill="1" applyBorder="1" applyAlignment="1" applyProtection="1">
      <protection locked="0"/>
    </xf>
    <xf numFmtId="0" fontId="25" fillId="0" borderId="16" xfId="3" applyNumberFormat="1" applyFont="1" applyFill="1" applyBorder="1" applyAlignment="1" applyProtection="1">
      <alignment wrapText="1"/>
    </xf>
    <xf numFmtId="16" fontId="12" fillId="57" borderId="93" xfId="0" applyNumberFormat="1" applyFont="1" applyFill="1" applyBorder="1" applyAlignment="1" applyProtection="1">
      <alignment horizontal="center" wrapText="1"/>
      <protection locked="0"/>
    </xf>
    <xf numFmtId="0" fontId="23" fillId="73" borderId="16" xfId="0" applyFont="1" applyFill="1" applyBorder="1" applyAlignment="1">
      <alignment vertical="center" wrapText="1"/>
    </xf>
    <xf numFmtId="0" fontId="10" fillId="0" borderId="16" xfId="3" applyNumberFormat="1" applyFill="1" applyBorder="1" applyAlignment="1" applyProtection="1">
      <alignment wrapText="1"/>
      <protection locked="0"/>
    </xf>
    <xf numFmtId="0" fontId="10" fillId="0" borderId="93" xfId="3" applyNumberFormat="1" applyBorder="1" applyAlignment="1" applyProtection="1">
      <alignment wrapText="1"/>
      <protection locked="0"/>
    </xf>
    <xf numFmtId="0" fontId="56" fillId="0" borderId="16" xfId="3" applyFont="1" applyFill="1" applyBorder="1" applyAlignment="1" applyProtection="1">
      <alignment wrapText="1"/>
      <protection locked="0"/>
    </xf>
    <xf numFmtId="0" fontId="51" fillId="0" borderId="16" xfId="3" applyFont="1" applyFill="1" applyBorder="1" applyAlignment="1" applyProtection="1">
      <protection locked="0"/>
    </xf>
    <xf numFmtId="0" fontId="51" fillId="0" borderId="16" xfId="3" applyFont="1" applyBorder="1" applyProtection="1">
      <protection locked="0"/>
    </xf>
    <xf numFmtId="49" fontId="12" fillId="28" borderId="16" xfId="1" applyNumberFormat="1" applyFont="1" applyFill="1" applyBorder="1" applyAlignment="1" applyProtection="1">
      <alignment vertical="center" wrapText="1"/>
      <protection locked="0"/>
    </xf>
    <xf numFmtId="49" fontId="12" fillId="28" borderId="17" xfId="1" applyNumberFormat="1" applyFont="1" applyFill="1" applyBorder="1" applyAlignment="1" applyProtection="1">
      <alignment vertical="center" wrapText="1"/>
      <protection locked="0"/>
    </xf>
    <xf numFmtId="0" fontId="17" fillId="73" borderId="16" xfId="0" applyFont="1" applyFill="1" applyBorder="1" applyAlignment="1">
      <alignment vertical="top" wrapText="1"/>
    </xf>
    <xf numFmtId="0" fontId="51" fillId="70" borderId="93" xfId="3" applyFont="1" applyFill="1" applyBorder="1" applyAlignment="1" applyProtection="1">
      <alignment horizontal="left" wrapText="1"/>
      <protection locked="0"/>
    </xf>
    <xf numFmtId="0" fontId="12" fillId="71" borderId="16" xfId="0" applyFont="1" applyFill="1" applyBorder="1" applyAlignment="1" applyProtection="1">
      <alignment horizontal="center" wrapText="1"/>
      <protection locked="0"/>
    </xf>
    <xf numFmtId="0" fontId="18" fillId="73" borderId="297" xfId="3" applyFont="1" applyFill="1" applyBorder="1" applyAlignment="1"/>
    <xf numFmtId="14" fontId="0" fillId="0" borderId="0" xfId="0" applyNumberFormat="1"/>
    <xf numFmtId="14" fontId="62" fillId="94" borderId="295" xfId="0" applyNumberFormat="1" applyFont="1" applyFill="1" applyBorder="1"/>
    <xf numFmtId="14" fontId="0" fillId="0" borderId="295" xfId="0" applyNumberFormat="1" applyBorder="1"/>
    <xf numFmtId="14" fontId="120" fillId="95" borderId="297" xfId="0" applyNumberFormat="1" applyFont="1" applyFill="1" applyBorder="1"/>
    <xf numFmtId="14" fontId="62" fillId="96" borderId="297" xfId="0" applyNumberFormat="1" applyFont="1" applyFill="1" applyBorder="1"/>
    <xf numFmtId="14" fontId="119" fillId="0" borderId="297" xfId="0" applyNumberFormat="1" applyFont="1" applyBorder="1"/>
    <xf numFmtId="14" fontId="119" fillId="33" borderId="297" xfId="0" applyNumberFormat="1" applyFont="1" applyFill="1" applyBorder="1"/>
    <xf numFmtId="14" fontId="62" fillId="97" borderId="298" xfId="0" applyNumberFormat="1" applyFont="1" applyFill="1" applyBorder="1"/>
    <xf numFmtId="14" fontId="62" fillId="98" borderId="297" xfId="0" applyNumberFormat="1" applyFont="1" applyFill="1" applyBorder="1"/>
    <xf numFmtId="14" fontId="119" fillId="92" borderId="297" xfId="0" applyNumberFormat="1" applyFont="1" applyFill="1" applyBorder="1"/>
    <xf numFmtId="14" fontId="119" fillId="99" borderId="297" xfId="0" applyNumberFormat="1" applyFont="1" applyFill="1" applyBorder="1"/>
    <xf numFmtId="14" fontId="120" fillId="100" borderId="297" xfId="0" applyNumberFormat="1" applyFont="1" applyFill="1" applyBorder="1"/>
    <xf numFmtId="14" fontId="62" fillId="101" borderId="297" xfId="0" applyNumberFormat="1" applyFont="1" applyFill="1" applyBorder="1"/>
    <xf numFmtId="14" fontId="119" fillId="102" borderId="297" xfId="0" applyNumberFormat="1" applyFont="1" applyFill="1" applyBorder="1"/>
    <xf numFmtId="14" fontId="119" fillId="0" borderId="297" xfId="0" applyNumberFormat="1" applyFont="1" applyBorder="1" applyAlignment="1">
      <alignment horizontal="right"/>
    </xf>
    <xf numFmtId="14" fontId="0" fillId="0" borderId="299" xfId="0" applyNumberFormat="1" applyBorder="1"/>
    <xf numFmtId="14" fontId="0" fillId="0" borderId="301" xfId="0" applyNumberFormat="1" applyBorder="1"/>
    <xf numFmtId="14" fontId="119" fillId="0" borderId="299" xfId="0" applyNumberFormat="1" applyFont="1" applyBorder="1"/>
    <xf numFmtId="14" fontId="120" fillId="103" borderId="297" xfId="0" applyNumberFormat="1" applyFont="1" applyFill="1" applyBorder="1"/>
    <xf numFmtId="14" fontId="62" fillId="104" borderId="297" xfId="0" applyNumberFormat="1" applyFont="1" applyFill="1" applyBorder="1"/>
    <xf numFmtId="14" fontId="119" fillId="105" borderId="297" xfId="0" applyNumberFormat="1" applyFont="1" applyFill="1" applyBorder="1"/>
    <xf numFmtId="14" fontId="120" fillId="106" borderId="297" xfId="0" applyNumberFormat="1" applyFont="1" applyFill="1" applyBorder="1"/>
    <xf numFmtId="14" fontId="62" fillId="107" borderId="297" xfId="0" applyNumberFormat="1" applyFont="1" applyFill="1" applyBorder="1"/>
    <xf numFmtId="14" fontId="119" fillId="65" borderId="297" xfId="0" applyNumberFormat="1" applyFont="1" applyFill="1" applyBorder="1"/>
    <xf numFmtId="0" fontId="51" fillId="73" borderId="0" xfId="0" applyFont="1" applyFill="1" applyAlignment="1" applyProtection="1">
      <alignment horizontal="left" wrapText="1"/>
      <protection locked="0"/>
    </xf>
    <xf numFmtId="0" fontId="143" fillId="73" borderId="16" xfId="3" applyFont="1" applyFill="1" applyBorder="1" applyAlignment="1" applyProtection="1">
      <alignment horizontal="left" wrapText="1"/>
      <protection locked="0"/>
    </xf>
    <xf numFmtId="0" fontId="10" fillId="0" borderId="16" xfId="3" applyNumberFormat="1" applyFill="1" applyBorder="1" applyAlignment="1" applyProtection="1">
      <protection locked="0"/>
    </xf>
    <xf numFmtId="0" fontId="71" fillId="73" borderId="138" xfId="0" applyFont="1" applyFill="1" applyBorder="1" applyAlignment="1">
      <alignment horizontal="left"/>
    </xf>
    <xf numFmtId="0" fontId="32" fillId="73" borderId="16" xfId="3" applyFont="1" applyFill="1" applyBorder="1" applyAlignment="1" applyProtection="1">
      <alignment horizontal="left" wrapText="1"/>
      <protection locked="0"/>
    </xf>
    <xf numFmtId="0" fontId="25" fillId="0" borderId="96" xfId="0" applyFont="1" applyBorder="1" applyAlignment="1">
      <alignment horizontal="left" wrapText="1"/>
    </xf>
    <xf numFmtId="0" fontId="8" fillId="57" borderId="16" xfId="0" applyFont="1" applyFill="1" applyBorder="1" applyAlignment="1" applyProtection="1">
      <alignment horizontal="center" vertical="center" wrapText="1"/>
      <protection locked="0"/>
    </xf>
    <xf numFmtId="0" fontId="12" fillId="57" borderId="29" xfId="0" applyFont="1" applyFill="1" applyBorder="1" applyAlignment="1" applyProtection="1">
      <alignment horizontal="left" wrapText="1"/>
      <protection locked="0"/>
    </xf>
    <xf numFmtId="0" fontId="18" fillId="57" borderId="0" xfId="3" applyFont="1" applyFill="1" applyBorder="1"/>
    <xf numFmtId="0" fontId="12" fillId="0" borderId="32" xfId="0" applyFont="1" applyBorder="1" applyAlignment="1" applyProtection="1">
      <alignment horizontal="center" wrapText="1"/>
      <protection locked="0"/>
    </xf>
    <xf numFmtId="0" fontId="18" fillId="0" borderId="0" xfId="0" applyFont="1" applyAlignment="1" applyProtection="1">
      <alignment horizontal="left" indent="1"/>
      <protection locked="0"/>
    </xf>
    <xf numFmtId="0" fontId="69" fillId="0" borderId="0" xfId="0" applyFont="1" applyAlignment="1" applyProtection="1">
      <alignment horizontal="right"/>
      <protection locked="0"/>
    </xf>
    <xf numFmtId="0" fontId="12" fillId="57" borderId="15" xfId="0" applyFont="1" applyFill="1" applyBorder="1" applyAlignment="1" applyProtection="1">
      <alignment horizontal="left" wrapText="1"/>
      <protection locked="0"/>
    </xf>
    <xf numFmtId="1" fontId="12" fillId="0" borderId="18" xfId="0" applyNumberFormat="1" applyFont="1" applyBorder="1" applyAlignment="1">
      <alignment horizontal="center"/>
    </xf>
    <xf numFmtId="1" fontId="8" fillId="0" borderId="18" xfId="0" applyNumberFormat="1" applyFont="1" applyBorder="1" applyAlignment="1">
      <alignment horizontal="center"/>
    </xf>
    <xf numFmtId="1" fontId="8" fillId="0" borderId="97" xfId="0" applyNumberFormat="1" applyFont="1" applyBorder="1" applyAlignment="1">
      <alignment horizontal="center"/>
    </xf>
    <xf numFmtId="0" fontId="8" fillId="0" borderId="100" xfId="0" applyFont="1" applyBorder="1" applyAlignment="1">
      <alignment horizontal="center"/>
    </xf>
    <xf numFmtId="1" fontId="8" fillId="0" borderId="138" xfId="0" applyNumberFormat="1" applyFont="1" applyBorder="1" applyAlignment="1">
      <alignment horizontal="center"/>
    </xf>
    <xf numFmtId="1" fontId="8" fillId="0" borderId="96" xfId="0" applyNumberFormat="1" applyFont="1" applyBorder="1" applyAlignment="1">
      <alignment horizontal="center"/>
    </xf>
    <xf numFmtId="1" fontId="8" fillId="0" borderId="100" xfId="0" applyNumberFormat="1" applyFont="1" applyBorder="1" applyAlignment="1">
      <alignment horizontal="center"/>
    </xf>
    <xf numFmtId="18" fontId="8" fillId="0" borderId="138" xfId="0" applyNumberFormat="1" applyFont="1" applyBorder="1" applyAlignment="1">
      <alignment horizontal="center"/>
    </xf>
    <xf numFmtId="18" fontId="8" fillId="0" borderId="96" xfId="0" applyNumberFormat="1" applyFont="1" applyBorder="1" applyAlignment="1">
      <alignment horizontal="center"/>
    </xf>
    <xf numFmtId="2" fontId="8" fillId="0" borderId="96" xfId="0" applyNumberFormat="1" applyFont="1" applyBorder="1" applyAlignment="1">
      <alignment horizontal="center"/>
    </xf>
    <xf numFmtId="0" fontId="8" fillId="0" borderId="97" xfId="0" applyFont="1" applyBorder="1" applyAlignment="1">
      <alignment horizontal="right"/>
    </xf>
    <xf numFmtId="0" fontId="8" fillId="0" borderId="100" xfId="0" applyFont="1" applyBorder="1" applyAlignment="1">
      <alignment horizontal="left" wrapText="1"/>
    </xf>
    <xf numFmtId="0" fontId="8" fillId="0" borderId="97" xfId="0" applyFont="1" applyBorder="1" applyAlignment="1">
      <alignment horizontal="center" wrapText="1"/>
    </xf>
    <xf numFmtId="0" fontId="8" fillId="0" borderId="96" xfId="0" applyFont="1" applyBorder="1" applyAlignment="1">
      <alignment horizontal="center"/>
    </xf>
    <xf numFmtId="0" fontId="8" fillId="0" borderId="96" xfId="0" applyFont="1" applyBorder="1" applyAlignment="1">
      <alignment horizontal="center" wrapText="1"/>
    </xf>
    <xf numFmtId="0" fontId="8" fillId="0" borderId="97" xfId="0" applyFont="1" applyBorder="1" applyAlignment="1">
      <alignment horizontal="left" wrapText="1"/>
    </xf>
    <xf numFmtId="0" fontId="10" fillId="0" borderId="16" xfId="3" applyBorder="1" applyProtection="1">
      <protection locked="0"/>
    </xf>
    <xf numFmtId="0" fontId="31" fillId="71" borderId="138" xfId="0" applyFont="1" applyFill="1" applyBorder="1" applyProtection="1">
      <protection locked="0"/>
    </xf>
    <xf numFmtId="0" fontId="10" fillId="71" borderId="96" xfId="3" applyFill="1" applyBorder="1" applyAlignment="1">
      <alignment horizontal="left"/>
    </xf>
    <xf numFmtId="0" fontId="10" fillId="71" borderId="93" xfId="3" applyFill="1" applyBorder="1" applyAlignment="1" applyProtection="1">
      <alignment horizontal="left"/>
      <protection locked="0"/>
    </xf>
    <xf numFmtId="44" fontId="8" fillId="38" borderId="17" xfId="1" applyFont="1" applyFill="1" applyBorder="1" applyAlignment="1" applyProtection="1">
      <alignment horizontal="left" vertical="center" wrapText="1"/>
      <protection locked="0"/>
    </xf>
    <xf numFmtId="0" fontId="12" fillId="73" borderId="93" xfId="0" applyFont="1" applyFill="1" applyBorder="1" applyAlignment="1" applyProtection="1">
      <alignment horizontal="center" wrapText="1"/>
      <protection locked="0"/>
    </xf>
    <xf numFmtId="0" fontId="12" fillId="38" borderId="93" xfId="0" applyFont="1" applyFill="1" applyBorder="1" applyAlignment="1" applyProtection="1">
      <alignment horizontal="center" wrapText="1"/>
      <protection locked="0"/>
    </xf>
    <xf numFmtId="0" fontId="12" fillId="71" borderId="32" xfId="0" applyFont="1" applyFill="1" applyBorder="1" applyAlignment="1" applyProtection="1">
      <alignment horizontal="center" wrapText="1"/>
      <protection locked="0"/>
    </xf>
    <xf numFmtId="164" fontId="25" fillId="0" borderId="96" xfId="0" applyNumberFormat="1" applyFont="1" applyBorder="1" applyAlignment="1">
      <alignment horizontal="center" wrapText="1"/>
    </xf>
    <xf numFmtId="0" fontId="8" fillId="57" borderId="17" xfId="0" applyFont="1" applyFill="1" applyBorder="1" applyAlignment="1" applyProtection="1">
      <alignment horizontal="center" vertical="center" wrapText="1"/>
      <protection locked="0"/>
    </xf>
    <xf numFmtId="0" fontId="12" fillId="57" borderId="31" xfId="3" applyFont="1" applyFill="1" applyBorder="1" applyAlignment="1" applyProtection="1">
      <alignment horizontal="center" wrapText="1"/>
      <protection locked="0"/>
    </xf>
    <xf numFmtId="0" fontId="12" fillId="57" borderId="16" xfId="0" applyFont="1" applyFill="1" applyBorder="1" applyAlignment="1" applyProtection="1">
      <alignment vertical="center" wrapText="1"/>
      <protection locked="0"/>
    </xf>
    <xf numFmtId="0" fontId="78" fillId="0" borderId="30" xfId="0" applyFont="1" applyBorder="1" applyAlignment="1">
      <alignment horizontal="center" vertical="center" wrapText="1"/>
    </xf>
    <xf numFmtId="1" fontId="12" fillId="18" borderId="100" xfId="0" applyNumberFormat="1" applyFont="1" applyFill="1" applyBorder="1" applyAlignment="1">
      <alignment horizontal="center"/>
    </xf>
    <xf numFmtId="171" fontId="126" fillId="116" borderId="0" xfId="0" applyNumberFormat="1" applyFont="1" applyFill="1" applyAlignment="1">
      <alignment vertical="center"/>
    </xf>
    <xf numFmtId="171" fontId="25" fillId="0" borderId="16" xfId="0" applyNumberFormat="1" applyFont="1" applyBorder="1" applyAlignment="1">
      <alignment horizontal="center" vertical="center" wrapText="1"/>
    </xf>
    <xf numFmtId="171" fontId="25" fillId="0" borderId="16" xfId="0" applyNumberFormat="1" applyFont="1" applyBorder="1" applyAlignment="1" applyProtection="1">
      <alignment vertical="center"/>
      <protection locked="0"/>
    </xf>
    <xf numFmtId="171" fontId="65" fillId="0" borderId="16" xfId="0" applyNumberFormat="1" applyFont="1" applyBorder="1" applyAlignment="1">
      <alignment horizontal="center" vertical="center"/>
    </xf>
    <xf numFmtId="171" fontId="25" fillId="0" borderId="16" xfId="0" applyNumberFormat="1" applyFont="1" applyBorder="1" applyAlignment="1">
      <alignment vertical="center" wrapText="1"/>
    </xf>
    <xf numFmtId="171" fontId="25" fillId="0" borderId="16" xfId="0" applyNumberFormat="1" applyFont="1" applyBorder="1" applyAlignment="1">
      <alignment vertical="center"/>
    </xf>
    <xf numFmtId="171" fontId="25" fillId="0" borderId="315" xfId="0" applyNumberFormat="1" applyFont="1" applyBorder="1" applyAlignment="1">
      <alignment vertical="center"/>
    </xf>
    <xf numFmtId="171" fontId="25" fillId="0" borderId="312" xfId="0" applyNumberFormat="1" applyFont="1" applyBorder="1" applyAlignment="1">
      <alignment vertical="center"/>
    </xf>
    <xf numFmtId="171" fontId="25" fillId="0" borderId="0" xfId="0" applyNumberFormat="1" applyFont="1" applyAlignment="1">
      <alignment vertical="center"/>
    </xf>
    <xf numFmtId="171" fontId="3" fillId="77" borderId="16" xfId="0" applyNumberFormat="1" applyFont="1" applyFill="1" applyBorder="1" applyAlignment="1">
      <alignment horizontal="center" vertical="center" wrapText="1"/>
    </xf>
    <xf numFmtId="0" fontId="17" fillId="57" borderId="16" xfId="0" applyFont="1" applyFill="1" applyBorder="1" applyAlignment="1">
      <alignment vertical="top" wrapText="1"/>
    </xf>
    <xf numFmtId="44" fontId="8" fillId="37" borderId="0" xfId="1" applyFont="1" applyFill="1" applyBorder="1" applyAlignment="1" applyProtection="1">
      <alignment vertical="center" wrapText="1"/>
      <protection locked="0"/>
    </xf>
    <xf numFmtId="44" fontId="8" fillId="37" borderId="16" xfId="1" applyFont="1" applyFill="1" applyBorder="1" applyAlignment="1" applyProtection="1">
      <alignment vertical="center" wrapText="1"/>
      <protection locked="0"/>
    </xf>
    <xf numFmtId="44" fontId="8" fillId="33" borderId="16" xfId="1" applyFont="1" applyFill="1" applyBorder="1" applyAlignment="1" applyProtection="1">
      <alignment vertical="center" wrapText="1"/>
      <protection locked="0"/>
    </xf>
    <xf numFmtId="0" fontId="12" fillId="37" borderId="33" xfId="1" applyNumberFormat="1" applyFont="1" applyFill="1" applyBorder="1" applyAlignment="1" applyProtection="1">
      <alignment wrapText="1"/>
      <protection locked="0"/>
    </xf>
    <xf numFmtId="0" fontId="51" fillId="37" borderId="16" xfId="1" applyNumberFormat="1" applyFont="1" applyFill="1" applyBorder="1" applyAlignment="1" applyProtection="1">
      <alignment wrapText="1"/>
      <protection locked="0"/>
    </xf>
    <xf numFmtId="0" fontId="12" fillId="29" borderId="33" xfId="0" applyFont="1" applyFill="1" applyBorder="1" applyAlignment="1" applyProtection="1">
      <alignment horizontal="left" wrapText="1"/>
      <protection locked="0"/>
    </xf>
    <xf numFmtId="0" fontId="144" fillId="73" borderId="15" xfId="0" applyFont="1" applyFill="1" applyBorder="1" applyAlignment="1" applyProtection="1">
      <alignment horizontal="left" wrapText="1"/>
      <protection locked="0"/>
    </xf>
    <xf numFmtId="16" fontId="12" fillId="28" borderId="16" xfId="0" applyNumberFormat="1" applyFont="1" applyFill="1" applyBorder="1" applyAlignment="1">
      <alignment horizontal="center" vertical="center" wrapText="1"/>
    </xf>
    <xf numFmtId="0" fontId="12" fillId="28" borderId="16" xfId="0" applyFont="1" applyFill="1" applyBorder="1" applyAlignment="1">
      <alignment horizontal="center"/>
    </xf>
    <xf numFmtId="0" fontId="10" fillId="73" borderId="16" xfId="3" applyFill="1" applyBorder="1" applyAlignment="1" applyProtection="1">
      <alignment horizontal="left" wrapText="1"/>
      <protection locked="0"/>
    </xf>
    <xf numFmtId="0" fontId="145" fillId="0" borderId="0" xfId="0" applyFont="1"/>
    <xf numFmtId="0" fontId="145" fillId="0" borderId="16" xfId="3" applyFont="1" applyFill="1" applyBorder="1" applyAlignment="1" applyProtection="1">
      <alignment wrapText="1"/>
      <protection locked="0"/>
    </xf>
    <xf numFmtId="0" fontId="10" fillId="70" borderId="16" xfId="3" applyFill="1" applyBorder="1"/>
    <xf numFmtId="0" fontId="146" fillId="0" borderId="288" xfId="0" applyFont="1" applyBorder="1" applyAlignment="1">
      <alignment horizontal="center" wrapText="1"/>
    </xf>
    <xf numFmtId="0" fontId="12" fillId="0" borderId="31" xfId="3" applyFont="1" applyBorder="1" applyAlignment="1" applyProtection="1">
      <alignment horizontal="center" wrapText="1"/>
      <protection locked="0"/>
    </xf>
    <xf numFmtId="0" fontId="147" fillId="0" borderId="31" xfId="3" applyFont="1" applyBorder="1" applyAlignment="1" applyProtection="1">
      <alignment horizontal="center" wrapText="1"/>
      <protection locked="0"/>
    </xf>
    <xf numFmtId="44" fontId="8" fillId="0" borderId="29" xfId="1" applyFont="1" applyBorder="1" applyAlignment="1" applyProtection="1">
      <alignment wrapText="1"/>
      <protection locked="0"/>
    </xf>
    <xf numFmtId="44" fontId="8" fillId="0" borderId="16" xfId="1" applyFont="1" applyBorder="1" applyAlignment="1" applyProtection="1">
      <alignment wrapText="1"/>
      <protection locked="0"/>
    </xf>
    <xf numFmtId="44" fontId="8" fillId="0" borderId="31" xfId="1" applyFont="1" applyBorder="1" applyAlignment="1" applyProtection="1">
      <alignment horizontal="center" wrapText="1"/>
      <protection locked="0"/>
    </xf>
    <xf numFmtId="0" fontId="7" fillId="73" borderId="33" xfId="0" applyFont="1" applyFill="1" applyBorder="1" applyAlignment="1" applyProtection="1">
      <alignment horizontal="left" wrapText="1"/>
      <protection locked="0"/>
    </xf>
    <xf numFmtId="0" fontId="149" fillId="0" borderId="33" xfId="0" applyFont="1" applyBorder="1" applyAlignment="1" applyProtection="1">
      <alignment horizontal="left" indent="1"/>
      <protection locked="0"/>
    </xf>
    <xf numFmtId="0" fontId="18" fillId="0" borderId="31" xfId="0" applyFont="1" applyBorder="1" applyAlignment="1" applyProtection="1">
      <alignment horizontal="right" wrapText="1"/>
      <protection locked="0"/>
    </xf>
    <xf numFmtId="0" fontId="10" fillId="70" borderId="16" xfId="3" applyFill="1" applyBorder="1" applyAlignment="1" applyProtection="1">
      <alignment horizontal="left" wrapText="1"/>
      <protection locked="0"/>
    </xf>
    <xf numFmtId="0" fontId="25" fillId="0" borderId="18" xfId="0" applyFont="1" applyBorder="1" applyAlignment="1">
      <alignment horizontal="left" wrapText="1"/>
    </xf>
    <xf numFmtId="164" fontId="25" fillId="0" borderId="93" xfId="0" applyNumberFormat="1" applyFont="1" applyBorder="1" applyAlignment="1">
      <alignment horizontal="center" wrapText="1"/>
    </xf>
    <xf numFmtId="0" fontId="151" fillId="0" borderId="289" xfId="0" applyFont="1" applyBorder="1" applyAlignment="1">
      <alignment horizontal="center"/>
    </xf>
    <xf numFmtId="0" fontId="152" fillId="0" borderId="138" xfId="0" applyFont="1" applyBorder="1" applyAlignment="1">
      <alignment horizontal="left" indent="1"/>
    </xf>
    <xf numFmtId="0" fontId="8" fillId="0" borderId="97" xfId="2" applyFont="1" applyFill="1" applyBorder="1" applyAlignment="1">
      <alignment horizontal="center" wrapText="1"/>
    </xf>
    <xf numFmtId="0" fontId="54" fillId="71" borderId="138" xfId="0" applyFont="1" applyFill="1" applyBorder="1" applyAlignment="1">
      <alignment horizontal="left" wrapText="1"/>
    </xf>
    <xf numFmtId="0" fontId="8" fillId="0" borderId="138" xfId="2" applyFont="1" applyFill="1" applyBorder="1" applyAlignment="1">
      <alignment horizontal="left" wrapText="1"/>
    </xf>
    <xf numFmtId="44" fontId="12" fillId="0" borderId="96" xfId="1" applyFont="1" applyBorder="1" applyAlignment="1">
      <alignment horizontal="center" wrapText="1"/>
    </xf>
    <xf numFmtId="44" fontId="8" fillId="0" borderId="96" xfId="1" applyFont="1" applyBorder="1" applyAlignment="1">
      <alignment horizontal="center" wrapText="1"/>
    </xf>
    <xf numFmtId="0" fontId="8" fillId="0" borderId="138" xfId="1" applyNumberFormat="1" applyFont="1" applyBorder="1" applyAlignment="1">
      <alignment wrapText="1"/>
    </xf>
    <xf numFmtId="0" fontId="8" fillId="0" borderId="96" xfId="1" applyNumberFormat="1" applyFont="1" applyBorder="1" applyAlignment="1">
      <alignment wrapText="1"/>
    </xf>
    <xf numFmtId="0" fontId="8" fillId="0" borderId="97" xfId="1" applyNumberFormat="1" applyFont="1" applyBorder="1" applyAlignment="1">
      <alignment wrapText="1"/>
    </xf>
    <xf numFmtId="0" fontId="8" fillId="0" borderId="97" xfId="1" applyNumberFormat="1" applyFont="1" applyBorder="1" applyAlignment="1">
      <alignment horizontal="left" wrapText="1"/>
    </xf>
    <xf numFmtId="0" fontId="8" fillId="0" borderId="138" xfId="1" applyNumberFormat="1" applyFont="1" applyBorder="1" applyAlignment="1">
      <alignment horizontal="left" wrapText="1"/>
    </xf>
    <xf numFmtId="0" fontId="8" fillId="0" borderId="96" xfId="1" applyNumberFormat="1" applyFont="1" applyBorder="1" applyAlignment="1">
      <alignment horizontal="left" wrapText="1"/>
    </xf>
    <xf numFmtId="0" fontId="8" fillId="19" borderId="18" xfId="0" applyFont="1" applyFill="1" applyBorder="1" applyAlignment="1" applyProtection="1">
      <alignment horizontal="center" vertical="center" wrapText="1"/>
      <protection locked="0"/>
    </xf>
    <xf numFmtId="1" fontId="12" fillId="0" borderId="32" xfId="0" applyNumberFormat="1" applyFont="1" applyBorder="1" applyAlignment="1">
      <alignment horizontal="center"/>
    </xf>
    <xf numFmtId="1" fontId="8" fillId="0" borderId="32" xfId="0" applyNumberFormat="1" applyFont="1" applyBorder="1" applyAlignment="1">
      <alignment horizontal="center"/>
    </xf>
    <xf numFmtId="0" fontId="8" fillId="0" borderId="120" xfId="0" applyFont="1" applyBorder="1" applyAlignment="1">
      <alignment horizontal="center"/>
    </xf>
    <xf numFmtId="1" fontId="8" fillId="0" borderId="33" xfId="0" applyNumberFormat="1" applyFont="1" applyBorder="1" applyAlignment="1">
      <alignment horizontal="center"/>
    </xf>
    <xf numFmtId="1" fontId="8" fillId="0" borderId="16" xfId="0" applyNumberFormat="1" applyFont="1" applyBorder="1" applyAlignment="1">
      <alignment horizontal="center"/>
    </xf>
    <xf numFmtId="1" fontId="8" fillId="0" borderId="31" xfId="0" applyNumberFormat="1" applyFont="1" applyBorder="1" applyAlignment="1">
      <alignment horizontal="center"/>
    </xf>
    <xf numFmtId="0" fontId="27" fillId="0" borderId="293" xfId="0" applyFont="1" applyBorder="1" applyAlignment="1">
      <alignment horizontal="center"/>
    </xf>
    <xf numFmtId="18" fontId="8" fillId="0" borderId="33" xfId="0" applyNumberFormat="1" applyFont="1" applyBorder="1" applyAlignment="1">
      <alignment horizontal="center"/>
    </xf>
    <xf numFmtId="18" fontId="8" fillId="0" borderId="16" xfId="0" applyNumberFormat="1" applyFont="1" applyBorder="1" applyAlignment="1">
      <alignment horizontal="center"/>
    </xf>
    <xf numFmtId="2" fontId="8" fillId="0" borderId="16" xfId="0" applyNumberFormat="1" applyFont="1" applyBorder="1" applyAlignment="1">
      <alignment horizontal="center"/>
    </xf>
    <xf numFmtId="1" fontId="8" fillId="0" borderId="120" xfId="0" applyNumberFormat="1" applyFont="1" applyBorder="1" applyAlignment="1">
      <alignment horizontal="center"/>
    </xf>
    <xf numFmtId="0" fontId="9" fillId="0" borderId="33" xfId="0" applyFont="1" applyBorder="1" applyAlignment="1">
      <alignment horizontal="left" indent="1"/>
    </xf>
    <xf numFmtId="0" fontId="9" fillId="0" borderId="16" xfId="0" applyFont="1" applyBorder="1"/>
    <xf numFmtId="0" fontId="8" fillId="0" borderId="31" xfId="0" applyFont="1" applyBorder="1" applyAlignment="1">
      <alignment horizontal="right"/>
    </xf>
    <xf numFmtId="1" fontId="12" fillId="0" borderId="120" xfId="0" applyNumberFormat="1" applyFont="1" applyBorder="1" applyAlignment="1">
      <alignment vertical="top" wrapText="1"/>
    </xf>
    <xf numFmtId="0" fontId="8" fillId="0" borderId="120" xfId="0" applyFont="1" applyBorder="1" applyAlignment="1">
      <alignment horizontal="left" wrapText="1"/>
    </xf>
    <xf numFmtId="0" fontId="8" fillId="57" borderId="33" xfId="2" applyFont="1" applyFill="1" applyBorder="1" applyAlignment="1" applyProtection="1">
      <alignment horizontal="left" wrapText="1"/>
    </xf>
    <xf numFmtId="0" fontId="8" fillId="57" borderId="29" xfId="2" applyFont="1" applyFill="1" applyBorder="1" applyAlignment="1" applyProtection="1">
      <alignment horizontal="left" wrapText="1"/>
    </xf>
    <xf numFmtId="0" fontId="8" fillId="57" borderId="16" xfId="2" applyFont="1" applyFill="1" applyBorder="1" applyAlignment="1" applyProtection="1">
      <alignment horizontal="left" wrapText="1"/>
    </xf>
    <xf numFmtId="0" fontId="8" fillId="0" borderId="31" xfId="2" applyFont="1" applyFill="1" applyBorder="1" applyAlignment="1" applyProtection="1">
      <alignment horizontal="center" wrapText="1"/>
    </xf>
    <xf numFmtId="0" fontId="10" fillId="71" borderId="16" xfId="3" applyFill="1" applyBorder="1" applyAlignment="1">
      <alignment horizontal="left"/>
    </xf>
    <xf numFmtId="0" fontId="8" fillId="0" borderId="31" xfId="0" applyFont="1" applyBorder="1" applyAlignment="1">
      <alignment horizontal="center" wrapText="1"/>
    </xf>
    <xf numFmtId="0" fontId="8" fillId="0" borderId="33" xfId="2" applyFont="1" applyFill="1" applyBorder="1" applyAlignment="1" applyProtection="1">
      <alignment horizontal="left" wrapText="1"/>
    </xf>
    <xf numFmtId="0" fontId="8" fillId="0" borderId="16" xfId="0" applyFont="1" applyBorder="1" applyAlignment="1">
      <alignment horizontal="center"/>
    </xf>
    <xf numFmtId="0" fontId="8" fillId="0" borderId="16" xfId="0" applyFont="1" applyBorder="1" applyAlignment="1">
      <alignment horizontal="center" wrapText="1"/>
    </xf>
    <xf numFmtId="44" fontId="8" fillId="0" borderId="16" xfId="1" applyFont="1" applyFill="1" applyBorder="1" applyAlignment="1" applyProtection="1">
      <alignment horizontal="center" wrapText="1"/>
    </xf>
    <xf numFmtId="0" fontId="8" fillId="0" borderId="33" xfId="1" applyNumberFormat="1" applyFont="1" applyFill="1" applyBorder="1" applyAlignment="1" applyProtection="1">
      <alignment wrapText="1"/>
    </xf>
    <xf numFmtId="0" fontId="8" fillId="0" borderId="16" xfId="1" applyNumberFormat="1" applyFont="1" applyFill="1" applyBorder="1" applyAlignment="1" applyProtection="1">
      <alignment wrapText="1"/>
    </xf>
    <xf numFmtId="0" fontId="8" fillId="0" borderId="31" xfId="1" applyNumberFormat="1" applyFont="1" applyFill="1" applyBorder="1" applyAlignment="1" applyProtection="1">
      <alignment wrapText="1"/>
    </xf>
    <xf numFmtId="0" fontId="8" fillId="0" borderId="31" xfId="1" applyNumberFormat="1" applyFont="1" applyFill="1" applyBorder="1" applyAlignment="1" applyProtection="1">
      <alignment horizontal="left" wrapText="1"/>
    </xf>
    <xf numFmtId="0" fontId="8" fillId="0" borderId="33" xfId="1" applyNumberFormat="1" applyFont="1" applyFill="1" applyBorder="1" applyAlignment="1" applyProtection="1">
      <alignment horizontal="left" wrapText="1"/>
    </xf>
    <xf numFmtId="0" fontId="8" fillId="0" borderId="16" xfId="1" applyNumberFormat="1" applyFont="1" applyFill="1" applyBorder="1" applyAlignment="1" applyProtection="1">
      <alignment horizontal="left" wrapText="1"/>
    </xf>
    <xf numFmtId="0" fontId="8" fillId="0" borderId="31" xfId="0" applyFont="1" applyBorder="1" applyAlignment="1">
      <alignment horizontal="left" wrapText="1"/>
    </xf>
    <xf numFmtId="2" fontId="8" fillId="18" borderId="97" xfId="0" applyNumberFormat="1" applyFont="1" applyFill="1" applyBorder="1" applyAlignment="1">
      <alignment horizontal="center"/>
    </xf>
    <xf numFmtId="2" fontId="8" fillId="18" borderId="31" xfId="0" applyNumberFormat="1" applyFont="1" applyFill="1" applyBorder="1" applyAlignment="1">
      <alignment horizontal="center"/>
    </xf>
    <xf numFmtId="44" fontId="7" fillId="20" borderId="138" xfId="1" applyFont="1" applyFill="1" applyBorder="1" applyAlignment="1">
      <alignment horizontal="center" wrapText="1"/>
    </xf>
    <xf numFmtId="44" fontId="7" fillId="20" borderId="33" xfId="1" applyFont="1" applyFill="1" applyBorder="1" applyAlignment="1" applyProtection="1">
      <alignment horizontal="center" wrapText="1"/>
    </xf>
    <xf numFmtId="49" fontId="12" fillId="57" borderId="96" xfId="1" applyNumberFormat="1" applyFont="1" applyFill="1" applyBorder="1" applyAlignment="1">
      <alignment horizontal="center"/>
    </xf>
    <xf numFmtId="49" fontId="12" fillId="57" borderId="16" xfId="1" applyNumberFormat="1" applyFont="1" applyFill="1" applyBorder="1" applyAlignment="1" applyProtection="1">
      <alignment horizontal="center"/>
    </xf>
    <xf numFmtId="166" fontId="8" fillId="18" borderId="100" xfId="0" applyNumberFormat="1" applyFont="1" applyFill="1" applyBorder="1" applyAlignment="1">
      <alignment horizontal="right"/>
    </xf>
    <xf numFmtId="166" fontId="8" fillId="18" borderId="120" xfId="0" applyNumberFormat="1" applyFont="1" applyFill="1" applyBorder="1" applyAlignment="1">
      <alignment horizontal="right"/>
    </xf>
    <xf numFmtId="0" fontId="22" fillId="28" borderId="17" xfId="0" applyFont="1" applyFill="1" applyBorder="1" applyAlignment="1" applyProtection="1">
      <alignment horizontal="center" vertical="center" wrapText="1"/>
      <protection locked="0"/>
    </xf>
    <xf numFmtId="164" fontId="51" fillId="42" borderId="0" xfId="0" applyNumberFormat="1" applyFont="1" applyFill="1" applyAlignment="1">
      <alignment horizontal="left" vertical="center" wrapText="1" indent="1"/>
    </xf>
    <xf numFmtId="164" fontId="51" fillId="42" borderId="0" xfId="0" applyNumberFormat="1" applyFont="1" applyFill="1" applyAlignment="1">
      <alignment horizontal="right" vertical="center" wrapText="1" indent="1"/>
    </xf>
    <xf numFmtId="164" fontId="51" fillId="42" borderId="0" xfId="0" applyNumberFormat="1" applyFont="1" applyFill="1" applyAlignment="1">
      <alignment horizontal="center" vertical="center" wrapText="1" indent="1"/>
    </xf>
    <xf numFmtId="44" fontId="12" fillId="0" borderId="0" xfId="1" applyFont="1" applyAlignment="1">
      <alignment horizontal="right" wrapText="1"/>
    </xf>
    <xf numFmtId="44" fontId="12" fillId="0" borderId="0" xfId="1" applyFont="1" applyAlignment="1">
      <alignment horizontal="center" wrapText="1"/>
    </xf>
    <xf numFmtId="44" fontId="7" fillId="0" borderId="0" xfId="1" applyFont="1" applyAlignment="1">
      <alignment wrapText="1"/>
    </xf>
    <xf numFmtId="49" fontId="12" fillId="0" borderId="0" xfId="1" applyNumberFormat="1" applyFont="1" applyAlignment="1">
      <alignment wrapText="1"/>
    </xf>
    <xf numFmtId="44" fontId="12" fillId="0" borderId="0" xfId="1" applyFont="1" applyAlignment="1">
      <alignment wrapText="1"/>
    </xf>
    <xf numFmtId="0" fontId="146" fillId="0" borderId="0" xfId="0" applyFont="1" applyAlignment="1">
      <alignment horizontal="center" wrapText="1"/>
    </xf>
    <xf numFmtId="0" fontId="12" fillId="37" borderId="16" xfId="1" applyNumberFormat="1" applyFont="1" applyFill="1" applyBorder="1" applyAlignment="1" applyProtection="1">
      <alignment wrapText="1"/>
      <protection locked="0"/>
    </xf>
    <xf numFmtId="0" fontId="12" fillId="37" borderId="33" xfId="0" applyFont="1" applyFill="1" applyBorder="1" applyAlignment="1" applyProtection="1">
      <alignment horizontal="left" wrapText="1"/>
      <protection locked="0"/>
    </xf>
    <xf numFmtId="0" fontId="12" fillId="37" borderId="16" xfId="0" applyFont="1" applyFill="1" applyBorder="1" applyAlignment="1" applyProtection="1">
      <alignment horizontal="left" wrapText="1"/>
      <protection locked="0"/>
    </xf>
    <xf numFmtId="0" fontId="12" fillId="0" borderId="33" xfId="1" applyNumberFormat="1" applyFont="1" applyBorder="1" applyAlignment="1">
      <alignment wrapText="1"/>
    </xf>
    <xf numFmtId="0" fontId="17" fillId="37" borderId="33" xfId="0" applyFont="1" applyFill="1" applyBorder="1" applyProtection="1">
      <protection locked="0"/>
    </xf>
    <xf numFmtId="0" fontId="17" fillId="37" borderId="16" xfId="0" applyFont="1" applyFill="1" applyBorder="1" applyProtection="1">
      <protection locked="0"/>
    </xf>
    <xf numFmtId="0" fontId="12" fillId="37" borderId="33" xfId="0" applyFont="1" applyFill="1" applyBorder="1" applyProtection="1">
      <protection locked="0"/>
    </xf>
    <xf numFmtId="0" fontId="12" fillId="37" borderId="16" xfId="0" applyFont="1" applyFill="1" applyBorder="1" applyProtection="1">
      <protection locked="0"/>
    </xf>
    <xf numFmtId="0" fontId="8" fillId="37" borderId="138" xfId="1" applyNumberFormat="1" applyFont="1" applyFill="1" applyBorder="1" applyAlignment="1">
      <alignment wrapText="1"/>
    </xf>
    <xf numFmtId="0" fontId="8" fillId="37" borderId="96" xfId="1" applyNumberFormat="1" applyFont="1" applyFill="1" applyBorder="1" applyAlignment="1">
      <alignment wrapText="1"/>
    </xf>
    <xf numFmtId="0" fontId="8" fillId="37" borderId="33" xfId="1" applyNumberFormat="1" applyFont="1" applyFill="1" applyBorder="1" applyAlignment="1" applyProtection="1">
      <alignment wrapText="1"/>
    </xf>
    <xf numFmtId="0" fontId="8" fillId="37" borderId="16" xfId="1" applyNumberFormat="1" applyFont="1" applyFill="1" applyBorder="1" applyAlignment="1" applyProtection="1">
      <alignment wrapText="1"/>
    </xf>
    <xf numFmtId="0" fontId="12" fillId="0" borderId="16" xfId="3" applyFont="1" applyBorder="1" applyAlignment="1" applyProtection="1">
      <alignment wrapText="1"/>
      <protection locked="0"/>
    </xf>
    <xf numFmtId="0" fontId="7" fillId="38" borderId="31" xfId="1" applyNumberFormat="1" applyFont="1" applyFill="1" applyBorder="1" applyAlignment="1" applyProtection="1">
      <alignment horizontal="right" wrapText="1"/>
      <protection locked="0"/>
    </xf>
    <xf numFmtId="0" fontId="73" fillId="38" borderId="164" xfId="0" applyFont="1" applyFill="1" applyBorder="1" applyAlignment="1" applyProtection="1">
      <alignment horizontal="center" wrapText="1"/>
      <protection locked="0"/>
    </xf>
    <xf numFmtId="0" fontId="7" fillId="39" borderId="31" xfId="1" applyNumberFormat="1" applyFont="1" applyFill="1" applyBorder="1" applyAlignment="1" applyProtection="1">
      <alignment horizontal="right" wrapText="1"/>
      <protection locked="0"/>
    </xf>
    <xf numFmtId="0" fontId="7" fillId="38" borderId="164" xfId="1" applyNumberFormat="1" applyFont="1" applyFill="1" applyBorder="1" applyAlignment="1" applyProtection="1">
      <alignment horizontal="right" wrapText="1"/>
      <protection locked="0"/>
    </xf>
    <xf numFmtId="0" fontId="7" fillId="38" borderId="139" xfId="1" applyNumberFormat="1" applyFont="1" applyFill="1" applyBorder="1" applyAlignment="1" applyProtection="1">
      <alignment horizontal="right" wrapText="1"/>
      <protection locked="0"/>
    </xf>
    <xf numFmtId="0" fontId="13" fillId="38" borderId="139" xfId="1" applyNumberFormat="1" applyFont="1" applyFill="1" applyBorder="1" applyAlignment="1" applyProtection="1">
      <alignment horizontal="right" wrapText="1"/>
      <protection locked="0"/>
    </xf>
    <xf numFmtId="0" fontId="7" fillId="38" borderId="81" xfId="1" applyNumberFormat="1" applyFont="1" applyFill="1" applyBorder="1" applyAlignment="1" applyProtection="1">
      <alignment horizontal="right" wrapText="1"/>
      <protection locked="0"/>
    </xf>
    <xf numFmtId="0" fontId="13" fillId="38" borderId="81" xfId="1" applyNumberFormat="1" applyFont="1" applyFill="1" applyBorder="1" applyAlignment="1" applyProtection="1">
      <alignment horizontal="right" wrapText="1"/>
      <protection locked="0"/>
    </xf>
    <xf numFmtId="0" fontId="8" fillId="57" borderId="97" xfId="1" applyNumberFormat="1" applyFont="1" applyFill="1" applyBorder="1" applyAlignment="1">
      <alignment horizontal="center" wrapText="1"/>
    </xf>
    <xf numFmtId="0" fontId="8" fillId="57" borderId="31" xfId="1" applyNumberFormat="1" applyFont="1" applyFill="1" applyBorder="1" applyAlignment="1" applyProtection="1">
      <alignment horizontal="center" wrapText="1"/>
    </xf>
    <xf numFmtId="44" fontId="13" fillId="38" borderId="28" xfId="1" applyFont="1" applyFill="1" applyBorder="1" applyAlignment="1" applyProtection="1">
      <alignment horizontal="right" vertical="center" wrapText="1"/>
      <protection locked="0"/>
    </xf>
    <xf numFmtId="44" fontId="13" fillId="38" borderId="120" xfId="1" applyFont="1" applyFill="1" applyBorder="1" applyAlignment="1" applyProtection="1">
      <alignment horizontal="center" wrapText="1"/>
    </xf>
    <xf numFmtId="44" fontId="13" fillId="38" borderId="96" xfId="1" applyFont="1" applyFill="1" applyBorder="1" applyAlignment="1">
      <alignment horizontal="center" wrapText="1"/>
    </xf>
    <xf numFmtId="44" fontId="13" fillId="38" borderId="16" xfId="1" applyFont="1" applyFill="1" applyBorder="1" applyAlignment="1" applyProtection="1">
      <alignment horizontal="center" wrapText="1"/>
    </xf>
    <xf numFmtId="44" fontId="7" fillId="38" borderId="93" xfId="1" applyFont="1" applyFill="1" applyBorder="1" applyAlignment="1" applyProtection="1">
      <alignment horizontal="right" wrapText="1"/>
      <protection locked="0"/>
    </xf>
    <xf numFmtId="44" fontId="7" fillId="38" borderId="16" xfId="1" applyFont="1" applyFill="1" applyBorder="1" applyAlignment="1" applyProtection="1">
      <alignment horizontal="right" wrapText="1"/>
      <protection locked="0"/>
    </xf>
    <xf numFmtId="44" fontId="7" fillId="33" borderId="40" xfId="1" applyFont="1" applyFill="1" applyBorder="1" applyAlignment="1">
      <alignment horizontal="center" wrapText="1"/>
    </xf>
    <xf numFmtId="44" fontId="7" fillId="33" borderId="38" xfId="1" applyFont="1" applyFill="1" applyBorder="1" applyAlignment="1" applyProtection="1">
      <alignment horizontal="center" wrapText="1"/>
    </xf>
    <xf numFmtId="44" fontId="7" fillId="33" borderId="35" xfId="1" applyFont="1" applyFill="1" applyBorder="1" applyAlignment="1">
      <alignment horizontal="center" wrapText="1"/>
    </xf>
    <xf numFmtId="44" fontId="7" fillId="4" borderId="136" xfId="1" applyFont="1" applyFill="1" applyBorder="1" applyAlignment="1" applyProtection="1">
      <alignment horizontal="center" wrapText="1"/>
    </xf>
    <xf numFmtId="44" fontId="7" fillId="33" borderId="273" xfId="1" applyFont="1" applyFill="1" applyBorder="1" applyAlignment="1">
      <alignment horizontal="center" wrapText="1"/>
    </xf>
    <xf numFmtId="49" fontId="7" fillId="33" borderId="37" xfId="1" applyNumberFormat="1" applyFont="1" applyFill="1" applyBorder="1" applyAlignment="1" applyProtection="1">
      <alignment horizontal="center"/>
    </xf>
    <xf numFmtId="0" fontId="153" fillId="29" borderId="278" xfId="0" applyFont="1" applyFill="1" applyBorder="1" applyAlignment="1">
      <alignment wrapText="1"/>
    </xf>
    <xf numFmtId="0" fontId="153" fillId="29" borderId="279" xfId="0" applyFont="1" applyFill="1" applyBorder="1" applyAlignment="1">
      <alignment wrapText="1"/>
    </xf>
    <xf numFmtId="0" fontId="12" fillId="71" borderId="15" xfId="0" applyFont="1" applyFill="1" applyBorder="1" applyAlignment="1" applyProtection="1">
      <alignment horizontal="left" wrapText="1"/>
      <protection locked="0"/>
    </xf>
    <xf numFmtId="0" fontId="51" fillId="71" borderId="93" xfId="3" applyFont="1" applyFill="1" applyBorder="1" applyAlignment="1" applyProtection="1">
      <alignment horizontal="left" wrapText="1"/>
      <protection locked="0"/>
    </xf>
    <xf numFmtId="0" fontId="8" fillId="70" borderId="16" xfId="0" applyFont="1" applyFill="1" applyBorder="1" applyAlignment="1" applyProtection="1">
      <alignment horizontal="center" vertical="center" wrapText="1"/>
      <protection locked="0"/>
    </xf>
    <xf numFmtId="0" fontId="12" fillId="70" borderId="33" xfId="0" applyFont="1" applyFill="1" applyBorder="1" applyAlignment="1" applyProtection="1">
      <alignment horizontal="center" wrapText="1"/>
      <protection locked="0"/>
    </xf>
    <xf numFmtId="0" fontId="12" fillId="29" borderId="31" xfId="3" applyFont="1" applyFill="1" applyBorder="1" applyAlignment="1" applyProtection="1">
      <alignment horizontal="center" wrapText="1"/>
      <protection locked="0"/>
    </xf>
    <xf numFmtId="0" fontId="12" fillId="73" borderId="31" xfId="3" applyFont="1" applyFill="1" applyBorder="1" applyAlignment="1" applyProtection="1">
      <alignment horizontal="center" wrapText="1"/>
      <protection locked="0"/>
    </xf>
    <xf numFmtId="0" fontId="12" fillId="73" borderId="29" xfId="0" applyFont="1" applyFill="1" applyBorder="1" applyAlignment="1" applyProtection="1">
      <alignment horizontal="center" vertical="center" wrapText="1"/>
      <protection locked="0"/>
    </xf>
    <xf numFmtId="0" fontId="8" fillId="73" borderId="16" xfId="0" applyFont="1" applyFill="1" applyBorder="1" applyAlignment="1" applyProtection="1">
      <alignment horizontal="center" vertical="center" wrapText="1"/>
      <protection locked="0"/>
    </xf>
    <xf numFmtId="0" fontId="10" fillId="71" borderId="93" xfId="3" applyFill="1" applyBorder="1" applyAlignment="1" applyProtection="1">
      <alignment horizontal="left" wrapText="1"/>
      <protection locked="0"/>
    </xf>
    <xf numFmtId="0" fontId="8" fillId="28" borderId="107" xfId="0" applyFont="1" applyFill="1" applyBorder="1" applyAlignment="1">
      <alignment horizontal="center" wrapText="1"/>
    </xf>
    <xf numFmtId="0" fontId="10" fillId="0" borderId="96" xfId="3" applyBorder="1"/>
    <xf numFmtId="1" fontId="10" fillId="0" borderId="100" xfId="3" applyNumberFormat="1" applyBorder="1" applyAlignment="1">
      <alignment vertical="top" wrapText="1"/>
    </xf>
    <xf numFmtId="0" fontId="8" fillId="28" borderId="0" xfId="0" applyFont="1" applyFill="1" applyAlignment="1">
      <alignment horizontal="center" wrapText="1"/>
    </xf>
    <xf numFmtId="16" fontId="8" fillId="28" borderId="96" xfId="0" applyNumberFormat="1" applyFont="1" applyFill="1" applyBorder="1" applyAlignment="1">
      <alignment horizontal="center" wrapText="1"/>
    </xf>
    <xf numFmtId="0" fontId="8" fillId="71" borderId="138" xfId="2" applyFont="1" applyFill="1" applyBorder="1" applyAlignment="1">
      <alignment horizontal="left" wrapText="1"/>
    </xf>
    <xf numFmtId="0" fontId="16" fillId="57" borderId="31" xfId="3" applyFont="1" applyFill="1" applyBorder="1" applyAlignment="1" applyProtection="1">
      <alignment horizontal="center" wrapText="1"/>
      <protection locked="0"/>
    </xf>
    <xf numFmtId="0" fontId="12" fillId="71" borderId="30" xfId="0" applyFont="1" applyFill="1" applyBorder="1" applyAlignment="1" applyProtection="1">
      <alignment horizontal="left" wrapText="1"/>
      <protection locked="0"/>
    </xf>
    <xf numFmtId="0" fontId="51" fillId="71" borderId="96" xfId="3" applyFont="1" applyFill="1" applyBorder="1" applyAlignment="1" applyProtection="1">
      <alignment horizontal="left" wrapText="1"/>
      <protection locked="0"/>
    </xf>
    <xf numFmtId="164" fontId="8" fillId="0" borderId="22" xfId="0" applyNumberFormat="1" applyFont="1" applyBorder="1" applyAlignment="1">
      <alignment horizontal="right" wrapText="1" indent="1"/>
    </xf>
    <xf numFmtId="164" fontId="8" fillId="0" borderId="24" xfId="0" applyNumberFormat="1" applyFont="1" applyBorder="1" applyAlignment="1">
      <alignment horizontal="center" wrapText="1" indent="1"/>
    </xf>
    <xf numFmtId="164" fontId="8" fillId="0" borderId="23" xfId="0" applyNumberFormat="1" applyFont="1" applyBorder="1" applyAlignment="1">
      <alignment horizontal="center" indent="1"/>
    </xf>
    <xf numFmtId="0" fontId="25" fillId="0" borderId="23" xfId="0" applyFont="1" applyBorder="1" applyAlignment="1">
      <alignment horizontal="left" wrapText="1"/>
    </xf>
    <xf numFmtId="1" fontId="12" fillId="0" borderId="17" xfId="0" applyNumberFormat="1" applyFont="1" applyBorder="1" applyAlignment="1">
      <alignment horizontal="center"/>
    </xf>
    <xf numFmtId="1" fontId="12" fillId="0" borderId="25" xfId="0" applyNumberFormat="1" applyFont="1" applyBorder="1" applyAlignment="1">
      <alignment horizontal="center"/>
    </xf>
    <xf numFmtId="0" fontId="8" fillId="0" borderId="28" xfId="0" applyFont="1" applyBorder="1" applyAlignment="1">
      <alignment horizontal="center"/>
    </xf>
    <xf numFmtId="1" fontId="8" fillId="0" borderId="22" xfId="0" applyNumberFormat="1" applyFont="1" applyBorder="1" applyAlignment="1">
      <alignment horizontal="center"/>
    </xf>
    <xf numFmtId="1" fontId="8" fillId="0" borderId="23" xfId="0" applyNumberFormat="1" applyFont="1" applyBorder="1" applyAlignment="1">
      <alignment horizontal="center"/>
    </xf>
    <xf numFmtId="1" fontId="8" fillId="0" borderId="25" xfId="0" applyNumberFormat="1" applyFont="1" applyBorder="1" applyAlignment="1">
      <alignment horizontal="center"/>
    </xf>
    <xf numFmtId="1" fontId="12" fillId="0" borderId="28" xfId="0" applyNumberFormat="1" applyFont="1" applyBorder="1" applyAlignment="1">
      <alignment horizontal="center"/>
    </xf>
    <xf numFmtId="0" fontId="151" fillId="0" borderId="381" xfId="0" applyFont="1" applyBorder="1" applyAlignment="1">
      <alignment horizontal="center"/>
    </xf>
    <xf numFmtId="18" fontId="8" fillId="0" borderId="22" xfId="0" applyNumberFormat="1" applyFont="1" applyBorder="1" applyAlignment="1">
      <alignment horizontal="center"/>
    </xf>
    <xf numFmtId="18" fontId="8" fillId="0" borderId="23" xfId="0" applyNumberFormat="1" applyFont="1" applyBorder="1" applyAlignment="1">
      <alignment horizontal="center"/>
    </xf>
    <xf numFmtId="2" fontId="8" fillId="0" borderId="23" xfId="0" applyNumberFormat="1" applyFont="1" applyBorder="1" applyAlignment="1">
      <alignment horizontal="center"/>
    </xf>
    <xf numFmtId="2" fontId="8" fillId="18" borderId="25" xfId="0" applyNumberFormat="1" applyFont="1" applyFill="1" applyBorder="1" applyAlignment="1">
      <alignment horizontal="center"/>
    </xf>
    <xf numFmtId="1" fontId="8" fillId="0" borderId="28" xfId="0" applyNumberFormat="1" applyFont="1" applyBorder="1" applyAlignment="1">
      <alignment horizontal="center"/>
    </xf>
    <xf numFmtId="0" fontId="152" fillId="0" borderId="22" xfId="0" applyFont="1" applyBorder="1" applyAlignment="1">
      <alignment horizontal="left" indent="1"/>
    </xf>
    <xf numFmtId="0" fontId="152" fillId="0" borderId="23" xfId="0" applyFont="1" applyBorder="1"/>
    <xf numFmtId="0" fontId="8" fillId="0" borderId="25" xfId="0" applyFont="1" applyBorder="1" applyAlignment="1">
      <alignment horizontal="right"/>
    </xf>
    <xf numFmtId="1" fontId="12" fillId="0" borderId="28" xfId="0" applyNumberFormat="1" applyFont="1" applyBorder="1" applyAlignment="1">
      <alignment vertical="top" wrapText="1"/>
    </xf>
    <xf numFmtId="0" fontId="8" fillId="73" borderId="21" xfId="0" applyFont="1" applyFill="1" applyBorder="1" applyAlignment="1">
      <alignment horizontal="center" wrapText="1"/>
    </xf>
    <xf numFmtId="0" fontId="8" fillId="0" borderId="28" xfId="0" applyFont="1" applyBorder="1" applyAlignment="1">
      <alignment horizontal="left" wrapText="1"/>
    </xf>
    <xf numFmtId="0" fontId="8" fillId="57" borderId="22" xfId="2" applyFont="1" applyFill="1" applyBorder="1" applyAlignment="1">
      <alignment horizontal="left" wrapText="1"/>
    </xf>
    <xf numFmtId="0" fontId="8" fillId="57" borderId="24" xfId="2" applyFont="1" applyFill="1" applyBorder="1" applyAlignment="1">
      <alignment horizontal="left" wrapText="1"/>
    </xf>
    <xf numFmtId="0" fontId="8" fillId="57" borderId="23" xfId="2" applyFont="1" applyFill="1" applyBorder="1" applyAlignment="1">
      <alignment horizontal="left" wrapText="1"/>
    </xf>
    <xf numFmtId="0" fontId="8" fillId="0" borderId="25" xfId="2" applyFont="1" applyFill="1" applyBorder="1" applyAlignment="1">
      <alignment horizontal="center" wrapText="1"/>
    </xf>
    <xf numFmtId="0" fontId="54" fillId="71" borderId="22" xfId="0" applyFont="1" applyFill="1" applyBorder="1" applyAlignment="1">
      <alignment horizontal="left" wrapText="1"/>
    </xf>
    <xf numFmtId="0" fontId="10" fillId="71" borderId="23" xfId="3" applyFill="1" applyBorder="1" applyAlignment="1">
      <alignment horizontal="left"/>
    </xf>
    <xf numFmtId="0" fontId="8" fillId="0" borderId="25" xfId="0" applyFont="1" applyBorder="1" applyAlignment="1">
      <alignment horizontal="center" wrapText="1"/>
    </xf>
    <xf numFmtId="0" fontId="8" fillId="0" borderId="22" xfId="2" applyFont="1" applyFill="1" applyBorder="1" applyAlignment="1">
      <alignment horizontal="left" wrapText="1"/>
    </xf>
    <xf numFmtId="0" fontId="8" fillId="0" borderId="23" xfId="0" applyFont="1" applyBorder="1" applyAlignment="1">
      <alignment horizontal="center"/>
    </xf>
    <xf numFmtId="0" fontId="8" fillId="0" borderId="23" xfId="0" applyFont="1" applyBorder="1" applyAlignment="1">
      <alignment horizontal="center" wrapText="1"/>
    </xf>
    <xf numFmtId="44" fontId="7" fillId="20" borderId="22" xfId="1" applyFont="1" applyFill="1" applyBorder="1" applyAlignment="1">
      <alignment horizontal="center" wrapText="1"/>
    </xf>
    <xf numFmtId="44" fontId="12" fillId="0" borderId="23" xfId="1" applyFont="1" applyBorder="1" applyAlignment="1">
      <alignment horizontal="center" wrapText="1"/>
    </xf>
    <xf numFmtId="0" fontId="25" fillId="57" borderId="382" xfId="0" applyFont="1" applyFill="1" applyBorder="1" applyAlignment="1">
      <alignment horizontal="left" vertical="center" wrapText="1"/>
    </xf>
    <xf numFmtId="44" fontId="8" fillId="0" borderId="23" xfId="1" applyFont="1" applyBorder="1" applyAlignment="1">
      <alignment horizontal="center" wrapText="1"/>
    </xf>
    <xf numFmtId="44" fontId="13" fillId="38" borderId="23" xfId="1" applyFont="1" applyFill="1" applyBorder="1" applyAlignment="1">
      <alignment horizontal="center" wrapText="1"/>
    </xf>
    <xf numFmtId="0" fontId="8" fillId="57" borderId="25" xfId="1" applyNumberFormat="1" applyFont="1" applyFill="1" applyBorder="1" applyAlignment="1">
      <alignment horizontal="center" wrapText="1"/>
    </xf>
    <xf numFmtId="0" fontId="8" fillId="37" borderId="22" xfId="1" applyNumberFormat="1" applyFont="1" applyFill="1" applyBorder="1" applyAlignment="1">
      <alignment wrapText="1"/>
    </xf>
    <xf numFmtId="0" fontId="8" fillId="37" borderId="23" xfId="1" applyNumberFormat="1" applyFont="1" applyFill="1" applyBorder="1" applyAlignment="1">
      <alignment wrapText="1"/>
    </xf>
    <xf numFmtId="0" fontId="8" fillId="0" borderId="25" xfId="1" applyNumberFormat="1" applyFont="1" applyBorder="1" applyAlignment="1">
      <alignment wrapText="1"/>
    </xf>
    <xf numFmtId="0" fontId="8" fillId="0" borderId="22" xfId="1" applyNumberFormat="1" applyFont="1" applyBorder="1" applyAlignment="1">
      <alignment wrapText="1"/>
    </xf>
    <xf numFmtId="0" fontId="8" fillId="0" borderId="23" xfId="1" applyNumberFormat="1" applyFont="1" applyBorder="1" applyAlignment="1">
      <alignment wrapText="1"/>
    </xf>
    <xf numFmtId="0" fontId="8" fillId="0" borderId="25" xfId="1" applyNumberFormat="1" applyFont="1" applyBorder="1" applyAlignment="1">
      <alignment horizontal="left" wrapText="1"/>
    </xf>
    <xf numFmtId="0" fontId="8" fillId="0" borderId="22" xfId="1" applyNumberFormat="1" applyFont="1" applyBorder="1" applyAlignment="1">
      <alignment horizontal="left" wrapText="1"/>
    </xf>
    <xf numFmtId="0" fontId="8" fillId="0" borderId="23" xfId="1" applyNumberFormat="1" applyFont="1" applyBorder="1" applyAlignment="1">
      <alignment horizontal="left" wrapText="1"/>
    </xf>
    <xf numFmtId="0" fontId="8" fillId="0" borderId="25" xfId="0" applyFont="1" applyBorder="1" applyAlignment="1">
      <alignment horizontal="left" wrapText="1"/>
    </xf>
    <xf numFmtId="166" fontId="8" fillId="18" borderId="28" xfId="0" applyNumberFormat="1" applyFont="1" applyFill="1" applyBorder="1" applyAlignment="1">
      <alignment horizontal="right"/>
    </xf>
    <xf numFmtId="1" fontId="8" fillId="0" borderId="135" xfId="0" applyNumberFormat="1" applyFont="1" applyBorder="1" applyAlignment="1">
      <alignment horizontal="center"/>
    </xf>
    <xf numFmtId="0" fontId="18" fillId="0" borderId="118" xfId="0" applyFont="1" applyBorder="1"/>
    <xf numFmtId="1" fontId="7" fillId="42" borderId="43" xfId="0" applyNumberFormat="1" applyFont="1" applyFill="1" applyBorder="1" applyAlignment="1">
      <alignment horizontal="center"/>
    </xf>
    <xf numFmtId="1" fontId="7" fillId="42" borderId="37" xfId="0" applyNumberFormat="1" applyFont="1" applyFill="1" applyBorder="1" applyAlignment="1">
      <alignment horizontal="center"/>
    </xf>
    <xf numFmtId="0" fontId="71" fillId="28" borderId="138" xfId="0" applyFont="1" applyFill="1" applyBorder="1" applyAlignment="1">
      <alignment horizontal="left" wrapText="1"/>
    </xf>
    <xf numFmtId="0" fontId="10" fillId="28" borderId="16" xfId="3" applyFill="1" applyBorder="1" applyProtection="1">
      <protection locked="0"/>
    </xf>
    <xf numFmtId="0" fontId="17" fillId="28" borderId="16" xfId="0" applyFont="1" applyFill="1" applyBorder="1" applyAlignment="1">
      <alignment vertical="center" wrapText="1"/>
    </xf>
    <xf numFmtId="0" fontId="18" fillId="0" borderId="0" xfId="0" quotePrefix="1" applyFont="1"/>
    <xf numFmtId="0" fontId="18" fillId="37" borderId="0" xfId="0" applyFont="1" applyFill="1"/>
    <xf numFmtId="0" fontId="18" fillId="28" borderId="33" xfId="0" applyFont="1" applyFill="1" applyBorder="1" applyAlignment="1" applyProtection="1">
      <alignment horizontal="left"/>
      <protection locked="0"/>
    </xf>
    <xf numFmtId="0" fontId="51" fillId="0" borderId="33" xfId="0" applyFont="1" applyBorder="1" applyProtection="1">
      <protection locked="0"/>
    </xf>
    <xf numFmtId="0" fontId="18" fillId="73" borderId="33" xfId="0" applyFont="1" applyFill="1" applyBorder="1" applyAlignment="1" applyProtection="1">
      <alignment horizontal="left"/>
      <protection locked="0"/>
    </xf>
    <xf numFmtId="0" fontId="51" fillId="0" borderId="31" xfId="0" applyFont="1" applyBorder="1" applyAlignment="1" applyProtection="1">
      <alignment horizontal="right"/>
      <protection locked="0"/>
    </xf>
    <xf numFmtId="0" fontId="18" fillId="0" borderId="16" xfId="3" applyFont="1" applyFill="1" applyBorder="1" applyAlignment="1" applyProtection="1">
      <protection locked="0"/>
    </xf>
    <xf numFmtId="0" fontId="12" fillId="37" borderId="33" xfId="3" applyFont="1" applyFill="1" applyBorder="1" applyAlignment="1" applyProtection="1">
      <alignment wrapText="1"/>
      <protection locked="0"/>
    </xf>
    <xf numFmtId="0" fontId="18" fillId="37" borderId="16" xfId="3" applyFont="1" applyFill="1" applyBorder="1" applyAlignment="1" applyProtection="1">
      <alignment wrapText="1"/>
      <protection locked="0"/>
    </xf>
    <xf numFmtId="0" fontId="12" fillId="37" borderId="16" xfId="3" applyFont="1" applyFill="1" applyBorder="1" applyAlignment="1" applyProtection="1">
      <alignment wrapText="1"/>
      <protection locked="0"/>
    </xf>
    <xf numFmtId="0" fontId="12" fillId="37" borderId="0" xfId="1" applyNumberFormat="1" applyFont="1" applyFill="1" applyBorder="1" applyAlignment="1" applyProtection="1">
      <alignment wrapText="1"/>
      <protection locked="0"/>
    </xf>
    <xf numFmtId="0" fontId="54" fillId="71" borderId="33" xfId="0" applyFont="1" applyFill="1" applyBorder="1" applyAlignment="1">
      <alignment horizontal="left" wrapText="1"/>
    </xf>
    <xf numFmtId="0" fontId="17" fillId="0" borderId="0" xfId="0" applyFont="1" applyAlignment="1">
      <alignment vertical="top" wrapText="1"/>
    </xf>
    <xf numFmtId="0" fontId="101" fillId="0" borderId="370" xfId="0" applyFont="1" applyBorder="1"/>
    <xf numFmtId="0" fontId="113" fillId="0" borderId="350" xfId="0" applyFont="1" applyBorder="1" applyAlignment="1">
      <alignment horizontal="center"/>
    </xf>
    <xf numFmtId="0" fontId="113" fillId="0" borderId="354" xfId="0" applyFont="1" applyBorder="1" applyAlignment="1">
      <alignment horizontal="center"/>
    </xf>
    <xf numFmtId="0" fontId="113" fillId="0" borderId="0" xfId="0" applyFont="1" applyAlignment="1">
      <alignment horizontal="center"/>
    </xf>
    <xf numFmtId="0" fontId="101" fillId="130" borderId="373" xfId="0" applyFont="1" applyFill="1" applyBorder="1"/>
    <xf numFmtId="0" fontId="113" fillId="130" borderId="358" xfId="0" applyFont="1" applyFill="1" applyBorder="1"/>
    <xf numFmtId="0" fontId="101" fillId="130" borderId="359" xfId="0" applyFont="1" applyFill="1" applyBorder="1"/>
    <xf numFmtId="6" fontId="113" fillId="126" borderId="360" xfId="0" applyNumberFormat="1" applyFont="1" applyFill="1" applyBorder="1"/>
    <xf numFmtId="0" fontId="101" fillId="126" borderId="361" xfId="0" applyFont="1" applyFill="1" applyBorder="1" applyAlignment="1">
      <alignment horizontal="center"/>
    </xf>
    <xf numFmtId="0" fontId="101" fillId="81" borderId="358" xfId="0" applyFont="1" applyFill="1" applyBorder="1"/>
    <xf numFmtId="0" fontId="101" fillId="81" borderId="361" xfId="0" applyFont="1" applyFill="1" applyBorder="1"/>
    <xf numFmtId="0" fontId="101" fillId="81" borderId="359" xfId="0" applyFont="1" applyFill="1" applyBorder="1"/>
    <xf numFmtId="0" fontId="101" fillId="130" borderId="374" xfId="0" applyFont="1" applyFill="1" applyBorder="1"/>
    <xf numFmtId="0" fontId="113" fillId="130" borderId="356" xfId="0" applyFont="1" applyFill="1" applyBorder="1"/>
    <xf numFmtId="0" fontId="101" fillId="130" borderId="362" xfId="0" applyFont="1" applyFill="1" applyBorder="1"/>
    <xf numFmtId="6" fontId="113" fillId="126" borderId="355" xfId="0" applyNumberFormat="1" applyFont="1" applyFill="1" applyBorder="1"/>
    <xf numFmtId="0" fontId="101" fillId="126" borderId="357" xfId="0" applyFont="1" applyFill="1" applyBorder="1" applyAlignment="1">
      <alignment horizontal="center"/>
    </xf>
    <xf numFmtId="0" fontId="101" fillId="81" borderId="356" xfId="0" applyFont="1" applyFill="1" applyBorder="1"/>
    <xf numFmtId="0" fontId="101" fillId="81" borderId="357" xfId="0" applyFont="1" applyFill="1" applyBorder="1"/>
    <xf numFmtId="0" fontId="101" fillId="81" borderId="362" xfId="0" applyFont="1" applyFill="1" applyBorder="1"/>
    <xf numFmtId="0" fontId="101" fillId="81" borderId="355" xfId="0" applyFont="1" applyFill="1" applyBorder="1"/>
    <xf numFmtId="6" fontId="113" fillId="127" borderId="356" xfId="0" applyNumberFormat="1" applyFont="1" applyFill="1" applyBorder="1"/>
    <xf numFmtId="0" fontId="101" fillId="127" borderId="357" xfId="0" applyFont="1" applyFill="1" applyBorder="1" applyAlignment="1">
      <alignment horizontal="center"/>
    </xf>
    <xf numFmtId="6" fontId="113" fillId="131" borderId="356" xfId="0" applyNumberFormat="1" applyFont="1" applyFill="1" applyBorder="1"/>
    <xf numFmtId="0" fontId="101" fillId="131" borderId="357" xfId="0" applyFont="1" applyFill="1" applyBorder="1" applyAlignment="1">
      <alignment horizontal="center"/>
    </xf>
    <xf numFmtId="6" fontId="113" fillId="129" borderId="356" xfId="0" applyNumberFormat="1" applyFont="1" applyFill="1" applyBorder="1"/>
    <xf numFmtId="0" fontId="101" fillId="129" borderId="362" xfId="0" applyFont="1" applyFill="1" applyBorder="1" applyAlignment="1">
      <alignment horizontal="center"/>
    </xf>
    <xf numFmtId="0" fontId="101" fillId="81" borderId="363" xfId="0" applyFont="1" applyFill="1" applyBorder="1"/>
    <xf numFmtId="0" fontId="101" fillId="81" borderId="364" xfId="0" applyFont="1" applyFill="1" applyBorder="1"/>
    <xf numFmtId="0" fontId="101" fillId="127" borderId="364" xfId="0" applyFont="1" applyFill="1" applyBorder="1" applyAlignment="1">
      <alignment horizontal="center"/>
    </xf>
    <xf numFmtId="0" fontId="101" fillId="131" borderId="364" xfId="0" applyFont="1" applyFill="1" applyBorder="1" applyAlignment="1">
      <alignment horizontal="center"/>
    </xf>
    <xf numFmtId="0" fontId="101" fillId="129" borderId="365" xfId="0" applyFont="1" applyFill="1" applyBorder="1" applyAlignment="1">
      <alignment horizontal="center"/>
    </xf>
    <xf numFmtId="0" fontId="101" fillId="0" borderId="376" xfId="0" applyFont="1" applyBorder="1"/>
    <xf numFmtId="0" fontId="101" fillId="0" borderId="377" xfId="0" applyFont="1" applyBorder="1"/>
    <xf numFmtId="0" fontId="113" fillId="0" borderId="377" xfId="0" applyFont="1" applyBorder="1"/>
    <xf numFmtId="0" fontId="101" fillId="0" borderId="378" xfId="0" applyFont="1" applyBorder="1"/>
    <xf numFmtId="0" fontId="55" fillId="0" borderId="93" xfId="0" applyFont="1" applyBorder="1" applyAlignment="1">
      <alignment horizontal="center" vertical="center" wrapText="1" indent="1"/>
    </xf>
    <xf numFmtId="0" fontId="10" fillId="0" borderId="93" xfId="3" applyFill="1" applyBorder="1" applyAlignment="1" applyProtection="1">
      <alignment wrapText="1"/>
      <protection locked="0"/>
    </xf>
    <xf numFmtId="16" fontId="12" fillId="28" borderId="93" xfId="0" applyNumberFormat="1" applyFont="1" applyFill="1" applyBorder="1" applyAlignment="1" applyProtection="1">
      <alignment horizontal="center" wrapText="1"/>
      <protection locked="0"/>
    </xf>
    <xf numFmtId="0" fontId="154" fillId="28" borderId="0" xfId="0" applyFont="1" applyFill="1" applyAlignment="1">
      <alignment horizontal="center"/>
    </xf>
    <xf numFmtId="0" fontId="111" fillId="29" borderId="299" xfId="0" applyFont="1" applyFill="1" applyBorder="1"/>
    <xf numFmtId="0" fontId="111" fillId="0" borderId="299" xfId="0" applyFont="1" applyBorder="1" applyAlignment="1">
      <alignment wrapText="1"/>
    </xf>
    <xf numFmtId="0" fontId="155" fillId="0" borderId="299" xfId="0" applyFont="1" applyBorder="1" applyAlignment="1">
      <alignment wrapText="1"/>
    </xf>
    <xf numFmtId="44" fontId="111" fillId="0" borderId="299" xfId="0" applyNumberFormat="1" applyFont="1" applyBorder="1" applyAlignment="1">
      <alignment horizontal="left"/>
    </xf>
    <xf numFmtId="0" fontId="111" fillId="0" borderId="299" xfId="0" applyFont="1" applyBorder="1"/>
    <xf numFmtId="0" fontId="124" fillId="45" borderId="299" xfId="0" applyFont="1" applyFill="1" applyBorder="1" applyAlignment="1">
      <alignment horizontal="center" wrapText="1"/>
    </xf>
    <xf numFmtId="0" fontId="124" fillId="119" borderId="299" xfId="0" applyFont="1" applyFill="1" applyBorder="1" applyAlignment="1">
      <alignment horizontal="center" wrapText="1"/>
    </xf>
    <xf numFmtId="0" fontId="124" fillId="77" borderId="299" xfId="0" applyFont="1" applyFill="1" applyBorder="1" applyAlignment="1">
      <alignment horizontal="center" wrapText="1"/>
    </xf>
    <xf numFmtId="0" fontId="124" fillId="133" borderId="299" xfId="0" applyFont="1" applyFill="1" applyBorder="1" applyAlignment="1">
      <alignment horizontal="center" wrapText="1"/>
    </xf>
    <xf numFmtId="44" fontId="124" fillId="133" borderId="299" xfId="0" applyNumberFormat="1" applyFont="1" applyFill="1" applyBorder="1" applyAlignment="1">
      <alignment horizontal="center" wrapText="1"/>
    </xf>
    <xf numFmtId="0" fontId="124" fillId="54" borderId="299" xfId="0" applyFont="1" applyFill="1" applyBorder="1" applyAlignment="1">
      <alignment horizontal="center" wrapText="1"/>
    </xf>
    <xf numFmtId="0" fontId="124" fillId="16" borderId="299" xfId="0" applyFont="1" applyFill="1" applyBorder="1" applyAlignment="1">
      <alignment horizontal="center" wrapText="1"/>
    </xf>
    <xf numFmtId="0" fontId="124" fillId="76" borderId="299" xfId="0" applyFont="1" applyFill="1" applyBorder="1" applyAlignment="1">
      <alignment horizontal="center" wrapText="1"/>
    </xf>
    <xf numFmtId="0" fontId="111" fillId="0" borderId="0" xfId="0" applyFont="1" applyAlignment="1">
      <alignment horizontal="center"/>
    </xf>
    <xf numFmtId="0" fontId="101" fillId="118" borderId="299" xfId="0" applyFont="1" applyFill="1" applyBorder="1" applyAlignment="1">
      <alignment vertical="top"/>
    </xf>
    <xf numFmtId="0" fontId="99" fillId="0" borderId="299" xfId="0" applyFont="1" applyBorder="1" applyAlignment="1">
      <alignment vertical="top" wrapText="1"/>
    </xf>
    <xf numFmtId="44" fontId="99" fillId="0" borderId="299" xfId="0" applyNumberFormat="1" applyFont="1" applyBorder="1" applyAlignment="1">
      <alignment vertical="top"/>
    </xf>
    <xf numFmtId="0" fontId="99" fillId="0" borderId="299" xfId="0" applyFont="1" applyBorder="1" applyAlignment="1">
      <alignment vertical="top"/>
    </xf>
    <xf numFmtId="0" fontId="124" fillId="0" borderId="299" xfId="0" applyFont="1" applyBorder="1" applyAlignment="1">
      <alignment horizontal="center" vertical="top"/>
    </xf>
    <xf numFmtId="0" fontId="99" fillId="0" borderId="299" xfId="0" applyFont="1" applyBorder="1" applyAlignment="1">
      <alignment horizontal="center" vertical="top"/>
    </xf>
    <xf numFmtId="0" fontId="111" fillId="0" borderId="299" xfId="0" applyFont="1" applyBorder="1" applyAlignment="1">
      <alignment horizontal="center" vertical="top"/>
    </xf>
    <xf numFmtId="0" fontId="111" fillId="26" borderId="299" xfId="0" applyFont="1" applyFill="1" applyBorder="1" applyAlignment="1">
      <alignment horizontal="center"/>
    </xf>
    <xf numFmtId="0" fontId="111" fillId="0" borderId="383" xfId="0" applyFont="1" applyBorder="1"/>
    <xf numFmtId="0" fontId="157" fillId="0" borderId="385" xfId="0" applyFont="1" applyBorder="1" applyAlignment="1">
      <alignment horizontal="center" vertical="center"/>
    </xf>
    <xf numFmtId="0" fontId="156" fillId="0" borderId="0" xfId="0" applyFont="1"/>
    <xf numFmtId="0" fontId="111" fillId="0" borderId="386" xfId="0" applyFont="1" applyBorder="1"/>
    <xf numFmtId="0" fontId="101" fillId="0" borderId="299" xfId="0" applyFont="1" applyBorder="1" applyAlignment="1">
      <alignment vertical="top"/>
    </xf>
    <xf numFmtId="0" fontId="111" fillId="0" borderId="299" xfId="0" applyFont="1" applyBorder="1" applyAlignment="1">
      <alignment horizontal="center"/>
    </xf>
    <xf numFmtId="0" fontId="158" fillId="0" borderId="385" xfId="0" applyFont="1" applyBorder="1"/>
    <xf numFmtId="0" fontId="101" fillId="0" borderId="299" xfId="0" applyFont="1" applyBorder="1" applyAlignment="1">
      <alignment vertical="top" wrapText="1"/>
    </xf>
    <xf numFmtId="44" fontId="101" fillId="0" borderId="299" xfId="0" applyNumberFormat="1" applyFont="1" applyBorder="1" applyAlignment="1">
      <alignment vertical="top"/>
    </xf>
    <xf numFmtId="0" fontId="113" fillId="0" borderId="299" xfId="0" applyFont="1" applyBorder="1" applyAlignment="1">
      <alignment horizontal="center" vertical="top"/>
    </xf>
    <xf numFmtId="0" fontId="101" fillId="0" borderId="299" xfId="0" applyFont="1" applyBorder="1" applyAlignment="1">
      <alignment horizontal="center" vertical="top"/>
    </xf>
    <xf numFmtId="0" fontId="119" fillId="0" borderId="299" xfId="0" applyFont="1" applyBorder="1" applyAlignment="1">
      <alignment horizontal="center" vertical="top"/>
    </xf>
    <xf numFmtId="0" fontId="119" fillId="0" borderId="299" xfId="0" applyFont="1" applyBorder="1" applyAlignment="1">
      <alignment horizontal="center"/>
    </xf>
    <xf numFmtId="0" fontId="119" fillId="0" borderId="383" xfId="0" applyFont="1" applyBorder="1"/>
    <xf numFmtId="0" fontId="111" fillId="16" borderId="299" xfId="0" applyFont="1" applyFill="1" applyBorder="1" applyAlignment="1">
      <alignment horizontal="center"/>
    </xf>
    <xf numFmtId="0" fontId="111" fillId="134" borderId="383" xfId="0" applyFont="1" applyFill="1" applyBorder="1"/>
    <xf numFmtId="0" fontId="158" fillId="0" borderId="387" xfId="0" applyFont="1" applyBorder="1"/>
    <xf numFmtId="0" fontId="156" fillId="0" borderId="390" xfId="0" applyFont="1" applyBorder="1"/>
    <xf numFmtId="0" fontId="111" fillId="0" borderId="391" xfId="0" applyFont="1" applyBorder="1"/>
    <xf numFmtId="8" fontId="99" fillId="0" borderId="299" xfId="0" applyNumberFormat="1" applyFont="1" applyBorder="1" applyAlignment="1">
      <alignment vertical="top" wrapText="1"/>
    </xf>
    <xf numFmtId="0" fontId="156" fillId="0" borderId="387" xfId="0" applyFont="1" applyBorder="1"/>
    <xf numFmtId="0" fontId="10" fillId="0" borderId="299" xfId="3" applyBorder="1" applyAlignment="1">
      <alignment vertical="top" wrapText="1"/>
    </xf>
    <xf numFmtId="0" fontId="159" fillId="0" borderId="299" xfId="0" applyFont="1" applyBorder="1" applyAlignment="1">
      <alignment vertical="top"/>
    </xf>
    <xf numFmtId="0" fontId="101" fillId="118" borderId="299" xfId="0" applyFont="1" applyFill="1" applyBorder="1" applyAlignment="1">
      <alignment vertical="top" wrapText="1"/>
    </xf>
    <xf numFmtId="0" fontId="101" fillId="76" borderId="299" xfId="0" applyFont="1" applyFill="1" applyBorder="1" applyAlignment="1">
      <alignment vertical="top"/>
    </xf>
    <xf numFmtId="0" fontId="101" fillId="0" borderId="299" xfId="3" applyFont="1" applyBorder="1" applyAlignment="1">
      <alignment vertical="top" wrapText="1"/>
    </xf>
    <xf numFmtId="6" fontId="99" fillId="0" borderId="299" xfId="0" applyNumberFormat="1" applyFont="1" applyBorder="1" applyAlignment="1">
      <alignment vertical="top"/>
    </xf>
    <xf numFmtId="0" fontId="101" fillId="77" borderId="299" xfId="0" applyFont="1" applyFill="1" applyBorder="1" applyAlignment="1">
      <alignment vertical="top"/>
    </xf>
    <xf numFmtId="0" fontId="111" fillId="56" borderId="299" xfId="0" applyFont="1" applyFill="1" applyBorder="1"/>
    <xf numFmtId="0" fontId="17" fillId="0" borderId="299" xfId="0" applyFont="1" applyBorder="1" applyAlignment="1">
      <alignment vertical="top" wrapText="1"/>
    </xf>
    <xf numFmtId="6" fontId="99" fillId="0" borderId="299" xfId="0" applyNumberFormat="1" applyFont="1" applyBorder="1" applyAlignment="1">
      <alignment vertical="top" wrapText="1"/>
    </xf>
    <xf numFmtId="0" fontId="111" fillId="56" borderId="383" xfId="0" applyFont="1" applyFill="1" applyBorder="1"/>
    <xf numFmtId="0" fontId="111" fillId="0" borderId="299" xfId="0" applyFont="1" applyBorder="1" applyAlignment="1">
      <alignment vertical="top" wrapText="1"/>
    </xf>
    <xf numFmtId="0" fontId="159" fillId="76" borderId="299" xfId="0" applyFont="1" applyFill="1" applyBorder="1" applyAlignment="1">
      <alignment vertical="top"/>
    </xf>
    <xf numFmtId="0" fontId="160" fillId="0" borderId="299" xfId="3" applyFont="1" applyBorder="1" applyAlignment="1">
      <alignment vertical="top" wrapText="1"/>
    </xf>
    <xf numFmtId="0" fontId="158" fillId="0" borderId="392" xfId="0" applyFont="1" applyBorder="1"/>
    <xf numFmtId="0" fontId="111" fillId="29" borderId="0" xfId="0" applyFont="1" applyFill="1"/>
    <xf numFmtId="0" fontId="111" fillId="0" borderId="0" xfId="0" applyFont="1" applyAlignment="1">
      <alignment wrapText="1"/>
    </xf>
    <xf numFmtId="44" fontId="111" fillId="0" borderId="0" xfId="0" applyNumberFormat="1" applyFont="1" applyAlignment="1">
      <alignment horizontal="left"/>
    </xf>
    <xf numFmtId="0" fontId="124" fillId="0" borderId="0" xfId="0" applyFont="1" applyAlignment="1">
      <alignment horizontal="center" vertical="top"/>
    </xf>
    <xf numFmtId="0" fontId="99" fillId="0" borderId="0" xfId="0" applyFont="1" applyAlignment="1">
      <alignment horizontal="center" vertical="top"/>
    </xf>
    <xf numFmtId="0" fontId="99" fillId="0" borderId="0" xfId="0" applyFont="1" applyAlignment="1">
      <alignment horizontal="center"/>
    </xf>
    <xf numFmtId="0" fontId="158" fillId="0" borderId="0" xfId="0" applyFont="1"/>
    <xf numFmtId="0" fontId="111" fillId="0" borderId="393" xfId="0" applyFont="1" applyBorder="1"/>
    <xf numFmtId="0" fontId="111" fillId="0" borderId="389" xfId="0" applyFont="1" applyBorder="1"/>
    <xf numFmtId="0" fontId="12" fillId="28" borderId="31" xfId="0" applyFont="1" applyFill="1" applyBorder="1" applyAlignment="1">
      <alignment horizontal="center" wrapText="1"/>
    </xf>
    <xf numFmtId="0" fontId="10" fillId="0" borderId="16" xfId="3" applyNumberFormat="1" applyFill="1" applyBorder="1" applyAlignment="1" applyProtection="1">
      <alignment wrapText="1"/>
    </xf>
    <xf numFmtId="16" fontId="161" fillId="0" borderId="0" xfId="0" applyNumberFormat="1" applyFont="1" applyAlignment="1">
      <alignment horizontal="left" vertical="center"/>
    </xf>
    <xf numFmtId="0" fontId="25" fillId="0" borderId="394" xfId="0" applyFont="1" applyBorder="1" applyAlignment="1">
      <alignment horizontal="left" wrapText="1"/>
    </xf>
    <xf numFmtId="15" fontId="12" fillId="0" borderId="0" xfId="0" applyNumberFormat="1" applyFont="1"/>
    <xf numFmtId="0" fontId="0" fillId="0" borderId="0" xfId="0" applyAlignment="1">
      <alignment horizontal="center"/>
    </xf>
    <xf numFmtId="0" fontId="118" fillId="0" borderId="245" xfId="0" applyFont="1" applyBorder="1" applyAlignment="1">
      <alignment horizontal="center" vertical="center"/>
    </xf>
    <xf numFmtId="0" fontId="118" fillId="0" borderId="246" xfId="0" applyFont="1" applyBorder="1" applyAlignment="1">
      <alignment horizontal="center" vertical="center"/>
    </xf>
    <xf numFmtId="0" fontId="118" fillId="0" borderId="247" xfId="0" applyFont="1" applyBorder="1" applyAlignment="1">
      <alignment horizontal="center" vertical="center"/>
    </xf>
    <xf numFmtId="0" fontId="162" fillId="9" borderId="126" xfId="0" applyFont="1" applyFill="1" applyBorder="1" applyAlignment="1">
      <alignment horizontal="center" vertical="center"/>
    </xf>
    <xf numFmtId="0" fontId="6" fillId="9" borderId="127" xfId="0" applyFont="1" applyFill="1" applyBorder="1" applyAlignment="1">
      <alignment horizontal="center" vertical="center"/>
    </xf>
    <xf numFmtId="0" fontId="2" fillId="135" borderId="127" xfId="0" applyFont="1" applyFill="1" applyBorder="1" applyAlignment="1">
      <alignment horizontal="center" vertical="center" wrapText="1"/>
    </xf>
    <xf numFmtId="0" fontId="2" fillId="135" borderId="127" xfId="0" applyFont="1" applyFill="1" applyBorder="1" applyAlignment="1">
      <alignment horizontal="center" vertical="center"/>
    </xf>
    <xf numFmtId="0" fontId="6" fillId="9" borderId="99" xfId="0" applyFont="1" applyFill="1" applyBorder="1" applyAlignment="1">
      <alignment horizontal="center" vertical="center"/>
    </xf>
    <xf numFmtId="0" fontId="0" fillId="0" borderId="240" xfId="0" applyBorder="1" applyAlignment="1">
      <alignment horizontal="center"/>
    </xf>
    <xf numFmtId="0" fontId="0" fillId="0" borderId="93" xfId="0" applyBorder="1" applyAlignment="1">
      <alignment horizontal="center"/>
    </xf>
    <xf numFmtId="0" fontId="0" fillId="0" borderId="241" xfId="0" applyBorder="1" applyAlignment="1">
      <alignment horizontal="center"/>
    </xf>
    <xf numFmtId="0" fontId="163" fillId="5" borderId="29" xfId="0" applyFont="1" applyFill="1" applyBorder="1" applyAlignment="1">
      <alignment horizontal="left" vertical="center" indent="1"/>
    </xf>
    <xf numFmtId="0" fontId="51" fillId="5" borderId="16" xfId="0" applyFont="1" applyFill="1" applyBorder="1" applyAlignment="1">
      <alignment horizontal="left" vertical="center" indent="1"/>
    </xf>
    <xf numFmtId="0" fontId="164" fillId="5" borderId="16" xfId="0" applyFont="1" applyFill="1" applyBorder="1" applyAlignment="1">
      <alignment vertical="center"/>
    </xf>
    <xf numFmtId="0" fontId="164" fillId="5" borderId="16" xfId="0" applyFont="1" applyFill="1" applyBorder="1" applyAlignment="1">
      <alignment horizontal="center" vertical="center"/>
    </xf>
    <xf numFmtId="0" fontId="153" fillId="136" borderId="31" xfId="0" applyFont="1" applyFill="1" applyBorder="1" applyAlignment="1">
      <alignment horizontal="center" vertical="center"/>
    </xf>
    <xf numFmtId="0" fontId="0" fillId="0" borderId="235" xfId="0" applyBorder="1" applyAlignment="1">
      <alignment horizontal="center"/>
    </xf>
    <xf numFmtId="0" fontId="0" fillId="0" borderId="16" xfId="0" applyBorder="1" applyAlignment="1">
      <alignment horizontal="center"/>
    </xf>
    <xf numFmtId="0" fontId="0" fillId="0" borderId="236" xfId="0" applyBorder="1" applyAlignment="1">
      <alignment horizontal="center"/>
    </xf>
    <xf numFmtId="0" fontId="153" fillId="137" borderId="31" xfId="0" applyFont="1" applyFill="1" applyBorder="1" applyAlignment="1">
      <alignment horizontal="center" vertical="center"/>
    </xf>
    <xf numFmtId="0" fontId="163" fillId="38" borderId="29" xfId="0" applyFont="1" applyFill="1" applyBorder="1" applyAlignment="1">
      <alignment horizontal="left" vertical="center" indent="1"/>
    </xf>
    <xf numFmtId="0" fontId="164" fillId="38" borderId="16" xfId="0" applyFont="1" applyFill="1" applyBorder="1" applyAlignment="1">
      <alignment vertical="center"/>
    </xf>
    <xf numFmtId="0" fontId="164" fillId="120" borderId="16" xfId="0" applyFont="1" applyFill="1" applyBorder="1" applyAlignment="1">
      <alignment vertical="center"/>
    </xf>
    <xf numFmtId="0" fontId="164" fillId="120" borderId="16" xfId="0" applyFont="1" applyFill="1" applyBorder="1" applyAlignment="1">
      <alignment horizontal="center" vertical="center"/>
    </xf>
    <xf numFmtId="0" fontId="165" fillId="138" borderId="31" xfId="0" applyFont="1" applyFill="1" applyBorder="1" applyAlignment="1">
      <alignment horizontal="center" vertical="center"/>
    </xf>
    <xf numFmtId="0" fontId="163" fillId="39" borderId="29" xfId="0" applyFont="1" applyFill="1" applyBorder="1" applyAlignment="1">
      <alignment horizontal="left" vertical="center" indent="1"/>
    </xf>
    <xf numFmtId="0" fontId="164" fillId="39" borderId="16" xfId="0" applyFont="1" applyFill="1" applyBorder="1" applyAlignment="1">
      <alignment vertical="center"/>
    </xf>
    <xf numFmtId="0" fontId="164" fillId="90" borderId="16" xfId="0" applyFont="1" applyFill="1" applyBorder="1" applyAlignment="1">
      <alignment vertical="center"/>
    </xf>
    <xf numFmtId="0" fontId="164" fillId="90" borderId="16" xfId="0" applyFont="1" applyFill="1" applyBorder="1" applyAlignment="1">
      <alignment horizontal="center" vertical="center"/>
    </xf>
    <xf numFmtId="0" fontId="153" fillId="69" borderId="31" xfId="0" applyFont="1" applyFill="1" applyBorder="1" applyAlignment="1">
      <alignment horizontal="center" vertical="center"/>
    </xf>
    <xf numFmtId="0" fontId="153" fillId="139" borderId="31" xfId="0" applyFont="1" applyFill="1" applyBorder="1" applyAlignment="1">
      <alignment horizontal="center" vertical="center"/>
    </xf>
    <xf numFmtId="0" fontId="164" fillId="6" borderId="16" xfId="0" applyFont="1" applyFill="1" applyBorder="1" applyAlignment="1">
      <alignment vertical="center"/>
    </xf>
    <xf numFmtId="0" fontId="164" fillId="6" borderId="16" xfId="0" applyFont="1" applyFill="1" applyBorder="1" applyAlignment="1">
      <alignment horizontal="center" vertical="center"/>
    </xf>
    <xf numFmtId="0" fontId="153" fillId="73" borderId="31" xfId="0" applyFont="1" applyFill="1" applyBorder="1" applyAlignment="1">
      <alignment horizontal="center" vertical="center"/>
    </xf>
    <xf numFmtId="0" fontId="153" fillId="38" borderId="31" xfId="0" applyFont="1" applyFill="1" applyBorder="1" applyAlignment="1">
      <alignment horizontal="center" vertical="center"/>
    </xf>
    <xf numFmtId="0" fontId="153" fillId="140" borderId="31" xfId="0" applyFont="1" applyFill="1" applyBorder="1" applyAlignment="1">
      <alignment horizontal="center" vertical="center"/>
    </xf>
    <xf numFmtId="0" fontId="153" fillId="5" borderId="31" xfId="0" applyFont="1" applyFill="1" applyBorder="1" applyAlignment="1">
      <alignment horizontal="center" vertical="center"/>
    </xf>
    <xf numFmtId="0" fontId="25" fillId="0" borderId="237" xfId="0" applyFont="1" applyBorder="1" applyAlignment="1">
      <alignment horizontal="center"/>
    </xf>
    <xf numFmtId="0" fontId="25" fillId="0" borderId="238" xfId="0" applyFont="1" applyBorder="1" applyAlignment="1">
      <alignment horizontal="center"/>
    </xf>
    <xf numFmtId="0" fontId="25" fillId="0" borderId="239" xfId="0" applyFont="1" applyBorder="1" applyAlignment="1">
      <alignment horizontal="center"/>
    </xf>
    <xf numFmtId="0" fontId="166" fillId="0" borderId="187" xfId="0" applyFont="1" applyBorder="1" applyAlignment="1">
      <alignment horizontal="left" vertical="center" indent="1"/>
    </xf>
    <xf numFmtId="0" fontId="167" fillId="0" borderId="189" xfId="0" applyFont="1" applyBorder="1" applyAlignment="1">
      <alignment horizontal="center" vertical="center"/>
    </xf>
    <xf numFmtId="0" fontId="1" fillId="0" borderId="189" xfId="0" applyFont="1" applyBorder="1" applyAlignment="1">
      <alignment horizontal="center" vertical="center"/>
    </xf>
    <xf numFmtId="0" fontId="1" fillId="0" borderId="190" xfId="0" applyFont="1" applyBorder="1" applyAlignment="1">
      <alignment horizontal="center" vertical="center"/>
    </xf>
    <xf numFmtId="0" fontId="51" fillId="38" borderId="16" xfId="0" quotePrefix="1" applyFont="1" applyFill="1" applyBorder="1" applyAlignment="1">
      <alignment horizontal="left" vertical="center" indent="1"/>
    </xf>
    <xf numFmtId="0" fontId="51" fillId="39" borderId="16" xfId="0" quotePrefix="1" applyFont="1" applyFill="1" applyBorder="1" applyAlignment="1">
      <alignment horizontal="left" vertical="center" indent="1"/>
    </xf>
    <xf numFmtId="0" fontId="12" fillId="56" borderId="16" xfId="0" applyFont="1" applyFill="1" applyBorder="1" applyAlignment="1">
      <alignment horizontal="center" wrapText="1"/>
    </xf>
    <xf numFmtId="0" fontId="168" fillId="0" borderId="0" xfId="3" applyFont="1" applyAlignment="1">
      <alignment horizontal="left"/>
    </xf>
    <xf numFmtId="16" fontId="8" fillId="0" borderId="18" xfId="0" applyNumberFormat="1" applyFont="1" applyBorder="1" applyAlignment="1">
      <alignment horizontal="center" wrapText="1"/>
    </xf>
    <xf numFmtId="16" fontId="8" fillId="0" borderId="96" xfId="0" applyNumberFormat="1" applyFont="1" applyBorder="1" applyAlignment="1">
      <alignment horizontal="center" wrapText="1"/>
    </xf>
    <xf numFmtId="0" fontId="8" fillId="0" borderId="17" xfId="0" applyFont="1" applyBorder="1" applyAlignment="1">
      <alignment horizontal="center" wrapText="1"/>
    </xf>
    <xf numFmtId="16" fontId="8" fillId="0" borderId="23" xfId="0" applyNumberFormat="1" applyFont="1" applyBorder="1" applyAlignment="1">
      <alignment horizontal="center" wrapText="1"/>
    </xf>
    <xf numFmtId="0" fontId="8" fillId="0" borderId="32" xfId="0" applyFont="1" applyBorder="1" applyAlignment="1">
      <alignment horizontal="center" wrapText="1"/>
    </xf>
    <xf numFmtId="16" fontId="8" fillId="0" borderId="16" xfId="0" applyNumberFormat="1" applyFont="1" applyBorder="1" applyAlignment="1">
      <alignment horizontal="center" wrapText="1"/>
    </xf>
    <xf numFmtId="16" fontId="8" fillId="0" borderId="93" xfId="0" applyNumberFormat="1" applyFont="1" applyBorder="1" applyAlignment="1" applyProtection="1">
      <alignment horizontal="center" wrapText="1"/>
      <protection locked="0"/>
    </xf>
    <xf numFmtId="16" fontId="8" fillId="0" borderId="16" xfId="0" applyNumberFormat="1" applyFont="1" applyBorder="1" applyAlignment="1" applyProtection="1">
      <alignment horizontal="center" wrapText="1"/>
      <protection locked="0"/>
    </xf>
    <xf numFmtId="16" fontId="8" fillId="0" borderId="16" xfId="0" applyNumberFormat="1" applyFont="1" applyBorder="1" applyAlignment="1" applyProtection="1">
      <alignment horizontal="center"/>
      <protection locked="0"/>
    </xf>
    <xf numFmtId="49" fontId="12" fillId="38" borderId="30" xfId="1" applyNumberFormat="1" applyFont="1" applyFill="1" applyBorder="1" applyAlignment="1">
      <alignment horizontal="left"/>
    </xf>
    <xf numFmtId="0" fontId="8" fillId="56" borderId="0" xfId="0" applyFont="1" applyFill="1" applyAlignment="1">
      <alignment horizontal="center" wrapText="1"/>
    </xf>
    <xf numFmtId="0" fontId="10" fillId="73" borderId="0" xfId="3" applyFill="1"/>
    <xf numFmtId="16" fontId="12" fillId="70" borderId="16" xfId="0" applyNumberFormat="1" applyFont="1" applyFill="1" applyBorder="1" applyAlignment="1" applyProtection="1">
      <alignment horizontal="center"/>
      <protection locked="0"/>
    </xf>
    <xf numFmtId="0" fontId="25" fillId="29" borderId="395" xfId="0" applyFont="1" applyFill="1" applyBorder="1" applyAlignment="1">
      <alignment horizontal="left" wrapText="1"/>
    </xf>
    <xf numFmtId="0" fontId="55" fillId="29" borderId="395" xfId="0" applyFont="1" applyFill="1" applyBorder="1" applyAlignment="1">
      <alignment horizontal="center" vertical="center" wrapText="1"/>
    </xf>
    <xf numFmtId="0" fontId="12" fillId="57" borderId="33" xfId="0" applyFont="1" applyFill="1" applyBorder="1" applyAlignment="1" applyProtection="1">
      <alignment horizontal="center" wrapText="1"/>
      <protection locked="0"/>
    </xf>
    <xf numFmtId="16" fontId="12" fillId="90" borderId="16" xfId="0" applyNumberFormat="1" applyFont="1" applyFill="1" applyBorder="1" applyAlignment="1" applyProtection="1">
      <alignment horizontal="center" wrapText="1"/>
      <protection locked="0"/>
    </xf>
    <xf numFmtId="16" fontId="12" fillId="71" borderId="16" xfId="0" applyNumberFormat="1" applyFont="1" applyFill="1" applyBorder="1" applyAlignment="1" applyProtection="1">
      <alignment horizontal="center" wrapText="1"/>
      <protection locked="0"/>
    </xf>
    <xf numFmtId="49" fontId="12" fillId="57" borderId="16" xfId="1" applyNumberFormat="1" applyFont="1" applyFill="1" applyBorder="1" applyAlignment="1" applyProtection="1">
      <alignment wrapText="1"/>
      <protection locked="0"/>
    </xf>
    <xf numFmtId="164" fontId="8" fillId="0" borderId="116" xfId="0" applyNumberFormat="1" applyFont="1" applyBorder="1" applyAlignment="1">
      <alignment horizontal="right" wrapText="1" indent="1"/>
    </xf>
    <xf numFmtId="164" fontId="8" fillId="0" borderId="15" xfId="0" applyNumberFormat="1" applyFont="1" applyBorder="1" applyAlignment="1">
      <alignment horizontal="center" wrapText="1" indent="1"/>
    </xf>
    <xf numFmtId="164" fontId="8" fillId="0" borderId="93" xfId="0" applyNumberFormat="1" applyFont="1" applyBorder="1" applyAlignment="1">
      <alignment horizontal="center" indent="1"/>
    </xf>
    <xf numFmtId="1" fontId="8" fillId="0" borderId="116" xfId="0" applyNumberFormat="1" applyFont="1" applyBorder="1" applyAlignment="1">
      <alignment horizontal="center"/>
    </xf>
    <xf numFmtId="1" fontId="12" fillId="0" borderId="137" xfId="0" applyNumberFormat="1" applyFont="1" applyBorder="1" applyAlignment="1">
      <alignment horizontal="center"/>
    </xf>
    <xf numFmtId="1" fontId="8" fillId="0" borderId="137" xfId="0" applyNumberFormat="1" applyFont="1" applyBorder="1" applyAlignment="1">
      <alignment horizontal="center"/>
    </xf>
    <xf numFmtId="1" fontId="12" fillId="0" borderId="164" xfId="0" applyNumberFormat="1" applyFont="1" applyBorder="1" applyAlignment="1">
      <alignment horizontal="center"/>
    </xf>
    <xf numFmtId="0" fontId="8" fillId="0" borderId="223" xfId="0" applyFont="1" applyBorder="1" applyAlignment="1">
      <alignment horizontal="center"/>
    </xf>
    <xf numFmtId="1" fontId="8" fillId="0" borderId="93" xfId="0" applyNumberFormat="1" applyFont="1" applyBorder="1" applyAlignment="1">
      <alignment horizontal="center"/>
    </xf>
    <xf numFmtId="1" fontId="8" fillId="0" borderId="164" xfId="0" applyNumberFormat="1" applyFont="1" applyBorder="1" applyAlignment="1">
      <alignment horizontal="center"/>
    </xf>
    <xf numFmtId="1" fontId="12" fillId="0" borderId="223" xfId="0" applyNumberFormat="1" applyFont="1" applyBorder="1" applyAlignment="1">
      <alignment horizontal="center"/>
    </xf>
    <xf numFmtId="18" fontId="8" fillId="0" borderId="116" xfId="0" applyNumberFormat="1" applyFont="1" applyBorder="1" applyAlignment="1">
      <alignment horizontal="center"/>
    </xf>
    <xf numFmtId="18" fontId="8" fillId="0" borderId="93" xfId="0" applyNumberFormat="1" applyFont="1" applyBorder="1" applyAlignment="1">
      <alignment horizontal="center"/>
    </xf>
    <xf numFmtId="2" fontId="8" fillId="0" borderId="93" xfId="0" applyNumberFormat="1" applyFont="1" applyBorder="1" applyAlignment="1">
      <alignment horizontal="center"/>
    </xf>
    <xf numFmtId="2" fontId="8" fillId="18" borderId="164" xfId="0" applyNumberFormat="1" applyFont="1" applyFill="1" applyBorder="1" applyAlignment="1">
      <alignment horizontal="center"/>
    </xf>
    <xf numFmtId="1" fontId="8" fillId="0" borderId="223" xfId="0" applyNumberFormat="1" applyFont="1" applyBorder="1" applyAlignment="1">
      <alignment horizontal="center"/>
    </xf>
    <xf numFmtId="0" fontId="9" fillId="0" borderId="116" xfId="0" applyFont="1" applyBorder="1" applyAlignment="1">
      <alignment horizontal="left" indent="1"/>
    </xf>
    <xf numFmtId="0" fontId="8" fillId="0" borderId="164" xfId="0" applyFont="1" applyBorder="1" applyAlignment="1">
      <alignment horizontal="right"/>
    </xf>
    <xf numFmtId="1" fontId="12" fillId="0" borderId="223" xfId="0" applyNumberFormat="1" applyFont="1" applyBorder="1" applyAlignment="1">
      <alignment vertical="top" wrapText="1"/>
    </xf>
    <xf numFmtId="16" fontId="8" fillId="0" borderId="93" xfId="0" applyNumberFormat="1" applyFont="1" applyBorder="1" applyAlignment="1">
      <alignment horizontal="center" wrapText="1"/>
    </xf>
    <xf numFmtId="16" fontId="8" fillId="0" borderId="0" xfId="0" applyNumberFormat="1" applyFont="1" applyAlignment="1">
      <alignment horizontal="center" wrapText="1"/>
    </xf>
    <xf numFmtId="0" fontId="8" fillId="0" borderId="223" xfId="0" applyFont="1" applyBorder="1" applyAlignment="1">
      <alignment horizontal="left" wrapText="1"/>
    </xf>
    <xf numFmtId="0" fontId="8" fillId="57" borderId="116" xfId="2" applyFont="1" applyFill="1" applyBorder="1" applyAlignment="1" applyProtection="1">
      <alignment horizontal="left" wrapText="1"/>
    </xf>
    <xf numFmtId="0" fontId="8" fillId="57" borderId="15" xfId="2" applyFont="1" applyFill="1" applyBorder="1" applyAlignment="1" applyProtection="1">
      <alignment horizontal="left" wrapText="1"/>
    </xf>
    <xf numFmtId="0" fontId="8" fillId="57" borderId="93" xfId="2" applyFont="1" applyFill="1" applyBorder="1" applyAlignment="1" applyProtection="1">
      <alignment horizontal="left" wrapText="1"/>
    </xf>
    <xf numFmtId="0" fontId="8" fillId="0" borderId="164" xfId="2" applyFont="1" applyFill="1" applyBorder="1" applyAlignment="1" applyProtection="1">
      <alignment horizontal="center" wrapText="1"/>
    </xf>
    <xf numFmtId="0" fontId="8" fillId="0" borderId="164" xfId="0" applyFont="1" applyBorder="1" applyAlignment="1">
      <alignment horizontal="center" wrapText="1"/>
    </xf>
    <xf numFmtId="0" fontId="8" fillId="0" borderId="116" xfId="2" applyFont="1" applyFill="1" applyBorder="1" applyAlignment="1" applyProtection="1">
      <alignment horizontal="left" wrapText="1"/>
    </xf>
    <xf numFmtId="0" fontId="8" fillId="0" borderId="93" xfId="0" applyFont="1" applyBorder="1" applyAlignment="1">
      <alignment horizontal="center"/>
    </xf>
    <xf numFmtId="0" fontId="8" fillId="0" borderId="93" xfId="0" applyFont="1" applyBorder="1" applyAlignment="1">
      <alignment horizontal="center" wrapText="1"/>
    </xf>
    <xf numFmtId="44" fontId="7" fillId="20" borderId="116" xfId="1" applyFont="1" applyFill="1" applyBorder="1" applyAlignment="1" applyProtection="1">
      <alignment horizontal="center" wrapText="1"/>
    </xf>
    <xf numFmtId="44" fontId="12" fillId="0" borderId="93" xfId="1" applyFont="1" applyFill="1" applyBorder="1" applyAlignment="1" applyProtection="1">
      <alignment horizontal="center" wrapText="1"/>
    </xf>
    <xf numFmtId="49" fontId="12" fillId="57" borderId="93" xfId="1" applyNumberFormat="1" applyFont="1" applyFill="1" applyBorder="1" applyAlignment="1" applyProtection="1">
      <alignment horizontal="center"/>
    </xf>
    <xf numFmtId="44" fontId="8" fillId="0" borderId="93" xfId="1" applyFont="1" applyFill="1" applyBorder="1" applyAlignment="1" applyProtection="1">
      <alignment horizontal="center" wrapText="1"/>
    </xf>
    <xf numFmtId="44" fontId="13" fillId="38" borderId="93" xfId="1" applyFont="1" applyFill="1" applyBorder="1" applyAlignment="1" applyProtection="1">
      <alignment horizontal="center" wrapText="1"/>
    </xf>
    <xf numFmtId="0" fontId="8" fillId="57" borderId="164" xfId="1" applyNumberFormat="1" applyFont="1" applyFill="1" applyBorder="1" applyAlignment="1" applyProtection="1">
      <alignment horizontal="center" wrapText="1"/>
    </xf>
    <xf numFmtId="0" fontId="8" fillId="37" borderId="116" xfId="1" applyNumberFormat="1" applyFont="1" applyFill="1" applyBorder="1" applyAlignment="1" applyProtection="1">
      <alignment wrapText="1"/>
    </xf>
    <xf numFmtId="0" fontId="8" fillId="37" borderId="93" xfId="1" applyNumberFormat="1" applyFont="1" applyFill="1" applyBorder="1" applyAlignment="1" applyProtection="1">
      <alignment wrapText="1"/>
    </xf>
    <xf numFmtId="0" fontId="8" fillId="0" borderId="164" xfId="1" applyNumberFormat="1" applyFont="1" applyFill="1" applyBorder="1" applyAlignment="1" applyProtection="1">
      <alignment wrapText="1"/>
    </xf>
    <xf numFmtId="0" fontId="8" fillId="0" borderId="116" xfId="1" applyNumberFormat="1" applyFont="1" applyFill="1" applyBorder="1" applyAlignment="1" applyProtection="1">
      <alignment wrapText="1"/>
    </xf>
    <xf numFmtId="0" fontId="8" fillId="0" borderId="164" xfId="1" applyNumberFormat="1" applyFont="1" applyFill="1" applyBorder="1" applyAlignment="1" applyProtection="1">
      <alignment horizontal="left" wrapText="1"/>
    </xf>
    <xf numFmtId="0" fontId="8" fillId="0" borderId="116" xfId="1" applyNumberFormat="1" applyFont="1" applyFill="1" applyBorder="1" applyAlignment="1" applyProtection="1">
      <alignment horizontal="left" wrapText="1"/>
    </xf>
    <xf numFmtId="0" fontId="8" fillId="0" borderId="93" xfId="1" applyNumberFormat="1" applyFont="1" applyFill="1" applyBorder="1" applyAlignment="1" applyProtection="1">
      <alignment horizontal="left" wrapText="1"/>
    </xf>
    <xf numFmtId="0" fontId="8" fillId="0" borderId="164" xfId="0" applyFont="1" applyBorder="1" applyAlignment="1">
      <alignment horizontal="left" wrapText="1"/>
    </xf>
    <xf numFmtId="166" fontId="8" fillId="18" borderId="223" xfId="0" applyNumberFormat="1" applyFont="1" applyFill="1" applyBorder="1" applyAlignment="1">
      <alignment horizontal="right"/>
    </xf>
    <xf numFmtId="0" fontId="27" fillId="0" borderId="289" xfId="0" applyFont="1" applyBorder="1" applyAlignment="1">
      <alignment horizontal="center" wrapText="1"/>
    </xf>
    <xf numFmtId="0" fontId="54" fillId="57" borderId="116" xfId="0" applyFont="1" applyFill="1" applyBorder="1" applyAlignment="1">
      <alignment horizontal="left" wrapText="1"/>
    </xf>
    <xf numFmtId="0" fontId="10" fillId="57" borderId="93" xfId="3" applyFill="1" applyBorder="1" applyAlignment="1">
      <alignment horizontal="left"/>
    </xf>
    <xf numFmtId="1" fontId="66" fillId="0" borderId="100" xfId="0" applyNumberFormat="1" applyFont="1" applyBorder="1" applyAlignment="1">
      <alignment horizontal="center"/>
    </xf>
    <xf numFmtId="16" fontId="12" fillId="0" borderId="96" xfId="0" applyNumberFormat="1" applyFont="1" applyBorder="1" applyAlignment="1">
      <alignment horizontal="center" wrapText="1"/>
    </xf>
    <xf numFmtId="1" fontId="12" fillId="0" borderId="221" xfId="0" applyNumberFormat="1" applyFont="1" applyBorder="1" applyAlignment="1">
      <alignment horizontal="center"/>
    </xf>
    <xf numFmtId="1" fontId="12" fillId="0" borderId="27" xfId="0" applyNumberFormat="1" applyFont="1" applyBorder="1" applyAlignment="1">
      <alignment horizontal="center"/>
    </xf>
    <xf numFmtId="1" fontId="70" fillId="0" borderId="100" xfId="0" applyNumberFormat="1" applyFont="1" applyBorder="1" applyAlignment="1">
      <alignment horizontal="center"/>
    </xf>
    <xf numFmtId="2" fontId="12" fillId="0" borderId="97" xfId="0" applyNumberFormat="1" applyFont="1" applyBorder="1" applyAlignment="1">
      <alignment horizontal="center"/>
    </xf>
    <xf numFmtId="0" fontId="17" fillId="0" borderId="138" xfId="0" applyFont="1" applyBorder="1" applyAlignment="1">
      <alignment horizontal="left" indent="1"/>
    </xf>
    <xf numFmtId="0" fontId="17" fillId="0" borderId="96" xfId="0" applyFont="1" applyBorder="1"/>
    <xf numFmtId="0" fontId="12" fillId="0" borderId="97" xfId="0" applyFont="1" applyBorder="1" applyAlignment="1">
      <alignment horizontal="right"/>
    </xf>
    <xf numFmtId="0" fontId="12" fillId="0" borderId="96" xfId="0" applyFont="1" applyBorder="1" applyAlignment="1">
      <alignment horizontal="center" wrapText="1"/>
    </xf>
    <xf numFmtId="44" fontId="12" fillId="0" borderId="96" xfId="1" applyFont="1" applyFill="1" applyBorder="1" applyAlignment="1" applyProtection="1">
      <alignment horizontal="center" wrapText="1"/>
    </xf>
    <xf numFmtId="0" fontId="12" fillId="0" borderId="97" xfId="1" applyNumberFormat="1" applyFont="1" applyFill="1" applyBorder="1" applyAlignment="1" applyProtection="1">
      <alignment horizontal="center" wrapText="1"/>
    </xf>
    <xf numFmtId="166" fontId="12" fillId="0" borderId="100" xfId="0" applyNumberFormat="1" applyFont="1" applyBorder="1" applyAlignment="1">
      <alignment horizontal="right"/>
    </xf>
    <xf numFmtId="0" fontId="12" fillId="57" borderId="138" xfId="0" applyFont="1" applyFill="1" applyBorder="1" applyAlignment="1">
      <alignment horizontal="left" wrapText="1"/>
    </xf>
    <xf numFmtId="0" fontId="12" fillId="57" borderId="96" xfId="0" applyFont="1" applyFill="1" applyBorder="1" applyAlignment="1">
      <alignment horizontal="left" wrapText="1"/>
    </xf>
    <xf numFmtId="0" fontId="12" fillId="57" borderId="138" xfId="2" applyFont="1" applyFill="1" applyBorder="1" applyAlignment="1" applyProtection="1">
      <alignment horizontal="left" wrapText="1"/>
    </xf>
    <xf numFmtId="0" fontId="12" fillId="57" borderId="30" xfId="2" applyFont="1" applyFill="1" applyBorder="1" applyAlignment="1" applyProtection="1">
      <alignment horizontal="left" wrapText="1"/>
    </xf>
    <xf numFmtId="0" fontId="12" fillId="57" borderId="96" xfId="2" applyFont="1" applyFill="1" applyBorder="1" applyAlignment="1" applyProtection="1">
      <alignment horizontal="left" wrapText="1"/>
    </xf>
    <xf numFmtId="44" fontId="7" fillId="20" borderId="138" xfId="1" applyFont="1" applyFill="1" applyBorder="1" applyAlignment="1" applyProtection="1">
      <alignment horizontal="center" wrapText="1"/>
    </xf>
    <xf numFmtId="49" fontId="12" fillId="57" borderId="96" xfId="1" applyNumberFormat="1" applyFont="1" applyFill="1" applyBorder="1" applyAlignment="1" applyProtection="1">
      <alignment horizontal="center"/>
    </xf>
    <xf numFmtId="0" fontId="8" fillId="0" borderId="18" xfId="0" applyFont="1" applyBorder="1"/>
    <xf numFmtId="0" fontId="12" fillId="57" borderId="0" xfId="0" applyFont="1" applyFill="1" applyAlignment="1">
      <alignment horizontal="center" wrapText="1"/>
    </xf>
    <xf numFmtId="0" fontId="51" fillId="28" borderId="33" xfId="0" applyFont="1" applyFill="1" applyBorder="1" applyAlignment="1" applyProtection="1">
      <alignment horizontal="center" wrapText="1"/>
      <protection locked="0"/>
    </xf>
    <xf numFmtId="0" fontId="12" fillId="28" borderId="33" xfId="0" applyFont="1" applyFill="1" applyBorder="1" applyAlignment="1" applyProtection="1">
      <alignment horizontal="center" wrapText="1"/>
      <protection locked="0"/>
    </xf>
    <xf numFmtId="0" fontId="10" fillId="0" borderId="93" xfId="3" applyBorder="1"/>
    <xf numFmtId="0" fontId="169" fillId="0" borderId="0" xfId="0" applyFont="1" applyAlignment="1">
      <alignment horizontal="left" vertical="center"/>
    </xf>
    <xf numFmtId="0" fontId="172" fillId="0" borderId="0" xfId="0" applyFont="1"/>
    <xf numFmtId="0" fontId="27" fillId="0" borderId="289" xfId="0" applyFont="1" applyBorder="1" applyAlignment="1">
      <alignment horizontal="center"/>
    </xf>
    <xf numFmtId="0" fontId="9" fillId="0" borderId="93" xfId="0" applyFont="1" applyBorder="1"/>
    <xf numFmtId="0" fontId="8" fillId="57" borderId="107" xfId="0" applyFont="1" applyFill="1" applyBorder="1" applyAlignment="1">
      <alignment horizontal="center" wrapText="1"/>
    </xf>
    <xf numFmtId="0" fontId="55" fillId="57" borderId="395" xfId="0" applyFont="1" applyFill="1" applyBorder="1" applyAlignment="1">
      <alignment horizontal="center" vertical="center" wrapText="1"/>
    </xf>
    <xf numFmtId="0" fontId="12" fillId="57" borderId="16" xfId="0" applyFont="1" applyFill="1" applyBorder="1" applyAlignment="1">
      <alignment horizontal="center" wrapText="1"/>
    </xf>
    <xf numFmtId="16" fontId="12" fillId="0" borderId="0" xfId="0" applyNumberFormat="1" applyFont="1"/>
    <xf numFmtId="0" fontId="70" fillId="28" borderId="33" xfId="0" applyFont="1" applyFill="1" applyBorder="1" applyAlignment="1" applyProtection="1">
      <alignment horizontal="right" wrapText="1"/>
      <protection locked="0"/>
    </xf>
    <xf numFmtId="0" fontId="17" fillId="28" borderId="33" xfId="0" applyFont="1" applyFill="1" applyBorder="1" applyAlignment="1" applyProtection="1">
      <alignment horizontal="left" wrapText="1"/>
      <protection locked="0"/>
    </xf>
    <xf numFmtId="16" fontId="12" fillId="39" borderId="96" xfId="0" applyNumberFormat="1" applyFont="1" applyFill="1" applyBorder="1" applyAlignment="1">
      <alignment horizontal="center" wrapText="1"/>
    </xf>
    <xf numFmtId="164" fontId="8" fillId="0" borderId="16" xfId="0" applyNumberFormat="1" applyFont="1" applyBorder="1" applyAlignment="1">
      <alignment horizontal="center" wrapText="1" indent="1"/>
    </xf>
    <xf numFmtId="0" fontId="8" fillId="0" borderId="16" xfId="0" applyFont="1" applyBorder="1" applyAlignment="1">
      <alignment wrapText="1"/>
    </xf>
    <xf numFmtId="44" fontId="7" fillId="57" borderId="16" xfId="1" applyFont="1" applyFill="1" applyBorder="1" applyAlignment="1" applyProtection="1">
      <alignment horizontal="right" wrapText="1"/>
    </xf>
    <xf numFmtId="0" fontId="124" fillId="0" borderId="0" xfId="0" applyFont="1" applyAlignment="1">
      <alignment horizontal="center" vertical="center"/>
    </xf>
    <xf numFmtId="0" fontId="124" fillId="115" borderId="0" xfId="0" applyFont="1" applyFill="1" applyAlignment="1">
      <alignment horizontal="center" vertical="top"/>
    </xf>
    <xf numFmtId="0" fontId="124" fillId="115" borderId="305" xfId="0" applyFont="1" applyFill="1" applyBorder="1" applyAlignment="1">
      <alignment horizontal="center" vertical="top"/>
    </xf>
    <xf numFmtId="0" fontId="124" fillId="4" borderId="0" xfId="0" applyFont="1" applyFill="1" applyAlignment="1">
      <alignment horizontal="center" vertical="top"/>
    </xf>
    <xf numFmtId="0" fontId="113" fillId="68" borderId="294" xfId="0" applyFont="1" applyFill="1" applyBorder="1" applyAlignment="1">
      <alignment horizontal="left"/>
    </xf>
    <xf numFmtId="0" fontId="113" fillId="28" borderId="294" xfId="0" applyFont="1" applyFill="1" applyBorder="1" applyAlignment="1">
      <alignment horizontal="left"/>
    </xf>
    <xf numFmtId="0" fontId="95" fillId="72" borderId="266" xfId="0" applyFont="1" applyFill="1" applyBorder="1" applyAlignment="1">
      <alignment horizontal="center" vertical="center"/>
    </xf>
    <xf numFmtId="0" fontId="95" fillId="72" borderId="267" xfId="0" applyFont="1" applyFill="1" applyBorder="1" applyAlignment="1">
      <alignment horizontal="center" vertical="center"/>
    </xf>
    <xf numFmtId="0" fontId="95" fillId="72" borderId="268" xfId="0" applyFont="1" applyFill="1" applyBorder="1" applyAlignment="1">
      <alignment horizontal="center" vertical="center"/>
    </xf>
    <xf numFmtId="0" fontId="8" fillId="18" borderId="202" xfId="0" applyFont="1" applyFill="1" applyBorder="1" applyAlignment="1">
      <alignment horizontal="center" wrapText="1"/>
    </xf>
    <xf numFmtId="0" fontId="8" fillId="18" borderId="204" xfId="0" applyFont="1" applyFill="1" applyBorder="1" applyAlignment="1">
      <alignment horizontal="center" wrapText="1"/>
    </xf>
    <xf numFmtId="0" fontId="8" fillId="18" borderId="207" xfId="0" applyFont="1" applyFill="1" applyBorder="1" applyAlignment="1">
      <alignment horizontal="center" wrapText="1"/>
    </xf>
    <xf numFmtId="0" fontId="8" fillId="18" borderId="209" xfId="0" applyFont="1" applyFill="1" applyBorder="1" applyAlignment="1">
      <alignment horizontal="center" wrapText="1"/>
    </xf>
    <xf numFmtId="0" fontId="8" fillId="18" borderId="212" xfId="0" applyFont="1" applyFill="1" applyBorder="1" applyAlignment="1">
      <alignment horizontal="center" wrapText="1"/>
    </xf>
    <xf numFmtId="0" fontId="8" fillId="18" borderId="214" xfId="0" applyFont="1" applyFill="1" applyBorder="1" applyAlignment="1">
      <alignment horizontal="center" wrapText="1"/>
    </xf>
    <xf numFmtId="0" fontId="13" fillId="18" borderId="217" xfId="0" applyFont="1" applyFill="1" applyBorder="1" applyAlignment="1">
      <alignment horizontal="center" wrapText="1"/>
    </xf>
    <xf numFmtId="0" fontId="13" fillId="18" borderId="219" xfId="0" applyFont="1" applyFill="1" applyBorder="1" applyAlignment="1">
      <alignment horizontal="center" wrapText="1"/>
    </xf>
    <xf numFmtId="164" fontId="25" fillId="18" borderId="0" xfId="0" applyNumberFormat="1" applyFont="1" applyFill="1" applyAlignment="1" applyProtection="1">
      <alignment horizontal="left" wrapText="1" indent="1"/>
      <protection locked="0"/>
    </xf>
    <xf numFmtId="1" fontId="64" fillId="18" borderId="191" xfId="0" applyNumberFormat="1" applyFont="1" applyFill="1" applyBorder="1" applyAlignment="1" applyProtection="1">
      <alignment horizontal="center" vertical="center" wrapText="1"/>
      <protection locked="0"/>
    </xf>
    <xf numFmtId="1" fontId="13" fillId="18" borderId="192" xfId="0" applyNumberFormat="1" applyFont="1" applyFill="1" applyBorder="1" applyAlignment="1" applyProtection="1">
      <alignment horizontal="center" vertical="center" wrapText="1"/>
      <protection locked="0"/>
    </xf>
    <xf numFmtId="1" fontId="13" fillId="18" borderId="195" xfId="0" applyNumberFormat="1" applyFont="1" applyFill="1" applyBorder="1" applyAlignment="1" applyProtection="1">
      <alignment horizontal="center" vertical="center" wrapText="1"/>
      <protection locked="0"/>
    </xf>
    <xf numFmtId="1" fontId="13" fillId="38" borderId="192" xfId="0" applyNumberFormat="1" applyFont="1" applyFill="1" applyBorder="1" applyAlignment="1" applyProtection="1">
      <alignment horizontal="center" vertical="center" wrapText="1"/>
      <protection locked="0"/>
    </xf>
    <xf numFmtId="1" fontId="13" fillId="38" borderId="193" xfId="0" applyNumberFormat="1" applyFont="1" applyFill="1" applyBorder="1" applyAlignment="1" applyProtection="1">
      <alignment horizontal="center" vertical="center" wrapText="1"/>
      <protection locked="0"/>
    </xf>
    <xf numFmtId="1" fontId="13" fillId="38" borderId="194" xfId="0" applyNumberFormat="1" applyFont="1" applyFill="1" applyBorder="1" applyAlignment="1" applyProtection="1">
      <alignment horizontal="center" vertical="center" wrapText="1"/>
      <protection locked="0"/>
    </xf>
    <xf numFmtId="18" fontId="13" fillId="5" borderId="192" xfId="0" applyNumberFormat="1" applyFont="1" applyFill="1" applyBorder="1" applyAlignment="1" applyProtection="1">
      <alignment horizontal="center" vertical="center" wrapText="1"/>
      <protection locked="0"/>
    </xf>
    <xf numFmtId="18" fontId="13" fillId="5" borderId="193" xfId="0" applyNumberFormat="1" applyFont="1" applyFill="1" applyBorder="1" applyAlignment="1" applyProtection="1">
      <alignment horizontal="center" vertical="center" wrapText="1"/>
      <protection locked="0"/>
    </xf>
    <xf numFmtId="18" fontId="13" fillId="5" borderId="194" xfId="0" applyNumberFormat="1" applyFont="1" applyFill="1" applyBorder="1" applyAlignment="1" applyProtection="1">
      <alignment horizontal="center" vertical="center" wrapText="1"/>
      <protection locked="0"/>
    </xf>
    <xf numFmtId="18" fontId="13" fillId="39" borderId="192" xfId="0" applyNumberFormat="1" applyFont="1" applyFill="1" applyBorder="1" applyAlignment="1" applyProtection="1">
      <alignment horizontal="center" vertical="center" wrapText="1"/>
      <protection locked="0"/>
    </xf>
    <xf numFmtId="18" fontId="13" fillId="39" borderId="193" xfId="0" applyNumberFormat="1" applyFont="1" applyFill="1" applyBorder="1" applyAlignment="1" applyProtection="1">
      <alignment horizontal="center" vertical="center" wrapText="1"/>
      <protection locked="0"/>
    </xf>
    <xf numFmtId="18" fontId="13" fillId="39" borderId="194" xfId="0" applyNumberFormat="1" applyFont="1" applyFill="1" applyBorder="1" applyAlignment="1" applyProtection="1">
      <alignment horizontal="center" vertical="center" wrapText="1"/>
      <protection locked="0"/>
    </xf>
    <xf numFmtId="18" fontId="13" fillId="18" borderId="197" xfId="0" applyNumberFormat="1" applyFont="1" applyFill="1" applyBorder="1" applyAlignment="1" applyProtection="1">
      <alignment horizontal="center" wrapText="1"/>
      <protection locked="0"/>
    </xf>
    <xf numFmtId="18" fontId="13" fillId="18" borderId="199" xfId="0" applyNumberFormat="1" applyFont="1" applyFill="1" applyBorder="1" applyAlignment="1" applyProtection="1">
      <alignment horizontal="center" wrapText="1"/>
      <protection locked="0"/>
    </xf>
    <xf numFmtId="0" fontId="17" fillId="0" borderId="229" xfId="0" applyFont="1" applyBorder="1" applyAlignment="1">
      <alignment horizontal="left" vertical="center" wrapText="1"/>
    </xf>
    <xf numFmtId="0" fontId="17" fillId="0" borderId="230" xfId="0" applyFont="1" applyBorder="1" applyAlignment="1">
      <alignment horizontal="left" vertical="center" wrapText="1"/>
    </xf>
    <xf numFmtId="44" fontId="8" fillId="0" borderId="25" xfId="1" applyFont="1" applyFill="1" applyBorder="1" applyAlignment="1" applyProtection="1">
      <alignment horizontal="center" vertical="center" wrapText="1"/>
      <protection locked="0"/>
    </xf>
    <xf numFmtId="44" fontId="8" fillId="0" borderId="164" xfId="1" applyFont="1" applyFill="1" applyBorder="1" applyAlignment="1" applyProtection="1">
      <alignment horizontal="center" vertical="center" wrapText="1"/>
      <protection locked="0"/>
    </xf>
    <xf numFmtId="44" fontId="13" fillId="0" borderId="28" xfId="1" applyFont="1" applyFill="1" applyBorder="1" applyAlignment="1" applyProtection="1">
      <alignment horizontal="center" vertical="center" wrapText="1"/>
      <protection locked="0"/>
    </xf>
    <xf numFmtId="44" fontId="13" fillId="0" borderId="223" xfId="1" applyFont="1" applyFill="1" applyBorder="1" applyAlignment="1" applyProtection="1">
      <alignment horizontal="center" vertical="center" wrapText="1"/>
      <protection locked="0"/>
    </xf>
    <xf numFmtId="44" fontId="8" fillId="0" borderId="23" xfId="1" applyFont="1" applyFill="1" applyBorder="1" applyAlignment="1" applyProtection="1">
      <alignment horizontal="center" vertical="center" wrapText="1"/>
      <protection locked="0"/>
    </xf>
    <xf numFmtId="44" fontId="8" fillId="0" borderId="93" xfId="1" applyFont="1" applyFill="1" applyBorder="1" applyAlignment="1" applyProtection="1">
      <alignment horizontal="center" vertical="center" wrapText="1"/>
      <protection locked="0"/>
    </xf>
    <xf numFmtId="44" fontId="8" fillId="0" borderId="17" xfId="1" applyFont="1" applyFill="1" applyBorder="1" applyAlignment="1" applyProtection="1">
      <alignment horizontal="center" vertical="center" wrapText="1"/>
      <protection locked="0"/>
    </xf>
    <xf numFmtId="44" fontId="8" fillId="0" borderId="137" xfId="1" applyFont="1" applyFill="1" applyBorder="1" applyAlignment="1" applyProtection="1">
      <alignment horizontal="center" vertical="center" wrapText="1"/>
      <protection locked="0"/>
    </xf>
    <xf numFmtId="164" fontId="61" fillId="36" borderId="169" xfId="0" applyNumberFormat="1" applyFont="1" applyFill="1" applyBorder="1" applyAlignment="1" applyProtection="1">
      <alignment horizontal="center" wrapText="1" indent="1"/>
      <protection locked="0"/>
    </xf>
    <xf numFmtId="164" fontId="61" fillId="36" borderId="176" xfId="0" applyNumberFormat="1" applyFont="1" applyFill="1" applyBorder="1" applyAlignment="1" applyProtection="1">
      <alignment horizontal="center" wrapText="1" indent="1"/>
      <protection locked="0"/>
    </xf>
    <xf numFmtId="44" fontId="13" fillId="0" borderId="28" xfId="1" applyFont="1" applyFill="1" applyBorder="1" applyAlignment="1" applyProtection="1">
      <alignment vertical="center" wrapText="1"/>
      <protection locked="0"/>
    </xf>
    <xf numFmtId="44" fontId="13" fillId="0" borderId="223" xfId="1" applyFont="1" applyFill="1" applyBorder="1" applyAlignment="1" applyProtection="1">
      <alignment vertical="center" wrapText="1"/>
      <protection locked="0"/>
    </xf>
    <xf numFmtId="44" fontId="8" fillId="0" borderId="22" xfId="1" applyFont="1" applyFill="1" applyBorder="1" applyAlignment="1" applyProtection="1">
      <alignment horizontal="center" vertical="center" wrapText="1"/>
      <protection locked="0"/>
    </xf>
    <xf numFmtId="44" fontId="8" fillId="0" borderId="116" xfId="1" applyFont="1" applyFill="1" applyBorder="1" applyAlignment="1" applyProtection="1">
      <alignment horizontal="center" vertical="center" wrapText="1"/>
      <protection locked="0"/>
    </xf>
    <xf numFmtId="18" fontId="8" fillId="0" borderId="72" xfId="0" applyNumberFormat="1" applyFont="1" applyBorder="1" applyAlignment="1" applyProtection="1">
      <alignment horizontal="center" vertical="center" wrapText="1"/>
      <protection locked="0"/>
    </xf>
    <xf numFmtId="18" fontId="8" fillId="0" borderId="45" xfId="0" applyNumberFormat="1" applyFont="1" applyBorder="1" applyAlignment="1" applyProtection="1">
      <alignment horizontal="center" vertical="center" wrapText="1"/>
      <protection locked="0"/>
    </xf>
    <xf numFmtId="18" fontId="8" fillId="0" borderId="73" xfId="0" applyNumberFormat="1" applyFont="1" applyBorder="1" applyAlignment="1" applyProtection="1">
      <alignment horizontal="center" vertical="center" wrapText="1"/>
      <protection locked="0"/>
    </xf>
    <xf numFmtId="18" fontId="8" fillId="0" borderId="46" xfId="0" applyNumberFormat="1" applyFont="1" applyBorder="1" applyAlignment="1" applyProtection="1">
      <alignment horizontal="center" vertical="center" wrapText="1"/>
      <protection locked="0"/>
    </xf>
    <xf numFmtId="1" fontId="8" fillId="0" borderId="73" xfId="0" applyNumberFormat="1" applyFont="1" applyBorder="1" applyAlignment="1" applyProtection="1">
      <alignment horizontal="center" vertical="center" wrapText="1"/>
      <protection locked="0"/>
    </xf>
    <xf numFmtId="1" fontId="8" fillId="0" borderId="46" xfId="0" applyNumberFormat="1" applyFont="1" applyBorder="1" applyAlignment="1" applyProtection="1">
      <alignment horizontal="center" vertical="center" wrapText="1"/>
      <protection locked="0"/>
    </xf>
    <xf numFmtId="2" fontId="8" fillId="0" borderId="74" xfId="0" applyNumberFormat="1" applyFont="1" applyBorder="1" applyAlignment="1" applyProtection="1">
      <alignment horizontal="center" vertical="center" wrapText="1"/>
      <protection locked="0"/>
    </xf>
    <xf numFmtId="2" fontId="8" fillId="0" borderId="47" xfId="0" applyNumberFormat="1" applyFont="1" applyBorder="1" applyAlignment="1" applyProtection="1">
      <alignment horizontal="center" vertical="center" wrapText="1"/>
      <protection locked="0"/>
    </xf>
    <xf numFmtId="1" fontId="8" fillId="0" borderId="75" xfId="0" applyNumberFormat="1" applyFont="1" applyBorder="1" applyAlignment="1" applyProtection="1">
      <alignment horizontal="center" vertical="center" wrapText="1"/>
      <protection locked="0"/>
    </xf>
    <xf numFmtId="1" fontId="8" fillId="0" borderId="52" xfId="0" applyNumberFormat="1" applyFont="1" applyBorder="1" applyAlignment="1" applyProtection="1">
      <alignment horizontal="center" vertical="center" wrapText="1"/>
      <protection locked="0"/>
    </xf>
    <xf numFmtId="18" fontId="8" fillId="0" borderId="86" xfId="0" applyNumberFormat="1" applyFont="1" applyBorder="1" applyAlignment="1" applyProtection="1">
      <alignment horizontal="center" vertical="center" wrapText="1"/>
      <protection locked="0"/>
    </xf>
    <xf numFmtId="18" fontId="8" fillId="0" borderId="87" xfId="0" applyNumberFormat="1" applyFont="1" applyBorder="1" applyAlignment="1" applyProtection="1">
      <alignment horizontal="center" vertical="center" wrapText="1"/>
      <protection locked="0"/>
    </xf>
    <xf numFmtId="1" fontId="8" fillId="0" borderId="87" xfId="0" applyNumberFormat="1" applyFont="1" applyBorder="1" applyAlignment="1" applyProtection="1">
      <alignment horizontal="center" vertical="center" wrapText="1"/>
      <protection locked="0"/>
    </xf>
    <xf numFmtId="2" fontId="8" fillId="0" borderId="88" xfId="0" applyNumberFormat="1" applyFont="1" applyBorder="1" applyAlignment="1" applyProtection="1">
      <alignment horizontal="center" vertical="center" wrapText="1"/>
      <protection locked="0"/>
    </xf>
    <xf numFmtId="1" fontId="8" fillId="0" borderId="89" xfId="0" applyNumberFormat="1" applyFont="1" applyBorder="1" applyAlignment="1" applyProtection="1">
      <alignment horizontal="center" vertical="center" wrapText="1"/>
      <protection locked="0"/>
    </xf>
    <xf numFmtId="0" fontId="12" fillId="29" borderId="23" xfId="0" applyFont="1" applyFill="1" applyBorder="1" applyAlignment="1" applyProtection="1">
      <alignment horizontal="center" wrapText="1"/>
      <protection locked="0"/>
    </xf>
    <xf numFmtId="1" fontId="12" fillId="0" borderId="29" xfId="0" applyNumberFormat="1" applyFont="1" applyBorder="1" applyAlignment="1">
      <alignment horizontal="center" vertical="center" wrapText="1"/>
    </xf>
    <xf numFmtId="1" fontId="12" fillId="0" borderId="16" xfId="0" applyNumberFormat="1" applyFont="1" applyBorder="1" applyAlignment="1">
      <alignment horizontal="center" vertical="center" wrapText="1"/>
    </xf>
    <xf numFmtId="1" fontId="12" fillId="0" borderId="24" xfId="0" applyNumberFormat="1" applyFont="1" applyBorder="1" applyAlignment="1">
      <alignment horizontal="center" vertical="center" wrapText="1"/>
    </xf>
    <xf numFmtId="1" fontId="12" fillId="0" borderId="23" xfId="0" applyNumberFormat="1" applyFont="1" applyBorder="1" applyAlignment="1">
      <alignment horizontal="center" vertical="center" wrapText="1"/>
    </xf>
    <xf numFmtId="1" fontId="7" fillId="33" borderId="249" xfId="0" applyNumberFormat="1" applyFont="1" applyFill="1" applyBorder="1" applyAlignment="1">
      <alignment horizontal="center" vertical="center" wrapText="1"/>
    </xf>
    <xf numFmtId="1" fontId="7" fillId="33" borderId="246" xfId="0" applyNumberFormat="1" applyFont="1" applyFill="1" applyBorder="1" applyAlignment="1">
      <alignment horizontal="center" vertical="center" wrapText="1"/>
    </xf>
    <xf numFmtId="1" fontId="12" fillId="0" borderId="236" xfId="0" applyNumberFormat="1" applyFont="1" applyBorder="1" applyAlignment="1">
      <alignment horizontal="center" vertical="center" wrapText="1"/>
    </xf>
    <xf numFmtId="1" fontId="12" fillId="0" borderId="244" xfId="0" applyNumberFormat="1" applyFont="1" applyBorder="1" applyAlignment="1">
      <alignment horizontal="center" vertical="center" wrapText="1"/>
    </xf>
    <xf numFmtId="1" fontId="7" fillId="33" borderId="247" xfId="0" applyNumberFormat="1" applyFont="1" applyFill="1" applyBorder="1" applyAlignment="1">
      <alignment horizontal="center" vertical="center" wrapText="1"/>
    </xf>
    <xf numFmtId="1" fontId="7" fillId="42" borderId="248" xfId="0" applyNumberFormat="1" applyFont="1" applyFill="1" applyBorder="1" applyAlignment="1">
      <alignment horizontal="center" vertical="center" wrapText="1"/>
    </xf>
    <xf numFmtId="1" fontId="7" fillId="42" borderId="238" xfId="0" applyNumberFormat="1" applyFont="1" applyFill="1" applyBorder="1" applyAlignment="1">
      <alignment horizontal="center" vertical="center" wrapText="1"/>
    </xf>
    <xf numFmtId="1" fontId="12" fillId="0" borderId="15" xfId="0" applyNumberFormat="1" applyFont="1" applyBorder="1" applyAlignment="1">
      <alignment horizontal="center" vertical="center" wrapText="1"/>
    </xf>
    <xf numFmtId="1" fontId="12" fillId="0" borderId="93" xfId="0" applyNumberFormat="1" applyFont="1" applyBorder="1" applyAlignment="1">
      <alignment horizontal="center" vertical="center" wrapText="1"/>
    </xf>
    <xf numFmtId="1" fontId="12" fillId="0" borderId="0" xfId="0" applyNumberFormat="1" applyFont="1" applyAlignment="1">
      <alignment horizontal="center" wrapText="1"/>
    </xf>
    <xf numFmtId="18" fontId="12" fillId="0" borderId="0" xfId="0" applyNumberFormat="1" applyFont="1" applyAlignment="1">
      <alignment horizontal="center" wrapText="1"/>
    </xf>
    <xf numFmtId="1" fontId="12" fillId="0" borderId="0" xfId="0" applyNumberFormat="1" applyFont="1" applyAlignment="1">
      <alignment horizontal="center" textRotation="90" wrapText="1"/>
    </xf>
    <xf numFmtId="0" fontId="12" fillId="0" borderId="0" xfId="0" applyFont="1" applyAlignment="1">
      <alignment horizontal="center" textRotation="90" wrapText="1"/>
    </xf>
    <xf numFmtId="1" fontId="7" fillId="4" borderId="233" xfId="0" applyNumberFormat="1" applyFont="1" applyFill="1" applyBorder="1" applyAlignment="1">
      <alignment horizontal="center" vertical="center" wrapText="1"/>
    </xf>
    <xf numFmtId="1" fontId="7" fillId="4" borderId="253" xfId="0" applyNumberFormat="1" applyFont="1" applyFill="1" applyBorder="1" applyAlignment="1">
      <alignment horizontal="center" vertical="center" wrapText="1"/>
    </xf>
    <xf numFmtId="1" fontId="7" fillId="60" borderId="232" xfId="0" applyNumberFormat="1" applyFont="1" applyFill="1" applyBorder="1" applyAlignment="1">
      <alignment horizontal="center" vertical="center" wrapText="1"/>
    </xf>
    <xf numFmtId="1" fontId="7" fillId="60" borderId="234" xfId="0" applyNumberFormat="1" applyFont="1" applyFill="1" applyBorder="1" applyAlignment="1">
      <alignment horizontal="center" vertical="center" wrapText="1"/>
    </xf>
    <xf numFmtId="1" fontId="7" fillId="57" borderId="256" xfId="0" applyNumberFormat="1" applyFont="1" applyFill="1" applyBorder="1" applyAlignment="1">
      <alignment horizontal="center" vertical="center" wrapText="1"/>
    </xf>
    <xf numFmtId="1" fontId="7" fillId="57" borderId="233" xfId="0" applyNumberFormat="1" applyFont="1" applyFill="1" applyBorder="1" applyAlignment="1">
      <alignment horizontal="center" vertical="center" wrapText="1"/>
    </xf>
    <xf numFmtId="1" fontId="7" fillId="57" borderId="234" xfId="0" applyNumberFormat="1" applyFont="1" applyFill="1" applyBorder="1" applyAlignment="1">
      <alignment horizontal="center" vertical="center" wrapText="1"/>
    </xf>
    <xf numFmtId="18" fontId="7" fillId="42" borderId="238" xfId="0" applyNumberFormat="1" applyFont="1" applyFill="1" applyBorder="1" applyAlignment="1">
      <alignment horizontal="center" vertical="center" wrapText="1"/>
    </xf>
    <xf numFmtId="18" fontId="7" fillId="42" borderId="239" xfId="0" applyNumberFormat="1" applyFont="1" applyFill="1" applyBorder="1" applyAlignment="1">
      <alignment horizontal="center" vertical="center" wrapText="1"/>
    </xf>
    <xf numFmtId="1" fontId="12" fillId="0" borderId="241" xfId="0" applyNumberFormat="1" applyFont="1" applyBorder="1" applyAlignment="1">
      <alignment horizontal="center" vertical="center" wrapText="1"/>
    </xf>
    <xf numFmtId="0" fontId="13" fillId="56" borderId="132" xfId="0" applyFont="1" applyFill="1" applyBorder="1" applyAlignment="1">
      <alignment horizontal="center" vertical="center" wrapText="1"/>
    </xf>
    <xf numFmtId="166" fontId="13" fillId="57" borderId="132" xfId="0" applyNumberFormat="1" applyFont="1" applyFill="1" applyBorder="1" applyAlignment="1">
      <alignment horizontal="center" vertical="center" wrapText="1"/>
    </xf>
    <xf numFmtId="1" fontId="6" fillId="41" borderId="127" xfId="0" applyNumberFormat="1" applyFont="1" applyFill="1" applyBorder="1" applyAlignment="1">
      <alignment horizontal="center" vertical="center" wrapText="1"/>
    </xf>
    <xf numFmtId="1" fontId="6" fillId="41" borderId="134" xfId="0" applyNumberFormat="1" applyFont="1" applyFill="1" applyBorder="1" applyAlignment="1">
      <alignment horizontal="center" vertical="center" wrapText="1"/>
    </xf>
    <xf numFmtId="0" fontId="6" fillId="43" borderId="134" xfId="0" applyFont="1" applyFill="1" applyBorder="1" applyAlignment="1">
      <alignment horizontal="center" vertical="center" wrapText="1"/>
    </xf>
    <xf numFmtId="0" fontId="13" fillId="10" borderId="132" xfId="0" applyFont="1" applyFill="1" applyBorder="1" applyAlignment="1">
      <alignment horizontal="center" vertical="center" wrapText="1"/>
    </xf>
    <xf numFmtId="1" fontId="6" fillId="9" borderId="134" xfId="0" applyNumberFormat="1" applyFont="1" applyFill="1" applyBorder="1" applyAlignment="1">
      <alignment horizontal="center" vertical="center" wrapText="1"/>
    </xf>
    <xf numFmtId="1" fontId="13" fillId="33" borderId="132" xfId="0" applyNumberFormat="1" applyFont="1" applyFill="1" applyBorder="1" applyAlignment="1">
      <alignment horizontal="center" vertical="center" wrapText="1"/>
    </xf>
    <xf numFmtId="1" fontId="6" fillId="42" borderId="134" xfId="0" applyNumberFormat="1" applyFont="1" applyFill="1" applyBorder="1" applyAlignment="1">
      <alignment horizontal="center" vertical="center" wrapText="1"/>
    </xf>
    <xf numFmtId="44" fontId="6" fillId="40" borderId="134" xfId="0" applyNumberFormat="1" applyFont="1" applyFill="1" applyBorder="1" applyAlignment="1">
      <alignment horizontal="center" vertical="center" wrapText="1"/>
    </xf>
    <xf numFmtId="44" fontId="6" fillId="54" borderId="134" xfId="0" applyNumberFormat="1" applyFont="1" applyFill="1" applyBorder="1" applyAlignment="1">
      <alignment horizontal="center" vertical="center" wrapText="1"/>
    </xf>
    <xf numFmtId="44" fontId="6" fillId="55" borderId="134" xfId="0" applyNumberFormat="1" applyFont="1" applyFill="1" applyBorder="1" applyAlignment="1">
      <alignment horizontal="center" vertical="center" wrapText="1"/>
    </xf>
    <xf numFmtId="0" fontId="108" fillId="82" borderId="286" xfId="0" applyFont="1" applyFill="1" applyBorder="1" applyAlignment="1">
      <alignment horizontal="center" vertical="center" wrapText="1"/>
    </xf>
    <xf numFmtId="0" fontId="6" fillId="53" borderId="130" xfId="0" applyFont="1" applyFill="1" applyBorder="1" applyAlignment="1">
      <alignment horizontal="center" vertical="center" wrapText="1"/>
    </xf>
    <xf numFmtId="0" fontId="6" fillId="53" borderId="128" xfId="0" applyFont="1" applyFill="1" applyBorder="1" applyAlignment="1">
      <alignment horizontal="center" vertical="center" wrapText="1"/>
    </xf>
    <xf numFmtId="0" fontId="6" fillId="53" borderId="126" xfId="0" applyFont="1" applyFill="1" applyBorder="1" applyAlignment="1">
      <alignment horizontal="center" vertical="center" wrapText="1"/>
    </xf>
    <xf numFmtId="0" fontId="6" fillId="52" borderId="130" xfId="0" applyFont="1" applyFill="1" applyBorder="1" applyAlignment="1">
      <alignment horizontal="center" vertical="center" wrapText="1"/>
    </xf>
    <xf numFmtId="0" fontId="6" fillId="52" borderId="128" xfId="0" applyFont="1" applyFill="1" applyBorder="1" applyAlignment="1">
      <alignment horizontal="center" vertical="center" wrapText="1"/>
    </xf>
    <xf numFmtId="0" fontId="6" fillId="52" borderId="380" xfId="0" applyFont="1" applyFill="1" applyBorder="1" applyAlignment="1">
      <alignment horizontal="center" vertical="center" wrapText="1"/>
    </xf>
    <xf numFmtId="164" fontId="85" fillId="58" borderId="9" xfId="0" applyNumberFormat="1" applyFont="1" applyFill="1" applyBorder="1" applyAlignment="1">
      <alignment horizontal="left" wrapText="1" indent="2"/>
    </xf>
    <xf numFmtId="44" fontId="6" fillId="9" borderId="134" xfId="0" applyNumberFormat="1" applyFont="1" applyFill="1" applyBorder="1" applyAlignment="1">
      <alignment horizontal="center" vertical="center" wrapText="1"/>
    </xf>
    <xf numFmtId="0" fontId="13" fillId="48" borderId="132" xfId="0" applyFont="1" applyFill="1" applyBorder="1" applyAlignment="1">
      <alignment horizontal="center" vertical="center" wrapText="1"/>
    </xf>
    <xf numFmtId="0" fontId="6" fillId="49" borderId="134" xfId="0" applyFont="1" applyFill="1" applyBorder="1" applyAlignment="1">
      <alignment horizontal="center" vertical="center" wrapText="1"/>
    </xf>
    <xf numFmtId="0" fontId="13" fillId="49" borderId="99" xfId="0" applyFont="1" applyFill="1" applyBorder="1" applyAlignment="1">
      <alignment horizontal="center" vertical="center" wrapText="1"/>
    </xf>
    <xf numFmtId="0" fontId="13" fillId="43" borderId="132" xfId="0" applyFont="1" applyFill="1" applyBorder="1" applyAlignment="1">
      <alignment horizontal="center" vertical="center" wrapText="1"/>
    </xf>
    <xf numFmtId="0" fontId="2" fillId="50" borderId="134" xfId="0" applyFont="1" applyFill="1" applyBorder="1" applyAlignment="1">
      <alignment horizontal="center" vertical="center" wrapText="1"/>
    </xf>
    <xf numFmtId="0" fontId="2" fillId="51" borderId="134" xfId="0" applyFont="1" applyFill="1" applyBorder="1" applyAlignment="1">
      <alignment horizontal="center" vertical="center" wrapText="1"/>
    </xf>
    <xf numFmtId="0" fontId="13" fillId="44" borderId="132" xfId="0" applyFont="1" applyFill="1" applyBorder="1" applyAlignment="1">
      <alignment horizontal="center" vertical="center" wrapText="1"/>
    </xf>
    <xf numFmtId="18" fontId="6" fillId="45" borderId="134" xfId="2" applyNumberFormat="1" applyFont="1" applyFill="1" applyBorder="1" applyAlignment="1" applyProtection="1">
      <alignment horizontal="center" vertical="center" wrapText="1"/>
    </xf>
    <xf numFmtId="18" fontId="6" fillId="46" borderId="134" xfId="2" applyNumberFormat="1" applyFont="1" applyFill="1" applyBorder="1" applyAlignment="1" applyProtection="1">
      <alignment horizontal="center" vertical="center" wrapText="1"/>
    </xf>
    <xf numFmtId="2" fontId="13" fillId="47" borderId="132" xfId="2" applyNumberFormat="1" applyFont="1" applyFill="1" applyBorder="1" applyAlignment="1" applyProtection="1">
      <alignment horizontal="center" vertical="center" wrapText="1"/>
    </xf>
    <xf numFmtId="0" fontId="6" fillId="40" borderId="134" xfId="0" applyFont="1" applyFill="1" applyBorder="1" applyAlignment="1">
      <alignment horizontal="center" vertical="center" wrapText="1"/>
    </xf>
    <xf numFmtId="164" fontId="3" fillId="40" borderId="134" xfId="0" applyNumberFormat="1" applyFont="1" applyFill="1" applyBorder="1" applyAlignment="1">
      <alignment horizontal="center" vertical="center" wrapText="1"/>
    </xf>
    <xf numFmtId="164" fontId="51" fillId="42" borderId="0" xfId="0" applyNumberFormat="1" applyFont="1" applyFill="1" applyAlignment="1">
      <alignment horizontal="right" vertical="center" wrapText="1" indent="1"/>
    </xf>
    <xf numFmtId="164" fontId="51" fillId="42" borderId="0" xfId="0" applyNumberFormat="1" applyFont="1" applyFill="1" applyAlignment="1">
      <alignment horizontal="left" wrapText="1" indent="1"/>
    </xf>
    <xf numFmtId="164" fontId="51" fillId="42" borderId="0" xfId="0" applyNumberFormat="1" applyFont="1" applyFill="1" applyAlignment="1">
      <alignment horizontal="center" wrapText="1" indent="1"/>
    </xf>
    <xf numFmtId="0" fontId="3" fillId="74" borderId="9" xfId="0" applyFont="1" applyFill="1" applyBorder="1" applyAlignment="1">
      <alignment horizontal="center" wrapText="1"/>
    </xf>
    <xf numFmtId="0" fontId="3" fillId="75" borderId="9" xfId="0" applyFont="1" applyFill="1" applyBorder="1" applyAlignment="1">
      <alignment horizontal="center" wrapText="1"/>
    </xf>
    <xf numFmtId="0" fontId="3" fillId="77" borderId="9" xfId="0" applyFont="1" applyFill="1" applyBorder="1" applyAlignment="1">
      <alignment horizontal="center"/>
    </xf>
    <xf numFmtId="49" fontId="3" fillId="76" borderId="0" xfId="0" applyNumberFormat="1" applyFont="1" applyFill="1" applyAlignment="1">
      <alignment horizontal="center" vertical="top" wrapText="1"/>
    </xf>
    <xf numFmtId="49" fontId="3" fillId="76" borderId="9" xfId="0" applyNumberFormat="1" applyFont="1" applyFill="1" applyBorder="1" applyAlignment="1">
      <alignment horizontal="center" vertical="top" wrapText="1"/>
    </xf>
    <xf numFmtId="0" fontId="140" fillId="125" borderId="367" xfId="0" applyFont="1" applyFill="1" applyBorder="1" applyAlignment="1">
      <alignment horizontal="center" vertical="center"/>
    </xf>
    <xf numFmtId="0" fontId="140" fillId="125" borderId="368" xfId="0" applyFont="1" applyFill="1" applyBorder="1" applyAlignment="1">
      <alignment horizontal="center" vertical="center"/>
    </xf>
    <xf numFmtId="0" fontId="140" fillId="125" borderId="369" xfId="0" applyFont="1" applyFill="1" applyBorder="1" applyAlignment="1">
      <alignment horizontal="center" vertical="center"/>
    </xf>
    <xf numFmtId="0" fontId="113" fillId="126" borderId="348" xfId="0" applyFont="1" applyFill="1" applyBorder="1" applyAlignment="1">
      <alignment horizontal="center"/>
    </xf>
    <xf numFmtId="0" fontId="113" fillId="126" borderId="349" xfId="0" applyFont="1" applyFill="1" applyBorder="1" applyAlignment="1">
      <alignment horizontal="center"/>
    </xf>
    <xf numFmtId="0" fontId="113" fillId="127" borderId="351" xfId="0" applyFont="1" applyFill="1" applyBorder="1" applyAlignment="1">
      <alignment horizontal="center"/>
    </xf>
    <xf numFmtId="0" fontId="113" fillId="127" borderId="349" xfId="0" applyFont="1" applyFill="1" applyBorder="1" applyAlignment="1">
      <alignment horizontal="center"/>
    </xf>
    <xf numFmtId="0" fontId="113" fillId="128" borderId="351" xfId="0" applyFont="1" applyFill="1" applyBorder="1" applyAlignment="1">
      <alignment horizontal="center"/>
    </xf>
    <xf numFmtId="0" fontId="113" fillId="128" borderId="349" xfId="0" applyFont="1" applyFill="1" applyBorder="1" applyAlignment="1">
      <alignment horizontal="center"/>
    </xf>
    <xf numFmtId="0" fontId="113" fillId="129" borderId="351" xfId="0" applyFont="1" applyFill="1" applyBorder="1" applyAlignment="1">
      <alignment horizontal="center"/>
    </xf>
    <xf numFmtId="0" fontId="87" fillId="0" borderId="221" xfId="0" applyFont="1" applyBorder="1" applyAlignment="1">
      <alignment horizontal="center" vertical="center"/>
    </xf>
    <xf numFmtId="0" fontId="87" fillId="0" borderId="125" xfId="0" applyFont="1" applyBorder="1" applyAlignment="1">
      <alignment horizontal="center" vertical="center"/>
    </xf>
    <xf numFmtId="0" fontId="87" fillId="0" borderId="0" xfId="0" applyFont="1" applyAlignment="1">
      <alignment horizontal="center" vertical="center"/>
    </xf>
    <xf numFmtId="0" fontId="87" fillId="0" borderId="27" xfId="0" applyFont="1" applyBorder="1" applyAlignment="1">
      <alignment horizontal="center" vertical="center"/>
    </xf>
    <xf numFmtId="0" fontId="87" fillId="0" borderId="9" xfId="0" applyFont="1" applyBorder="1" applyAlignment="1">
      <alignment horizontal="center" vertical="center"/>
    </xf>
    <xf numFmtId="0" fontId="87" fillId="0" borderId="13" xfId="0" applyFont="1" applyBorder="1" applyAlignment="1">
      <alignment horizontal="center" vertical="center"/>
    </xf>
    <xf numFmtId="0" fontId="87" fillId="0" borderId="9" xfId="0" applyFont="1" applyBorder="1" applyAlignment="1">
      <alignment horizontal="center"/>
    </xf>
    <xf numFmtId="0" fontId="87" fillId="0" borderId="13" xfId="0" applyFont="1" applyBorder="1" applyAlignment="1">
      <alignment horizontal="center"/>
    </xf>
    <xf numFmtId="0" fontId="87" fillId="0" borderId="94" xfId="0" applyFont="1" applyBorder="1" applyAlignment="1">
      <alignment horizontal="left" wrapText="1" indent="4"/>
    </xf>
    <xf numFmtId="0" fontId="87" fillId="0" borderId="0" xfId="0" applyFont="1" applyAlignment="1">
      <alignment horizontal="left" wrapText="1" indent="4"/>
    </xf>
    <xf numFmtId="0" fontId="87" fillId="0" borderId="27" xfId="0" applyFont="1" applyBorder="1" applyAlignment="1">
      <alignment horizontal="left" wrapText="1" indent="4"/>
    </xf>
    <xf numFmtId="0" fontId="87" fillId="0" borderId="133" xfId="0" applyFont="1" applyBorder="1" applyAlignment="1">
      <alignment horizontal="left" wrapText="1" indent="4"/>
    </xf>
    <xf numFmtId="0" fontId="87" fillId="0" borderId="221" xfId="0" applyFont="1" applyBorder="1" applyAlignment="1">
      <alignment horizontal="left" wrapText="1" indent="4"/>
    </xf>
    <xf numFmtId="0" fontId="87" fillId="0" borderId="125" xfId="0" applyFont="1" applyBorder="1" applyAlignment="1">
      <alignment horizontal="left" wrapText="1" indent="4"/>
    </xf>
    <xf numFmtId="0" fontId="87" fillId="0" borderId="5" xfId="0" applyFont="1" applyBorder="1" applyAlignment="1">
      <alignment horizontal="left" wrapText="1" indent="4"/>
    </xf>
    <xf numFmtId="0" fontId="87" fillId="0" borderId="9" xfId="0" applyFont="1" applyBorder="1" applyAlignment="1">
      <alignment horizontal="left" wrapText="1" indent="4"/>
    </xf>
    <xf numFmtId="0" fontId="87" fillId="0" borderId="13" xfId="0" applyFont="1" applyBorder="1" applyAlignment="1">
      <alignment horizontal="left" wrapText="1" indent="4"/>
    </xf>
    <xf numFmtId="0" fontId="93" fillId="18" borderId="0" xfId="0" applyFont="1" applyFill="1" applyAlignment="1">
      <alignment horizontal="center" vertical="center"/>
    </xf>
    <xf numFmtId="0" fontId="92" fillId="18" borderId="0" xfId="0" quotePrefix="1" applyFont="1" applyFill="1" applyAlignment="1">
      <alignment horizontal="center" vertical="center"/>
    </xf>
    <xf numFmtId="0" fontId="125" fillId="116" borderId="0" xfId="0" applyFont="1" applyFill="1" applyAlignment="1">
      <alignment horizontal="left" vertical="center"/>
    </xf>
    <xf numFmtId="0" fontId="65" fillId="117" borderId="313" xfId="0" applyFont="1" applyFill="1" applyBorder="1" applyAlignment="1">
      <alignment horizontal="center" vertical="center"/>
    </xf>
    <xf numFmtId="0" fontId="65" fillId="117" borderId="312" xfId="0" applyFont="1" applyFill="1" applyBorder="1" applyAlignment="1">
      <alignment horizontal="center" vertical="center"/>
    </xf>
    <xf numFmtId="0" fontId="65" fillId="15" borderId="312" xfId="0" applyFont="1" applyFill="1" applyBorder="1" applyAlignment="1">
      <alignment horizontal="center" vertical="center"/>
    </xf>
    <xf numFmtId="0" fontId="65" fillId="75" borderId="312" xfId="0" applyFont="1" applyFill="1" applyBorder="1" applyAlignment="1">
      <alignment horizontal="center" vertical="center"/>
    </xf>
    <xf numFmtId="0" fontId="65" fillId="118" borderId="312" xfId="0" applyFont="1" applyFill="1" applyBorder="1" applyAlignment="1">
      <alignment horizontal="center" vertical="center"/>
    </xf>
    <xf numFmtId="0" fontId="65" fillId="120" borderId="314" xfId="0" applyFont="1" applyFill="1" applyBorder="1" applyAlignment="1">
      <alignment horizontal="center" vertical="center"/>
    </xf>
    <xf numFmtId="164" fontId="3" fillId="117" borderId="315" xfId="0" applyNumberFormat="1" applyFont="1" applyFill="1" applyBorder="1" applyAlignment="1">
      <alignment horizontal="center" vertical="center" wrapText="1"/>
    </xf>
    <xf numFmtId="164" fontId="3" fillId="117" borderId="314" xfId="0" applyNumberFormat="1" applyFont="1" applyFill="1" applyBorder="1" applyAlignment="1">
      <alignment horizontal="center" vertical="center" wrapText="1"/>
    </xf>
    <xf numFmtId="0" fontId="3" fillId="117" borderId="315" xfId="0" applyFont="1" applyFill="1" applyBorder="1" applyAlignment="1">
      <alignment horizontal="center" vertical="center" wrapText="1"/>
    </xf>
    <xf numFmtId="0" fontId="3" fillId="117" borderId="314" xfId="0" applyFont="1" applyFill="1" applyBorder="1" applyAlignment="1">
      <alignment horizontal="center" vertical="center" wrapText="1"/>
    </xf>
    <xf numFmtId="0" fontId="65" fillId="78" borderId="312" xfId="0" applyFont="1" applyFill="1" applyBorder="1" applyAlignment="1">
      <alignment horizontal="center" vertical="center"/>
    </xf>
    <xf numFmtId="18" fontId="6" fillId="7" borderId="315" xfId="2" applyNumberFormat="1" applyFont="1" applyFill="1" applyBorder="1" applyAlignment="1">
      <alignment horizontal="center" vertical="center" wrapText="1"/>
    </xf>
    <xf numFmtId="18" fontId="6" fillId="7" borderId="314" xfId="2" applyNumberFormat="1" applyFont="1" applyFill="1" applyBorder="1" applyAlignment="1">
      <alignment horizontal="center" vertical="center" wrapText="1"/>
    </xf>
    <xf numFmtId="0" fontId="65" fillId="80" borderId="312" xfId="0" applyFont="1" applyFill="1" applyBorder="1" applyAlignment="1">
      <alignment horizontal="center" vertical="center" wrapText="1"/>
    </xf>
    <xf numFmtId="0" fontId="65" fillId="119" borderId="312" xfId="0" applyFont="1" applyFill="1" applyBorder="1" applyAlignment="1">
      <alignment horizontal="center" vertical="center"/>
    </xf>
    <xf numFmtId="0" fontId="65" fillId="16" borderId="312" xfId="0" applyFont="1" applyFill="1" applyBorder="1" applyAlignment="1">
      <alignment horizontal="center" vertical="center"/>
    </xf>
    <xf numFmtId="164" fontId="3" fillId="33" borderId="315" xfId="0" applyNumberFormat="1" applyFont="1" applyFill="1" applyBorder="1" applyAlignment="1">
      <alignment horizontal="center" vertical="center" wrapText="1"/>
    </xf>
    <xf numFmtId="164" fontId="3" fillId="33" borderId="314" xfId="0" applyNumberFormat="1" applyFont="1" applyFill="1" applyBorder="1" applyAlignment="1">
      <alignment horizontal="center" vertical="center" wrapText="1"/>
    </xf>
    <xf numFmtId="18" fontId="6" fillId="5" borderId="315" xfId="2" applyNumberFormat="1" applyFont="1" applyFill="1" applyBorder="1" applyAlignment="1">
      <alignment horizontal="center" vertical="center" wrapText="1"/>
    </xf>
    <xf numFmtId="18" fontId="6" fillId="5" borderId="314" xfId="2" applyNumberFormat="1" applyFont="1" applyFill="1" applyBorder="1" applyAlignment="1">
      <alignment horizontal="center" vertical="center" wrapText="1"/>
    </xf>
    <xf numFmtId="2" fontId="6" fillId="5" borderId="315" xfId="2" applyNumberFormat="1" applyFont="1" applyFill="1" applyBorder="1" applyAlignment="1">
      <alignment horizontal="center" vertical="center" wrapText="1"/>
    </xf>
    <xf numFmtId="2" fontId="6" fillId="5" borderId="314" xfId="2" applyNumberFormat="1" applyFont="1" applyFill="1" applyBorder="1" applyAlignment="1">
      <alignment horizontal="center" vertical="center" wrapText="1"/>
    </xf>
    <xf numFmtId="0" fontId="3" fillId="15" borderId="312" xfId="0" applyFont="1" applyFill="1" applyBorder="1" applyAlignment="1">
      <alignment horizontal="center" vertical="center" wrapText="1"/>
    </xf>
    <xf numFmtId="0" fontId="3" fillId="15" borderId="314" xfId="0" applyFont="1" applyFill="1" applyBorder="1" applyAlignment="1">
      <alignment horizontal="center" vertical="center" wrapText="1"/>
    </xf>
    <xf numFmtId="1" fontId="6" fillId="7" borderId="315" xfId="2" applyNumberFormat="1" applyFont="1" applyFill="1" applyBorder="1" applyAlignment="1">
      <alignment horizontal="center" vertical="center" wrapText="1"/>
    </xf>
    <xf numFmtId="1" fontId="6" fillId="7" borderId="314" xfId="2" applyNumberFormat="1" applyFont="1" applyFill="1" applyBorder="1" applyAlignment="1">
      <alignment horizontal="center" vertical="center" wrapText="1"/>
    </xf>
    <xf numFmtId="2" fontId="6" fillId="7" borderId="315" xfId="2" applyNumberFormat="1" applyFont="1" applyFill="1" applyBorder="1" applyAlignment="1">
      <alignment horizontal="center" vertical="center" wrapText="1"/>
    </xf>
    <xf numFmtId="2" fontId="6" fillId="7" borderId="314" xfId="2" applyNumberFormat="1" applyFont="1" applyFill="1" applyBorder="1" applyAlignment="1">
      <alignment horizontal="center" vertical="center" wrapText="1"/>
    </xf>
    <xf numFmtId="2" fontId="6" fillId="8" borderId="315" xfId="2" applyNumberFormat="1" applyFont="1" applyFill="1" applyBorder="1" applyAlignment="1">
      <alignment horizontal="center" vertical="center" wrapText="1"/>
    </xf>
    <xf numFmtId="2" fontId="6" fillId="8" borderId="314" xfId="2" applyNumberFormat="1" applyFont="1" applyFill="1" applyBorder="1" applyAlignment="1">
      <alignment horizontal="center" vertical="center" wrapText="1"/>
    </xf>
    <xf numFmtId="0" fontId="3" fillId="118" borderId="315" xfId="0" applyFont="1" applyFill="1" applyBorder="1" applyAlignment="1">
      <alignment horizontal="center" vertical="center" wrapText="1"/>
    </xf>
    <xf numFmtId="0" fontId="3" fillId="118" borderId="314" xfId="0" applyFont="1" applyFill="1" applyBorder="1" applyAlignment="1">
      <alignment horizontal="center" vertical="center" wrapText="1"/>
    </xf>
    <xf numFmtId="0" fontId="3" fillId="39" borderId="312" xfId="0" applyFont="1" applyFill="1" applyBorder="1" applyAlignment="1">
      <alignment horizontal="center" vertical="center" wrapText="1"/>
    </xf>
    <xf numFmtId="0" fontId="3" fillId="39" borderId="314" xfId="0" applyFont="1" applyFill="1" applyBorder="1" applyAlignment="1">
      <alignment horizontal="center" vertical="center" wrapText="1"/>
    </xf>
    <xf numFmtId="0" fontId="3" fillId="117" borderId="312" xfId="0" applyFont="1" applyFill="1" applyBorder="1" applyAlignment="1">
      <alignment horizontal="center" vertical="center" wrapText="1"/>
    </xf>
    <xf numFmtId="0" fontId="3" fillId="117" borderId="316" xfId="0" applyFont="1" applyFill="1" applyBorder="1" applyAlignment="1">
      <alignment horizontal="center" vertical="center" wrapText="1"/>
    </xf>
    <xf numFmtId="0" fontId="3" fillId="118" borderId="312" xfId="0" applyFont="1" applyFill="1" applyBorder="1" applyAlignment="1">
      <alignment horizontal="center" vertical="center" wrapText="1"/>
    </xf>
    <xf numFmtId="0" fontId="3" fillId="75" borderId="312" xfId="0" applyFont="1" applyFill="1" applyBorder="1" applyAlignment="1">
      <alignment horizontal="center" vertical="center" wrapText="1"/>
    </xf>
    <xf numFmtId="0" fontId="3" fillId="75" borderId="314" xfId="0" applyFont="1" applyFill="1" applyBorder="1" applyAlignment="1">
      <alignment horizontal="center" vertical="center" wrapText="1"/>
    </xf>
    <xf numFmtId="0" fontId="3" fillId="78" borderId="312" xfId="0" applyFont="1" applyFill="1" applyBorder="1" applyAlignment="1">
      <alignment horizontal="center" vertical="center" wrapText="1"/>
    </xf>
    <xf numFmtId="0" fontId="3" fillId="78" borderId="314" xfId="0" applyFont="1" applyFill="1" applyBorder="1" applyAlignment="1">
      <alignment horizontal="center" vertical="center" wrapText="1"/>
    </xf>
    <xf numFmtId="0" fontId="3" fillId="80" borderId="312" xfId="0" applyFont="1" applyFill="1" applyBorder="1" applyAlignment="1">
      <alignment horizontal="center" vertical="center" wrapText="1"/>
    </xf>
    <xf numFmtId="0" fontId="3" fillId="80" borderId="314" xfId="0" applyFont="1" applyFill="1" applyBorder="1" applyAlignment="1">
      <alignment horizontal="center" vertical="center" wrapText="1"/>
    </xf>
    <xf numFmtId="0" fontId="3" fillId="77" borderId="16" xfId="0" applyFont="1" applyFill="1" applyBorder="1" applyAlignment="1">
      <alignment horizontal="center" vertical="center" wrapText="1"/>
    </xf>
    <xf numFmtId="0" fontId="3" fillId="120" borderId="16" xfId="0" applyFont="1" applyFill="1" applyBorder="1" applyAlignment="1">
      <alignment horizontal="center" vertical="center" wrapText="1"/>
    </xf>
    <xf numFmtId="171" fontId="3" fillId="120" borderId="16" xfId="0" applyNumberFormat="1" applyFont="1" applyFill="1" applyBorder="1" applyAlignment="1">
      <alignment horizontal="center" vertical="center" wrapText="1"/>
    </xf>
    <xf numFmtId="164" fontId="3" fillId="117" borderId="316" xfId="0" applyNumberFormat="1" applyFont="1" applyFill="1" applyBorder="1" applyAlignment="1">
      <alignment horizontal="center" vertical="center" wrapText="1"/>
    </xf>
    <xf numFmtId="164" fontId="3" fillId="117" borderId="345" xfId="0" applyNumberFormat="1" applyFont="1" applyFill="1" applyBorder="1" applyAlignment="1">
      <alignment horizontal="center" vertical="center" wrapText="1"/>
    </xf>
    <xf numFmtId="0" fontId="3" fillId="16" borderId="312" xfId="0" applyFont="1" applyFill="1" applyBorder="1" applyAlignment="1">
      <alignment horizontal="center" vertical="center" wrapText="1"/>
    </xf>
    <xf numFmtId="0" fontId="3" fillId="16" borderId="314" xfId="0" applyFont="1" applyFill="1" applyBorder="1" applyAlignment="1">
      <alignment horizontal="center" vertical="center" wrapText="1"/>
    </xf>
    <xf numFmtId="0" fontId="3" fillId="119" borderId="312" xfId="0" applyFont="1" applyFill="1" applyBorder="1" applyAlignment="1">
      <alignment horizontal="center" vertical="center" wrapText="1"/>
    </xf>
    <xf numFmtId="0" fontId="3" fillId="119" borderId="314" xfId="0" applyFont="1" applyFill="1" applyBorder="1" applyAlignment="1">
      <alignment horizontal="center" vertical="center" wrapText="1"/>
    </xf>
    <xf numFmtId="0" fontId="6" fillId="9" borderId="318" xfId="0" applyFont="1" applyFill="1" applyBorder="1" applyAlignment="1">
      <alignment horizontal="center" vertical="center" wrapText="1"/>
    </xf>
    <xf numFmtId="0" fontId="6" fillId="9" borderId="324" xfId="0" applyFont="1" applyFill="1" applyBorder="1" applyAlignment="1">
      <alignment horizontal="center" vertical="center" wrapText="1"/>
    </xf>
    <xf numFmtId="0" fontId="125" fillId="121" borderId="0" xfId="0" applyFont="1" applyFill="1" applyAlignment="1">
      <alignment horizontal="left" vertical="center"/>
    </xf>
    <xf numFmtId="164" fontId="3" fillId="45" borderId="318" xfId="0" applyNumberFormat="1" applyFont="1" applyFill="1" applyBorder="1" applyAlignment="1">
      <alignment horizontal="center" vertical="center" wrapText="1"/>
    </xf>
    <xf numFmtId="164" fontId="3" fillId="45" borderId="324" xfId="0" applyNumberFormat="1" applyFont="1" applyFill="1" applyBorder="1" applyAlignment="1">
      <alignment horizontal="center" vertical="center" wrapText="1"/>
    </xf>
    <xf numFmtId="0" fontId="3" fillId="45" borderId="318" xfId="0" applyFont="1" applyFill="1" applyBorder="1" applyAlignment="1">
      <alignment horizontal="center" vertical="center" wrapText="1"/>
    </xf>
    <xf numFmtId="0" fontId="3" fillId="45" borderId="324" xfId="0" applyFont="1" applyFill="1" applyBorder="1" applyAlignment="1">
      <alignment horizontal="center" vertical="center" wrapText="1"/>
    </xf>
    <xf numFmtId="18" fontId="6" fillId="5" borderId="318" xfId="2" applyNumberFormat="1" applyFont="1" applyFill="1" applyBorder="1" applyAlignment="1">
      <alignment horizontal="center" vertical="center" wrapText="1"/>
    </xf>
    <xf numFmtId="18" fontId="6" fillId="5" borderId="324" xfId="2" applyNumberFormat="1" applyFont="1" applyFill="1" applyBorder="1" applyAlignment="1">
      <alignment horizontal="center" vertical="center" wrapText="1"/>
    </xf>
    <xf numFmtId="2" fontId="6" fillId="5" borderId="318" xfId="2" applyNumberFormat="1" applyFont="1" applyFill="1" applyBorder="1" applyAlignment="1">
      <alignment horizontal="center" vertical="center" wrapText="1"/>
    </xf>
    <xf numFmtId="2" fontId="6" fillId="5" borderId="324" xfId="2" applyNumberFormat="1" applyFont="1" applyFill="1" applyBorder="1" applyAlignment="1">
      <alignment horizontal="center" vertical="center" wrapText="1"/>
    </xf>
    <xf numFmtId="18" fontId="6" fillId="7" borderId="318" xfId="2" applyNumberFormat="1" applyFont="1" applyFill="1" applyBorder="1" applyAlignment="1">
      <alignment horizontal="center" vertical="center" wrapText="1"/>
    </xf>
    <xf numFmtId="18" fontId="6" fillId="7" borderId="324" xfId="2" applyNumberFormat="1" applyFont="1" applyFill="1" applyBorder="1" applyAlignment="1">
      <alignment horizontal="center" vertical="center" wrapText="1"/>
    </xf>
    <xf numFmtId="1" fontId="6" fillId="7" borderId="318" xfId="2" applyNumberFormat="1" applyFont="1" applyFill="1" applyBorder="1" applyAlignment="1">
      <alignment horizontal="center" vertical="center" wrapText="1"/>
    </xf>
    <xf numFmtId="1" fontId="6" fillId="7" borderId="324" xfId="2" applyNumberFormat="1" applyFont="1" applyFill="1" applyBorder="1" applyAlignment="1">
      <alignment horizontal="center" vertical="center" wrapText="1"/>
    </xf>
    <xf numFmtId="2" fontId="6" fillId="7" borderId="318" xfId="2" applyNumberFormat="1" applyFont="1" applyFill="1" applyBorder="1" applyAlignment="1">
      <alignment horizontal="center" vertical="center" wrapText="1"/>
    </xf>
    <xf numFmtId="2" fontId="6" fillId="7" borderId="324" xfId="2" applyNumberFormat="1" applyFont="1" applyFill="1" applyBorder="1" applyAlignment="1">
      <alignment horizontal="center" vertical="center" wrapText="1"/>
    </xf>
    <xf numFmtId="2" fontId="6" fillId="8" borderId="318" xfId="2" applyNumberFormat="1" applyFont="1" applyFill="1" applyBorder="1" applyAlignment="1">
      <alignment horizontal="center" vertical="center" wrapText="1"/>
    </xf>
    <xf numFmtId="2" fontId="6" fillId="8" borderId="324" xfId="2" applyNumberFormat="1" applyFont="1" applyFill="1" applyBorder="1" applyAlignment="1">
      <alignment horizontal="center" vertical="center" wrapText="1"/>
    </xf>
    <xf numFmtId="1" fontId="6" fillId="10" borderId="318" xfId="0" applyNumberFormat="1" applyFont="1" applyFill="1" applyBorder="1" applyAlignment="1">
      <alignment horizontal="center" vertical="center" textRotation="90" wrapText="1"/>
    </xf>
    <xf numFmtId="1" fontId="6" fillId="10" borderId="324" xfId="0" applyNumberFormat="1" applyFont="1" applyFill="1" applyBorder="1" applyAlignment="1">
      <alignment horizontal="center" vertical="center" textRotation="90" wrapText="1"/>
    </xf>
    <xf numFmtId="1" fontId="6" fillId="10" borderId="318" xfId="0" applyNumberFormat="1" applyFont="1" applyFill="1" applyBorder="1" applyAlignment="1">
      <alignment horizontal="center" vertical="center" wrapText="1"/>
    </xf>
    <xf numFmtId="1" fontId="6" fillId="10" borderId="324" xfId="0" applyNumberFormat="1" applyFont="1" applyFill="1" applyBorder="1" applyAlignment="1">
      <alignment horizontal="center" vertical="center" wrapText="1"/>
    </xf>
    <xf numFmtId="1" fontId="6" fillId="4" borderId="318" xfId="0" applyNumberFormat="1" applyFont="1" applyFill="1" applyBorder="1" applyAlignment="1">
      <alignment horizontal="center" vertical="center" wrapText="1"/>
    </xf>
    <xf numFmtId="1" fontId="6" fillId="4" borderId="324" xfId="0" applyNumberFormat="1" applyFont="1" applyFill="1" applyBorder="1" applyAlignment="1">
      <alignment horizontal="center" vertical="center" wrapText="1"/>
    </xf>
    <xf numFmtId="0" fontId="3" fillId="80" borderId="318" xfId="0" applyFont="1" applyFill="1" applyBorder="1" applyAlignment="1">
      <alignment horizontal="center" vertical="center" wrapText="1"/>
    </xf>
    <xf numFmtId="0" fontId="3" fillId="80" borderId="324" xfId="0" applyFont="1" applyFill="1" applyBorder="1" applyAlignment="1">
      <alignment horizontal="center" vertical="center" wrapText="1"/>
    </xf>
    <xf numFmtId="0" fontId="3" fillId="10" borderId="318" xfId="0" applyFont="1" applyFill="1" applyBorder="1" applyAlignment="1">
      <alignment horizontal="center" vertical="center" wrapText="1"/>
    </xf>
    <xf numFmtId="0" fontId="3" fillId="10" borderId="324" xfId="0" applyFont="1" applyFill="1" applyBorder="1" applyAlignment="1">
      <alignment horizontal="center" vertical="center" wrapText="1"/>
    </xf>
    <xf numFmtId="0" fontId="3" fillId="3" borderId="318" xfId="0" applyFont="1" applyFill="1" applyBorder="1" applyAlignment="1">
      <alignment horizontal="center" vertical="center" wrapText="1"/>
    </xf>
    <xf numFmtId="0" fontId="3" fillId="3" borderId="324" xfId="0" applyFont="1" applyFill="1" applyBorder="1" applyAlignment="1">
      <alignment horizontal="center" vertical="center" wrapText="1"/>
    </xf>
    <xf numFmtId="0" fontId="3" fillId="38" borderId="318" xfId="0" applyFont="1" applyFill="1" applyBorder="1" applyAlignment="1">
      <alignment horizontal="center" vertical="center" wrapText="1"/>
    </xf>
    <xf numFmtId="0" fontId="3" fillId="38" borderId="324" xfId="0" applyFont="1" applyFill="1" applyBorder="1" applyAlignment="1">
      <alignment horizontal="center" vertical="center" wrapText="1"/>
    </xf>
    <xf numFmtId="0" fontId="3" fillId="26" borderId="318" xfId="0" applyFont="1" applyFill="1" applyBorder="1" applyAlignment="1">
      <alignment horizontal="center" vertical="center" wrapText="1"/>
    </xf>
    <xf numFmtId="0" fontId="3" fillId="26" borderId="324" xfId="0" applyFont="1" applyFill="1" applyBorder="1" applyAlignment="1">
      <alignment horizontal="center" vertical="center" wrapText="1"/>
    </xf>
    <xf numFmtId="0" fontId="3" fillId="5" borderId="318" xfId="0" applyFont="1" applyFill="1" applyBorder="1" applyAlignment="1">
      <alignment horizontal="center" vertical="center" wrapText="1"/>
    </xf>
    <xf numFmtId="0" fontId="3" fillId="5" borderId="324" xfId="0" applyFont="1" applyFill="1" applyBorder="1" applyAlignment="1">
      <alignment horizontal="center" vertical="center" wrapText="1"/>
    </xf>
    <xf numFmtId="0" fontId="65" fillId="122" borderId="318" xfId="0" applyFont="1" applyFill="1" applyBorder="1" applyAlignment="1">
      <alignment horizontal="center" vertical="center" wrapText="1"/>
    </xf>
    <xf numFmtId="0" fontId="3" fillId="122" borderId="318" xfId="0" applyFont="1" applyFill="1" applyBorder="1" applyAlignment="1">
      <alignment horizontal="center" vertical="center" wrapText="1"/>
    </xf>
    <xf numFmtId="0" fontId="65" fillId="122" borderId="320" xfId="0" applyFont="1" applyFill="1" applyBorder="1" applyAlignment="1">
      <alignment horizontal="center" vertical="center" wrapText="1"/>
    </xf>
    <xf numFmtId="0" fontId="65" fillId="122" borderId="325" xfId="0" applyFont="1" applyFill="1" applyBorder="1" applyAlignment="1">
      <alignment horizontal="center" vertical="center" wrapText="1"/>
    </xf>
    <xf numFmtId="0" fontId="3" fillId="10" borderId="321" xfId="0" applyFont="1" applyFill="1" applyBorder="1" applyAlignment="1">
      <alignment horizontal="center" vertical="center" wrapText="1"/>
    </xf>
    <xf numFmtId="0" fontId="3" fillId="10" borderId="326" xfId="0" applyFont="1" applyFill="1" applyBorder="1" applyAlignment="1">
      <alignment horizontal="center" vertical="center" wrapText="1"/>
    </xf>
    <xf numFmtId="0" fontId="65" fillId="0" borderId="317" xfId="0" applyFont="1" applyBorder="1" applyAlignment="1">
      <alignment horizontal="center" vertical="center" wrapText="1"/>
    </xf>
    <xf numFmtId="0" fontId="65" fillId="0" borderId="94" xfId="0" applyFont="1" applyBorder="1" applyAlignment="1">
      <alignment horizontal="center" vertical="center" wrapText="1"/>
    </xf>
    <xf numFmtId="0" fontId="65" fillId="0" borderId="281" xfId="0" applyFont="1" applyBorder="1" applyAlignment="1">
      <alignment horizontal="center" vertical="center" wrapText="1"/>
    </xf>
    <xf numFmtId="0" fontId="3" fillId="10" borderId="322" xfId="0" applyFont="1" applyFill="1" applyBorder="1" applyAlignment="1">
      <alignment horizontal="center" vertical="center" wrapText="1"/>
    </xf>
    <xf numFmtId="0" fontId="3" fillId="10" borderId="284" xfId="0" applyFont="1" applyFill="1" applyBorder="1" applyAlignment="1">
      <alignment horizontal="center" vertical="center" wrapText="1"/>
    </xf>
    <xf numFmtId="0" fontId="156" fillId="45" borderId="383" xfId="0" applyFont="1" applyFill="1" applyBorder="1" applyAlignment="1">
      <alignment horizontal="center" wrapText="1"/>
    </xf>
    <xf numFmtId="0" fontId="124" fillId="45" borderId="299" xfId="0" applyFont="1" applyFill="1" applyBorder="1" applyAlignment="1">
      <alignment horizontal="center" wrapText="1"/>
    </xf>
    <xf numFmtId="0" fontId="124" fillId="45" borderId="299" xfId="0" applyFont="1" applyFill="1" applyBorder="1" applyAlignment="1">
      <alignment horizontal="center"/>
    </xf>
    <xf numFmtId="0" fontId="156" fillId="45" borderId="299" xfId="0" applyFont="1" applyFill="1" applyBorder="1" applyAlignment="1">
      <alignment horizontal="center" wrapText="1"/>
    </xf>
    <xf numFmtId="0" fontId="156" fillId="0" borderId="387" xfId="0" applyFont="1" applyBorder="1" applyAlignment="1">
      <alignment horizontal="left" vertical="center"/>
    </xf>
    <xf numFmtId="0" fontId="156" fillId="0" borderId="388" xfId="0" applyFont="1" applyBorder="1" applyAlignment="1">
      <alignment horizontal="left" vertical="center"/>
    </xf>
    <xf numFmtId="0" fontId="111" fillId="0" borderId="386" xfId="0" applyFont="1" applyBorder="1" applyAlignment="1">
      <alignment horizontal="left" vertical="center" wrapText="1"/>
    </xf>
    <xf numFmtId="0" fontId="111" fillId="0" borderId="389" xfId="0" applyFont="1" applyBorder="1" applyAlignment="1">
      <alignment horizontal="left" vertical="center" wrapText="1"/>
    </xf>
    <xf numFmtId="0" fontId="156" fillId="132" borderId="277" xfId="0" applyFont="1" applyFill="1" applyBorder="1" applyAlignment="1">
      <alignment horizontal="center"/>
    </xf>
    <xf numFmtId="0" fontId="156" fillId="132" borderId="384" xfId="0" applyFont="1" applyFill="1" applyBorder="1" applyAlignment="1">
      <alignment horizontal="center"/>
    </xf>
    <xf numFmtId="0" fontId="10" fillId="0" borderId="386" xfId="3" applyBorder="1" applyAlignment="1">
      <alignment horizontal="left" vertical="top" wrapText="1"/>
    </xf>
    <xf numFmtId="0" fontId="10" fillId="0" borderId="389" xfId="3" applyBorder="1" applyAlignment="1">
      <alignment horizontal="left" vertical="top" wrapText="1"/>
    </xf>
    <xf numFmtId="0" fontId="111" fillId="0" borderId="386" xfId="0" applyFont="1" applyBorder="1" applyAlignment="1">
      <alignment horizontal="left" vertical="top" wrapText="1"/>
    </xf>
    <xf numFmtId="0" fontId="111" fillId="0" borderId="389" xfId="0" applyFont="1" applyBorder="1" applyAlignment="1">
      <alignment horizontal="left" vertical="top" wrapText="1"/>
    </xf>
    <xf numFmtId="0" fontId="141" fillId="0" borderId="352" xfId="0" applyFont="1" applyBorder="1" applyAlignment="1"/>
    <xf numFmtId="0" fontId="141" fillId="0" borderId="353" xfId="0" applyFont="1" applyBorder="1" applyAlignment="1"/>
    <xf numFmtId="0" fontId="141" fillId="0" borderId="371" xfId="0" applyFont="1" applyBorder="1" applyAlignment="1"/>
  </cellXfs>
  <cellStyles count="7">
    <cellStyle name="40% - Accent5" xfId="2" builtinId="47"/>
    <cellStyle name="Currency" xfId="1" builtinId="4"/>
    <cellStyle name="Good 2" xfId="6" xr:uid="{F79BF090-6532-4DD9-B11C-151F311ABBAF}"/>
    <cellStyle name="Hyperlink" xfId="3" builtinId="8"/>
    <cellStyle name="Normal" xfId="0" builtinId="0"/>
    <cellStyle name="Normal 2" xfId="4" xr:uid="{E7F5B918-C8FD-4612-B835-42917363527D}"/>
    <cellStyle name="Normal 2 2" xfId="5" xr:uid="{3562BB42-7BFE-464F-AC1C-E36FFEBF5345}"/>
  </cellStyles>
  <dxfs count="111">
    <dxf>
      <font>
        <sz val="11"/>
      </font>
      <alignment horizontal="left" vertical="center"/>
    </dxf>
    <dxf>
      <font>
        <sz val="11"/>
      </font>
      <alignment horizontal="left" vertical="center"/>
    </dxf>
    <dxf>
      <font>
        <sz val="11"/>
      </font>
      <numFmt numFmtId="19" formatCode="d/mm/yyyy"/>
      <alignment horizontal="left" vertical="center"/>
    </dxf>
    <dxf>
      <font>
        <sz val="11"/>
      </font>
      <numFmt numFmtId="19" formatCode="d/mm/yyyy"/>
      <alignment horizontal="left" vertical="center"/>
    </dxf>
    <dxf>
      <font>
        <sz val="11"/>
      </font>
      <numFmt numFmtId="171" formatCode="&quot;$&quot;#,##0.00"/>
      <alignment horizontal="left" vertical="center"/>
    </dxf>
    <dxf>
      <font>
        <sz val="11"/>
      </font>
      <alignment horizontal="left" vertical="cent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sz val="11"/>
      </font>
      <alignment horizontal="left" vertical="center"/>
    </dxf>
    <dxf>
      <font>
        <sz val="11"/>
      </font>
      <alignment horizontal="left" vertical="center"/>
    </dxf>
    <dxf>
      <font>
        <sz val="11"/>
      </font>
      <alignment horizontal="left" vertical="center"/>
    </dxf>
    <dxf>
      <alignment horizontal="center"/>
    </dxf>
    <dxf>
      <font>
        <strike val="0"/>
      </font>
    </dxf>
    <dxf>
      <fill>
        <patternFill>
          <bgColor rgb="FFCCFFFF"/>
        </patternFill>
      </fill>
    </dxf>
    <dxf>
      <fill>
        <patternFill>
          <bgColor rgb="FFCCFFFF"/>
        </patternFill>
      </fill>
    </dxf>
    <dxf>
      <fill>
        <patternFill>
          <bgColor rgb="FFCCFFFF"/>
        </patternFill>
      </fill>
    </dxf>
    <dxf>
      <fill>
        <patternFill>
          <bgColor rgb="FFCCFFFF"/>
        </patternFill>
      </fill>
    </dxf>
    <dxf>
      <fill>
        <patternFill>
          <bgColor rgb="FFCCFFFF"/>
        </patternFill>
      </fill>
    </dxf>
    <dxf>
      <font>
        <strike val="0"/>
      </font>
    </dxf>
    <dxf>
      <font>
        <strike val="0"/>
      </font>
    </dxf>
    <dxf>
      <font>
        <strike val="0"/>
      </font>
    </dxf>
    <dxf>
      <font>
        <strike val="0"/>
      </font>
    </dxf>
    <dxf>
      <font>
        <strike val="0"/>
      </font>
    </dxf>
    <dxf>
      <font>
        <b val="0"/>
        <i val="0"/>
        <strike val="0"/>
        <condense val="0"/>
        <extend val="0"/>
        <outline val="0"/>
        <shadow val="0"/>
        <u val="none"/>
        <vertAlign val="baseline"/>
        <sz val="8"/>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7"/>
        <color auto="1"/>
        <name val="Calibri"/>
        <family val="2"/>
        <scheme val="minor"/>
      </font>
      <numFmt numFmtId="23" formatCode="h:mm\ AM/PM"/>
      <fill>
        <patternFill patternType="solid">
          <fgColor indexed="64"/>
          <bgColor theme="0" tint="-4.9989318521683403E-2"/>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8"/>
        <color auto="1"/>
        <name val="Calibri"/>
        <family val="2"/>
        <scheme val="none"/>
      </font>
      <fill>
        <patternFill patternType="solid">
          <fgColor rgb="FF000000"/>
          <bgColor rgb="FFF2F2F2"/>
        </patternFill>
      </fill>
      <alignment horizontal="center" vertical="bottom" textRotation="0" wrapText="1" indent="0" justifyLastLine="0" shrinkToFit="0" readingOrder="0"/>
      <protection locked="1" hidden="0"/>
    </dxf>
    <dxf>
      <font>
        <outline val="0"/>
        <shadow val="0"/>
        <vertAlign val="baseline"/>
        <sz val="8"/>
      </font>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font>
      <fill>
        <patternFill patternType="solid">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ill>
        <patternFill patternType="none">
          <bgColor auto="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ill>
        <patternFill patternType="none">
          <bgColor auto="1"/>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9"/>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numFmt numFmtId="0" formatCode="General"/>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numFmt numFmtId="23" formatCode="h:mm\ AM/PM"/>
      <fill>
        <patternFill patternType="solid">
          <fgColor indexed="64"/>
          <bgColor theme="0" tint="-4.9989318521683403E-2"/>
        </patternFill>
      </fill>
      <alignment horizontal="center" vertical="bottom" textRotation="0" wrapText="1" indent="0" justifyLastLine="0" shrinkToFit="0" readingOrder="0"/>
      <protection locked="0" hidden="0"/>
    </dxf>
    <dxf>
      <font>
        <b val="0"/>
        <i val="0"/>
        <strike val="0"/>
        <condense val="0"/>
        <extend val="0"/>
        <outline val="0"/>
        <shadow val="0"/>
        <u val="none"/>
        <vertAlign val="baseline"/>
        <sz val="9"/>
        <color auto="1"/>
        <name val="Calibri"/>
        <family val="2"/>
        <scheme val="minor"/>
      </font>
      <fill>
        <patternFill patternType="solid">
          <fgColor indexed="64"/>
          <bgColor theme="0" tint="-4.9989318521683403E-2"/>
        </patternFill>
      </fill>
      <alignment horizontal="center" vertical="bottom" textRotation="0" wrapText="1" indent="0" justifyLastLine="0" shrinkToFit="0" readingOrder="0"/>
      <protection locked="0" hidden="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auto="1"/>
      </font>
      <fill>
        <patternFill patternType="none">
          <bgColor auto="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F7C80"/>
      <color rgb="FFFFFFD1"/>
      <color rgb="FFFFF2CC"/>
      <color rgb="FFD4ECBA"/>
      <color rgb="FFD5F4FF"/>
      <color rgb="FFFFCCFF"/>
      <color rgb="FFF2F2F2"/>
      <color rgb="FFFFE7FF"/>
      <color rgb="FFEFFBFF"/>
      <color rgb="FFE7F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Rural - 2023</a:t>
            </a:r>
          </a:p>
        </c:rich>
      </c:tx>
      <c:layout>
        <c:manualLayout>
          <c:xMode val="edge"/>
          <c:yMode val="edge"/>
          <c:x val="0.38932260810757652"/>
          <c:y val="4.85829864205991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a:noFill/>
              </a:ln>
              <a:effectLst/>
            </c:spPr>
            <c:extLst>
              <c:ext xmlns:c16="http://schemas.microsoft.com/office/drawing/2014/chart" uri="{C3380CC4-5D6E-409C-BE32-E72D297353CC}">
                <c16:uniqueId val="{00000001-1DE3-4D3D-B87E-C95138210656}"/>
              </c:ext>
            </c:extLst>
          </c:dPt>
          <c:dPt>
            <c:idx val="1"/>
            <c:bubble3D val="0"/>
            <c:spPr>
              <a:solidFill>
                <a:schemeClr val="accent5"/>
              </a:solidFill>
              <a:ln>
                <a:noFill/>
              </a:ln>
              <a:effectLst/>
            </c:spPr>
            <c:extLst>
              <c:ext xmlns:c16="http://schemas.microsoft.com/office/drawing/2014/chart" uri="{C3380CC4-5D6E-409C-BE32-E72D297353CC}">
                <c16:uniqueId val="{00000003-1DE3-4D3D-B87E-C95138210656}"/>
              </c:ext>
            </c:extLst>
          </c:dPt>
          <c:dPt>
            <c:idx val="2"/>
            <c:bubble3D val="0"/>
            <c:spPr>
              <a:solidFill>
                <a:schemeClr val="accent4"/>
              </a:solidFill>
              <a:ln>
                <a:noFill/>
              </a:ln>
              <a:effectLst/>
            </c:spPr>
            <c:extLst>
              <c:ext xmlns:c16="http://schemas.microsoft.com/office/drawing/2014/chart" uri="{C3380CC4-5D6E-409C-BE32-E72D297353CC}">
                <c16:uniqueId val="{00000005-1DE3-4D3D-B87E-C95138210656}"/>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DE3-4D3D-B87E-C95138210656}"/>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DE3-4D3D-B87E-C9513821065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FFFFFF"/>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prstDash val="solid"/>
                  <a:round/>
                </a:ln>
                <a:effectLst/>
              </c:spPr>
            </c:leaderLines>
            <c:extLst>
              <c:ext xmlns:c15="http://schemas.microsoft.com/office/drawing/2012/chart" uri="{CE6537A1-D6FC-4f65-9D91-7224C49458BB}"/>
            </c:extLst>
          </c:dLbls>
          <c:cat>
            <c:strRef>
              <c:f>'F2D Bookings 2023 (2)'!$I$232:$I$236</c:f>
              <c:strCache>
                <c:ptCount val="5"/>
                <c:pt idx="0">
                  <c:v>Target Remaining</c:v>
                </c:pt>
                <c:pt idx="1">
                  <c:v>Term 1</c:v>
                </c:pt>
                <c:pt idx="2">
                  <c:v>Term 2</c:v>
                </c:pt>
                <c:pt idx="3">
                  <c:v>Term 3</c:v>
                </c:pt>
                <c:pt idx="4">
                  <c:v>Term 4</c:v>
                </c:pt>
              </c:strCache>
            </c:strRef>
          </c:cat>
          <c:val>
            <c:numRef>
              <c:f>'F2D Bookings 2023 (2)'!$J$232:$J$236</c:f>
              <c:numCache>
                <c:formatCode>0</c:formatCode>
                <c:ptCount val="5"/>
                <c:pt idx="0">
                  <c:v>2</c:v>
                </c:pt>
                <c:pt idx="1">
                  <c:v>3</c:v>
                </c:pt>
                <c:pt idx="2">
                  <c:v>6</c:v>
                </c:pt>
                <c:pt idx="3">
                  <c:v>5</c:v>
                </c:pt>
                <c:pt idx="4">
                  <c:v>4</c:v>
                </c:pt>
              </c:numCache>
            </c:numRef>
          </c:val>
          <c:extLst>
            <c:ext xmlns:c16="http://schemas.microsoft.com/office/drawing/2014/chart" uri="{C3380CC4-5D6E-409C-BE32-E72D297353CC}">
              <c16:uniqueId val="{0000000A-1DE3-4D3D-B87E-C95138210656}"/>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layout>
        <c:manualLayout>
          <c:xMode val="edge"/>
          <c:yMode val="edge"/>
          <c:x val="0.1478744014728112"/>
          <c:y val="0.91451218826775316"/>
          <c:w val="0.75205977677069846"/>
          <c:h val="6.306489492273952E-2"/>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Metro - 2023</a:t>
            </a:r>
          </a:p>
        </c:rich>
      </c:tx>
      <c:layout>
        <c:manualLayout>
          <c:xMode val="edge"/>
          <c:yMode val="edge"/>
          <c:x val="0.31043814100687905"/>
          <c:y val="3.73715280158455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77C-4AF7-91A1-C619D3AA1D05}"/>
              </c:ext>
            </c:extLst>
          </c:dPt>
          <c:dPt>
            <c:idx val="1"/>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77C-4AF7-91A1-C619D3AA1D05}"/>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77C-4AF7-91A1-C619D3AA1D05}"/>
              </c:ext>
            </c:extLst>
          </c:dPt>
          <c:dPt>
            <c:idx val="3"/>
            <c:bubble3D val="0"/>
            <c:spPr>
              <a:solidFill>
                <a:srgbClr val="FF99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77C-4AF7-91A1-C619D3AA1D05}"/>
              </c:ext>
            </c:extLst>
          </c:dPt>
          <c:dPt>
            <c:idx val="4"/>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77C-4AF7-91A1-C619D3AA1D05}"/>
              </c:ext>
            </c:extLst>
          </c:dPt>
          <c:dLbls>
            <c:dLbl>
              <c:idx val="0"/>
              <c:tx>
                <c:rich>
                  <a:bodyPr/>
                  <a:lstStyle/>
                  <a:p>
                    <a:r>
                      <a:rPr lang="en-US"/>
                      <a:t>2023 </a:t>
                    </a:r>
                    <a:fld id="{6126E2C8-96ED-4829-8F90-1FA0290219A9}" type="CATEGORYNAME">
                      <a:rPr lang="en-US"/>
                      <a:pPr/>
                      <a:t>[]</a:t>
                    </a:fld>
                    <a:r>
                      <a:rPr lang="en-US" baseline="0"/>
                      <a:t>
</a:t>
                    </a:r>
                    <a:fld id="{9D940CDC-EC4A-4A85-8ED5-552DE5AD1937}" type="VALUE">
                      <a:rPr lang="en-US" baseline="0"/>
                      <a:pPr/>
                      <a:t>[]</a:t>
                    </a:fld>
                    <a:r>
                      <a:rPr lang="en-US" baseline="0"/>
                      <a:t>
</a:t>
                    </a:r>
                    <a:fld id="{4A1209B9-E90F-4A65-A424-B5A6B98A40D4}" type="PERCENTAGE">
                      <a:rPr lang="en-US" baseline="0"/>
                      <a:pPr/>
                      <a:t>[]</a:t>
                    </a:fld>
                    <a:endParaRPr lang="en-US" baseline="0"/>
                  </a:p>
                </c:rich>
              </c:tx>
              <c:dLblPos val="inEnd"/>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077C-4AF7-91A1-C619D3AA1D05}"/>
                </c:ext>
              </c:extLst>
            </c:dLbl>
            <c:dLbl>
              <c:idx val="4"/>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77C-4AF7-91A1-C619D3AA1D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'F2D Bookings 2023 (2)'!$I$240:$I$244</c:f>
              <c:strCache>
                <c:ptCount val="5"/>
                <c:pt idx="0">
                  <c:v>Target Remaining</c:v>
                </c:pt>
                <c:pt idx="1">
                  <c:v>Term 1</c:v>
                </c:pt>
                <c:pt idx="2">
                  <c:v>Term 2</c:v>
                </c:pt>
                <c:pt idx="3">
                  <c:v>Term 3</c:v>
                </c:pt>
                <c:pt idx="4">
                  <c:v>Term 4</c:v>
                </c:pt>
              </c:strCache>
            </c:strRef>
          </c:cat>
          <c:val>
            <c:numRef>
              <c:f>'F2D Bookings 2023 (2)'!$J$240:$J$244</c:f>
              <c:numCache>
                <c:formatCode>0</c:formatCode>
                <c:ptCount val="5"/>
                <c:pt idx="0">
                  <c:v>23</c:v>
                </c:pt>
                <c:pt idx="1">
                  <c:v>8</c:v>
                </c:pt>
                <c:pt idx="2">
                  <c:v>23</c:v>
                </c:pt>
                <c:pt idx="3">
                  <c:v>21</c:v>
                </c:pt>
                <c:pt idx="4">
                  <c:v>25</c:v>
                </c:pt>
              </c:numCache>
            </c:numRef>
          </c:val>
          <c:extLst>
            <c:ext xmlns:c16="http://schemas.microsoft.com/office/drawing/2014/chart" uri="{C3380CC4-5D6E-409C-BE32-E72D297353CC}">
              <c16:uniqueId val="{0000000A-077C-4AF7-91A1-C619D3AA1D05}"/>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AU" b="1">
                <a:solidFill>
                  <a:sysClr val="windowText" lastClr="000000"/>
                </a:solidFill>
              </a:rPr>
              <a:t>F2D 2023</a:t>
            </a:r>
          </a:p>
          <a:p>
            <a:pPr>
              <a:defRPr/>
            </a:pPr>
            <a:r>
              <a:rPr lang="en-AU" b="1">
                <a:solidFill>
                  <a:sysClr val="windowText" lastClr="000000"/>
                </a:solidFill>
              </a:rPr>
              <a:t>Target</a:t>
            </a:r>
            <a:r>
              <a:rPr lang="en-AU" b="1" baseline="0">
                <a:solidFill>
                  <a:sysClr val="windowText" lastClr="000000"/>
                </a:solidFill>
              </a:rPr>
              <a:t> vs Booked</a:t>
            </a:r>
          </a:p>
        </c:rich>
      </c:tx>
      <c:layout>
        <c:manualLayout>
          <c:xMode val="edge"/>
          <c:yMode val="edge"/>
          <c:x val="0.33560104986876638"/>
          <c:y val="3.5231956660809471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'F2D Bookings 2023 (2)'!$M$238</c:f>
              <c:strCache>
                <c:ptCount val="1"/>
                <c:pt idx="0">
                  <c:v>Target</c:v>
                </c:pt>
              </c:strCache>
            </c:strRef>
          </c:tx>
          <c:spPr>
            <a:solidFill>
              <a:srgbClr val="FF0000"/>
            </a:solidFill>
            <a:ln>
              <a:noFill/>
            </a:ln>
            <a:effectLst>
              <a:glow rad="101600">
                <a:srgbClr val="FF0000">
                  <a:alpha val="40000"/>
                </a:srgbClr>
              </a:glow>
              <a:softEdge rad="12700"/>
            </a:effectLst>
            <a:scene3d>
              <a:camera prst="orthographicFront"/>
              <a:lightRig rig="threePt" dir="t"/>
            </a:scene3d>
            <a:sp3d prstMaterial="softEdge">
              <a:bevelT prst="relaxedInset"/>
              <a:bevelB prst="relaxedInset"/>
            </a:sp3d>
          </c:spPr>
          <c:invertIfNegative val="0"/>
          <c:dLbls>
            <c:dLbl>
              <c:idx val="0"/>
              <c:layout>
                <c:manualLayout>
                  <c:x val="0.11984120734908137"/>
                  <c:y val="0.11090714798143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2E-4338-9A6E-32F5D71F441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'F2D Bookings 2023 (2)'!$M$239</c:f>
              <c:numCache>
                <c:formatCode>General</c:formatCode>
                <c:ptCount val="1"/>
                <c:pt idx="0">
                  <c:v>120</c:v>
                </c:pt>
              </c:numCache>
            </c:numRef>
          </c:val>
          <c:extLst>
            <c:ext xmlns:c16="http://schemas.microsoft.com/office/drawing/2014/chart" uri="{C3380CC4-5D6E-409C-BE32-E72D297353CC}">
              <c16:uniqueId val="{00000001-D82E-4338-9A6E-32F5D71F4415}"/>
            </c:ext>
          </c:extLst>
        </c:ser>
        <c:ser>
          <c:idx val="1"/>
          <c:order val="1"/>
          <c:tx>
            <c:strRef>
              <c:f>'F2D Bookings 2023 (2)'!$O$238</c:f>
              <c:strCache>
                <c:ptCount val="1"/>
                <c:pt idx="0">
                  <c:v>Booked</c:v>
                </c:pt>
              </c:strCache>
            </c:strRef>
          </c:tx>
          <c:spPr>
            <a:solidFill>
              <a:schemeClr val="accent6"/>
            </a:solidFill>
            <a:ln>
              <a:noFill/>
            </a:ln>
            <a:effectLst>
              <a:glow rad="101600">
                <a:schemeClr val="accent6">
                  <a:satMod val="175000"/>
                  <a:alpha val="40000"/>
                </a:schemeClr>
              </a:glow>
              <a:softEdge rad="12700"/>
            </a:effectLst>
            <a:scene3d>
              <a:camera prst="orthographicFront"/>
              <a:lightRig rig="threePt" dir="t"/>
            </a:scene3d>
            <a:sp3d>
              <a:bevelT prst="relaxedInset"/>
              <a:bevelB prst="relaxedInset"/>
            </a:sp3d>
          </c:spPr>
          <c:invertIfNegative val="0"/>
          <c:dPt>
            <c:idx val="0"/>
            <c:invertIfNegative val="0"/>
            <c:bubble3D val="0"/>
            <c:spPr>
              <a:solidFill>
                <a:schemeClr val="accent6"/>
              </a:solidFill>
              <a:ln>
                <a:solidFill>
                  <a:schemeClr val="tx1">
                    <a:alpha val="84000"/>
                  </a:schemeClr>
                </a:solidFill>
              </a:ln>
              <a:effectLst>
                <a:glow rad="101600">
                  <a:schemeClr val="accent6">
                    <a:satMod val="175000"/>
                    <a:alpha val="40000"/>
                  </a:schemeClr>
                </a:glow>
                <a:outerShdw blurRad="50800" dist="50800" dir="5400000" sx="8000" sy="8000" algn="ctr" rotWithShape="0">
                  <a:srgbClr val="000000">
                    <a:alpha val="43137"/>
                  </a:srgbClr>
                </a:outerShdw>
                <a:softEdge rad="12700"/>
              </a:effectLst>
              <a:scene3d>
                <a:camera prst="orthographicFront"/>
                <a:lightRig rig="threePt" dir="t"/>
              </a:scene3d>
              <a:sp3d>
                <a:bevelT prst="relaxedInset"/>
                <a:bevelB prst="relaxedInset"/>
              </a:sp3d>
            </c:spPr>
            <c:extLst>
              <c:ext xmlns:c16="http://schemas.microsoft.com/office/drawing/2014/chart" uri="{C3380CC4-5D6E-409C-BE32-E72D297353CC}">
                <c16:uniqueId val="{00000003-D82E-4338-9A6E-32F5D71F4415}"/>
              </c:ext>
            </c:extLst>
          </c:dPt>
          <c:dLbls>
            <c:dLbl>
              <c:idx val="0"/>
              <c:layout>
                <c:manualLayout>
                  <c:x val="0.13015879265091873"/>
                  <c:y val="0.108490568654877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2E-4338-9A6E-32F5D71F441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'F2D Bookings 2023 (2)'!$O$239</c:f>
              <c:numCache>
                <c:formatCode>General</c:formatCode>
                <c:ptCount val="1"/>
                <c:pt idx="0">
                  <c:v>95</c:v>
                </c:pt>
              </c:numCache>
            </c:numRef>
          </c:val>
          <c:extLst>
            <c:ext xmlns:c16="http://schemas.microsoft.com/office/drawing/2014/chart" uri="{C3380CC4-5D6E-409C-BE32-E72D297353CC}">
              <c16:uniqueId val="{00000004-D82E-4338-9A6E-32F5D71F4415}"/>
            </c:ext>
          </c:extLst>
        </c:ser>
        <c:dLbls>
          <c:showLegendKey val="0"/>
          <c:showVal val="0"/>
          <c:showCatName val="0"/>
          <c:showSerName val="0"/>
          <c:showPercent val="0"/>
          <c:showBubbleSize val="0"/>
        </c:dLbls>
        <c:gapWidth val="80"/>
        <c:overlap val="20"/>
        <c:axId val="2001310032"/>
        <c:axId val="2001309552"/>
      </c:barChart>
      <c:valAx>
        <c:axId val="2001309552"/>
        <c:scaling>
          <c:orientation val="minMax"/>
        </c:scaling>
        <c:delete val="0"/>
        <c:axPos val="r"/>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01310032"/>
        <c:crosses val="max"/>
        <c:crossBetween val="between"/>
      </c:valAx>
      <c:catAx>
        <c:axId val="2001310032"/>
        <c:scaling>
          <c:orientation val="minMax"/>
        </c:scaling>
        <c:delete val="1"/>
        <c:axPos val="b"/>
        <c:majorTickMark val="none"/>
        <c:minorTickMark val="none"/>
        <c:tickLblPos val="nextTo"/>
        <c:crossAx val="200130955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880113735783027"/>
          <c:y val="0.89409667541557303"/>
          <c:w val="0.40731058617672788"/>
          <c:h val="7.8125546806649168E-2"/>
        </c:manualLayout>
      </c:layout>
      <c:overlay val="0"/>
      <c:spPr>
        <a:noFill/>
        <a:ln>
          <a:noFill/>
        </a:ln>
        <a:effectLst>
          <a:glow rad="63500">
            <a:schemeClr val="accent1">
              <a:alpha val="4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75000"/>
        </a:schemeClr>
      </a:fgClr>
      <a:bgClr>
        <a:schemeClr val="bg1"/>
      </a:bgClr>
    </a:pattFill>
    <a:ln w="9525" cap="flat" cmpd="sng" algn="ctr">
      <a:solidFill>
        <a:schemeClr val="tx1"/>
      </a:solidFill>
      <a:round/>
    </a:ln>
    <a:effectLst>
      <a:softEdge rad="228600"/>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     Metro - 2024</a:t>
            </a:r>
          </a:p>
        </c:rich>
      </c:tx>
      <c:layout>
        <c:manualLayout>
          <c:xMode val="edge"/>
          <c:yMode val="edge"/>
          <c:x val="0.31043814100687905"/>
          <c:y val="3.73715280158455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05-4007-B372-A5962C5DABBB}"/>
              </c:ext>
            </c:extLst>
          </c:dPt>
          <c:dPt>
            <c:idx val="1"/>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05-4007-B372-A5962C5DABBB}"/>
              </c:ext>
            </c:extLst>
          </c:dPt>
          <c:dPt>
            <c:idx val="2"/>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05-4007-B372-A5962C5DABBB}"/>
              </c:ext>
            </c:extLst>
          </c:dPt>
          <c:dPt>
            <c:idx val="3"/>
            <c:bubble3D val="0"/>
            <c:spPr>
              <a:solidFill>
                <a:srgbClr val="FF99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05-4007-B372-A5962C5DABBB}"/>
              </c:ext>
            </c:extLst>
          </c:dPt>
          <c:dPt>
            <c:idx val="4"/>
            <c:bubble3D val="0"/>
            <c:spPr>
              <a:solidFill>
                <a:srgbClr val="7030A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05-4007-B372-A5962C5DABBB}"/>
              </c:ext>
            </c:extLst>
          </c:dPt>
          <c:dLbls>
            <c:dLbl>
              <c:idx val="0"/>
              <c:tx>
                <c:rich>
                  <a:bodyPr/>
                  <a:lstStyle/>
                  <a:p>
                    <a:r>
                      <a:rPr lang="en-US"/>
                      <a:t>2023 </a:t>
                    </a:r>
                    <a:fld id="{6126E2C8-96ED-4829-8F90-1FA0290219A9}" type="CATEGORYNAME">
                      <a:rPr lang="en-US"/>
                      <a:pPr/>
                      <a:t>[]</a:t>
                    </a:fld>
                    <a:r>
                      <a:rPr lang="en-US" baseline="0"/>
                      <a:t>
</a:t>
                    </a:r>
                    <a:fld id="{9D940CDC-EC4A-4A85-8ED5-552DE5AD1937}" type="VALUE">
                      <a:rPr lang="en-US" baseline="0"/>
                      <a:pPr/>
                      <a:t>[]</a:t>
                    </a:fld>
                    <a:r>
                      <a:rPr lang="en-US" baseline="0"/>
                      <a:t>
</a:t>
                    </a:r>
                    <a:fld id="{4A1209B9-E90F-4A65-A424-B5A6B98A40D4}" type="PERCENTAGE">
                      <a:rPr lang="en-US" baseline="0"/>
                      <a:pPr/>
                      <a:t>[]</a:t>
                    </a:fld>
                    <a:endParaRPr lang="en-US" baseline="0"/>
                  </a:p>
                </c:rich>
              </c:tx>
              <c:dLblPos val="inEnd"/>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8605-4007-B372-A5962C5DABBB}"/>
                </c:ext>
              </c:extLst>
            </c:dLbl>
            <c:dLbl>
              <c:idx val="4"/>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605-4007-B372-A5962C5DABB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'F2D Bookings 2024'!$J$181:$J$185</c:f>
              <c:strCache>
                <c:ptCount val="5"/>
                <c:pt idx="0">
                  <c:v>Target Remaining</c:v>
                </c:pt>
                <c:pt idx="1">
                  <c:v>Term 1</c:v>
                </c:pt>
                <c:pt idx="2">
                  <c:v>Term 2</c:v>
                </c:pt>
                <c:pt idx="3">
                  <c:v>Term 3</c:v>
                </c:pt>
                <c:pt idx="4">
                  <c:v>Term 4</c:v>
                </c:pt>
              </c:strCache>
            </c:strRef>
          </c:cat>
          <c:val>
            <c:numRef>
              <c:f>'F2D Bookings 2024'!$K$181:$K$185</c:f>
              <c:numCache>
                <c:formatCode>0</c:formatCode>
                <c:ptCount val="5"/>
                <c:pt idx="0">
                  <c:v>42</c:v>
                </c:pt>
                <c:pt idx="1">
                  <c:v>7</c:v>
                </c:pt>
                <c:pt idx="2">
                  <c:v>21</c:v>
                </c:pt>
                <c:pt idx="3">
                  <c:v>16</c:v>
                </c:pt>
                <c:pt idx="4">
                  <c:v>8</c:v>
                </c:pt>
              </c:numCache>
            </c:numRef>
          </c:val>
          <c:extLst>
            <c:ext xmlns:c16="http://schemas.microsoft.com/office/drawing/2014/chart" uri="{C3380CC4-5D6E-409C-BE32-E72D297353CC}">
              <c16:uniqueId val="{0000000A-8605-4007-B372-A5962C5DABBB}"/>
            </c:ext>
          </c:extLst>
        </c:ser>
        <c:dLbls>
          <c:dLblPos val="inEnd"/>
          <c:showLegendKey val="0"/>
          <c:showVal val="0"/>
          <c:showCatName val="0"/>
          <c:showSerName val="0"/>
          <c:showPercent val="1"/>
          <c:showBubbleSize val="0"/>
          <c:showLeaderLines val="1"/>
        </c:dLbls>
        <c:firstSliceAng val="0"/>
        <c:extLst/>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solidFill>
                  <a:sysClr val="windowText" lastClr="000000"/>
                </a:solidFill>
              </a:rPr>
              <a:t>F2D 2024  Target vs Booked</a:t>
            </a:r>
            <a:endParaRPr lang="en-US" b="1" baseline="0">
              <a:solidFill>
                <a:sysClr val="windowText" lastClr="000000"/>
              </a:solidFill>
            </a:endParaRPr>
          </a:p>
        </c:rich>
      </c:tx>
      <c:layout>
        <c:manualLayout>
          <c:xMode val="edge"/>
          <c:yMode val="edge"/>
          <c:x val="0.33560104986876638"/>
          <c:y val="3.5231956660809471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'F2D Bookings 2024'!$N$179</c:f>
              <c:strCache>
                <c:ptCount val="1"/>
                <c:pt idx="0">
                  <c:v>Target</c:v>
                </c:pt>
              </c:strCache>
            </c:strRef>
          </c:tx>
          <c:spPr>
            <a:solidFill>
              <a:srgbClr val="FF0000"/>
            </a:solidFill>
            <a:ln>
              <a:noFill/>
            </a:ln>
            <a:effectLst>
              <a:glow rad="101600">
                <a:srgbClr val="FF0000">
                  <a:alpha val="40000"/>
                </a:srgbClr>
              </a:glow>
              <a:softEdge rad="12700"/>
            </a:effectLst>
            <a:scene3d>
              <a:camera prst="orthographicFront"/>
              <a:lightRig rig="threePt" dir="t"/>
            </a:scene3d>
            <a:sp3d prstMaterial="softEdge">
              <a:bevelT prst="relaxedInset"/>
              <a:bevelB prst="relaxedInset"/>
            </a:sp3d>
          </c:spPr>
          <c:invertIfNegative val="0"/>
          <c:dLbls>
            <c:dLbl>
              <c:idx val="0"/>
              <c:layout>
                <c:manualLayout>
                  <c:x val="0.11984120734908137"/>
                  <c:y val="0.11090714798143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81-4E7A-9DAD-4B9608A09DB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'F2D Bookings 2024'!$N$180</c:f>
              <c:numCache>
                <c:formatCode>0</c:formatCode>
                <c:ptCount val="1"/>
                <c:pt idx="0">
                  <c:v>110</c:v>
                </c:pt>
              </c:numCache>
            </c:numRef>
          </c:val>
          <c:extLst>
            <c:ext xmlns:c16="http://schemas.microsoft.com/office/drawing/2014/chart" uri="{C3380CC4-5D6E-409C-BE32-E72D297353CC}">
              <c16:uniqueId val="{00000001-3481-4E7A-9DAD-4B9608A09DBE}"/>
            </c:ext>
          </c:extLst>
        </c:ser>
        <c:ser>
          <c:idx val="1"/>
          <c:order val="1"/>
          <c:tx>
            <c:strRef>
              <c:f>'F2D Bookings 2024'!$P$179</c:f>
              <c:strCache>
                <c:ptCount val="1"/>
                <c:pt idx="0">
                  <c:v>Booked</c:v>
                </c:pt>
              </c:strCache>
            </c:strRef>
          </c:tx>
          <c:spPr>
            <a:solidFill>
              <a:schemeClr val="accent6"/>
            </a:solidFill>
            <a:ln>
              <a:noFill/>
            </a:ln>
            <a:effectLst>
              <a:glow rad="101600">
                <a:schemeClr val="accent6">
                  <a:satMod val="175000"/>
                  <a:alpha val="40000"/>
                </a:schemeClr>
              </a:glow>
              <a:softEdge rad="12700"/>
            </a:effectLst>
            <a:scene3d>
              <a:camera prst="orthographicFront"/>
              <a:lightRig rig="threePt" dir="t"/>
            </a:scene3d>
            <a:sp3d>
              <a:bevelT prst="relaxedInset"/>
              <a:bevelB prst="relaxedInset"/>
            </a:sp3d>
          </c:spPr>
          <c:invertIfNegative val="0"/>
          <c:dPt>
            <c:idx val="0"/>
            <c:invertIfNegative val="0"/>
            <c:bubble3D val="0"/>
            <c:spPr>
              <a:solidFill>
                <a:schemeClr val="accent6"/>
              </a:solidFill>
              <a:ln>
                <a:solidFill>
                  <a:schemeClr val="tx1">
                    <a:alpha val="84000"/>
                  </a:schemeClr>
                </a:solidFill>
              </a:ln>
              <a:effectLst>
                <a:glow rad="101600">
                  <a:schemeClr val="accent6">
                    <a:satMod val="175000"/>
                    <a:alpha val="40000"/>
                  </a:schemeClr>
                </a:glow>
                <a:outerShdw blurRad="50800" dist="50800" dir="5400000" sx="8000" sy="8000" algn="ctr" rotWithShape="0">
                  <a:srgbClr val="000000">
                    <a:alpha val="43137"/>
                  </a:srgbClr>
                </a:outerShdw>
                <a:softEdge rad="12700"/>
              </a:effectLst>
              <a:scene3d>
                <a:camera prst="orthographicFront"/>
                <a:lightRig rig="threePt" dir="t"/>
              </a:scene3d>
              <a:sp3d>
                <a:bevelT prst="relaxedInset"/>
                <a:bevelB prst="relaxedInset"/>
              </a:sp3d>
            </c:spPr>
            <c:extLst>
              <c:ext xmlns:c16="http://schemas.microsoft.com/office/drawing/2014/chart" uri="{C3380CC4-5D6E-409C-BE32-E72D297353CC}">
                <c16:uniqueId val="{00000003-3481-4E7A-9DAD-4B9608A09DBE}"/>
              </c:ext>
            </c:extLst>
          </c:dPt>
          <c:dLbls>
            <c:dLbl>
              <c:idx val="0"/>
              <c:layout>
                <c:manualLayout>
                  <c:x val="0.13015879265091873"/>
                  <c:y val="0.108490568654877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81-4E7A-9DAD-4B9608A09DB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'F2D Bookings 2024'!$P$180</c:f>
              <c:numCache>
                <c:formatCode>General</c:formatCode>
                <c:ptCount val="1"/>
                <c:pt idx="0">
                  <c:v>62</c:v>
                </c:pt>
              </c:numCache>
            </c:numRef>
          </c:val>
          <c:extLst>
            <c:ext xmlns:c16="http://schemas.microsoft.com/office/drawing/2014/chart" uri="{C3380CC4-5D6E-409C-BE32-E72D297353CC}">
              <c16:uniqueId val="{00000004-3481-4E7A-9DAD-4B9608A09DBE}"/>
            </c:ext>
          </c:extLst>
        </c:ser>
        <c:dLbls>
          <c:showLegendKey val="0"/>
          <c:showVal val="0"/>
          <c:showCatName val="0"/>
          <c:showSerName val="0"/>
          <c:showPercent val="0"/>
          <c:showBubbleSize val="0"/>
        </c:dLbls>
        <c:gapWidth val="80"/>
        <c:overlap val="20"/>
        <c:axId val="2001310032"/>
        <c:axId val="2001309552"/>
      </c:barChart>
      <c:valAx>
        <c:axId val="2001309552"/>
        <c:scaling>
          <c:orientation val="minMax"/>
        </c:scaling>
        <c:delete val="0"/>
        <c:axPos val="r"/>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01310032"/>
        <c:crosses val="max"/>
        <c:crossBetween val="between"/>
      </c:valAx>
      <c:catAx>
        <c:axId val="2001310032"/>
        <c:scaling>
          <c:orientation val="minMax"/>
        </c:scaling>
        <c:delete val="1"/>
        <c:axPos val="b"/>
        <c:majorTickMark val="none"/>
        <c:minorTickMark val="none"/>
        <c:tickLblPos val="nextTo"/>
        <c:crossAx val="200130955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880113735783027"/>
          <c:y val="0.89409667541557303"/>
          <c:w val="0.40731058617672788"/>
          <c:h val="7.8125546806649168E-2"/>
        </c:manualLayout>
      </c:layout>
      <c:overlay val="0"/>
      <c:spPr>
        <a:noFill/>
        <a:ln>
          <a:noFill/>
        </a:ln>
        <a:effectLst>
          <a:glow rad="63500">
            <a:schemeClr val="accent1">
              <a:alpha val="4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75000"/>
        </a:schemeClr>
      </a:fgClr>
      <a:bgClr>
        <a:schemeClr val="bg1"/>
      </a:bgClr>
    </a:pattFill>
    <a:ln w="9525" cap="flat" cmpd="sng" algn="ctr">
      <a:solidFill>
        <a:schemeClr val="tx1"/>
      </a:solidFill>
      <a:round/>
    </a:ln>
    <a:effectLst>
      <a:softEdge rad="228600"/>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ocumenttasks/documenttask1.xml><?xml version="1.0" encoding="utf-8"?>
<Tasks xmlns="http://schemas.microsoft.com/office/tasks/2019/documenttasks">
  <Task id="{B8FBBF2C-05D9-460B-8CC2-F5870EAF085D}">
    <Anchor>
      <Comment id="{0388D185-6289-4732-BF36-8A2B492B3F51}"/>
    </Anchor>
    <History>
      <Event time="2023-11-28T05:53:41.12" id="{E56D5DAF-FCEB-486C-AF2A-5379A98F86BC}">
        <Attribution userId="S::melissa.burns@fittodrive.org.au::beb387c9-9345-432b-ae4c-939995fc1b9c" userName="Melissa Burns" userProvider="AD"/>
        <Anchor>
          <Comment id="{0388D185-6289-4732-BF36-8A2B492B3F51}"/>
        </Anchor>
        <Create/>
      </Event>
      <Event time="2023-11-28T05:53:41.12" id="{F5B4FA94-3308-4588-9680-C02780C632E1}">
        <Attribution userId="S::melissa.burns@fittodrive.org.au::beb387c9-9345-432b-ae4c-939995fc1b9c" userName="Melissa Burns" userProvider="AD"/>
        <Anchor>
          <Comment id="{0388D185-6289-4732-BF36-8A2B492B3F51}"/>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3:41.12" id="{A585BB3F-A1BB-4A16-84E0-3C87BDDDAFC2}">
        <Attribution userId="S::melissa.burns@fittodrive.org.au::beb387c9-9345-432b-ae4c-939995fc1b9c" userName="Melissa Burns" userProvider="AD"/>
        <Anchor>
          <Comment id="{0388D185-6289-4732-BF36-8A2B492B3F51}"/>
        </Anchor>
        <SetTitle title="@Zoe Stewart"/>
      </Event>
    </History>
  </Task>
  <Task id="{BEA10F30-C4CA-446B-A730-3C43EE0F0E3C}">
    <Anchor>
      <Comment id="{3ECDB620-2AAE-4E7D-A909-110BB175E208}"/>
    </Anchor>
    <History>
      <Event time="2023-11-28T05:53:10.14" id="{9318120E-FA61-4DE2-B31F-6B622117C71B}">
        <Attribution userId="S::melissa.burns@fittodrive.org.au::beb387c9-9345-432b-ae4c-939995fc1b9c" userName="Melissa Burns" userProvider="AD"/>
        <Anchor>
          <Comment id="{3ECDB620-2AAE-4E7D-A909-110BB175E208}"/>
        </Anchor>
        <Create/>
      </Event>
      <Event time="2023-11-28T05:53:10.14" id="{B9B9AADD-81E7-4D1B-A81A-496C9584BB7F}">
        <Attribution userId="S::melissa.burns@fittodrive.org.au::beb387c9-9345-432b-ae4c-939995fc1b9c" userName="Melissa Burns" userProvider="AD"/>
        <Anchor>
          <Comment id="{3ECDB620-2AAE-4E7D-A909-110BB175E208}"/>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3:10.14" id="{4CB0EC04-A731-48E8-9310-C8AC176F9CF7}">
        <Attribution userId="S::melissa.burns@fittodrive.org.au::beb387c9-9345-432b-ae4c-939995fc1b9c" userName="Melissa Burns" userProvider="AD"/>
        <Anchor>
          <Comment id="{3ECDB620-2AAE-4E7D-A909-110BB175E208}"/>
        </Anchor>
        <SetTitle title="@Zoe Stewart"/>
      </Event>
    </History>
  </Task>
  <Task id="{F257EC6E-1BBB-461E-B09B-A64D053776E7}">
    <Anchor>
      <Comment id="{F04EFB8D-F04A-4E0B-A403-94495E8E5A50}"/>
    </Anchor>
    <History>
      <Event time="2023-11-28T05:52:26.10" id="{95E08B39-FDE9-4385-9685-90D335A06D27}">
        <Attribution userId="S::melissa.burns@fittodrive.org.au::beb387c9-9345-432b-ae4c-939995fc1b9c" userName="Melissa Burns" userProvider="AD"/>
        <Anchor>
          <Comment id="{F04EFB8D-F04A-4E0B-A403-94495E8E5A50}"/>
        </Anchor>
        <Create/>
      </Event>
      <Event time="2023-11-28T05:52:26.10" id="{9FD4174B-2DD9-4362-8046-E8E5AD987BF6}">
        <Attribution userId="S::melissa.burns@fittodrive.org.au::beb387c9-9345-432b-ae4c-939995fc1b9c" userName="Melissa Burns" userProvider="AD"/>
        <Anchor>
          <Comment id="{F04EFB8D-F04A-4E0B-A403-94495E8E5A50}"/>
        </Anchor>
        <Assign userId="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Ⴐ⿔1H耈ĠXДI$I耀ĤxФH耈J耈ĨXДK$K耀ĬxФJ耈L耈İXДLM耈@ĴXДN$N耀@ĸxФM耈`ɑ匀赹ðㅥǯ៍ⰽ굹ჰnÄĚŰǆȜɲˈ̞ʹϊРѶӌԢUUUUUUUUUUUUUUUUU䆠䆠䆠㿿㿿㿿㿿㿿㿿㿿㿿㿿㿿㿿㿿㿿㿿㿿㿿৸ጱǯ㼐㔄ǯ՘㼼㔄ǯॢॢॢॢॢ՜՜՜՜՝՝՞՞՝՝՜՞՜՟՚՚՜՜՜՜՜՜՜՜՜՜ՠա՚՚բ՟՟՟՟՟՟՟՟՟՟՟՟՛՟՛՟՟՟՟՟՟՟՟՟՚՟՟՚՟՟դդդեդզէըըըդթթ՛իլ՜՜k쀄՜㾦㔄ǯ՘㿒㔄ǯॢॢॢॢॢ՜՜՜՜՝՝՞՞՝՝՜՞՜՟՚՚՜՜՜՜՜՜՜՜՜՜ՠա՚՚բ՟՟՟՟՟՟՟՟՟՟՟՟՛՟՛՟՟՟՟՟՟՟՟՟՚՟՟՚՟՟դդդեդզէըըըդթթ՛իլ՜՜k쀄՜䀴㔄ǯ՘䁠㔄ǯॢॢॢॢॢ՜՜՜՜՝՝՞՞՝՝՜՞՜՟՚՚՜՜՜՜՜՜" userName="枇翹al춚圡톲늗鬕珛더ɹ케㖞Ā礈満Ā~ᬀ뤨翹Ăꊰ顸翹㾀牥㨢°㕲ǯ礈満ǯ磰満ǯ휬䔀老먘枇翹//瑌ⶆ䙹펤踤箇䭹▮oinᅯ케㖞Ā礈満Ā~ᬀ뤨翹Ăe_ꊰ顸翹ocuments/WIP/2024/WSP24%礈満ǯ磰満ǯ휿䘀老먘枇翹//逅䌆诸林侼钶儀겲oinɹ케㖞Ā礈満Ā~ᬀ뤨翹Ăe_ꊰ顸翹ocuments/WIP/2024/WSP24%礈満ǯ磰満ǯ휎䜀老먘枇翹䥮≤系尚峔栶ဂ㻁ӵ漄㔀㤸挸㑤ɺ케㖞Ā礈満Ā~ᬀ뤨翹Ă慓敶ꊰ顸翹煥敵据乥浵敢≲ㄺⰳ伢千敓獳潩䥮≤∺㠱㑢㡡㝡昭〹ⴵ礈満ǯ磰満ǯ휑䠀老먘枇翹yn䗅쌬௉듂쬔饓﾿簖atuɸ케㖞Ā礈満Ā~ᬀ뤨翹Ă慓敶ꊰ顸翹煥敵据乥浵敢≲㈺ⰶ伢千敓獳潩䥮≤∺㌶慡〹㙢昭昲ⴱ礈満ǯ磰満ǯ흠䧹老먘枇翹al䘟訃㋞䘼ٜ⢙衡㔀㤸挸㑤ㅊ케㖞Ā礈満Ā~ᬀ뤨翹Ă慓敶ꊰ顸翹煥敵据乥浵敢≲ㄺⰳ伢千敓獳潩䥮≤∺㠱㑢㡡㝡昭〹ⴵ礈満ǯ磰満ǯ흳䨀老먘枇翹//厸䮗樊䀘⹠䤞힉oinɹ케㖞Ā礈満Ā~ᬀ뤨翹Ăe_ꊰ顸翹ocuments/WIP/2024/WSP24%礈満ǯ磰満ǯ흂䮺老먘枇翹䥮≤띍冽⫲캂㤮북꽸㔀㙣㌵ㄷᝌ케㖞Ā礈満Ā~ᬀ뤨翹Ă慓敶ꊰ顸翹煥敵据乥浵敢≲ㄺⰹ伢千敓獳潩䥮≤∺㈸㉢㔲㤱㌭愴ⵥ礈満ǯ磰満ǯ흕䰀老먘枇翹//쵽督ꛜᓙ视ោ뒜蘝oin۴s케㖞Ā礈満Ā~ᬀ뤨翹Ăe_ꊰ顸翹ocuments/WIP/2024/WSP24%礈満ǯ磰満ǯ힤䴀老먘枇翹ynᕅ粜㳢挲뉂뛾곻悘atu聁케㖞Ā礈満Ā~ᬀ뤨翹Ăe_ꊰ顸翹ocuments/wip/2024/wsp24%礈満ǯ磰満ǯힷ一老먘枇翹yn稯䢺绵탆狠戊닲atuɸ케㖞Ā礈満Ā~ᬀ뤨翹Ăe_ꊰ顸翹ocuments/WIP/2024/WSP24%礈満ǯ磰満ǯ힆伀老먘枇翹//荘婧㕋ā栗琒᱆oinɺ케㖞Ā礈満Ā~ᬀ뤨翹Ăe_ꊰ顸翹ocuments/WIP/2024/WSP24%礈満ǯ磰満ǯퟩ倀老먘枇翹al서藖噤캔ॗ㎞毃஋䟔ᓂ케㖞Ā礈満Ā~ᬀ뤨翹Ă䟔ꊰ顸翹䟔颫䱌⧥Ŋ஋䟔颫䱌⧥ŋ஋䟔颫䱌礈満ǯ磰満ǯퟸ凹老먘枇翹al놨ᓞﺚ짭㹁麋遁箵oin뀏(케㖞Ā礈満Ā~ᬀ뤨翹Ăe_ꊰ顸翹ocuments/wip/2024/wsp24%礈満ǯ磰満ǯퟋ刀老먘枇翹//䔔ਙ䍕᪖꯳膢刉俆oin␁케㖞Ā礈満Ā~ᬀ뤨翹Ăe_ꊰ顸翹ocuments/wip/2024/wsp24%礈満ǯ磰満ǯퟚ厰老먘枇翹䥮≤쪄᣽⥇ﶹ抄䈁辬㔀㙣㌵ㄷɺ케㖞Ā礈満Ā~ᬀ뤨翹Ă慓敶ꊰ顸翹煥敵据乥浵敢≲ㄺⰹ伢千敓獳潩䥮≤∺㈸㉢㔲㤱㌭愴ⵥ礈満ǯ磰満ǯ혭吀老먘枇翹//滺駑ꗏ쥲Ⴢ篚锓뷁oinɻ케㖞Ā礈満Ā~ᬀ뤨翹Ăe_ꊰ顸翹ocuments/WIP/2024/WSP24%礈満ǯ磰満ǯ혼唀老먘枇翹al兙⚒㭱玏⸣埮빹畮嬀ꄸǷ᜛케㖞Ā礈満Ā~ᬀ뤨翹Ăǯꊰ顸翹ᗭ鄫ǷŐ㕏ǯś㕏ǯᄀ鄫Ƿᄑ鄫Ƿ۠『ǯ礈満ǯ磰満ǯ혏嘀老먘枇翹yn㝄뭔ۭ擬ၖ⪗桜atu욺*케㖞Ā礈満Ā~ᬀ뤨翹Ă慓敶ꊰ顸翹煥敵据乥浵敢≲ㄺⰳ伢千敓獳潩䥮≤∺㠱㑢㡡㝡昭〹ⴵ礈満ǯ磰満ǯ혞圀老먘枇翹翹탍龫梸࿼䘴쇀ﰐ케㖞Ā礈満Ā~ᬀ뤨翹Ăꊰ顸翹㾀ts㕲ǯ礈満ǯ磰満ǯ홡堀老먘枇翹//꜁㛔줓뭬籽淸븉紧oin➝케㖞Ā礈満Ā~ᬀ뤨翹Ăe_ꊰ顸翹ocuments/WIP/2024/WSP24 礈満ǯ磰満ǯ홰姹老먘枇翹//훑탣掀ٌ瓨爡⳥oin✣케㖞Ā礈満Ā~ᬀ뤨翹Ăe_ꊰ顸翹ocuments/WIP/2024/WSP24%礈満ǯ磰満ǯ홃娀老먘枇翹h:Őֽ䡮ꊙ猶壨༺㔘porɽ케㖞Ā礈満Ā~ᬀ뤨翹ĂCoꊰ顸翹r:1; CobaltMinor:6; MsDa礈満ǯ磰満ǯ홒嬕老먘枇翹䥮≤賾땠쳁⥎뎙擑傜諓㔀㤸挸㑤ɸ케㖞Ā礈満Ā~ᬀ뤨翹Ă慓敶ꊰ顸翹煥敵据乥浵敢≲ㄺⰳ伢千敓獳潩䥮≤∺㠱㑢㡡㝡昭〹ⴵ礈満ǯ磰満ǯ횥尀送TableStyleLight1ࠀꆸམǯ㜀뤨翹酦⳾᳦袉濜Ⅱ慗횽耂㚗풐蝯ࠀ꛸མǯ㜀뤨翹䢠譱㳅ઇ돩鏣﷙砕횵耂횴崀老먘枇翹//毯䴳ꞡ਺黌oinɶ케㖞Ā礈満Ā~ᬀ뤨翹Ăe_ꊰ顸翹ocuments/WIP/2024/WSP24%礈満ǯ磰満ǯ횇帀老먘枇翹al戄突烿冈ꊢ⭸㰊覷㔀㤸挸㑤케㖞Ā礈満Ā~ᬀ뤨翹Ă慓敶ꊰ顸翹煥敵据乥浵敢≲ㄺⰳ伢千敓獳潩䥮≤∺㠱㑢㡡㝡昭〹ⴵ礈満ǯ磰満ǯ횖开老먘枇翹//✙쬒䨻枒밫蜦ࢷ᳔oin䝪케㖞Ā礈満Ā~ᬀ뤨翹Ăe_ꊰ顸翹ocuments/WIP/2024/WSP24%礈満ǯ磰満ǯ훹怀老먘枇翹翹⻉맾䭜赪ܤ䇄ꓮɺ케㖞Ā礈満Ā~ᬀ뤨翹Ăꊰ顸翹㾀ǯૐ㕲ǯ礈満ǯ磰満ǯ훈懹老먘枇翹al먈걚בּ邓㦒ᇪ꡴㔀㤸挸㑤䧮케㖞Ā礈満Ā~ᬀ뤨翹Ă慓敶ꊰ顸翹煥敵据乥浵敢≲ㄺⰳ伢千敓獳潩䥮≤∺㠱㑢㡡㝡昭〹ⴵ礈満ǯ磰満ǯ훛戀老먘枇翹h:횣밢틟抒嗿냯por뎔케㖞Ā礈満Ā~ᬀ뤨翹ĂCoꊰ顸翹r:1; CobaltMinor:6; MsDa礈満ǯ磰満ǯ捷老먘枇翹//Ⱈ敞犴䰹嗎ᕍ顅乩oin䎣케㖞Ā礈満Ā~ᬀ뤨翹Ăe_ꊰ顸翹ocuments/WIP/2024/WSP24%礈満ǯ磰満ǯ搀老먘枇翹EA拊킣鸌⧫꘩㤃繤tu唓케㖞Ā礈満Ā~ᬀ뤨翹Ăꊰ顸翹㾀op튰㔯ǯ礈満ǯ磰満ǯ攀老먘枇翹al婣샔쭔䥄ⶬ徃㵱㈀い䈭㕃鲱케㖞Ā礈満Ā~ᬀ뤨翹Ă慨獲ꊰ顸翹礈満ǯ磰満ǯ昀老먘枇翹so᝾떇њԙ푞嵢kFu母^케㖞Ā礈満Ā~ᬀ뤨翹Ăe_ꊰ顸翹ocuments/WIP/2024/WSP24%礈満ǯ磰満ǯ最老먘枇翹h:킌ኘ檞꜍ې뢕밸por䗵케㖞Ā礈満Ā~ᬀ뤨翹ĂCoꊰ顸翹r:1; CobaltMinor:6; MsDa礈満ǯ磰満ǯ栀老먘枇翹al걛홀洒笄ූ゜놠஋䟔ɹ케㖞Ā礈満Ā~ᬀ뤨翹Ă䟔ꊰ顸翹䟔颫䱌⧥າ஋䟔颫䱌⧥ն஋䟔颫䱌礈満ǯ磰満ǯ槹老먘枇翹䥮≤ୣ릔়䈅魊Ῐ㔀㙣㌵ㄷ蟴케㖞Ā礈満Ā~ᬀ뤨翹Ă慓敶ꊰ顸翹煥敵据乥浵敢≲ㄺⰹ伢千敓獳潩䥮≤∺㈸㉢㔲㤱㌭愴ⵥ礈満ǯ磰満ǯ樀老먘枇翹h:욥᪗狘텉ⴏ䭵porɸ케㖞Ā礈満Ā~ᬀ뤨翹ĂCoꊰ顸翹r:1; CobaltMinor:6; MsDa礈満ǯ磰満ǯ毆老먘枇翹E0☣沌猄赵淓濗㨉㔀㤸挸㑤梔케㖞Ā礈満Ā~ᬀ뤨翹Ă慓敶ꊰ顸翹煥敵据乥浵敢≲ㄺⰳ伢千敓獳潩䥮≤∺㠱㑢㡡㝡昭〹ⴵ礈満ǯ磰満ǯ氀老먘枇翹al縤减쨄뙻卭훦뚦剸oin涂케㖞Ā礈満Ā~ᬀ뤨翹Ăe_ꊰ顸翹ocuments/WIP/2024/WSP24%礈満ǯ磰満ǯ洀蠁饐䃎翹骈䃎翹ǯ癰㕒ǯ吰㔉ǯ呀㔉ǯ呀㔉ǯ㾀㳠㔙ǯ판ཻǯ펐ཻǯ펐ཻǯ㾀ts㮐㔙ǯཻǯཻǯཻǯ渀老먘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 userProvider="枇翹E0✚욻揇툎쀄흌atuʄ케㖞Ā礈満Ā~ᬀ뤨翹Ăe_ꊰ顸翹ocuments/wip/2024/wsp24%礈満ǯ磰満ǯ漀老먘枇翹//좨뢬ኙ줪⟈圂뙵삂oinɸ케㖞Ā礈満Ā~ᬀ뤨翹Ăe_ꊰ顸翹ocuments/WIP/2024/WSP24%礈満ǯ磰満ǯ瀀蠁饐䃎翹骈䃎翹翹ᡀメǯ홐ᄆǯ환ᄆǯ환ᄆǯ㾀翹㔝ǯጌǯጌǯጌǯ㾀㔝ǯጌǯጌǯጌǯ燹老먘枇翹//竳푼똔妶湐᭄เ쵟oin魎Ø케㖞Ā礈満Ā~ᬀ뤨翹Ăe_ꊰ顸翹ocuments/WIP/2024/WSP24%礈満ǯ磰満ǯ爀老먘枇翹拑⼰梪巺ܪɷ케㖞Ā礈満Ā~ᬀ뤨翹Ăꊰ顸翹礈満ǯ磰満ǯ玺老먘枇翹䥮≤ୢ伡Հ䈕ው☾㹉䘩㔀㙣㌵ㄷɹ케㖞Ā礈満Ā~ᬀ뤨翹Ă慓敶ꊰ顸翹煥敵据乥浵敢≲ㄺⰹ伢千敓獳潩䥮≤∺㈸㉢㔲㤱㌭愴ⵥ礈満ǯ磰満ǯ琀老먘枇翹䥮≤﹢빮䌉废ꭄ干鴗㔀㤸挸㑤ɸ케㖞Ā礈満Ā~ᬀ뤨翹Ă慓敶ꊰ顸翹煥敵据乥浵敢≲ㄺⰳ伢千敓獳潩䥮≤∺㠱㑢㡡㝡昭〹ⴵ礈満ǯ磰満ǯ甀蠁饐䃎翹骈䃎翹煥敵䐠メǯ연ᄆǯ엸ᄆǯ엸ᄆǯ㾀ㄴ攷╠༊ǯ쀀ጌǯ삀ጌǯ삀ጌǯ攀啧䅫䵁佉光㾀≲㈺㇀༊ǯ쯐ጌǯ챐ጌǯ챐ጌǯ絜瘀老먘枇翹E0ổᯙ줄㒓⩓Ჳ䶅㔀㤸挸㑤ɸ케㖞Ā礈満Ā~ᬀ뤨翹Ă慓敶ꊰ顸翹煥敵据乥浵敢≲ㄺⰳ伢千敓獳潩䥮≤∺㠱㑢㡡㝡昭〹ⴵ礈満ǯ磰満ǯ眀老먘枇翹//ﴪ푑ཱྀ嚶⴫鹝oinɸ케㖞Ā礈満Ā~ᬀ뤨翹Ăe_ꊰ顸翹ocuments/WIP/2024/WSP24%礈満ǯ磰満ǯ砀老먘枇翹al⡰夤䦗ἀࣝ㞴ɸ케㖞Ā礈満Ā~ᬀ뤨翹Ăꊰ顸翹㾀&quot;5뚐㕲ǯ礈満ǯ磰満ǯ秹老먘枇翹al띖㇩ைർᣆ·잸럱atu쾌케㖞Ā礈満Ā~ᬀ뤨翹Ăꊰ顸翹㾀Ƿ쮐㕲ǯ礈満ǯ磰満ǯ稀老먘枇翹al剁䅴䰿꛰狼⇈꾦❈케㖞Ā礈満Ā~ᬀ뤨翹Ăꊰ顸翹㾀ob웠㕲ǯ礈満ǯ磰満ǯ笓老먘枇翹//쯋馨ᑜ߹땵䜘oin뫌케㖞Ā礈満Ā~ᬀ뤨翹Ăe_ꊰ顸翹ocuments/WIP/2024/WSP24%礈満ǯ磰満ǯ簀老먘枇翹//鳲൷₵鮾꫄ࠐᬿoin術케㖞Ā礈満Ā~ᬀ뤨翹Ăe_ꊰ顸翹ocuments/WIP/2024/WSP24%礈満ǯ磰満ǯ紀老먘枇翹//冴풂됎Ύ놶說鳰빞oin䧤0케㖞Ā礈満Ā~ᬀ뤨翹Ăe_ꊰ顸翹ocuments/WIP/2024/WSP24%礈満ǯ磰満ǯ縀老먘枇翹alﴕಪh꺖︺⁤嵆ꎖ㔀㤸挸㑤@케㖞Ā礈満Ā~ᬀ뤨翹Ă慓敶ꊰ顸翹煥敵据乥浵敢≲ㄺⰳ伢千敓獳潩䥮≤∺㠱㑢㡡㝡昭〹ⴵ礈満ǯ磰満ǯ缀老먘枇翹~ꉨ뽛즬熉ﱄ쌢䎉ल케㖞Ā礈満Ā~ᬀ뤨翹Ăꊰ顸翹㾀ǯ㻀㕲ǯ礈満ǯ磰満ǯ耀蠁帘딢翹㆐ቔǯ蔘㉰ቔǯ覸遦Ƿ僰㨐ǯ拰އǯ颠ᷭǯአޅǯ斀އǯఠ淁ǯࠐǯ㬰ະǯĀ諰ፖǯݠРW鄿䛄牢䙪഻ⶇ㎐㨿ǯ臹老먘枇翹yn⶞펼ኡ救㈑펛➟atu閰케㖞Ā礈満Ā~ᬀ뤨翹Ăe_ꊰ顸翹ocuments/WIP/2024/WSP24%礈満ǯ磰満ǯ舀老먘枇翹钟労ཿࣶ⊘㝎ɉ&#10;케㖞Ā礈満Ā~ᬀ뤨翹Ăի䙫ꊰ顸翹맫礈満ǯ磰満ǯ荈老먘枇翹翹᎘䖣璺畒彶迉췧⏋汈케㖞Ā礈満Ā~ᬀ뤨翹Ăꊰ顸翹㾀ts鈀㕲ǯ礈満ǯ磰満ǯ萀老먘枇翹翹᎜듩鰊꼡ᑖ鰪䅱䫰케㖞Ā礈満Ā~ᬀ뤨翹Ăꊰ顸翹㾀颐㕲ǯ礈満ǯ磰満ǯ蔀老먘枇翹翹䳅㝏鳛ᷕⰭ꽓襁致͉케㖞Ā礈満Ā~ᬀ뤨翹Ăꊰ顸翹㾀ts铐㕲ǯ礈満ǯ磰満ǯ蘀老먘枇翹~䳅㝏鳛ᷕⰭ꽓襁致謀訋퓛ꭇ͉케㖞Ā礈満Ā~ᬀ뤨翹Ă჎ꊰ顸翹ᷢ샪㯮죁㠅Ż찛끽\圀䭐Ѓ!䚳ŋ烐桚 礈満ǯ磰満ǯ蜀老먘枇翹翹䳅㝏鳛ᷕⰭ꽓襁致͉케㖞Ā礈満Ā~ᬀ뤨翹Ăꊰ顸翹㾀麐㕲ǯ礈満ǯ磰満ǯ蠀老먘枇翹翹䳅㝏鳛ᷕⰭ꽓襁致͉케㖞Ā礈満Ā~ᬀ뤨翹Ăꊰ顸翹㾀tsꏐ㕲ǯ礈満ǯ磰満ǯ觹老먘枇翹翹裱춀叵붙很ꂳᓴ㚴케㖞Ā礈満Ā~ᬀ뤨翹Ăꊰ顸翹㾀tsꚠ㕲ǯ礈満ǯ磰満ǯ言老먘枇翹翹䳅㝏鳛ᷕⰭ꽓襁致͉케㖞Ā礈満Ā~ᬀ뤨翹Ăꊰ顸翹㾀ုꈠ㕲ǯ礈満ǯ磰満ǯ讧老먘枇翹䥮≤䳅㝏鳛ᷕⰭ꽓襁致㔀㙣㌵ㄷ͉케㖞Ā礈満Ā~ᬀ뤨翹Ă慓敶ꊰ顸翹煥敵据乥浵敢≲ㄺⰹ伢千敓獳潩䥮≤∺㈸㉢㔲㤱㌭愴ⵥ礈満ǯ磰満ǯ谀老먘枇翹翹냆䑬敢鍸㈡慉⁏⚽케㖞Ā礈満Ā~ᬀ뤨翹Ăꊰ顸翹㾀≲㈺鸀㕲ǯ礈満ǯ磰満ǯ贀踁C:\Program Files\Microsoft Office\root\Office16\ADDINS\Microsoft Power Query for Excel Integrated\bin\Microsoft.Mashup.Shims.dll踀老먘枇翹翹疉㈦ರ隚⟏뽉쀗ᬺ&#10;케㖞Ā礈満Ā~ᬀ뤨翹Ăꊰ顸翹㾀ts醠㕲ǯ礈満ǯ磰満ǯ輀老먘枇翹//䳅㝏鳛ᷕⰭ꽓襁致oin͉케㖞Ā礈満Ā~ᬀ뤨翹Ăe_ꊰ顸翹ocuments/WIP/2024/WSP24%礈満ǯ磰満ǯ退老먘枇翹翹䳅㝏鳛ᷕⰭ꽓襁致͉케㖞Ā礈満Ā~ᬀ뤨翹Ăꊰ顸翹㾀翹鑰㕲ǯ礈満ǯ磰満ǯ釹老먘枇翹翹脟拳ᮦ鵻鯿͈케㖞Ā礈満Ā~ᬀ뤨翹Ăꊰ顸翹㾀搐㕲ǯ礈満ǯ磰満ǯ鈀踁C:\Program Files\Microsoft Office\root\Office16\ADDINS\Microsoft Power Query for Excel Integrated\bin\Microsoft.Mashup.Shims.dll鍆老먘枇翹翹쫍嶶䶱驴㯎케㖞Ā礈満Ā~ᬀ뤨翹Ăꊰ顸翹㾀๸沀㕲ǯ礈満ǯ磰満ǯ鐀老먘枇翹噴溶䄵ꞟ๖嘰샏豱케㖞Ā礈満Ā~ᬀ뤨翹Ăի䙫ꊰ顸翹맫礈満ǯ磰満ǯ销蠁컠㇀ǯ蓛Ƿ蓛Ƿ蓛Ƿ蓛Ƿ蓛Ƿ蓛Ƿ蓛Ƿ蓛Ƿ蓛Ƿ蓛Ƿ蓛Ƿ蓛Ƿ蓛Ƿ蓛Ƿ蓛Ƿ蓛Ƿ阀老먘枇翹~尹㱦뚹觝硈퇺隗oin蚫케㖞Ā礈満Ā~ᬀ뤨翹Ăe_ꊰ顸翹ocuments/WIP/2024/WSP24%礈満ǯ磰満ǯ需送FMicrosoft.Office.Excel.ChangeGate.PQThrowCorruptedCredentialsException_31bf3856ad364e35\Microsoft.Mashup.Client.Models.dll゙ǯ頀老먘枇翹翹ﭦꗸᢉ꓆㧐눊㸂उ败케㖞Ā礈満Ā~ᬀ뤨翹Ăꊰ顸翹㾀嵐㕲ǯ礈満ǯ磰満ǯ駹老먘枇翹翹ᨂ噜鵳鯏常띱케㖞Ā礈満Ā~ᬀ뤨翹Ăꊰ顸翹㾀ts韐㕲ǯ礈満ǯ磰満ǯ騀老먘枇翹翹䳅㝏鳛ᷕⰭ꽓襁致͉케㖞Ā礈満Ā~ᬀ뤨翹Ăꊰ顸翹㾀ts阠㕲ǯ礈満ǯ磰満ǯ鯕老먘枇翹翹픿웱뗀讯䬠ꭸᨫ騰케㖞Ā礈満Ā~ᬀ뤨翹Ăꊰ顸翹㾀tsꖀ㕲ǯ礈満ǯ磰満ǯ鰀送?Microsoft.Office.Excel.ChangeGate.PQEnableDpapiCertificateMutex.0.0.0__31bf3856ad364e35\Microsoft.Mashup.Client.Models.dllǯ鴀老먘枇翹⧥䳅㝏鳛ᷕⰭ꽓襁致஋䟔͉케㖞Ā礈満Ā~ᬀ뤨翹Ă䟔ꊰ顸翹䟔颫䱌⧥ޥ஋䟔颫䱌⧥ဌ஋䟔颫䱌礈満ǯ磰満ǯ鸀老먘枇翹翹䳅㝏鳛ᷕⰭ꽓襁致͉케㖞Ā礈満Ā~ᬀ뤨翹Ăꊰ顸翹㾀飰㕲ǯ礈満ǯ磰満ǯ鼀老먘枇翹䥮≤䳅㝏鳛ᷕⰭ꽓襁致㔀㙣㌵ㄷ͉케㖞Ā礈満Ā~ᬀ뤨翹Ă慓敶ꊰ顸翹煥敵据乥浵敢≲ㄺⰹ伢千敓獳潩䥮≤∺㈸㉢㔲㤱㌭愴ⵥ礈満ǯ磰満ǯꀀ送䃀ဲǯ䄀ဲǯ䄀ဲǯৰ㔉ǯ਀㔉ǯ਀㔉ǯ鷐⸖ǯJOٞہis鷐⸖ǯৰ㔉ǯٞہg_鷐⸖ǯ쭐ྦྷǯ'/쏸笈翹솠㇀ǯ쭐ྦྷǯམǯꇹ送9Microsoft.Office.Excel.ChangeGate.PQUnendingRefreshBugfixdels\1.0.0.0__31bf3856ad364e35\Microsoft.Mashup.Client.Models.dll35ꈀ蠁饐䃎翹骈䃎翹ロǯ儰ᅞǯ儸ᅞǯ儸ᅞǯ㾀斠㔞ǯ芀ཽǯ茀ཽǯ茀ཽǯ䬀⺈ǯ㾀23掐㔞ǯ蓀ཽǯ蕀ཽǯ蕀ཽǯꎕ送=Microsoft.Office.Excel.ChangeGate.PQOnIdleWithInvalidWorkbookhᒬǯ㜀뤨翹Ă꯭䘈ꊰ顸翹䓧놘゙ǯ놀゙ǯꐀ老먘枇翹yn泥ꁙ͹추㦥嗮姲⥖atuꙸ케㖞Ā礈満Ā~ᬀ뤨翹Ăe_ꊰ顸翹ocuments/WIP/2024/WSP24%礈満ǯ磰満ǯꔀ老먘枇翹榩行玀䣌ᤳ蟎ⶂ쩹케㖞Ā礈満Ā~ᬀ뤨翹Ă若䙪ꊰ顸翹맃礈満ǯ磰満ǯꘀ老먘枇翹~௟퐟뢐鍈쉋䇩说癍oin풮&#10;케㖞Ā礈満Ā~ᬀ뤨翹Ăe_ꊰ顸翹ocuments/wip/2024/wsp24%礈満ǯ磰満ǯ꜀老먘枇翹yn൙㍚磄ᓨ瓲智atu䅟케㖞Ā礈満Ā~ᬀ뤨翹Ăꊰ顸翹㾀op諠㕲ǯ礈満ǯ磰満ǯꠀ蠁饐䃎翹骈䃎翹翹ﲐ㕑ǯ哰㔉ǯ唀㔉ǯ唀㔉ǯ㾀翹踰㔝ǯ藠ཽǯ虠ཽǯ虠ཽǯ㾀軀㔝ǯ負ཽǯ贠ཽǯ贠ཽǯ꧹送驰ꅮǷ髐ꅮǷ髐ꅮǷ劀⸞ǯ劘⸞ǯ劘⸞ǯ齐ꃸǷJOٞڳ䟔齐ꃸǷ劀⸞ǯٞڳ⧥齐ꃸǷ瑐騰Ƿ쏸笈翹쬰㇀ǯ瑐騰Ƿ൬ꨀ踁C:\WINDOWS\assembly\NativeImages_v4.0.30319_64\System.Configuration\38f74f65631ee235715d96510c5f240d\System.Configuration.ni.dllꬩ踁C:\WINDOWS\assembly\NativeImages_v4.0.30319_64\System.Configuration\38f74f65631ee235715d96510c5f240d\System.Configuration.ni.dll가老먘枇翹翶枃㴡玛䆯ኩⲙ묞oin㰑케㖞Ā礈満Ā~ᬀ뤨翹Ă翶ꊰ顸翹ts⑸驌Ƿ衸驝Ƿ礈満ǯ磰満ǯ관蠁ᦀ㯤ǯ蓛Ƿ蓛Ƿ蓛Ƿ蓛Ƿ蓛Ƿ蓛Ƿ蓛Ƿ蓛Ƿ蓛Ƿ蓛Ƿ蓛Ƿ蓛Ƿ蓛Ƿ蓛Ƿ蓛Ƿ蓛Ƿ글送DMicrosoft.Office.Excel.ChangeGate.PQEnableQuerySettingsGeneralOption翹Ăilꊰ顸翹8bc0d7f4778a9a67b40f0a1b놘゙ǯ놀゙ǯ꼀老먘枇翹୷⡪鿚末㰭榤鐆⭿臬케㖞Ā礈満Ā~ᬀ뤨翹Ăڳꊰ顸翹᠀㖝ǯ礈満ǯ磰満ǯ뀀老먘枇翹⧥끮앍谆鉫豈늌㰰஋䟔冊케㖞Ā礈満Ā~ᬀ뤨翹Ă䟔ꊰ顸翹䟔颫䱌⧥ုࡸꉎ⢎䝀鎼闀睞幊Ȥࡸꉎ⢎䝀鎼闀礈満ǯ磰満ǯ뇹老먘枇翹㼵眠낐ꗚ혆ꃚ푂Ղ케㖞Ā礈満Ā~ᬀ뤨翹Ăڳꊰ顸翹骰Ƿ礈満ǯ磰満ǯ눀老먘枇翹翹甠몳騧躔蕋⨛ 케㖞Ā礈満Ā~ᬀ뤨翹Ăꊰ顸翹㾀䩠㕲ǯ礈満ǯ磰満ǯ돾送GMicrosoft.Office.Excel.ChangeGate.PQEnableUsingOfficeSettingsCallbackV231bf3856ad364e35\Microsoft.Mashup.Client.Models.dllnt.dll됀老먘枇翹䥮≤ઢꧡ⁛箧羚㔀㙣㌵ㄷ힡케㖞Ā礈満Ā~ᬀ뤨翹Ă慓敶ꊰ顸翹煥敵据乥浵敢≲ㄺⰹ伢千敓獳潩䥮≤∺㈸㉢㔲㤱㌭愴ⵥ礈満ǯ磰満ǯ딀老먘枇翹~蓦幞̗켬倭ᆇ瓪atu케㖞Ā礈満Ā~ᬀ뤨翹Ă翶ꊰ顸翹obᐸധǯ礈満ǯ磰満ǯ똀老먘枇翹翹ﵞⓒ螊䓛힇咻ￜ晗ᚍ케㖞Ā礈満Ā~ᬀ뤨翹Ăꊰ顸翹㾀魠㕲ǯ礈満ǯ磰満ǯ뜀老먘枇翹2-꿖ᧅ뢣싙܆ⶕ쌞 ] 퐫케㖞Ā礈満Ā~ᬀ뤨翹Ăe_ꊰ顸翹ocuments/WIP/2024/WSP24%礈満ǯ磰満ǯ렀老먘枇翹~媓깰嚠/ꇓoin㗯케㖞Ā礈満Ā~ᬀ뤨翹Ăe_ꊰ顸翹ocuments/WIP/2024/WSP24%礈満ǯ磰満ǯ맹送6Microsoft.Office.Excel.PowerQueryCallbackFullTelemetry.Mashup.Shims\v4.0_1.0.0.0__31bf3856ad364e35\Microsoft.Mashup.Shims.dll먀老먘枇翹~퀮툪奲Ꮶ␋ﱌ℩atu⧱케㖞Ā礈満Ā~ᬀ뤨翹Ă㬲_ꊰ顸翹ocuments/WIP/2024/WSP24%礈満ǯ磰満ǯ묔老먘枇翹뙀綗쑈㦼帇滀嗒케㖞Ā礈満Ā~ᬀ뤨翹Ă璉䙪ꊰ顸翹맅礈満ǯ磰満ǯ밀老먘枇翹㱃颚魗ҙꌙ侻⓪⥙케㖞Ā礈満Ā~ᬀ뤨翹Ă若䙪ꊰ顸翹맃礈満ǯ磰満ǯ봀踁C:\Program Files\Microsoft Office\root\Office16\ADDINS\Microsoft Power Query for Excel Integrated\bin\Microsoft.Mashup.Shims.dll븀老먘枇翹翹鐝驷⿴䚽첰ᘰ똊⣳케㖞Ā礈満Ā~ᬀ뤨翹Ăꊰ顸翹㾀ts㖀ǯ礈満ǯ磰満ǯ뼀老먘枇翹~酇楾ꤢ戌汮룊⹬oin⒲케㖞Ā礈満Ā~ᬀ뤨翹Ăe_ꊰ顸翹ocuments/wip/2024/wsp24%礈満ǯ磰満ǯ쀀送嚽䢠╼᳐쬏翶ic翿伙骰뒩䀚媰棸흛꥟覨邳첚䲂ﺺ⷟멵kFu丼䊅烤쮈翶緐쮃翶䀀_bfit緐쮃翶g_tsШꃭǷ剨ꇙǷlsx쇹送뽰㖧ǯ뿐㖧ǯ뿐㖧ǯ埠⸞ǯ埸⸞ǯ埸⸞ǯ駓ǷJOٞڳer駓Ƿ埠⸞ǯٞڳlt駓Ƿ䝠ꇑǷ&quot;/쏸笈翹㇀ǯ䝠ꇑǷ絝숀老먘枇翹h:렘晉䋾ᑮ究⠟ېpor͈케㖞Ā礈満Ā~ᬀ뤨翹ĂCoꊰ顸翹r:1; CobaltMinor:6; MsDa礈満ǯ磰満ǯ쏀蠁饐䃎翹骈䃎翹~ỠꄆǷঠㅜǯনㅜǯনㅜǯ㾀㩧ǯ㼠㩥ǯ㾠㩥ǯ㾠㩥ǯ氀ಟǯ㾀≲ㄺ㩧ǯ㺐㩥ǯ㼐㩥ǯ㼐㩥ǯ쐀蠁饐䃎翹骈䃎翹~넰ꄅǷୠㅜǯ୨ㅜǯ୨ㅜǯ㾀㩧ǯ䌐㩥ǯ䎐㩥ǯ䎐㩥ǯ氀ಟǯ㾀CF㩧ǯ⫠㩥ǯ⭠㩥ǯ⭠㩥ǯ씀蠁饐䃎翹骈䃎翹~뎠ꄅǷഐㅜǯഘㅜǯഘㅜǯ㾀PrȠ㩨ǯ⽠㩥ǯ⿠㩥ǯ⿠㩥ǯonIDC㾀00Š㩨ǯむ㩥ǯ㄀㩥ǯ㄀㩥ǯ였送饠㖧ǯ駀㖧ǯ駀㖧ǯ玠⸞ǯ玸⸞ǯ玸⸞ǯ挰㗊ǯJOٞڳ㐵扑挰㗊ǯ玠⸞ǯٞڳ楳湯挰㗊ǯⵠꇑǷ&quot;/쏸笈翹㇀ǯⵠꇑǷ絝윀老먘枇翹ǯ䳅㝏鳛ᷕⰭ꽓襁致͉케㖞Ā礈満Ā~ᬀ뤨翹Ăpoꊰ顸翹/-B륔돨翹89㇀ǯ-cS礈満ǯ磰満ǯ저送PMicrosoft.Office.Excel.ChangeGate.PQFixMacroRecordingForEditLoadToConnectionOnlyྩ䘉⛪䘉A䔴짹老먘枇翹䥮≤䳅㝏鳛ᷕⰭ꽓襁致㔀㙣㌵ㄷ͉케㖞Ā礈満Ā~ᬀ뤨翹Ă慓敶ꊰ顸翹煥敵据乥浵敢≲ㄺⰹ伢千敓獳潩䥮≤∺㈸㉢㔲㤱㌭愴ⵥ礈満ǯ磰満ǯ쨀送EMicrosoft.Office.Excel.ChangeGate.PQLogWhenStoredByKeyandFGIsDisabled䘠剙ǯÆÆ쬠送JMicrosoft.Office.Excel.ChangeGate.PQProtectPackagePathAfterQueriesDisposedЀРWྸ䘉⛪䘉A䔴찀蠁饐䃎翹骈䃎翹~ꄅǷऐㅜǯघㅜǯघㅜǯ㾀Ƿ㱀㩨ǯ㾰㩥ǯ䀰㩥ǯ䀰㩥ǯἀ郁ǷǷ㾀ǯ仐㩨ǯ㋀㩥ǯ㍀㩥ǯ㍀㩥ǯ촀蠁饐䃎翹骈䃎翹~헀ꄅǷீㅜǯைㅜǯைㅜǯ㾀㩧ǯㄐ㩥ǯ㆐㩥ǯ㆐㩥ǯ戀ಟǯ㾀CF㩧ǯ䊀㩥ǯ䌀㩥ǯ䌀㩥ǯ츀送;Microsoft.Office.Excel.ChangeGate.PQRemoveCdmFolderViewADL2ㅙǯÞÞ케蠁饐䃎翹骈䃎翹஋쒰ꄅǷীㅜǯৈㅜǯৈㅜǯ㾀鎼闀㩧ǯ㍐㩥ǯ㏐㩥ǯ㏐㩥ǯ頀䱌⧥஋㾀ᴡ㩧ǯ㟐㩥ǯ㡐㩥ǯ㡐㩥ǯ`퀀送6Microsoft.Office.Excel.ChangeGate.PQLogInnerExceptions钀ᔄǯ²²퇹蠁饐䃎翹骈䃎翹~ᱰꄆǷᗰ郁Ƿᘀ郁Ƿᘀ郁Ƿ㾀㈴䑃㩧ǯ⻐㩥ǯ⽐㩥ǯ⽐㩥ǯ爀⽧浸⽬猠慴㾀든侧㩧ǯ㸀㩥ǯ㺀㩥ǯ㺀㩥ǯ툀送㖦ǯ㖦ǯ㖦ǯⱠ໪ǯⱸ໪ǯⱸ໪ǯ쬐ᇬǯJOٞڳ㐵扑쬐ᇬǯⱠ໪ǯٞڳ楳湯쬐ᇬǯ䢠㮂ǯ&quot;/쏸笈翹㇀ǯ䢠㮂ǯ絝펁蠁饐䃎翹骈䃎翹~뵠ꄅǷ੠ㅜǯ੨ㅜǯ੨ㅜǯ㾀:5㩧ǯ㣰㩥ǯ㥰㩥ǯ㥰㩥ǯion6;㾀ob㩧ǯ䕐㩥ǯ䗐㩥ǯ䗐㩥ǯ絜퐀蠁饐䃎翹骈䃎翹~⬐ꄆǷ஀ㅜǯஈㅜǯஈㅜǯ㾀.s㩧ǯ䓀㩥ǯ䕀㩥ǯ䕀㩥ǯa_bns㾀ts㩧ǯ䙰㩥ǯ䛰㩥ǯ䛰㩥ǯ픀蠁饐䃎翹骈䃎翹taꄅǷ೐ㅜǯ೘ㅜǯ೘ㅜǯ㾀Pr@㩨ǯ㚰㩥ǯ㜰㩥ǯ㜰㩥ǯonIDC㾀00￠㩧ǯ䧐㩥ǯ䩐㩥ǯ䩐㩥ǯ혀蠁饐䃎翹骈䃎翹ǯ뿐ꄅǷඐㅜǯ඘ㅜǯ඘ㅜǯ㾀а㩨ǯ㡠㩥ǯ㣠㩥ǯ㣠㩥ǯ㾀ְ㩨ǯ嶀㩥ǯ帀㩥ǯ帀㩥ǯ휀老먘枇翹䥮≤䳅㝏鳛ᷕⰭ꽓襁致㔀㙣㌵ㄷ͉케㖞Ā礈満Ā~ᬀ뤨翹Ă慓敶ꊰ顸翹煥敵据乥浵敢≲ㄺⰹ伢千敓獳潩䥮≤∺㈸㉢㔲㤱㌭愴ⵥ礈満ǯ磰満ǯ蠁饐䃎翹骈䃎翹~㉠ꄆǷᆰㅜǯᆸㅜǯᆸㅜǯ㾀.sཀ㩨ǯ氠㩥ǯ沠㩥ǯ沠㩥ǯa_bns㾀tsര㩨ǯ婢㩤ǯﬀ㩤ǯﬀ㩤ǯ蠁饐䃎翹骈䃎翹taꄅǷጰㅜǯጸㅜǯጸㅜǯ㾀hSᔐ㩨ǯ掰㩥ǯ搰㩥ǯ搰㩥ǯ㕏ǯ㾀≲ㄺᆀ㩨ǯ孀㩥ǯ寀㩥ǯ寀㩥ǯ蠁饐䃎翹骈䃎翹~ꄅǷ⛐ㅜǯ⛘ㅜǯ⛘ㅜǯ㾀ᶀ㩨ǯ埠㩥ǯ塠㩥ǯ塠㩥ǯ戀ಟǯ㾀F0᫠㩨ǯ楐㩥ǯ槐㩥ǯ槐㩥ǯ蠁饐䃎翹骈䃎翹~⿰ꄆǷરㅜǯસㅜǯસㅜǯ㾀ㄴ昸㩧ǯ⹀㩥ǯ⻀㩥ǯ⻀㩥ǯ攀啧䅫䵁䩯捉㾀≲ㄺ塚㩧ǯ㦀㩥ǯ㨀㩥ǯ㨀㩥ǯ絜섥送闠㖧ǯ陀㖧ǯ陀㖧ǯ垠⸞ǯ垸⸞ǯ垸⸞ǯ㮍ǯJOٞڳer㮍ǯ垠⸞ǯٞڳlt㮍ǯ䢠ꇑǷ&quot;/쏸笈翹Š㇁ǯ䢠ꇑǷ絝섴蠁饐䃎翹骈䃎翹ǯ즐ꄅǷذㅜǯظㅜǯظㅜǯ㾀Ƿ訠㩧ǯ䇰㩥ǯ䉰㩥ǯ䉰㩥ǯ☀郁ǷǷ㾀ǯ輀㩧ǯ䲠㩥ǯ䴠㩥ǯ䴠㩥ǯ섇老먘枇翹䥮≤렘晉䋾ᑮ究⠟ې㔀㙣㌵ㄷ͈케㖞Ā礈満Ā~ᬀ뤨翹Ă慓敶ꊰ顸翹煥敵据乥浵敢≲ㄺⰹ伢千敓獳潩䥮≤∺㈸㉢㔲㤱㌭愴ⵥ礈満ǯ磰満ǯ섖送PMicrosoft.Office.Excel.ChangeGate.PQEvaluationDisableCurrentWorkbookTableContentﰰ㔉ǯ¦¦셹蠁饐䃎翹骈䃎翹~⅐ꄆǷ౰ㅜǯ౸ㅜǯ౸ㅜǯ㾀〱䔴㩧ǯ䁀㩥ǯ䃀㩥ǯ䃀㩥ǯ爀⽧浸⽬猠慴㾀f4㩧ǯⶰ㩥ǯ⸰㩥ǯ⸰㩥ǯ絜㜀뤨翹腃앾縙䳊晟컣얚Ǭ풐蝯ϗ⨵鵹ჯ䘐ᅃǯ‰ホǯ타ퟹ㶿ۀ㇁ǯ㷆︈셄耀佐呓⼠捯⽳硅捥瑵⹥獡硨愿灰攽捸汥䠠呔⽐⸱റ䌊湯敮瑣潩㩮䬠敥⵰汁癩൥䌊湯整瑮吭灹㩥漠獣是慲敭獪湯਍潃歯敩›啍䑉㈽㕂㝄䈷㜲㠵㙅㑄㍃㘳㙁䔶㝁㠱㙅㘹റ唊敳⵲杁湥㩴䴠捩潲潳瑦传晦捩⽥㘱〮⠠楗摮睯⁳呎ㄠ⸰㬰䴠捩潲潳瑦䔠捸汥ㄠ⸶⸰㜱㈰㬹倠潲ഩ䴊䍏䥓伭敶牲摩㩥䜠呅剟噅卉佉ൎ䴊䍏䥓圭灯卩捲›瑨灴㩳⼯楦瑴摯楲敶潦湵慤楴湯湩⹣桳牡灥楯瑮挮浯弯瑶彩楢⽮潷楰愮桳⽸楦敬⽳㤵ち㠶换搰昷㜴㠷㥡㙡户〴てㅡ㑢㌲਍位千ⵉ汃敩瑮䑉›䑻㡃䙅㠸ⵁ㐴䍅㐭㠵ⴸ㉁䔱䈭䉄う㄰㤸䙅終਍位千ⵉ汃敩瑮敖獲潩㩮ㄠ⸶⸰㜱㈰⸹〲㘰സ䴊䍏䥓䌭楬湥䍴牯敲慬楴湯䑉›䅻㈹㙃㠵ⵆ䘶㘷㐭䈱ⵃ䕂䍆㤭䘵㠰䈴㘸䙂紶਍ⵘ敄慦汵剴煥極敲剤煥敵瑳效摡牥›㍓啱椵剱㑇㉘歍瑌浖䠯婪獪㕤䝏楆塬䍗氵獨⭮瑲㴸਍位千ⵉ灁呰灹㩥䔠捸汥਍位千ⵉ湅灤楯瑮祔数›敄歳潴൰䴊䍏䥓䤭味獥呴慲晦捩›慆獬൥䴊䍏䥓䌭楬湥䥴剳癥敩佷汮呹畲瑳摥›慆獬൥䴊䍏䥓䄭捣獥味歯湥›祥お塥楁楏䭊ㅖ楑䍌桊䝢楣楏半穕ㅉ楎獉湉ㅧ䍤㙉歉䉤䡚塨䑗硎祚眱䙢ぁ呚奬汑硁呥㉅坡煚卖㥊攮䩹摨兗佩䩩戳䈳䱰娲摰剈婶䩈摰噭扭嘳婵䙇愰㥗慵㕗䱪乮奯䩘捬㥇扰兮奵㤲兴兄夲䔲娵䥔䱷噗乩奄乴乇乭ㅓ乨歪䰰捔佹則乪刲䵭䕪䴴䥃䥳汭捺䥹䤶䅪䵷䅄䵷䅄䱺䅔䵷䅄䵴婇䵭ㅓ婪䅔䱷䅔䵷䅄䵷䅄䵷䅄䵷䅅䴵䕄䴰䕄䵹ど临䕔䰲䕔婸䕔佴噇婭ど估䵔乷歄乹䅄佸䥗䱩䩃奵奭佩䥩乸䅺佹䵔临奺䤱睩婩桘䥷潪䵩捔䵷歪丳捄串䥓䥳㕭扨噗婰䥃䤶䅪䱪婭戸噗奴噭捹栲捰硈婴硗捰丳䱨䩭挱㕭兺婇摰剈婶䩈摰啭扵䨳䱮䙭䤱睩扩汭䥰潪扩汗捪㥭扺娲䰰乮奯䩘捬㥇扰兮䱩䩃捰嘳婺䥘佩䩩挰噮䥬睩奩䘲慪噇婲歘佩䥩慷㕃晭ㅇ扬䩗捬乮慯䉘䴸䅔䵷䨲婭六伵杔丰䉺奨䈰慳婘䱬乭扶䥓䥳乮婰䥃䤶䥭乷汪奭夲䰱乗奩䴲乴則婨ㅩ乩䥭䰵乔䵭婭乩剺乪汔婩䥩䥳乮婰㔲扰㥬摺䙇娰䥓䤶瑬䥣瑭捴氲䥣ぬ䱩䩃戴乘奦䴲佩䩩塢䩃啄䙄䥣ぬ䱩䩃戴乘捦丳䥴潪䵩䥓䥳汭扺㥇捶䩇奨猲佩䩩捕噮䥬睩奩䉘奷刳䤴潪乩汔䵨奄头䵭婷摄乭捄伳䕇夵奔夳兪婷䉪䵨䥗䴰䵪娷汈扎乪共硗乔嘰兔噔卬婫据さ儲ㅗ伴剈偊瑔婅婗摨硗估獺刳婫則婫則婫則䩫則婫佇刱摹啗伷獺佷䴲䵺乔佭䕗䱷䕗婷䕪䵴䅪䵷ㅃ奫䙭䱩䥗头䨲䵩䥇失婔奪䥹䥳婭婰䥃䤶䕪丵兪佸䩓⸹癉硃う䍦汦䈵䤲䥅睸祧塘砹礳佡景䵅偏猹圭啂橘卯潬睍摴䑦敊畷卂㑇䥎䌱桬佑伳楕湗楲ⵉ癇䩖獭㥕乨娲浂煘灑䔷捣橹⵫灈㉕㉍㙮啯噺㝴䉉㥚稹䍍戭㍖䑣瀱彴汪硆㕆呋啥佅彍䅷䍵啵敟瑹硐㉱く獉硓づㅢ愵䕨ㅫ䵶䡨㡟兟䕒䴹浴㥩歸剎坶套煖ㄴ偶婴嘰䄹䘴汷汬慪䙅乫彷䔴㉘灳癉敕硤扲ㅲ楇浈㍧㕵䝫䝩㙴堰㉓䉬嘵灊婇坑瑨䍭汷䨳婵女啃乍捯䤲硒杨穵䙺癧攴即ⵑ彉汶关䕄䉦当潩䅑楂楂獦克慅步塌兵਍位千ⵉ敓獳潩呮歯湥›≻潄畣敭瑮敓獳潩䥮≤∺い㕆ㅆ〴䈭䑅ⵄ䘴㝄㠭䙄ⴷ㍅㐰㠱㘹㈱䕁Ⱒ䴢捡楨敮摉㨢䴢ㅌ䕐䙐〰〰ㄹ㈸Ⱒ䌢畬瑳牥摉㨢䄢㑕Ⱒ伢獣敓獳潩䥮≤∺㈸㉢㔲㤱㌭愴ⵥㄴ昸戭愳ⵤ昷㕣㙣㌵ㄷ愵索਍位千ⵉ敓獳潩䥮㩄㠠戲㈲ㄵⴹ㐳敡㐭㠱ⵦ㍢摡㜭捦挵㔶㜳㔱ൡ䴊䍏䥓䌭楬湥却獥楳湯䑉›㌲ㄲ晥捤㠭づⴸ戴㘸㠭㌸ⵦ㥣扢㐵㘷戹晣਍潃瑮湥⵴敌杮桴›㔱ഴ䠊獯㩴愠㑵攭捸汥挭汯慬⹢景楦散灡獰氮癩⹥潣൭ഊ&#10;䙢㰅姚곊䫩蚺ꋓ⪀窹䀈ᰜⲧ鈵퉽弗鶬⃴팈铱倜뇋駥䋆兂ڍ氖⦶暼魯灲㿴＀Ͽ礀ą澐ꆍǷૐ郾Ƿ쀧Ā뤀佐呓⼠捯ჰ㇁ǯś␠ଐȋ[考નጄ ਊ̅ତ[␠ఐЌ[考નᐄ ਊԅత[␠ᄐȑ[考નᔄ ਊ̅ᄤ[␠ሐВ[考નᘄ ਊԅሤ[␠༐ȏ[考નᜄ ਊ̅༤[␠တА[考ન᠄ ਊԅဤ[␠༠ȏ[考નᤄ ਊ̅ྤ[␠ဠА[考નᨄ ਊԅႤ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륦⸥ǚ辂੭뭥㽷譞벜㡼Ὼ＀Ͽ礀࿼ﶁď눀헝삆˿뤀ᬀ㇁ǯś␠ܐȇ[考ન଄ ਊ̅ܤ[✠ܐЇ[耓નఄ ਊԅܤ[␠ࠠȈ[考નഄ ਊ̅ࢤ[✠ࠠЈ[耓નค ਊԅࢤ[␠ܠȇ[考ન༄ ਊ̅ޤ[✠ܠЇ[耓નင ਊԅޤ[␠ࠐȈ[考નᄄ ਊ̅ࠤ[✠ࠐЈ[耓નሄ ਊԅ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뼭풽鏙ڡみ駴쉮綹չ맂祽糶闧쇂廹썹̀耀┠㇁ǯ⺞㇁ǯ⺖㇁ǯ⹵㇁ǯ⹗㇁ǯ⸂㇁ǯⷽ㇁ǯⷰ㇁ǯⵐ㇁ǯⲵ㇁ǯⱆ㇁ǯ⮪㇁ǯ⮾㇁ǯ⮐㇁ǯ⮨㇁ǯ⭡㇁ǯ⭴㇁ǯ⭐㇁ǯ⭝㇁ǯ⬵㇁ǯ⭆㇁ǯ⬡㇁ǯ⬰㇁ǯ⫔㇁ǯ⫦㇁ǯ⪊㇁ǯ⪝㇁ǯ⩗㇁ǯ⩥㇁ǯ⨧㇁ǯ⨲㇁ǯ⨈㇁ǯ⨎㇁ǯ⧛㇁ǯ⧫㇁ǯ⦰㇁ǯ⧊㇁ǯ⦕㇁ǯ⦥㇁ǯ⠄㇁ǯ⠜㇁ǯ⟯㇁ǯ⠁㇁ǯ⟠㇁ǯ⟭㇁ǯ⟋㇁ǯ⟘㇁ǯ➞㇁ǯ➾㇁ǯ❿㇁ǯ➖㇁ǯ❝㇁ǯ❬㇁ǯ❆㇁ǯ❎㇁ǯ⛠㇁ǯ⛭㇁ǯⵘ卍摅敧刭晥刀晥䄠›㤶䘵㈴㜷㌹㈳㤴㜷䉂ㄲ䅅㘲㘶㠸䘳㔷删晥䈠›䕍が䔱䝄ㅅㄹ‸敒⁦㩃㈠㈰ⴳ㈱ㄭ吹㌰㔺㨸㘰Zⵘ慃档e佃䙎䝉也䍏䍁䕈堀䴭ⵓ湉潶敫灁p㬱删煥極敲敒摡湏祬堀䌭湯整瑮吭灹ⵥ灏楴湯s潮湳晩f楍牣獯景却慨敲潐湩呴慥卭牥楶散s㘱〮〮㈮㌴㤲堀倭睯牥摥䈭y十⹐䕎T偓楉䱳瑡湥祣　匀剐煥敵瑳畄慲楴湯㈀7潃瑮湥⵴敓畣楲祴倭汯捩y牦浡ⵥ湡散瑳牯⁳猧汥❦琠慥獭洮捩潲潳瑦挮浯⨠琮慥獭洮捩潲潳瑦挮浯⨠献祫数挮浯⨠琮慥獭洮捩潲潳瑦甮⁳潬慣⹬整浡⹳景楦散挮浯⨠瀮睯牥灡獰挮浯⨠礮浡敭⹲潣⁭湥慧敧挮潬摵洮捩潲潳瑦⨠漮晦捩慥灰⹳楬敶挮浯⨠漮晦捩⹥潣⁭⸪業牣獯景㍴㔶挮浯⨠献牴慥⹭穡牵ⵥ整瑳渮瑥⨠洮捩潲潳瑦瑳敲浡挮浯⨠搮湹浡捩⹳潣⁭⸪業牣獯景⹴潣⁭湯摥楲敶氮癩⹥潣⁭⸪湯摥楲敶氮癩⹥潣⁭敳畣敲牢歯牥献慨敲潰湩潴汮湩⹥潣㭭堀䘭䅒䕍伭呐佉华匀䵁佅䥒䥇N瑓楲瑣吭慲獮潰瑲匭捥牵瑩y慭⵸条㵥ㄳ㌵〶〰堀刭獥潰獮卥慴獴嘀慩䙁㵄牔敵䄻䑆湅㵶䕍が爱昵;卍䌭V偯浫摙杖䍁兄㑬欹䝬䭩睋〮爀煥敵瑳椭dㄶ㘲㥦ち㘭搰ⴵ〲〰搭㤰ⴷ昸㐶㐹㠶愸戲匀剐煥敵瑳畇摩㘀㈱昶愹ⴰ〶㕤㈭〰ⴰつ㜹㠭㙦㤴㘴㠸㉡bⵘ牁慩潃汬捥潴啲䱒栀瑴獰⼺戯潲獷牥瀮灩⹥牡慩洮捩潲潳瑦挮浯䌯汯敬瑣牯㌯〮/ⵘ䐱䍓汯敬瑣牯牕l瑨灴㩳⼯潭楢敬攮敶瑮⹳慤慴洮捩潲潳瑦挮浯伯敮潃汬捥潴⽲⸱⼰堀䐭瑡䉡畯摮牡y低䕎堀䄭灳敎⵴敖獲潩n⸴⸰〳ㄳ9䥍䕍嘭牥楳湯㄀〮匀ⵐ敓癲捩ⵥ潃瑮硥t潎⁴癡楡慬汢㩥潎⁴癡楡慬汢eⵘ桓牡健楯瑮效污桴捓牯e2ⵘ敎睴牯卫慴楴瑳捩sⰰㄴ㐹㘵ⰰ㔲㌷㘬ㄬㄸ㈱㠹〬㐬㤱㔴〶倀牥楳瑳湥⵴畁桴圀块䄭瑵敨瑮捩瑡e慖祲匀瑥䌭潯楫e敓癲牥刀瑥祲䄭瑦牥倀潲祸匭灵潰瑲倀潲祸䄭瑵敨瑮捩瑡e偃∽䱁⁌义⁄卄⁐佃⁒䑁⁍佃潎䌠剕䌠单⁯噉潁䤠䑖⁯卐⁁卐⁄䅔⁉䕔潌传剕匠䵁⁯乃⁔佃⁍义⁔䅎⁖乏⁌䡐⁙剐⁅啐⁒乕≉倀倳䰀捯瑡潩n呅条䄀瑵敨瑮捩瑡潩⵮湉潦䄀敧䄀捣灥⵴慒杮獥䰀獡⵴潍楤楦摥䔀灸物獥䌀湯整瑮刭湡敧䌀湯整瑮䴭㕄䌀湯整瑮䰭捯瑡潩n潃瑮湥⵴慌杮慵敧䌀湯整瑮䔭据摯湩g畭瑬灩牡⽴敲慬整㭤戠畯摮牡㵹產極㩤㈰㔴ㅢ敡昭扥ⵥ昴〵㤭挹ⵥ㔲㕢㠱っ㤲㌵椫㵤∱※祴数∽灡汰捩瑡潩⽮潸⭰浸≬※瑳牡㵴㰢瑨灴⼺琯浥異楲漮杲〯∾※瑳牡⵴湩潦∽整瑸砯汭&quot;潃瑮湥⵴祔数㄀㘶4潃瑮湥⵴敌杮桴䄀汬睯圀牡楮杮嘀慩唀杰慲敤吀慲獮敦⵲湅潣楤杮吀慲汩牥倀慲浧a敋灥䄭楬敶吀敵‬㤱䐠捥㈠㈰″㌰㔺㨸㔰䜠呍䐀瑡e牐硯⵹潃湮捥楴湯䌀湯敮瑣潩n牰癩瑡e慃档ⵥ潃瑮潲l덼ᡃﺦ㤩⽐雇殣蒩㝒塚咦箺ÿչ笠㐵㌹䕅ㅂ䌭䙃ⵁㄴ䙃䄭䘴ⴶ䘵う䈲䘵䈱㌶ൽഊ&#10;祽ąĀt쏘ӯ耀꫏䥩ఁ쁚ࢇ஋䟔颫䱌⧥쾀ڢ뙷ࢩ뵋Ꮸꈽ豱፝଀ì⻀秀诜訋퓛ꭇ䲘ㅌ̩ͷ쀀쀰ࡿ஋䟔颫䱌⧥؃$甀ώς숑ȃᄀǧôꊰ쀃ࡿ஋䟔颫䱌⧥眀ü⬈軜벁㘂줡㪈ˠ䴗蟖၇đ 砀⤫聶溰竨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ꇻǷǷ푠骬ǷǷZ슻Ԁ耀꫏䥩ఀ⁘」僳᪸뢐赍诱而꜐胕倒⍓䏔뮔久଺纒᪙p쀀萬롐通䶸ಋႀ햧㈃$쀀簪롐通䶸ಋႀ햧眃칵숀ȃᜀς눀 ㈀値͋਄ࠀ℀뼀暠鼀(᐀砀⽬档牡獴振慨瑲⸳浸欚胻Ώ愴㻀訌듵ꌭ⃶ඤ듢엃ﷅ䭀ⶔ窄ꊔ꒛ﻅ㷻䡼ᶖ症⇚ჹᒓ硹硸蟞纯즽팑⴪ꇲ鵮몘袨糓퐹巟賎꺾ౕ㇥䔢螎ⷺ䝟﫿嗡蠴衖禲⊉Ƭ벐䐚絃壅ꩴ蕨吳ᒝ츥寡큒ㄌ틨❥耚ꑧ魣띦耣૨稀耄ꔌ뵹ẞ뺳鉈숴⊓杚朸଒ঊ䁢檁隕ൕ눭풺ξ䬱娣䕔仂⊢䣫¡驵赓䢀戱坍裻僈Ἆ⠤쩟鰁狦ᚐ㳫燆큘긜㖣謿Ć顡æⰪٲ⭘敺兇䌼櫴ᩝ満蜉ꑜ攤齃ᗨເ՗䏐삻혟씩僕ⲏ䍷ҡ笰纝囇૷떇䇜滅阉눇魌뚟倫↘ᙂ먨듢䵩ꙮ빮藳쒻ꯠᬄ۱᥋ꋁ썱폿娴庍송袢콯䚩옋䄯쪫陨諒ꊝ鶊ਣ杼峩邗竢推聂列۠฾⡔⟨뭝ꢦ蟕ꈵ흘Ṑチ豐뫑㈓寨購䁨㘪䟧鴗辒ﾔ㣄¹ꩬく澵㸂脋⩀孰䐜讍䴝䂯⹢멚նL䄳恰ꨉ䤰䢹炚梏ᕐ贤⥧ꈡ蜏䪄잪陗䎘ᅙ뇋枮᠂笺⒛螩;蚲ᜂ뎶ᜁ岗띣严﹀慎夯ၮ섦둡ǳ藍ꨡ㹶镄虠ₚ᭢≅❁䐊닢뜂쭑ᨉ톰昙킴촌洶掇쓆塂洁猠뺧桶섰Ѕᛝ顫ക鐲ᆯ洹㟺ཀ髅常⥢랉ۻ鑯鹄阸㫩쭽䂵빻ꧩ詅❾ꜽ祧ὶ䄴물㔷ἤ滯耪ꃉꖷ⨥詅⫗⩯럧೛秀ᢉ䧁⎂婶⸱⁛扃㼥ិ៮烽츿깣뢖￡얆ᙲ㖯娞瞒頦虠鲕錫鉓ւ⌔繩㢸䬈Ꙕ鱦缏ⰶ先Ἓ얡馀䠰㑖ɚ뼤㐗䫆ꢽų睦拢墽횶쮢ꍅ暳퀳ɏᷲ℥韠܍瓄誾떯夅௓༔익自Ͳ䵅ꂖ蕅ێ쩇⨕䔛艚桝墰【䉋≷깒㲐釒뙪㷐黍힢䢖ᯢ꘮ꂜ틐ᓖﹴ탧况ᡦ蚺ൎ捃甼捬돚똧珟✼，祬༥䧶雜혎啕赡⭟짌缌㆖鳳浶熽Ꙧ蛯鿮佂鰋槅只ﬀ宩뷟야༼ﲸ鍭ꊅﰈ릪吂쭟륬晭怹庶杘䏇鋿笻켸㫋峂荆눧ﶎ㫂䜛鯠㫕躲洣ꏓ蹍쿯쩦䲲쯒뵷Იↈ懛ㇰꍺ볷篲掦⼆웾ﰷ帧咂섢贂ﹽ販뛼￣ꉻ䏲⚱㆏궵ጠል欒㠩龔隻鷝懚펻쇶糏냓腦ﭩ润臹踏༛螓᡺乜筿㞟붦ⷑ湄䬂喝￯軂썜䗬⭴ꀓ䋖깾᜝傷⟶殾鎆飐溆론勉觓䁧㪤窙쓁鷲荞ﯲ绝﩮⍗ۮ쟰ㆾ췵’삌嶵小ɳꩮ鰢릾縌ᙻ욉楶彰⇶ฆ⼽䙔촯禧ᔬ땕긪ꀒ᯿䓯㷥벂켬혙ᡡ薌불奁䪝䃛掙ᦺ텗蜘蹾ᧀ邋鹬剾력ꂄᖓ祷ꄚ쯩乺뀯䦌ᙷ渚眂ﰂᥥ䍶矗ﺽ尊޼⸇㳭㞢즈첂䱒䯢ᄄ輥ⵟ쁯㧏ుꊝ★ו譤蟚厂俳뜊몔䳣ꖵ银ﯵ顮꽭碑븾±퇼儆쉱麷␮环⸨顠䃨쑡຃罭둙悟夗㋮钀ⳗ夕㫏翇￝礊쉷펣邇料ᡇ椧ᅊ⑤ꅏꈤ굌鰲㜄ꋣ꒾휤쪠篣Ꞷᅫ値胓噦枂盋ꚕ느ꢝ쩪蜮⯫ᢢ鏈߹ﰳ蒼綰뾺꭛筊ᰫ鸅갛ईఛ괕鰋寰䙈켿觬⸶⮊بꉗ迳봿짾쵶륱∇싦Ⴊ乁꾏夫攈꣑䯊색뼛疑젰轢ᄮ扝Ԇ幍᳨ؚ䟐뚑Ԭ幼ጓㇳ㓍뻫㱙풏닌鯯듥䅧橑軿筮㢖۠㕯锇䄝栫㞁凈퟉懙︢褮翈䐶善ᄍ㥥萾퟊ᓈᙔ秥㿑쒒顶ﶨ턯绳㔐ꚤ㠂칭㬩വ塄죰塰杕䤚ꉻ漾༅셛歆맼ංﴑ召淙釅⫰鳽牀꠩䲟吨䷤竊뭧㝔瘈꫟覕䴀쵔ꭄꨖ瘌炠꡻켤͝噮敚ấԼቨ佐憨杼ᇚ䜃Ё⇏髈䏽쁊憤칒乭䙔㥁煁镚⡣弥腕軲ꢖⓜ☐僜럳术嶨Ꞷຮ狗漅ᢈ轿轐⚯⓹䭅쳁ዉ꜊풟罾탻膤㢲一䛺٪骧䭂ﾸ녿杫翭팺쳩깱跣ṣ䤔㲚羔㓑獧콉坔꧂ᖜ퐅ĳ쒴ꕖ앹⫟➙連뙻ẓ澄韪괿ἒ狤珞⵴們Ꝥց궛ꕋ랻꼷乙⮼ﴜ＀Ͽ뀀Ξや僳᪸뢐赍诱而꜐Õﱷࠀ⤫怜钣䂰꫱㣰㇆廧ᄐऌ⭸픩บ⿆ឈＵֻ쬞씩緃չչǿչ獬腸࿼ﶁď|씚٨뤀k〇ゥ䍀㇁ǯś␠ଠȋ[考નጄ ਊ̅த[␠ఠЌ[考નᐄ ਊԅತ[␠ᄠȑ[考નᔄ ਊ̅ᆤ[␠ሠВ[考નᘄ ਊԅኤ[␠༠ȏ[考નᜄ ਊ̅ྤ[␠ဠА[考ન᠄ ਊԅႤ[␠༐ȏ[考નᤄ ਊ̅༤[␠တА[考નᨄ ਊԅ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탿ﾷ＀Ͽ礀舅涏攊瞻帿鲋粼器չﶁď踀냽m엽܀退뜀໿ǯ뱀໿ǯǯ噠㇁ǯ몀໿ǯリǯ舊鐩爀凾ǯ῭韨㩖电膮0璩ǯǯ뭀໿ǯ䊄쟈맀໿ǯ哸㇁ǯǯ爀凾ǯ썹ʢힼ࿖큶硾⓫셀໿ǯ褐リǯǯ鼮Ǐ琱㘱ᛯ룀໿ǯ럀໿ǯ관໿ǯ裂リǯǯ䛌钙ꯀ໿ǯリǯ钅޸㗐፲Ą膮0璩ǯǯᥖ閽饙藾屿와໿ǯ먀໿ǯ唠㇁ǯ뿀໿ǯǯ챀リǯ섀໿ǯ➅鱑類リǯ뇀໿ǯ냀໿ǯ囘㇁ǯ0璩ǯǯ뒂鋹茕燡紥캊뵀໿ǯリǯ릀໿ǯリǯǯ끀໿ǯﷰリǯ퇗藙뾀໿ǯ묀໿ǯ륀໿ǯリǯ喘㇁ǯ爀凾ǯ쒀໿ǯﾠリǯ嚰㇁ǯ꿀໿ǯリǯ0璩ǯǯ뽀໿ǯꅔ츞엀໿ǯǯ爀凾ǯ뢀໿ǯᛷᾐ侮リǯ圀㇁ǯ껀໿ǯ﫰リǯ嗨㇁ǯ0璩ǯǯﺰリǯｰリǯ灯쳀໿ǯ﹐リǯǯ촀໿ǯﱰリǯ№双슀໿ǯ殺リǯ뺀໿ǯ勘ǯ펀໿ǯﱀリǯ뼀໿ǯ쓀໿ǯ븀໿ǯ뷀໿ǯꪀ໿ǯǯﭐリǯ삀໿ǯ䌟䘡蘿リǯ부໿ǯﰐリǯ嚈㇁ǯ쌀໿ǯǯ쑀໿ǯ변໿ǯ電懪벀໿ǯ므໿ǯ뮀໿ǯꮀ໿ǯリǯǯ례໿ǯ砩Ⱨ찐リǯࡱ砀⤫켼쑜ࡼ뤀坠㇁ǯś␠ܐȇ[考ન଄ ਊ̅ܤ[✠ܐЇ[耓નఄ ਊԅܤ[␠ࠠȈ[考નഄ ਊ̅ࢤ[✠ࠠЈ[耓નค ਊԅࢤ[␠ࠐȈ[考ન༄ ਊ̅ࠤ[✠ࠐЈ[耓નင ਊԅࠤ[␠ܠȇ[考નᄄ ਊ̅ޤ[✠ܠЇ[耓નሄ ਊԅ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돰㓖ǯꋠ瑖ǯრ剓ǯ彐瑖ǯ⯰溗ǯ번ᔶǯ@윿ठ耀娌鷀诜訋퓛ꭇ䲘ㅌ耩䯦潼䕉꾅닡벂쀀쀮࢏஋䟔颫䱌⧥眃ダ闀诜訋퓛ꭇ䲘ㅌ̩␆칵숀ȃᄀς뀀΢闀诜訋퓛ꭇ䲘ㅌ)ﱷࠀ⤫⥎嵻ᥟ뉇Ⴙ叚낁袬㠍௅ᄐँ⭸瘩낀졮륺쪕䋛毱챢꣏밤緝²ሊ␆䭐Ѓ!┹ᦁ࣍⢁汸振慨瑲⽳档牡ㅴ㔱砮汭᫬潫㣛ﯲП㵽혨뛓䔋ា䶋⃚筎ⱘ܎ꉚⅭ꒴瑒뒛翨ᦿ銒읥鵉ᝫ߉籇蜍秃式狽暳߆ꯊ좬ꚇ扳ڛ鏍촢糐㕻蝹冦鈉蒧㤕騝뒷缲ﴙῳ銯뉁尢䫌傒考헤ᤠ⮚쨡ꝁ╓먫픦光᳒ᛆ弅ē빍ꓬ粜홫浱䂑ൌ㲀쀁撚뵹ᾞ뺳ⱘ蒲讎덤릦塐쩰吊겫檬襨ᷮ啅쐬剉㮬堊⡽鴄哦‣䩒甄㸷㘐洴莳貝䯤䇕䳭鍢㒧஍쎞둵꿦䆓ӄ㧥誀岋혀庚ꏫ븨ﰦ卺聚८鲇Ⱨ뜓쀕垎퀅룃ᤷ햧䳐缜ɋ뇿뀄鵻읾蜊ﱵ╁᥮ݕ汲众槛闶䰨按鉳⍜婭鮓山侸尌㼈♄锘㜟쯸撳稵م⋳붽۠Я艞镑㓉闣⌸뢕ᰠ컸儱쐊끙ꓐƌ搯ව࿘⡔⟸䧈㐹숛榩㲐溁颠痠ᘣ盐賰쁤ㄪꏃ䛋㶉ץ翇崩ɜ픶頧럚鼁䒹錠涸暆ꈎ抆돇ၫ벹즘팯ڸ耦ₙ뀸咄斔鈨ᤣՔ틋왩沘ﲠ飑䕱釚給ꑞ꾪䘀맡뽙ⱙ띔睗w൤⸅潬ᐃ뜐崥ﲀ촏굿譳ԉ銎ƽ푊剀෭锤虤ₚ᭲≍❉䐎奂಄જᡞ껚颇뤉嘐㟀릐当簻줈谅ᛜ頛ಕⓖჟ홶澴Ẁ㖚멩䪤漒甏棞㲉ᳱ軺胯䋷퀻㒋份幺৏㻜艨ι渄扯㸩뀜U䆓䝫呋ᒚ腹꫗⩮㩭볠에⚂곢⠒⁛牃鸥௛䯷ﱱ롹ꨩ吥笒뢰宺趑긨ㆰ貦ꨊ峥鲛ᖒ⢔菳⃢儭톙촘瘸ⁿ㛼堮᭑ꤟ胅⢙噈젲嫒ᐂឿꔼ뵚ⷨ௒昉㍼㎟跪껶秋뎣厦俐㗳쀡蛋刃嬾ᾥ㦍鉋䴎犁䔃雍䖠캥笆걌⭦㙒뒊묄惐朱陠갤ᅜٵꖷꥬ驻攽醫᷉꒑⠷䢦㘲琜盺﬜ざ仮挎瓫맢ꓖ軧냝קᱞ楿╹ﱉ㦖໮礶绶罃ﳓ᧱೉蹿ǚ滬곷꽓嫧ၑᠸꝇꞧꑟ隞쬸퓓§폶뺷勵禚焞믹謦त㧸巁喳ճ뺨됂첷胲站鵡༽毽갱緣홛ᤲ錼혗㫙㼂횬븉쩸㴶ꩴ퉝쬝벤ެ껼錗㄃㭤㸌潆뻴쿻ﲺ퇙뾋跼駰羗朶䲕산⇇哿繅㷿陋녃옦욘過ى阋ᤚ鐸뮟뢝묊놓㡝㓔ⶴᩧ滙뭨ᡎ憸㲘櫨쮛帿椓ປ띆뤐ⱉ竏膁︫얳똁畇ၳ鷫肴І뫉遶시᰿뺇輝正﬒絇읐熓䅠㫘Ҟ봉荞믿懭蔺悗䟯ঐ伉歃쁓ᮾ酘﫯槖甐썏換솿拾ᥲ幏䕟㺿࣡뗛콷佱뚤鉏㋻⤓ꅅ綳㹙叉쒥喪⺌度瓯⬯⌀࣯泤鼱蝘큨጗髱쨖뽭풎塚懨臟⩳뗃草鞪ዐ刂灑﷌詢榡傫滦㍐۩⽞걲睱嬚˾ݮ췘窱织ߨ౽뇌㰓꠺茘쩁泦冚庖蠑ㄶ疶Ƃ玞ь⌹쩳䮪Ⓢྵ꜅뼀訔啩䲈ꎵ딒ﱥ顩ꃭ請繅짼勆쉳麏摊硐검葧䁬ⓑڀ软٥貼ᴠ촶䙤캴῿钛뼏乃ঞ벩箿ﵢ퓨ꐢﹶ옖饉ɒ쫙⠳梗ꭓ✍䶣겿㮌෋¨膅頛艆鼅퐅嵳힂盋딩ꚗ니쒛䩪༲廗ꅤጐ࿽ｦ벱箰ﾺ嚷㩖頊갷䢄ఛ껕멋寀豘ﯾ㮙큟郋ᡭউ거ㄔ䦔ힵ⮢ꔯ漀䛼쇕謠먽簢Չ㐔㒱ꔌѦ䇴ⶦ륋㵓欟牢썫澹骑덽⠬ᵊ퇞콯矲ꅧ핏吜␵卓㰈䐾犄蒷醂傆䌞歵䭤쩊밒Ὤ䙉ཷ⑁⊾䵴棗핋庚苷䦨䞵ꁱꪔ卑鍉蟧畍佅砌ﵵ醥林ࡖᎰ됲뿺졕挠䎘랊︭갋쿃ꐘꊏ出䚄ꪤ뙨哫痏恦鷷顪댌嵤繌峘먗⠞㻍瑔͇욏喡녁䦿㴱䪣鏱祕睫鞹วঘ啐쟹礔썙좤칍年뭀椲镖傧븬⊮䤬䶹调玖껒ꋣꥵ뿫岵⯁脡ฯ갌๭鱺㎏钲볌䉘ீ骓䰯篂銟倴࿦厀踞膞퍔䥨︧瘯鳐迃謹㷇㦎䇎翛熞鏌䔡잓࿲㯨䙢㰅姚곊䫩蚺ꋓ⪀窹䀈ᰜⲧ鈵퉽弗鶬⃴팈铱倜뇋駥䋆兂ڍ氖⦶暼魯灲㿴＀Ͽ礀脅ﺜ߅媃붎榮␬픔恩曁力췝陫꾓윏Ͽչ?잞਀뤀৔殀㇁ǯś␠ऐȉ[考નጄ ਊ̅त[✠ऐЉ[耓નᐄ ਊԅत[␠ఐȌ[考નᔄ ਊ̅త[✠ఐЌ[耓નᘄ ਊԅత[␠ଐȋ[考નᜄ ਊ̅ତ[✠ଐЋ[耓ન᠄ ਊԅତ[␠ଠȋ[考નᤄ ਊ̅த[✠ଠЋ[耓નᨄ ਊԅ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Ȕ†ᤔĀf言虠༅弤Ԁɛ訄નင昅ઊᔅЄ鈱᭄န†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㤔†ᤔĀꜱ䕄䌔†ᤔĀ[訄ન䴄漅ਊᔅ␄頱佄䴔†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ᄐढ⭸꠩뼭풽鏙ڡみ駴쉮綹չ맂祽ą昀瑩m왱ୡ뤀疐㇁ǯś␠ठȉ[考નጄ ਊ̅ত[✠ठЉ[耓નᐄ ਊԅত[␠ఠȌ[考નᔄ ਊ̅ತ[✠ఠЌ[耓નᘄ ਊԅತ[␠ଠȋ[考નᜄ ਊ̅த[✠ଠЋ[耓ન᠄ ਊԅத[␠ଐȋ[考નᤄ ਊ̅ତ[✠ଐЋ[耓નᨄ ਊԅତ逸耀ઠ弅؄က⁁开䀁šŰ肄虠眄㔀r耂൐Ąąᴅąą&quot;ᆄ쀀ࡐHaꁠaꁵaꁢaꁳaꁤ$쀀࠘࠘[ⴠ٨፟@ 뼀aꁤɰ聄ઠȅ䩆ȅɆC挄Ȁaꁳɡ酄⪠ЅЅFŀЀ㾀C挄Ѐɰ㔀܁ܠaꁢ͢脄ઠ焅Ѕ੆ЅɆŀ⌠ 焠aꁵ@⌠ ጠaꁠ[ꥦᜁ―@焀㾂ɀ⍯昀ᔀaꉷ`㾁aꉟ`aゞa耀䄐、pĐȄᄀȄa耀Đ彅ㄐա言ڠ弤f言虠ą弤Ԁf言虠ĥ弤Ԁ͛訄નȄ昅ઊᔅɡ訁ڠЅą&quot;ꄱ݄ᤔ†ȔĀf言虠༅弤Ԁɛ訄નင昅ઊᔅЄ鈱᭄ᤔ†နĀ[訄ન┄昅ઊᔅФ͡言ڠ␅༄ꌱ❄ᤔ†└Āś訄ન⼄昅ઊᔅ␄鐱ㅄᤔ†⼔Ā@†焁@言虠睅弤Ԁ@ 㾀A怽 ؐ@ 䀀́⁁㬀ؐ@ 䁀Ѣ㴀㾀с†㼁ؐѢ䄀㾀͢䌀䀀a楑㴀ف⁎䔀ؐb 㾀բ䤀䀀՛⊠处ۄਊ䰅لa楛䄀㄁ف 儀儀㉛⊠༄٤ਊ儅ڄݢ一㾀ݢ匀䀀ݛ⊠㴄ۄਊ嘅لݛ‿ڪ奌a ݁⁄嬀嬀ݛ⁉睪༂ݢᄀ䀀ݛ⊠ ۄਊ㨅لݛ⁙ڪ㵖[⊠䜄٤ਊ嬅ڄݛ⁛ڷ㽌a楝一݁ 䄀䄀[⊠༄٤ਊ䄅ڄ㌁ݛ⊠┄ۄਊ倅ل㑛怯ڭ›ݛ⨠ڷ奖ݛ‑睪䝄݀‾嬀䤀݁⁀崀崀[⊠䌄٤ਊ崅ڄݛ⁅睪༂ݛ⁇ڪ═ـ恌 ᄀݛ⨠ڷ⼺ꁎ戀ܾ[ꁒ猀ा[ꁔ搀ା[ꁖ甀ാݛ⁘睪䍀ݛ⁚ڷ䝐݀恜 䔀ꨠ一䰛ݛꀇ刀䰝ݛꀉ吀䰟ݛꀋ嘀䰡ـ‎娀堀[訄ન⼄漅ਊᔅન  ਊ尅✅ٛꀛ܀尩ٛꀝऀ尫ٛꀟ଀尭[訄ન㤄漅ਊᔅЄન┄ ਊฅㄅ՛ꀧᬀำ՛ꀩᴀี՛ꀫἀื锱ㅄᤔ†⼔Ā[訄ન䌄漅ਊᔅФ@‡䰀㸀阱㭄ᤔ†㤔Āꜱ䕄ᤔ†䌔Ā[訄ન䴄漅ਊᔅ␄頱佄ᤔ†䴔Ā@†栁̀‡尀℀@ 㾀@ 䀀A恝 ؐ́ 夀ؐ@ 䁀ـ‡฀℀Ձ†嬁ؐբ崀㾀բĀ㾀ɢऀ䀀ɢ଀䀀a椟崀݁‛̀ؐ݀‭℀怀b 㾀a椡Āݛ⊠⌄ۄਊฅل㔁ݛ⊠⼄ۄਊစل݁⁜ἀἀբᴀ䀀Ձ ℀℀a ݢᬀ㾀[⊠ ٤ਊ℅ڄݛ​ڪ⌎ݛ”ڪ⼐[⊠܄٤ਊἅڄݛ⊠ἄۄਊ堅ل㘁ݛ怹睭 ݢ娀䀀㜁ٛ⁃ڷ଎ٛ⨠ڷᴐٛ 睪ݜA⁚̀̀[⊠Ą٤ਊ̅ڄa楝ᬀݛ ڪ὘݀怌 㤀ݛ⊠ ۄਊ∅ل݀ 䌀⼀ٛ‐睪Śف‎崀崀ٛ‛ڷ͘[⊠ᴄ٤ਊ崅ڄ[怟ڭ•ـ⁚ఀ਀р⁘ᬀကћ⁜睪ᴎћ⨠ڷἢ╛ꀂ─ㄊ[ꀄ✀㌊[ꀇ⤀㔊ـ⁚堀娀[ꀎ⬀㜊݀† 尀p胄٠睄嘀眄ꀛȀ఻ݛꀝЀఽݛꀟ܀ిٛꀡ฀ుa騀Đㄑ彄݀恚 娀ꀣᬀ塅ٛꀥᴀ塇ٛꀧἀ塉ٛꀩ℀塋a耀Đ、睤ـ⁠娀ⴀꁢ⌁⁏ٛꁳ━⁑ٛꁤ✁⁓ٛꁵ⤁⁕r耂൐Ąąᴅąą(ᇄ쀀XXaゞa耀䄐、pĐȄᄀȄa言ઠ弥睄ѡ耀Đ、睤'䀀%䀀露ઠ怅၆⥁⁸戀A⁺猀A⁼搀A⁾甀a耄䪠 Ĳ硄倂Ä`攊瞻帿鲋粼器չﶁďx원ఀ뤀羰㇁ǯ羠㇁ǯś␠ܐȇ[考ન଄ ਊ̅ܤ[␠ࠐЈ[考નఄ ਊԅࠤ[␠ठȉ[考નഄ ਊ̅ত[␠ਠЊ[考નค ਊԅત[␠ऐȉ[考ન༄ ਊ̅त[␠ਐЊ[考નင ਊԅਤ[␠ܠȇ[考નᄄ ਊ̅ޤ[␠ࠠЈ[考નሄ ਊԅ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ᄔ†ȔĀś訄નᰄ昅ઊഅЄ鈱ὄᄔ†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ᄔ†嘔Ā[訄નᬄ漅ਊഅЄ阱ᵄᄔ†ᬔĀ[訄ન┄漅ਊഅФ霱⥄ᄔ†└Ā[訄ન㄄漅ਊഅ⠄ꁐ䐀㸹ݛꁌ䀀㸵ݛꁎ䈀㸷頱㍄ᄔ†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䌭湯牴汯言퓛ꭇ䲘ㅌ஋䟔颫䱌⧥诜訋퓛ꭇ䲘ㅌﰩ즳ﵦඊ뤀颫䱌⧥覰㇁ǯś␠ܐȇ[考ન଄ ਊ̅ܤ[␠ࠐЈ[考નఄ ਊԅࠤ[␠ठȉ[考નഄ ਊ̅ত[␠ਠЊ[考નค ਊԅત[␠ܠȇ[考ન༄ ਊ̅ޤ[␠ࠠЈ[考નင ਊԅࢤ[␠ऐȉ[考નᄄ ਊ̅त[␠ਐЊ[考નሄ ਊԅਤ逸耀ઠ弅؄က⁁开䀁šŰ肄虠眄㔀r耂൐Ąąᴅąą&quot;ᆄ쀀ࡈHaꁠaꁵaꁢaꁳaꁤ$쀀ࠐࠐ[ⴠ٨ୟ@ 뼀aꁤɰ聄ઠȅ䩆ȅɆC挄Ȁaꁳɡ酄⪠ЅЅFŀЀ㾀C挄Ѐɰ㔀܁ܠaꁢ͢脄ઠ焅Ѕ੆ЅɆŀ⌠ 焠aꁵ@⌠ ଠaꁠ[ꥦ༁‍@焀㾂ɀ⍯昀ഀaꉷ`㾁aꉟ`aゞa耀䄐、pĐȄᄀȄa耀Đ彅ㄐա言ڠ弤f言虠ą弤Ԁf言虠ĥ弤Ԁ͛訄નȄ昅ઊഅɡ訁ڠЅą&quot;ꄱፄȔ†ᄔĀś訄નᰄ昅ઊഅЄ鈱ὄᰔ†ᄔĀ[訄ન⤄昅ઊഅФ錱⭄⤔†ᄔĀf言虠ᬅ弤Ԁ@†焁ɡ言ڠ⠅ᬄ@ 㾀ɛ訄ન㌄昅ઊഅ⠄鐱㕄㌔†ᄔĀA恁 ؐ@ 䀀с⁅㼀ؐ͢䄀㾀@ 䁀с†䌁ؐѢ䔀㾀Ѣ䜀䀀a楕䄀͢䴀䀀ㅡ椁䔀݁⁒䤀ؐb 㾀ٛ⊠崄ۄਊ倅لف 唀唀ٛ⊠䄄ۄਊ娅ل㉛⊠ᬄ٤ਊ唅ڄ݁⁈ĀĀ٢圀䀀ٛ⁃ڪ嵐a ݢ刀㾀ݛ⁝ڪ䅚[⊠ ٤ਊąڄݛ⁍睪ᬈݛ⊠圄ۄਊ㸅لݛ ڷ䍐㌁ݛ⊠⤄٤ਊ䔅ڄݢᴀ䀀㑛怳睭⁈a椇刀A“䔀䔀ݛ⨠ڷ嵚ݛ⁃ڪ圾݀⁈Ā䴀ݛ⊠䄄ۄਊ吅لف⁊܀܀݀恘 ㌀ݛ⁏睪ᰩٛ⨠ڷ䌾[⊠䴄٤ਊ܅ڄꁚ戀ፈ[ꁜ猀ᕈ[ꀁ搀ᝈݛ⁑ڪ䅔[ꀇ甀᥈ٛ 睪䵊݀† 伀݀⁊堀䠀ꀜĀ堣ٛ–ڷ兔ݛꀘ娀堟ݛꀚ尀堡ݛꀩ܀堥[訄ન嘄漅ਊഅ݀恊 䨀ꁄᰁ ݀‾ጀऀݛꁀ᠁‫ݛꁂᨁ‭ݛꨠ⤁‱ꔱፄ嘔†ᄔĀ[訄નᬄ漅ਊഅЄ阱ᵄᬔ†ᄔĀ[訄ન┄漅ਊഅФ霱⥄└†ᄔĀ[訄ન㄄漅ਊഅ⠄ꁐ䐀㸹ݛꁌ䀀㸵ݛꁎ䈀㸷頱㍄ㄔ†ᄔĀ[ન刄 ਊ㸅㬅@†栁@⁊㸀䨀@ 㾀A恁 ؐ@ 䀀́⁃㴀ؐ@ 䁀ـ⁔䨀怀с†㼁ؐ㔁Ѣ䌀㾀ݢ䄀㾀ɢ嘀䀀ɢ䤀䀀a椃䄀a椇䌀݁⁜䔀ؐb 㾀㘁ٛ⊠ᬄۄਊ娅لٛ⊠ऄۄਊ堅لف‼̀̀ف‾܀܀㜁բ䀀a [⊠䌄٤ਊ̅ڄ[⊠䔄٤ਊ܅ڄݢꔠ封㾀ݛ⁉ڪ᭚ݛ⁇ڪक़ݛ⊠Ąۄਊ★لb 䀀ݛ‛睪䌼݁ 䄀䄀㠁ݛ‱睪䔾ٛ⨠ڷ䝘ݛ‽ڷ䥚[⊠䌄٤ਊ䄅ڄa椿尀ݛ⁅ڪĦݛ⊠䜄ۄਊЅل݀恊 ᬀـ⁖㴀㄀ٛ⁚睪䌈ف⁘㼀㼀ٛ⨠ڷ䔦[⊠Ą٤ਊ㼅ڄݛ ڪ䜄ـ‱嘀䨀ـ怦 娀ћ※睪Řћ⨠ڷ܄@言虠睅弤Ԁ╛ꁁ一ᕊ[ꁃ倀ᝊ[ꁅ刀᥊[ꀿ䰀ፊ݀‱☀㄀݀† 㬀ݰ胄٠睄嘀眄ꁎ䌀嘡ٛꁐ䔀嘣ٛꁊ㼀嘝ݛꁌ䄀嘟a騀Đㄑ彄݀怱 ㄀ꁘ一☭ٛꁚ倀☯ٛꁒ䨀☩ٛꁖ䰀☫a耀Đ、睤ـ⁠㄀吀ꁤ堁‷ٛꁵ威‹ٛꁢ刁″ٛꁳ嘁‵r耂൐Ąąᴅąą(ᇄ쀀XXaゞa耀䄐、pĐȄᄀȄa言ઠ弥睄ѡ耀Đ、睤'䀀%䀀露ઠ怅၆論⁸戀݁⁺猀A⁼搀A⁾甀a耄䪠 Ĳ硄倂Ä`젒ﶅ฀耀꫏䥩ఁ쁚࢝஋䟔颫䱌⧥籋睯䧝蕅䒲苮Ꮌ଀ì⻀迀诜訋퓛ꭇ䲘ㅌ̩ͷ쀀쀰࢕஋䟔颫䱌⧥؃$甀ώς숑ȃᄀǧôꊰ쀃࢕஋䟔颫䱌⧥眀ü⬈丩笩彝䜙릲腓결ඈ씸ဋđ 砀⤫聶溰竈閹扫쿌⒨뉽਀؀値͋ᐄ؀ࠀ℀㤀脥촙脀(ᘀ砀⽬档牡獴振慨瑲ㄱ⸵浸欚ǻῷ約⠽폖貶௚뙅謗丠塻ฬ娇涢됡劤魴뽿鈙斒䧇꒝毛줗䜇ർ쎇ཹﵟ덲왦쨇겫蟈玦魢촆⊓탥筼딵꛺॑Ꞓᖄᴹ랚㊴᥿꼟䆒⊲챜鉊͐⃕騙Å䇊厧⬥⚺䧕퉑옜Ԗ፟䴁鲤Ѽ毠燖뭭釛䱀耍ļ髀祤麽댟墾눬躄撋ꚳ傹灘裊਀ꭔ견桪펉蠝Ⳬ䗡ⱕ䧄걒਻絘(Ӧ⍔删ъ䉵㟛ှ㐶덭鶃핋獁界拲ꞓ贴鸋痃鎯쑁耹變\髖⢣⚾竼婓満蜉果ጬᗨ軀՗쏐꒸㟯ꜙ탕᱌䭿＂ұ箰纝헇૷疇䇼渥唙爇ᝬ⢕ौ獣岒洣鍚ꦛ燛로౏╜ࣙ䐿ᠦᾕ돋㕤䕺봢⼆帄冂즕㢕锣₸㇎ੑᯄ姸탣貤⼁쁤吏팧죸㥉ꬴ᯷꧂適脼ꁮ⍵퀖撌⫀쌱쮣襆윅⥿屝㘂⟕Ʒ릟⁄뢓虭๦蚢읢殳뤐颼⿉룓☆馀㠠蒰鑔⡥㚒⏜吙쬅槒飆ꁬ퇼熘玑曘幽ꪤᮯØ妹妿听垷睷搀ԍ氮ͯ霔ნ▷聝࿼翍玭ঋ踅붒䨁䃔␍撕骆爠䴛䤢ว䉄腙꣛蓥쐌鳨帊阘螮ঘႹ쁖逷厹㭟ࡼ׉ᬖ閘혌瘐듖聯騞椵꒺ቊ཯襨﫷婢㭂诐ﴴ穎콞栾뺂П潮⥢᳟嗢錀歁䭇驔礔힁溪윪淛䲼탶苅ኬ嬨䌠╲庞煋秼龸⧦▪ቔﱻ냟몸摛嫱釣⢍낮꘱ઌ魜銜∕铢ⴠ饑ᣑ㣍罶ﰠ⸶兘Ἓ얩馀䠨㉖틈ɚ뼔㰗媥툭ऋ罦糢鼳ྍ횮쯢ꍹꚳ큓቏ᷲℵ쯀Ά㹒ꕛ负䯰ຒ콍臩Ͳ쵅ꂖꕅێ䳯暬别訶Ҵ킻ㅠ恧꒖⓮岬甑뜆⎥泵箩㶚ꭥ즑鄝㞤꘨偈㋸ᰶﹴ﫳ᱶ囻ⱎໟ횹帅缜祩輥䧶雼㘎䍾퍿줙缌햎厬党瘐㣝䜘ꞧ徧麤㢖폋꟔럓羾髹ṹ辰⚻⒋섹덝獕ꠅ难˙랴慺㶝ﴏ㇬孽釖㋦㰙疓ៜȺ갿৖ⶾ磫㛊蓤瓡嶪᷒꓋겼ﰇឮΓ搱఻䘾ﯥ뫏黼译ﳝ鞙㙿镧끌쟀Ａ䕔뭾￱儽䏹⚱飆仆䦐ଆ᪖㠙龔躻鷛熸૟鎻巷퐸됴札桮亻蔘룠顡㐼鯫㿋䝞Ꮷ魩䘎Ⴗ䦹씬쿨腺⮁돾ǅ䞶獵뒝ڀ줄皺㿂蜜ᶾ掏ቫ釻䟥偽鏇恱鸺턄৘庽ﾃ쑡滯㫚岅韶遇उ䍏ቫ叚뻀堛훺ၩ併练뽣ﻁ牢伙彞뽅瞵燏ꑏ侶ﮒጲ瀩䗯뎡好줾ꕓ꫄賱Į⽴+ㅬ墟梇័겚㓫ᛛ賊淲躿ე׺玁쌪妵䧶ꪃ킗Ȓ兒챰拽ꆊꭩ偮帆爯熬᩷﹛渂뇍깺쟫紇⬌쳪Ꮁ㨼榨ᣧ䆃马陑ᅞ㚈똱艵鸁䱳㤄猣꫊졋딤ԏ§ᓯ榊衕때ኣ斵槼뮠뷺䧸䗦끾ﳠ웉獒迂䪞뽤僥聸⪬柦沄텀耤漆첏⏛⟷旟밆₌㘝操둆ￎ鬟ྔ䎿鹎꤉뾼扻⋔皤᛾䧆劙㏊霨卨ණꌧ뽍㶬賩쬻ꠍ蔀ᮁ䚘ւ֟㯔珠艝埗쯥๶⧱鞵좦鮲櫄㉊휏摞Ⴁﴓ昏뇿낼멻럿啖囶਺㞘ᶬ蓸ᭈ플䮮삺塛ﺌ駻弻쯐涐褘烴ᒬ鐱땉ꋗ⼫¥ﱯ핆⃁㶋⊺䥼ᐅ넴ఴ暥ꙁ䬭厹Ἵ扫㹲毥맃ᙯ釦妚緮벳⳶䨨濑杷価᳕㕔㴤叠ࡓ㸼╄곟蓛띲芄蚑꩐Ụ畃摫䩋ዊ沼䤟睆䄏븤琢롍ퟮ䯜髕ꢂ땉煇욠银冪䥓䶇䕵౏畸ꗽ鞑橧囥뀈㈓華喿⃈顣詃⶷௾쎬ᣏ辤甆葑䕆ꓝ梪코晵檝ಘ撳䱝㕾᝜Ẻ촨吾䝴較ꇆ㡕䇪뾱ㅉꌽ喓歹੷맜➗頎倉凌ᓇ她꓃뫈닯䷪瓎䁞㊻噩ꞕⱐ꺾ⳣ륉͍톌雫퉳疢떿셜Å⾁ఎ涬촎竴辜눳첔墼楂샴錋⿛쉌齻㒒耏ṓ麎咁棓❉⿾큶쎜掏쟺踽츹鹿챱↓鍅鸻拥Ն쩙멊펆肢뤪ࡺ陀᳴ꜜ꼬㗰綒ϒ៟걟ࠠￓᲔ쭐욙䉂赑ᘆ뙬딩볝㥦狹?չ緃չꙣῐ⽍?죵ﰤༀ耀嶐ᘊǯ̀庰ᘊǯ̀材ᘊǯ̀忐ᘊǯ̀扰ᘊǯ̀挰ᘊǯ̂琐ᘊǯ̀銰ለǯ̀ꆰለǯ̂眐ᘊǯ̀竐ᘊǯ̂毐ᘊǯ̀緐ᘊǯ̀矐ᘊǯ̂澐ᘊǯ̂鐰ለǯ̀颰ለǯ̀螰ለǯ̀錰ለǯ̀焐ᘊǯ̂犐ᘊǯ̂瑰ᘊǯ̀瓐ᘊǯ̀皰ᘊǯ̂碐ᘊǯ̀祐ᘊǯ̀笰ᘊǯ̀钰ለǯ̂踰ለǯ̂橐ᘊǯ̂罐ᘊǯ̀결ᘊǯ̀횰ᘊǯ̀칰ᘊǯ̂퇐ᘊǯ̂튐ᘊǯ̂ᘊǯ̂锰ለǯ̀ᘊǯ̂ᘊǯ̂ᘊǯ̂閰ለǯ̂慄慴䠮扵慗䍳潬敳つ鄌䐓瑡⹡敓畱湥散畎扭牥0ᘀ慄慴售扮慩敳卤瑥灵楔敭0ⷤ฀敄楶散伮䉳極摬թ㈲㈶1䐐癥捩⹥獏敖獲潩楮㄄⸰0䔈敶瑮䌮楖検楶㍏硏楅坅䡩㉲䄯楂⭥⹷㤱㐴8䔎敶瑮䌮湯牴捡楴伖晦捩⹥祓瑳浥䄮瑣癩瑩ꁹ诜訋p쭔ｃၺ耀(耙xС蜲耈(耙 䐑蜲㭨&#10;(耙$xС蝆˸(耙(䐑蝆̀䄤&#10;(耙,xС蝤耋(耙0䐑蝤㧼&#10;(耙4xС螂¸(耙8䐑螂À♬&#10;(耙&lt;xС 螌Ș( 耙@䐑螌Ƞ㨨&#10;$&#10;耙DDxС耋$耙DH䐑&#10;㱈&#10;(耙LxС&#10;蟰耈(&#10;耙P䐑蟰⛰&#10;(耙TxС裠耋(耙X䐑裠✘&#10;(耙D\С蚈Ĉ(耙`с蚈Ĉ(耙d䐑蚈Đt&#10;(耙DhxС裾耋(耙Dl䐑裾㪄&#10;(耙DpxС褈耋(耙Dt䐑褈㩬&#10;(耙DxxС褒耈(耙D|䐑褒㪘&#10;(耙DxС褜耆(耙D䐑褜㪬&#10;(耙DxС褦耋(耙D䐑褦㫀&#10;(耙DxС褰耋(耙D䐑褰㫜&#10;(耙DxС 褺耂( 耙D䐑褺㮀&#10;(!耙 xС&quot;襄¸(&quot;耙¤䐑!襄À❈&#10;(#耙¨xС$訾耋($耙¬䐑#訾㯈&#10;(%耙°С&amp;誄İ(&amp;耙´с'誄İ('耙¸䐑%誄ĸ⠄&#10;((耙¼xС)誎ŀ()耙À䐑(誎ň⠜&#10;$*耙DÄxС+˘$+耙DÈ䐑*ˠ㾰&#10;(,耙ÌС-謮İ(-耙Ðс.謮İ(.耙Ô䐑,謮ĸ⡐&#10;(/耙ØxС0謸Ȩ(0耙Ü䐑/謸Ȱ㬨&#10;(1耙àxС2谨̈(2耙ä䐑1谨̐⧰&#10;(3耙èxС4賦耋(4耙ì䐑3賦䄼&#10;$5耙@ð䐑5㹈&#10;(6耙ဴôС7贄(7耙ဴø䐑6贄ᔴ&#10;(8耙üxС9贶耋(9耙Ā䐑8贶㭔&#10;$:耙DĄ䐑:ʠ㺨&#10;(;耙ĈxС&lt;襝耈(&lt;耙Č䐑;襝䅔&#10;(=耙ĐxС&gt;負ȸ(&gt;耙Ĕ䐑=負ɀ㬼&#10;H쨷￢ᄀ耀̩⸳䤰伥彥楆敬佉䍟䥓剥煥궐ಱǯᇜ⊩ꐐಱǯ㌶戴묀㇁ǯಱǯ҂ᗋ㳠㕅ǯ佃偍褮嘡癩䉯十单慌瑰灯堠彁㕘់Ċ♉㠰㉥挰㜭戴ⴹ戭愴㝤㜴摡ྩ睯⹳敄歳潴pྉ楗歳潴ꥰㄬ㈲㈶⸱⸱浡㙤渮彩㈲㔰㘰ㄭ᧋Ċ֩塅䕃쥌〮ㄮ㠶ࣉ䔅䍘ਟ䤁唉浮瑥牥湕湫⅐ಲǯ⵳⭃ᨐಲǯ䤱䘤릘㇁ǯ㈷䙅㐭䔷㝃㠭㠹䄹㙄䘵ʼ쬀〺0○Ċ畣瑳浯漮晦捩瑳浥쭹੆ⴁਉ瑣癩瑩⹹杁䵧䄋噃≩癩佩䕩楗版⼲䉁敩㌹㐳鰐ಱǯ瑮0仠㕅ǯ䐮牵႒က捁楴匮捵散獳రʑ⹰牂ꗐಱǯ污呬ꆐಱǯ丮浡纐ಱǯ浲թ䷰㕅ǯ牥楳ㄮ〷㤲㈮ऀ汃敩瑮䤮つ́褐ᗇ캷ᅶ³敳瑮䄮摤湉潃却畯潩の鄀敳瑮䄮摤湉潃却慴痐ಱǯ潲汬䩠㕅ǯ牥楶瑮楔敭ะ엿꣰ᇗ㄀潃獮潃瑮湮捥整卤散即畯捲䱥捯の鄀瑮䌮湯牴䍲湯敮瑣摥敓獥瑓湯敳瑮䐮獯楴䍣湯敳瑮ぬ鄀ꯐಱǯ䍣湯ꦐಱǯ捲䱥맀㇁ǯ쵐ಱǯ䐮睯☰㕅ǯ潓牵鯐ಱǯ湥⹴傐㕅ǯ湥却虐ಱǯ捩䍥稐ಱǯ整0뭸㇁ǯ湥⹴敓癲湯敮瑣潩卮慴牵散0႑ᤀ潃⹴獕牥慃整潧畬づᓐಲǯ整瑮䃐㕅ǯ捲䱥ᰐಲǯ售敳㈰㕅ǯ摮湥硐ಱǯ捓敨匀㕅ǯ敬慲킐ಱǯ獤0쪐ಱǯ档䙥ಱǯꭄ훠ㆠ㕅ǯ汃敩머㇁ǯ瑡潩䥮い́ﲨ˳ 鉄泻û鱐ಱǯ畴び侠㕅ǯ䱰扡뭐㇁ǯ盐ಱǯ慯瑵䯠㕅ǯ䐖瑡瑡潩噮捥漘歐浡㡥䅷䑃婑䙫꿐ಱǯ摯䕥꩐ಱǯ慄慴獥䵳摯づ䐖瑡⹡潄⹣獁数䭮瑡⹡潄⹣慴整0ґఀ慄捯䔮駐ಱǯ汯敤加㕅ǯĊᐰ뮠㇁ǯ皐ಱǯ㉃㤭䱀㕅ǯ䈳㜹몈㇁ǯ捯䘮摱楮敲潰湩⹴潣m⹡潄丠㕅ǯ鱯ㄖ偠㕅ǯ慄慴慬獧0ʑ慴䐮捯䤮敤瑮汥浥ᕐಲǯ䌫䲮俐㕅ǯ䐮捯ᐐಲǯつ鄌䲠㕅ǯ獉捏运ಱǯ䐮捯勐㕅ǯ汦湩螐ಱǯ牐晥욀㕉ǯ慴䐮ነಲǯ瑡⹡乐㕅ǯ瑡来ꏐಱǯ慣楴ꥐಱǯ䐮捯ᾐಲǯ慄慴᱐ಲǯ䥥䡤砐ಱǯ凜瘘䰐㕅ǯ⹣瑒馐ಱǯ敓癲台㕅ǯ́㼐ᮐಲǯ⹡潄儠㕅ǯ捯汯묨㇁ǯ踐ಱǯ牥瑓詐ಱǯ潄⹣ὐಲǯ䐮捯᫐ಲǯ湯0ቐಲǯ摉0᪐ಲǯ⹣楓癐ಱǯ慴䐮佀㕅ǯ敨慭轐ಱǯグ㕅ǯ쪖︁ሀ耀뿰㇁ǯ쀊㇁ǯǯ揰ഀǯǯ煰ഀǯǯ씐㇁ǯ澰ഀǯǯ䗐びǯǯǯǯǯǯ샘㇁ǯǯ샢㇁ǯǯǯǯǯǯ셆㇁ǯǯ셞㇁ǯǯǯǯǯǯ쇆㇁ǯǯ쇚㇁ǯǯ椰ഀǯǯ晰ഀǯǯ쎨㇁ǯ쉌㇁ǯǯ쉚㇁ǯǯǯǯǯǯ슠㇁ǯ㕅㜹슰㇁ǯ㌱㡆&#10;䕍がǯ⁦㩃ǯ潰ഀǯe佃⹠びǯ堀䴭㬱删ǯ祬堀ǯ樰ഀǯf楍浰ഀǯ潐湩捰ഀǯǯ⫐びǯǯ쐒㇁ǯ　匀쐠㇁ǯ楴湯敓畣ǯ牦浡ǯ쑾㇁ǯ潲潳쒚㇁ǯ獭洮棰ഀǯǯバびǯǯ쓾㇁ǯ楦散씈㇁ǯ灡獰&#10;⹲潣ǯ摵洮ǯ앸㇁ǯ浯⨠얐㇁ǯ⸪業&#10;浯⨠atusBaie栰ഀǯeH掰ഀǯat쏐㇁ǯ暰ഀǯor䮠びǯde戰ഀǯmSⷐびǯat湰ഀǯsB洰ഀǯgo얈㇁ǯppreConfignuItemtemTemat炰ഀǯcN硐ひǯnV橰ഀǯIs兀びǯdI懰ഀǯeI㆐びǯID涰ഀǯIn瀰ഀǯro摰ഀǯna买びǯil쑈㇁ǯtatuataAncrU攰ഀǯnE㬠びǯeC애㇁ǯ渰ഀǯeCㅠびǯPonRanToolties殰ഀǯbe泰ഀǯSoIsAnorIsAcveimatgIsDisle漰ഀǯax⦀びǯnR얰㇁ǯ槰ഀǯfs⵰びǯus쒘㇁ǯInderapTypcc쩐಩ǯeA푀಩ǯblcriponAcceib笰ഀǯexؐびǯli腰ഀǯltӰびǯsT柰ഀǯal⥐びǯom擰ഀǯPa劀㕊ǯCo皰ഀǯosひǯEm歰ഀǯtS昰ഀǯdd绰ഀǯyl焰ഀǯdr拰ഀǯupҠ浕ǯrG挰ഀǯGr⣰びǯue烰ഀǯSeひǯSe씸㇁ǯ欰ഀǯeS旰ഀǯon灰ഀǯis汰ഀǯab氰ഀǯat濰ഀǯSe毰ഀǯwM㋠びǯex櫰ഀǯ㐀びǯ@쵉ﺠጀ蠀쾠㇁ǯ쿰㇁ǯ翶橘ㆲǯ緐쮃翶와㇁ǯ왨㇁ǯ욐㇁ǯ울㇁ǯ웠㇁ǯ윈㇁ǯ윰㇁ǯ의㇁ǯ잀㇁ǯ잨㇁ǯ쟐㇁ǯ쟸㇁ǯ젠㇁ǯ졈㇁ǯ조㇁ǯ좘㇁ǯ죀㇁ǯ죨㇁ǯ줐㇁ǯ줸㇁ǯ쥠㇁ǯ즈㇁ǯ즰㇁ǯ짘㇁ǯ쨀㇁ǯ쨨㇁ǯ쩐㇁ǯ쩸㇁ǯ诨㖓ǯ쪠㇁ǯ샠㩈ǯက褐졣翶Ա쫈㇁ǯ쫰㇁ǯ&lt;ǯ쬘㇁ǯ쭀㇁ǯ毨㨈ǯ粸ピǯ쭨㇁ǯ쮐㇁ǯ쮸㇁ǯ쯠㇁ǯ찈㇁ǯ찰㇁ǯ챘㇁ǯ첀㇁ǯ첨㇁ǯ쳐㇁ǯ쳸㇁ǯ촠㇁ǯ쵈㇁ǯ쵰㇁ǯ춘㇁ǯ췀㇁ǯ취㇁ǯ츐㇁ǯ츸㇁ǯ칠㇁ǯ캈㇁ǯ캰㇁ǯ컘㇁ǯ케㇁ǯ켨㇁ǯ콐㇁ǯ콸㇁ǯ쿰㇁ǯ環遂Ƿ쿈㇁ǯﷰ滂ǯ차紐᐀耀$耀xФ耈耈XД$耀xФ耈耈XД$耀xФ耈耈XД$耀xФ耈耈XД$耀 xФ 耈 耈$XД$&#10;耀р(xФ耈耈р,XД&#10;0耀0ÈЌᄐᑌ`ᑜ&#10;耓4XЌ&#10;耓8XЌ$耀&lt;Ќhᒴ&lt;耀@ØЌ耓ᓠ耓ᓴ`ᔄT耀DĸЌᄠᑌᔴ耓ᕌ耓ᓴᕠx耀HƨЌ考ᖈᄰᑌ耓ᓴ耒ᖠᅀᖴ¸ᗌᅐᗤhᗼАLhДᅘPXД 耉TXДШXhД而\XЌ而`XЌ8而dØᐌ谀ᅠ⸐1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ᅰ⿔1H耈ĠXДI$I耀ĤxФH耈J耈ĨXДK$K耀ĬxФJ耈L耈İXДLM耈@ĴXДN$N耀@ĸxФM耈`첋ᔀ耀佐呓⼠癟湩振汥獬潴慲捶䌯咰㕊ǯ偔ㄯ醰㧑ǯ湯›贀㧑ǯ祔数輐㧑ǯ敲慬㵥愢灰楬湯砯灯砫汭㬢摮牡Ű㔹ǯ䐭㤳퐀࿋ǯ㉁䌴謠㧑ǯ瑴㩰蕐㧑ǯ⽧浸㇁ǯ脀㧑ǯ硥⽴禀㧑ǯ甽晴㇁ǯ㬰ᑢǯ敂牡ﾐ浔ǯ偓䥏倯㥄戴睗捹氲扶な䵩㑓扬乭摩剘䱭杔唸䄱嘫䕪䱺䉄戸噗捰睈䵸䅄婭歄伵兄䴳䙇摰啭辠㧑ǯ捹栲躀㧑ǯ䱨䩭㇁ǯ摰剈婶䩈扵䨳䱮䙭䰱䕄䴳䥺Ơ浕ǯ䵺兪°浕ǯ䵷䅄㇁ǯ伐㕊ǯ丰啔Ԁ浕ǯ䴳㑹磰㧑ǯ䴳杺濰㧑ǯ娵䥔乴乇乭ㅓ䰰捔佹則乪刲䴴睃婪啪奴䨲娰䙇䱭䥗夲歪婹䥭箐㧑ǯ䱷兔紐㧑ǯ䵫歄㇁ǯ羀㧑ǯ伲兇艐㧑ǯ䰱䥔丵べ临唲婨䥗奺䥗䱳䅄䱷睃媠璂ǯ䵷兄寀璂ǯ婪奔㇁ǯ婳汘之䩇䵚ㅫ呰氲奋桬剖婅曰ഀǯ摏汅运㧑ǯ䵗䙇㇁ǯ❐ぱǯ敩䩫䵀ばǯ䵕六㇁ǯ❐ぱǯ串捺䵀ばǯ伵睓㇁ǯ舠㧑ǯ䵷䅄芀㧑ǯ佴䵔❐ぱǯ伵歔䵀ばǯ䱳睃㇁ǯ崐璂ǯ坘乄叠璂ǯ兙䅬噀㕊ǯ䭆瑹ᱠびǯ佸歔灐㧑ǯ娲失荀㧑ǯ扮瑭㇁ǯ寠ばǯ䵫桺耰ഀǯ䴲瀳㇁ǯﲐꈼǷ噏噈烐㕊ǯ剮搲㇁ǯ쏰遉Ƿ头㥫倐ばǯ奇婕❐ぱǯ夳噫䵀ばǯ啡摪濠㕊ǯ唵乬ᄰぱǯ䭋䙺㇁ǯⓠぱǯ坑桪۠ぱǯ䵆乇笀㧑ǯ䱅砲苠㧑ǯ摳䥮㇁ǯ涰㕊ǯ⁰㕘⠰びǯ堊伭㇁ǯ❐ぱǯ党噕ﻐばǯ搵嘳˰浕ǯ楆敬Ѱ浕ǯ汸浳搰ഀǯㄮ䈬Ҡ浕ǯ呎䵌杰ഀǯ⹣桳虰㧑ǯ਍਍㇁ǯ⒰ぱǯ⁰㕘￰ばǯ堊伭岀㕊ǯ十单鸐㧑ǯ䤠䍎愰㕊ǯ⁰㕘蜀ばǯ堊伭篰㧑ǯㄠശ粰㧑ǯ牕⵩㇁ǯ唀㕊ǯ牵噥ະびǯ捣灥汰㕊ǯㄮ䈬ﶀばǯ呎䵌詠㧑ǯ瑯慩豀㧑ǯ汰捩⛰ぱǯ楆敬︐ばǯ汸浳㇁ǯ豰㧑ǯ慮楲蠠㧑ǯ汢彥絰㧑ǯ慴慤萀㧑ǯ祔数嫰㕊ǯ瑴㩰薀㧑ǯ牣獯郰㧑ǯ慯⽰轰㧑ǯ⽳硅㇁ǯ穰㧑ǯ獥≴芰㧑ǯ䕃呐聰㧑ǯ㩳传祐㧑ǯ瑡䕥㇁ǯ埐㕊ǯ晏楦坰璂ǯ䍄䔸刀璂ǯ䑂䙂磀㧑ǯ敓獳粀㧑ǯ杮桴縰㧑ǯ›楦曐㕊ǯ⹣桳끰ばǯ਍਍㇁ǯ抰ഀǯ蟀㧑ǯ凐璂ǯ唰璂ǯ蔠㧑ǯ蓰㧑ǯ콪ᘀ耀$耀xФ耈耈XД$耀Ф¸而XД$耀Ф¸而XД$耀xФ耈耈XД$耀 xФ 耋 耋$XД$&#10;耀(xФ考考,XД&#10;0耀0ÈЌᙐᑌ`ᑜ&#10;耓4XЌ&#10;耓8XЌ$耀&lt;Ќhᒴ&lt;耀@ØЌ耓ᓠ耓ᓴ`ᔄT耀DĸЌᙠᑌᔴ耓ᕌ耓ᓴᕠx耀HƨЌ考ᖈᙰᑌ耓ᓴ耒ᖠ ᖴ¸ᗌᚐᗤhᗼАLhДᚘPXД 耉TXДШXhД而\XЌ而`XЌ8而dØᐌ谀ᚠ⸐1ᚨ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øXД?$?耀üxФ&gt;耋@耋ĀXДA$A耀ĄxФ@耋B 耉ĈXДBC而ČXДCD耈ĐXДE$E耀ĔxФD耈F而ĘXЌF(G而ĜᐌG谀ᚰ⿔1H耈ĠXДI$I耀ĤxФH耈J耈ĨXДK$K耀ĬxФJ耈L耈İXДLM耈@ĴXДN$N耀@ĸxФM耈`쿍שּׁᜀ耀(耙8xС蟈耋(耙@䐑蟈 &#10;(耙HxС衔耈(耙P䐑衔—&#10;(耙XxС衞耈(耙`䐑衞‰&#10;(耙hxС袮耋(耙p䐑袮⁌&#10;$耙xxЉ考⁸$ 耙Љ h⁸(&#10;耙xС襢耄(耙䐑&#10;襢`⁸&#10;(耙xС&#10;襬考(&#10;耙 䐑襬h₤&#10;(耙р¨xС覊耋(耙р°䐑覊⃀&#10;(耙Ѐ¸䐑觚x⃘&#10;$耙ÀxЉ考℄$耙ÈЉh℄(耙ÐxС觤耄(耙Ø䐑觤`℄&#10;(耙ȔàxС誶耈(耙Ȕè䐑誶ᄔ&#10;$耙ðЉh⅄(耙Ѐø䐑諔`⅄&#10;$耙ĀЉhⅴ(耙ЀĈ䐑諞`ⅴ&#10;$耙ĐЉh↠(耙ЀĘ䐑諨`↠&#10;$耙ĠЉh⇌(耙ЀĨ䐑諲`⇌&#10;(耙Ѐİ䐑諊⇠&#10;( 耙Ѐĸ䐑 謐⇴&#10;(!耙ŀxС&quot;譠耈(&quot;耙ň䐑!譠∈&#10;(#耙ŐxС$譪耂($耙Ř䐑#譪∠&#10;(%耙ŠxС&amp;豚耂(&amp;耙Ũ䐑%豚∼&#10;('耙ŰxС(貂耋((耙Ÿ䐑'貂≐&#10;()耙ƀxС*貌耈(*耙ƈ䐑)貌≤&#10;$+耙ƐxЉ+考⊈$,耙ƘЉ,h⊈(-耙ƠxС.貾耄(.耙ƨ䐑-貾`⊈&#10;(/耙TưС0贄(0耙TƸ䐑/贄⊬&#10;(1耙ǀxС2贘耋(2耙ǈ䐑1贘⋄&#10;$3耙ǐxЉ3考⋰$4耙ǘЉ4h⋰(5耙ǠxС6贬耄(6耙Ǩ䐑5贬`⋰&#10;X7耙ǰøЉ7藀而℄而⊈而⋰而⁸而⌬(8耙ǸxЉ8虌而⍔$9耙@ȀxЉ9耋⎀:耙ȈXЉ:蘮$;耙Ȑ䐉;X⏄&#10;$&lt;耙Ș䐉&lt;h⏨&#10;H=耙ȠØЉ=考℄考⊈考⋰考⁸$&gt;耙ȨxЉ&gt;⍔캬碑᠀耀$耀xФ耈耈XД$耀xФ耈耈XД$耀xФ耈耈XД$耀xФ耈耈XД$耀 xФ 耈 耈$XД$&#10;耀р(xФ耈耈р,XД&#10;0耀0ÈЌၐᑌ`ᑜ&#10;耓4XЌ&#10;耓8XЌ$耀&lt;Ќhᒴ&lt;耀@ØЌ耓ᓠ耓ᓴ`ᔄT耀DĸЌၠᑌᔴ耓ᕌ耓ᓴᕠx耀HƨЌ考ᖈၰᑌ耓ᓴ耒ᖠႀᖴ¸ᗌ႐ᗤhᗼАLhД႘PXД 耉TXДШXhД而\XЌ而`XЌ8而dØᐌ谀Ⴀ⸐1Ⴈᘼ1而hXЌ而lXЌ 耉pXЌ耋tXД$耀xxФ耋者|XД $ 耀xФ者!考XД!&quot;者XД#$#耀xФ&quot;者$耋XД%$%耀xФ$耋&amp;耈XД'$'耀xФ&amp;耈(耈@ XД)$)耀@¤xФ(耈*而¨XД+$+耀¬xФ*而,耋°XД-$-耀´xФ,耋$.而¸xЌ.而⻔/而¼XЌ/0者ÀXД1$1耀ÄxФ0者2ШÈhД23耋ÌXД4$4耀ÐxФ3耋5者ÔXД6$6耀ØxФ5者7考ÜXД78шàhД89јähД9:ѨèhД:;耋ìXД&lt;$&lt;耀ðxФ;耋=而ôXЌ=&gt;耋"/>
      </Event>
      <Event time="2023-11-28T05:52:26.10" id="{623D746F-DDDB-4A2A-909A-B914EE3B8695}">
        <Attribution userId="S::melissa.burns@fittodrive.org.au::beb387c9-9345-432b-ae4c-939995fc1b9c" userName="Melissa Burns" userProvider="AD"/>
        <Anchor>
          <Comment id="{F04EFB8D-F04A-4E0B-A403-94495E8E5A50}"/>
        </Anchor>
        <SetTitle title="@Zoe Stewart"/>
      </Event>
    </History>
  </Task>
</Tasks>
</file>

<file path=xl/documenttasks/documenttask2.xml><?xml version="1.0" encoding="utf-8"?>
<Tasks xmlns="http://schemas.microsoft.com/office/tasks/2019/documenttasks">
  <Task id="{A24886F0-4338-4A42-9F43-48000AB3DDEE}">
    <Anchor>
      <Comment id="{DF5374D9-42CB-4C8C-B91B-A207A1890846}"/>
    </Anchor>
    <History>
      <Event time="2024-07-29T04:00:47.09" id="{739C2770-638A-423E-96BB-99FD655D2D6F}">
        <Attribution userId="S::melissa.burns@fittodrive.org.au::beb387c9-9345-432b-ae4c-939995fc1b9c" userName="Melissa Burns" userProvider="AD"/>
        <Anchor>
          <Comment id="{DF5374D9-42CB-4C8C-B91B-A207A1890846}"/>
        </Anchor>
        <Create/>
      </Event>
      <Event time="2024-07-29T04:00:47.09" id="{B486FB63-0827-4A25-9ECB-7459FEBB3888}">
        <Attribution userId="S::melissa.burns@fittodrive.org.au::beb387c9-9345-432b-ae4c-939995fc1b9c" userName="Melissa Burns" userProvider="AD"/>
        <Anchor>
          <Comment id="{DF5374D9-42CB-4C8C-B91B-A207A1890846}"/>
        </Anchor>
        <Assign userId="S::zoe.stewart@fittodrive.org.au::1499a193-eef8-43e6-b8da-6ca799f42dd9" userName="Zoe Stewart" userProvider="AD"/>
      </Event>
      <Event time="2024-07-29T04:00:47.09" id="{48A8ED32-16CB-46C5-ADCB-F381DE4D209A}">
        <Attribution userId="S::melissa.burns@fittodrive.org.au::beb387c9-9345-432b-ae4c-939995fc1b9c" userName="Melissa Burns" userProvider="AD"/>
        <Anchor>
          <Comment id="{DF5374D9-42CB-4C8C-B91B-A207A1890846}"/>
        </Anchor>
        <SetTitle title="@Zoe Stewart"/>
      </Event>
    </History>
  </Task>
</Tasks>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1816100</xdr:colOff>
      <xdr:row>178</xdr:row>
      <xdr:rowOff>104773</xdr:rowOff>
    </xdr:from>
    <xdr:to>
      <xdr:col>5</xdr:col>
      <xdr:colOff>1816100</xdr:colOff>
      <xdr:row>191</xdr:row>
      <xdr:rowOff>162982</xdr:rowOff>
    </xdr:to>
    <xdr:graphicFrame macro="">
      <xdr:nvGraphicFramePr>
        <xdr:cNvPr id="2" name="Chart 5">
          <a:extLst>
            <a:ext uri="{FF2B5EF4-FFF2-40B4-BE49-F238E27FC236}">
              <a16:creationId xmlns:a16="http://schemas.microsoft.com/office/drawing/2014/main" id="{EF3C9C1B-C4F1-4816-BEBC-81F42B1DD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1905000</xdr:colOff>
      <xdr:row>194</xdr:row>
      <xdr:rowOff>85725</xdr:rowOff>
    </xdr:from>
    <xdr:to>
      <xdr:col>5</xdr:col>
      <xdr:colOff>1910292</xdr:colOff>
      <xdr:row>208</xdr:row>
      <xdr:rowOff>71967</xdr:rowOff>
    </xdr:to>
    <xdr:graphicFrame macro="">
      <xdr:nvGraphicFramePr>
        <xdr:cNvPr id="3" name="Chart 8">
          <a:extLst>
            <a:ext uri="{FF2B5EF4-FFF2-40B4-BE49-F238E27FC236}">
              <a16:creationId xmlns:a16="http://schemas.microsoft.com/office/drawing/2014/main" id="{BCDF4F6E-CA6B-45C6-B027-413234202AA7}"/>
            </a:ext>
            <a:ext uri="{147F2762-F138-4A5C-976F-8EAC2B608ADB}">
              <a16:predDERef xmlns:a16="http://schemas.microsoft.com/office/drawing/2014/main" pred="{EF3C9C1B-C4F1-4816-BEBC-81F42B1DD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2042584</xdr:colOff>
      <xdr:row>209</xdr:row>
      <xdr:rowOff>120652</xdr:rowOff>
    </xdr:from>
    <xdr:to>
      <xdr:col>5</xdr:col>
      <xdr:colOff>2063751</xdr:colOff>
      <xdr:row>224</xdr:row>
      <xdr:rowOff>74084</xdr:rowOff>
    </xdr:to>
    <xdr:graphicFrame macro="">
      <xdr:nvGraphicFramePr>
        <xdr:cNvPr id="4" name="Chart 3">
          <a:extLst>
            <a:ext uri="{FF2B5EF4-FFF2-40B4-BE49-F238E27FC236}">
              <a16:creationId xmlns:a16="http://schemas.microsoft.com/office/drawing/2014/main" id="{382D0342-4AB8-4B43-A6F7-47DB96A41036}"/>
            </a:ext>
            <a:ext uri="{147F2762-F138-4A5C-976F-8EAC2B608ADB}">
              <a16:predDERef xmlns:a16="http://schemas.microsoft.com/office/drawing/2014/main" pred="{BCDF4F6E-CA6B-45C6-B027-413234202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1543051</xdr:colOff>
      <xdr:row>137</xdr:row>
      <xdr:rowOff>200025</xdr:rowOff>
    </xdr:from>
    <xdr:to>
      <xdr:col>5</xdr:col>
      <xdr:colOff>1647825</xdr:colOff>
      <xdr:row>151</xdr:row>
      <xdr:rowOff>200025</xdr:rowOff>
    </xdr:to>
    <xdr:graphicFrame macro="">
      <xdr:nvGraphicFramePr>
        <xdr:cNvPr id="3" name="Chart 8">
          <a:extLst>
            <a:ext uri="{FF2B5EF4-FFF2-40B4-BE49-F238E27FC236}">
              <a16:creationId xmlns:a16="http://schemas.microsoft.com/office/drawing/2014/main" id="{B3CA4310-90A3-4AEC-BAFA-F12CDACFBB8F}"/>
            </a:ext>
            <a:ext uri="{147F2762-F138-4A5C-976F-8EAC2B608ADB}">
              <a16:predDERef xmlns:a16="http://schemas.microsoft.com/office/drawing/2014/main" pred="{B1898506-581A-4ADD-AC53-82F9D0370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1566335</xdr:colOff>
      <xdr:row>153</xdr:row>
      <xdr:rowOff>25402</xdr:rowOff>
    </xdr:from>
    <xdr:to>
      <xdr:col>5</xdr:col>
      <xdr:colOff>1657351</xdr:colOff>
      <xdr:row>167</xdr:row>
      <xdr:rowOff>85725</xdr:rowOff>
    </xdr:to>
    <xdr:graphicFrame macro="">
      <xdr:nvGraphicFramePr>
        <xdr:cNvPr id="4" name="Chart 3">
          <a:extLst>
            <a:ext uri="{FF2B5EF4-FFF2-40B4-BE49-F238E27FC236}">
              <a16:creationId xmlns:a16="http://schemas.microsoft.com/office/drawing/2014/main" id="{B25A96B9-6015-47F2-AD45-72EE3D40EE5E}"/>
            </a:ext>
            <a:ext uri="{147F2762-F138-4A5C-976F-8EAC2B608ADB}">
              <a16:predDERef xmlns:a16="http://schemas.microsoft.com/office/drawing/2014/main" pred="{B3CA4310-90A3-4AEC-BAFA-F12CDACF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161925</xdr:colOff>
      <xdr:row>0</xdr:row>
      <xdr:rowOff>161925</xdr:rowOff>
    </xdr:to>
    <xdr:pic>
      <xdr:nvPicPr>
        <xdr:cNvPr id="3" name="Picture 1" descr="Dollar outline">
          <a:extLst>
            <a:ext uri="{FF2B5EF4-FFF2-40B4-BE49-F238E27FC236}">
              <a16:creationId xmlns:a16="http://schemas.microsoft.com/office/drawing/2014/main" id="{CC9D2179-9BA4-48C6-A48F-09ECE721A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5" name="Picture 2" descr="Dollar outline">
          <a:extLst>
            <a:ext uri="{FF2B5EF4-FFF2-40B4-BE49-F238E27FC236}">
              <a16:creationId xmlns:a16="http://schemas.microsoft.com/office/drawing/2014/main" id="{26920E37-E0D0-49EE-9D6A-65AC60BCCC58}"/>
            </a:ext>
            <a:ext uri="{147F2762-F138-4A5C-976F-8EAC2B608ADB}">
              <a16:predDERef xmlns:a16="http://schemas.microsoft.com/office/drawing/2014/main" pred="{CC9D2179-9BA4-48C6-A48F-09ECE721A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7" name="Picture 3" descr="Dollar outline">
          <a:extLst>
            <a:ext uri="{FF2B5EF4-FFF2-40B4-BE49-F238E27FC236}">
              <a16:creationId xmlns:a16="http://schemas.microsoft.com/office/drawing/2014/main" id="{0C47FDCB-7001-4F08-B2B4-C6426F3F7C7B}"/>
            </a:ext>
            <a:ext uri="{147F2762-F138-4A5C-976F-8EAC2B608ADB}">
              <a16:predDERef xmlns:a16="http://schemas.microsoft.com/office/drawing/2014/main" pred="{26920E37-E0D0-49EE-9D6A-65AC60BCCC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9" name="Picture 4" descr="Dollar outline">
          <a:extLst>
            <a:ext uri="{FF2B5EF4-FFF2-40B4-BE49-F238E27FC236}">
              <a16:creationId xmlns:a16="http://schemas.microsoft.com/office/drawing/2014/main" id="{03F0B99E-D8FD-43CF-9142-A1070B5EEB27}"/>
            </a:ext>
            <a:ext uri="{147F2762-F138-4A5C-976F-8EAC2B608ADB}">
              <a16:predDERef xmlns:a16="http://schemas.microsoft.com/office/drawing/2014/main" pred="{0C47FDCB-7001-4F08-B2B4-C6426F3F7C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1" name="Picture 5" descr="Dollar outline">
          <a:extLst>
            <a:ext uri="{FF2B5EF4-FFF2-40B4-BE49-F238E27FC236}">
              <a16:creationId xmlns:a16="http://schemas.microsoft.com/office/drawing/2014/main" id="{02006007-6B12-477E-832B-F464B23E8DEC}"/>
            </a:ext>
            <a:ext uri="{147F2762-F138-4A5C-976F-8EAC2B608ADB}">
              <a16:predDERef xmlns:a16="http://schemas.microsoft.com/office/drawing/2014/main" pred="{03F0B99E-D8FD-43CF-9142-A1070B5EEB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3" name="Picture 6" descr="Dollar outline">
          <a:extLst>
            <a:ext uri="{FF2B5EF4-FFF2-40B4-BE49-F238E27FC236}">
              <a16:creationId xmlns:a16="http://schemas.microsoft.com/office/drawing/2014/main" id="{8AA166DD-F6AE-4DD7-8814-E985B1D3143D}"/>
            </a:ext>
            <a:ext uri="{147F2762-F138-4A5C-976F-8EAC2B608ADB}">
              <a16:predDERef xmlns:a16="http://schemas.microsoft.com/office/drawing/2014/main" pred="{02006007-6B12-477E-832B-F464B23E8D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5" name="Picture 7" descr="Dollar outline">
          <a:extLst>
            <a:ext uri="{FF2B5EF4-FFF2-40B4-BE49-F238E27FC236}">
              <a16:creationId xmlns:a16="http://schemas.microsoft.com/office/drawing/2014/main" id="{1C81CBE5-198C-4AF2-94DC-9152050FE610}"/>
            </a:ext>
            <a:ext uri="{147F2762-F138-4A5C-976F-8EAC2B608ADB}">
              <a16:predDERef xmlns:a16="http://schemas.microsoft.com/office/drawing/2014/main" pred="{8AA166DD-F6AE-4DD7-8814-E985B1D314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7" name="Picture 8" descr="Dollar outline">
          <a:extLst>
            <a:ext uri="{FF2B5EF4-FFF2-40B4-BE49-F238E27FC236}">
              <a16:creationId xmlns:a16="http://schemas.microsoft.com/office/drawing/2014/main" id="{40DCB8BF-8BFA-4051-99AF-60CBC02AA14F}"/>
            </a:ext>
            <a:ext uri="{147F2762-F138-4A5C-976F-8EAC2B608ADB}">
              <a16:predDERef xmlns:a16="http://schemas.microsoft.com/office/drawing/2014/main" pred="{1C81CBE5-198C-4AF2-94DC-9152050FE6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19" name="Picture 9" descr="Dollar outline">
          <a:extLst>
            <a:ext uri="{FF2B5EF4-FFF2-40B4-BE49-F238E27FC236}">
              <a16:creationId xmlns:a16="http://schemas.microsoft.com/office/drawing/2014/main" id="{E87711C1-2A92-46B8-A119-2070187F5490}"/>
            </a:ext>
            <a:ext uri="{147F2762-F138-4A5C-976F-8EAC2B608ADB}">
              <a16:predDERef xmlns:a16="http://schemas.microsoft.com/office/drawing/2014/main" pred="{40DCB8BF-8BFA-4051-99AF-60CBC02AA1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twoCellAnchor editAs="oneCell">
    <xdr:from>
      <xdr:col>0</xdr:col>
      <xdr:colOff>0</xdr:colOff>
      <xdr:row>0</xdr:row>
      <xdr:rowOff>0</xdr:rowOff>
    </xdr:from>
    <xdr:to>
      <xdr:col>0</xdr:col>
      <xdr:colOff>161925</xdr:colOff>
      <xdr:row>0</xdr:row>
      <xdr:rowOff>161925</xdr:rowOff>
    </xdr:to>
    <xdr:pic>
      <xdr:nvPicPr>
        <xdr:cNvPr id="21" name="Picture 10" descr="Dollar outline">
          <a:extLst>
            <a:ext uri="{FF2B5EF4-FFF2-40B4-BE49-F238E27FC236}">
              <a16:creationId xmlns:a16="http://schemas.microsoft.com/office/drawing/2014/main" id="{0D0A3AB7-4055-4939-B8FD-0FD4E2BCC3B7}"/>
            </a:ext>
            <a:ext uri="{147F2762-F138-4A5C-976F-8EAC2B608ADB}">
              <a16:predDERef xmlns:a16="http://schemas.microsoft.com/office/drawing/2014/main" pred="{E87711C1-2A92-46B8-A119-2070187F54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161925" cy="1619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hn Keysers" id="{0CBD2EA8-C1DF-4FCD-9858-51550D8424AD}" userId="cde73c7a9f450279" providerId="Windows Live"/>
  <person displayName="Zoe Stewart" id="{4104FD6F-B1A9-478A-B90A-8CE42BE79B5E}" userId="zoe.stewart@fittodrive.org.au" providerId="PeoplePicker"/>
  <person displayName="Melissa Burns" id="{CCFBE1B9-FCB3-4DFC-B37F-D01B6F5EEC81}" userId="S::melissa.burns@fittodrive.org.au::beb387c9-9345-432b-ae4c-939995fc1b9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0978CF-B5D3-430C-B97B-4E83101954FE}" name="Table54" displayName="Table54" ref="L238:O241" totalsRowShown="0" dataDxfId="90">
  <autoFilter ref="L238:O241" xr:uid="{6E482FDD-94FF-45A6-8595-05AA3F3838D8}"/>
  <tableColumns count="4">
    <tableColumn id="1" xr3:uid="{6EB06EF0-D22A-435E-A748-651E263EFA0B}" name="Column1" dataDxfId="89"/>
    <tableColumn id="2" xr3:uid="{52527488-11D9-4DF0-A6B8-D29C8558E7AD}" name="Target" dataDxfId="88"/>
    <tableColumn id="4" xr3:uid="{7CDE84E0-F412-4D8D-8D14-32A364BF7FD0}" name="Column2" dataDxfId="87"/>
    <tableColumn id="3" xr3:uid="{31E024BA-C534-4D09-8F3C-8A3978B92F08}" name="Booked" dataDxfId="86"/>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A8DA27-E83B-4844-B526-E585418FA180}" name="Table53" displayName="Table53" ref="M179:P182" totalsRowShown="0" headerRowDxfId="27" dataDxfId="26">
  <autoFilter ref="M179:P182" xr:uid="{6E482FDD-94FF-45A6-8595-05AA3F3838D8}"/>
  <tableColumns count="4">
    <tableColumn id="1" xr3:uid="{9BFA5D98-9D25-4BBB-8400-DB7C289ED142}" name="Column1" dataDxfId="25"/>
    <tableColumn id="2" xr3:uid="{5B5A1275-15ED-42E9-92B9-47F3576146DD}" name="Target" dataDxfId="24"/>
    <tableColumn id="4" xr3:uid="{7479E2D5-65AA-4D46-9C40-3BA014781724}" name="Column2" dataDxfId="23"/>
    <tableColumn id="3" xr3:uid="{F0289700-BD4B-4042-A9AE-71EFAACEA59A}" name="Booked" dataDxfId="2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8F2E85-E2FA-4F3A-8024-FF4371FBDD06}" name="Table4" displayName="Table4" ref="A1:I80" totalsRowShown="0" headerRowDxfId="10" dataDxfId="9">
  <autoFilter ref="A1:I80" xr:uid="{B58F2E85-E2FA-4F3A-8024-FF4371FBDD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96C8EB15-4C0D-418D-9C11-0FB8656C4176}" name="LGA" dataDxfId="8"/>
    <tableColumn id="2" xr3:uid="{0DC6C71D-772B-42E3-AD90-F40229C11E8C}" name="Funding Body" dataDxfId="7"/>
    <tableColumn id="10" xr3:uid="{86189600-C2C4-4F62-B80A-5E996DCF5F56}" name="Contact Person" dataDxfId="6"/>
    <tableColumn id="3" xr3:uid="{2A56CA4C-DB9E-4397-8DBE-CADB82B62348}" name="Funding Scheme" dataDxfId="5"/>
    <tableColumn id="4" xr3:uid="{FDC51A10-CA36-412E-B723-ACE9EFE2B040}" name="Amount " dataDxfId="4"/>
    <tableColumn id="5" xr3:uid="{902D0BC6-E2A6-471D-8116-72BD520B88D8}" name="Open Date " dataDxfId="3"/>
    <tableColumn id="6" xr3:uid="{6A96390A-8268-4479-960A-C9A7F02745D9}" name="End Date " dataDxfId="2"/>
    <tableColumn id="7" xr3:uid="{1FDAA48E-71B9-481A-9081-C0EAD74AEF2C}" name="Status" dataDxfId="1"/>
    <tableColumn id="8" xr3:uid="{2CCC5B51-0A70-4E48-9A9E-A37733AF4467}" name="Not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 dT="2020-07-14T01:42:20.52" personId="{0CBD2EA8-C1DF-4FCD-9858-51550D8424AD}" id="{FD413360-EEFA-4BAF-814B-2D97786EF5A0}">
    <text>Also known as - Ballarat and Queen’s Anglican Grammar School</text>
  </threadedComment>
  <threadedComment ref="B15" dT="2020-07-23T02:47:24.78" personId="{0CBD2EA8-C1DF-4FCD-9858-51550D8424AD}" id="{79EA83A4-FA1A-4BF6-A7E6-59702AEC799A}">
    <text>Head Office - 1 Salisbury St RICHMOND - not a campus.</text>
  </threadedComment>
  <threadedComment ref="G15" dT="2020-07-23T02:51:54.31" personId="{0CBD2EA8-C1DF-4FCD-9858-51550D8424AD}" id="{23136E01-DF04-4788-86D2-773308886263}">
    <text>Treated as the MAIN campus in this list. Other campuses at MORWELL, SHEPPARTON &amp; BALLARAT</text>
  </threadedComment>
  <threadedComment ref="B22" dT="2020-07-14T01:53:01.59" personId="{0CBD2EA8-C1DF-4FCD-9858-51550D8424AD}" id="{B7776AC9-34FB-4E84-AD11-C1BC3EF6B120}">
    <text>Trustees of Edmund Rice Education Australia</text>
  </threadedComment>
  <threadedComment ref="B37" dT="2020-07-14T02:18:29.83" personId="{0CBD2EA8-C1DF-4FCD-9858-51550D8424AD}" id="{6560542C-6BF9-4627-93F0-7C7AEE8D7B59}">
    <text>Trustees of Edmund Rice Education Australia</text>
  </threadedComment>
  <threadedComment ref="B47" dT="2020-07-12T03:12:47.87" personId="{0CBD2EA8-C1DF-4FCD-9858-51550D8424AD}" id="{71068266-6FDB-4204-AC8F-DD89EAA29728}">
    <text>Leongatha Campus K3-10 formerly Sth Coast Christian College.</text>
  </threadedComment>
  <threadedComment ref="B49" dT="2020-07-23T00:09:24.60" personId="{0CBD2EA8-C1DF-4FCD-9858-51550D8424AD}" id="{C824D2C6-3F4E-4804-A80E-17AE69C5E0DB}">
    <text xml:space="preserve">aka Education Centre Gippsland. This organisation is registetred as a school but is also registered an ADULT learning organisation. </text>
  </threadedComment>
  <threadedComment ref="B61" dT="2020-07-15T02:28:45.86" personId="{0CBD2EA8-C1DF-4FCD-9858-51550D8424AD}" id="{45A5177D-CC27-412F-B437-6B8D5BC95500}">
    <text>Parallel with Haileybury Girls College</text>
  </threadedComment>
  <threadedComment ref="B123" dT="2020-07-14T07:22:10.24" personId="{0CBD2EA8-C1DF-4FCD-9858-51550D8424AD}" id="{E99CD8B0-C192-4A74-8784-E89363F45AFF}">
    <text>Brother to St Margaret’s School Berwick</text>
  </threadedComment>
  <threadedComment ref="B125" dT="2020-07-23T00:09:24.60" personId="{0CBD2EA8-C1DF-4FCD-9858-51550D8424AD}" id="{51563894-51F6-4E71-BCE8-60BCBB29D8E6}">
    <text xml:space="preserve">aka Education Centre Gippsland. This organisation is registetred as a school but is also registered an ADULT learning organisation. </text>
  </threadedComment>
  <threadedComment ref="B129" dT="2020-07-14T05:37:31.88" personId="{0CBD2EA8-C1DF-4FCD-9858-51550D8424AD}" id="{3C178AA4-DEEA-446D-ADB6-D14AA7B0CDF9}">
    <text>Lutheran Church of Australia Victorian District - alternae name</text>
  </threadedComment>
  <threadedComment ref="B141" dT="2020-07-14T06:52:31.59" personId="{0CBD2EA8-C1DF-4FCD-9858-51550D8424AD}" id="{B0215167-3C7B-48E6-8CFE-46D51AAF5628}">
    <text>aka CSV Ltd</text>
  </threadedComment>
  <threadedComment ref="B149" dT="2020-07-15T02:29:10.51" personId="{0CBD2EA8-C1DF-4FCD-9858-51550D8424AD}" id="{29CEFBFE-31CD-4A2B-A5C4-03E5F8ADC5C1}">
    <text>Parallel with Haileybury Girls College</text>
  </threadedComment>
  <threadedComment ref="B153" dT="2020-07-14T07:06:48.59" personId="{0CBD2EA8-C1DF-4FCD-9858-51550D8424AD}" id="{6EC37A4A-6025-4ACD-8207-C2640EAFFFB0}">
    <text>aka Crest Education Ltd</text>
  </threadedComment>
  <threadedComment ref="B157" dT="2020-07-14T07:14:38.58" personId="{0CBD2EA8-C1DF-4FCD-9858-51550D8424AD}" id="{A9AFCB8C-A164-49B6-97BD-245B3B155626}">
    <text>aka Association for Christian Education of Dandenong</text>
  </threadedComment>
  <threadedComment ref="B161" dT="2020-07-14T07:21:45.11" personId="{0CBD2EA8-C1DF-4FCD-9858-51550D8424AD}" id="{AC8036B2-193C-4225-B83E-C139C8850CF8}">
    <text xml:space="preserve">Sister to Berwick Grammar
</text>
  </threadedComment>
  <threadedComment ref="B165" dT="2020-07-14T07:32:38.49" personId="{0CBD2EA8-C1DF-4FCD-9858-51550D8424AD}" id="{304E6B24-0551-408B-8133-067C2E4268D5}">
    <text>aka Highview Christian Community College Limited</text>
  </threadedComment>
  <threadedComment ref="B170" dT="2020-07-14T07:51:07.62" personId="{0CBD2EA8-C1DF-4FCD-9858-51550D8424AD}" id="{8D4F36FB-CADD-4CF5-92C5-FFC14E74D18F}">
    <text>2 campus aka Greater Otway Applied Learning School</text>
  </threadedComment>
  <threadedComment ref="B179" dT="2020-07-14T23:36:51.26" personId="{0CBD2EA8-C1DF-4FCD-9858-51550D8424AD}" id="{4DAD6DAC-D015-4228-AC9E-6020C5FDA450}">
    <text>Includes 3 Pavillion campuses</text>
  </threadedComment>
  <threadedComment ref="B187" dT="2020-07-14T02:18:29.83" personId="{0CBD2EA8-C1DF-4FCD-9858-51550D8424AD}" id="{FB91C0DD-0448-4B12-B122-6523D0BC6BE3}">
    <text>Trustees of Edmund Rice Education Australia</text>
  </threadedComment>
  <threadedComment ref="B192" dT="2020-07-14T23:46:38.58" personId="{0CBD2EA8-C1DF-4FCD-9858-51550D8424AD}" id="{BF63A58A-5EA1-42BD-BD65-2657064E570A}">
    <text>aka St John's Greek Orthodox College</text>
  </threadedComment>
  <threadedComment ref="B193" dT="2020-07-14T23:36:51.26" personId="{0CBD2EA8-C1DF-4FCD-9858-51550D8424AD}" id="{169D94BA-57DA-46CB-9D59-1C9FC3479067}">
    <text>Includes 3 Pavillion campuses</text>
  </threadedComment>
  <threadedComment ref="B195" dT="2020-07-14T23:48:15.30" personId="{0CBD2EA8-C1DF-4FCD-9858-51550D8424AD}" id="{6D3854BD-6FF6-428B-9552-2A2321D2D724}">
    <text>Main campus - Distance Education Centre Victoria</text>
  </threadedComment>
  <threadedComment ref="B226" dT="2020-07-15T00:09:43.40" personId="{0CBD2EA8-C1DF-4FCD-9858-51550D8424AD}" id="{349EA9EE-4EAC-417F-8995-9940607BCD22}">
    <text>aka Kerang Christian Community School Ltd</text>
  </threadedComment>
  <threadedComment ref="B229" dT="2020-07-15T00:18:24.48" personId="{0CBD2EA8-C1DF-4FCD-9858-51550D8424AD}" id="{5C0AE20C-E293-4B33-A583-E8D228BA8A3F}">
    <text>Part of Yeshivah Beth Rivkah Schools Ltd.</text>
  </threadedComment>
  <threadedComment ref="B234" dT="2020-07-15T00:30:05.28" personId="{0CBD2EA8-C1DF-4FCD-9858-51550D8424AD}" id="{FC0CEFB3-0B69-41B1-8C96-60C7AA7933FB}">
    <text>aka Yavneh College Nominees Pty Ltd</text>
  </threadedComment>
  <threadedComment ref="B241" dT="2020-07-15T00:19:01.40" personId="{0CBD2EA8-C1DF-4FCD-9858-51550D8424AD}" id="{9537EC74-C350-47CA-ABB9-52C818ECF13D}">
    <text>Part of Yeshivah Beth Rivkah Schools Ltd.</text>
  </threadedComment>
  <threadedComment ref="B242" dT="2020-07-15T00:56:28.06" personId="{0CBD2EA8-C1DF-4FCD-9858-51550D8424AD}" id="{158B08C6-5386-4F1E-8771-2ECA2A18D4B2}">
    <text>aka The Christian Community College-Portland Ltd.</text>
  </threadedComment>
  <threadedComment ref="B252" dT="2020-07-15T01:56:32.13" personId="{0CBD2EA8-C1DF-4FCD-9858-51550D8424AD}" id="{96847C3F-B9F7-42FA-8A40-305FF4024E49}">
    <text>aka Catholic College Bendigo &amp; Mercy Education Limited</text>
  </threadedComment>
  <threadedComment ref="B262" dT="2020-07-23T02:47:24.78" personId="{0CBD2EA8-C1DF-4FCD-9858-51550D8424AD}" id="{B3FDD618-F9BA-43FB-80D1-8B5208A7FAD0}">
    <text>Head Office - 1 Salisbury St RICHMOND</text>
  </threadedComment>
  <threadedComment ref="G262" dT="2020-07-23T02:51:54.31" personId="{0CBD2EA8-C1DF-4FCD-9858-51550D8424AD}" id="{89EF57FD-2A3B-4983-ABC1-3732CEC929ED}">
    <text>Treated as the MAIN campus in this list. Other campuses at MORWELL, SHEPPARTON &amp; BALLARAT</text>
  </threadedComment>
  <threadedComment ref="B268" dT="2020-07-15T02:30:50.58" personId="{0CBD2EA8-C1DF-4FCD-9858-51550D8424AD}" id="{89A13BD3-48B7-4039-A95E-4EF2C508A0FE}">
    <text>Parallel with Haileybury College</text>
  </threadedComment>
  <threadedComment ref="G277" dT="2020-07-23T02:51:54.31" personId="{0CBD2EA8-C1DF-4FCD-9858-51550D8424AD}" id="{FC097701-E457-4B5B-B807-D9AAF86695D0}">
    <text>Treated as the MAIN campus in this list. Other campuses at MORWELL, SHEPPARTON &amp; BALLARAT</text>
  </threadedComment>
  <threadedComment ref="B288" dT="2020-07-15T02:51:42.05" personId="{0CBD2EA8-C1DF-4FCD-9858-51550D8424AD}" id="{96049832-354E-4772-B41A-50508E6B27B1}">
    <text>aka Christian College Geelong Ltd</text>
  </threadedComment>
  <threadedComment ref="B290" dT="2020-07-15T02:56:07.33" personId="{0CBD2EA8-C1DF-4FCD-9858-51550D8424AD}" id="{6510C92A-2133-4B02-BBEF-476F27EF87BB}">
    <text>aka Geelong Christian Education Association</text>
  </threadedComment>
  <threadedComment ref="B295" dT="2020-07-15T03:55:24.93" personId="{0CBD2EA8-C1DF-4FCD-9858-51550D8424AD}" id="{C0442790-2A69-4AF9-8168-70B13243C05D}">
    <text>part of Lutheran Church of Australia Victorian District</text>
  </threadedComment>
  <threadedComment ref="B308" dT="2020-07-15T07:37:23.81" personId="{0CBD2EA8-C1DF-4FCD-9858-51550D8424AD}" id="{7B6A84BD-311D-4918-885D-F7105C1CDAC5}">
    <text xml:space="preserve">part of Mercy Education Limited
</text>
  </threadedComment>
  <threadedComment ref="B310" dT="2020-07-15T07:39:12.61" personId="{0CBD2EA8-C1DF-4FCD-9858-51550D8424AD}" id="{A47717AE-4952-4E90-A91D-9541B5AA4BC6}">
    <text>run by Trustees of Edmund Rice Education Australia</text>
  </threadedComment>
  <threadedComment ref="B316" dT="2020-07-23T02:47:24.78" personId="{0CBD2EA8-C1DF-4FCD-9858-51550D8424AD}" id="{AE79F702-6D10-4DC7-980E-205B6136E4F1}">
    <text>Head Office - 1 Salisbury St RICHMOND - not a campus.</text>
  </threadedComment>
  <threadedComment ref="G316" dT="2020-07-23T02:51:54.31" personId="{0CBD2EA8-C1DF-4FCD-9858-51550D8424AD}" id="{61F8DBD6-0BC0-4F65-9A9A-0E8A28E6F02D}">
    <text>Treated as the MAIN campus in this list. Other campuses at MORWELL, SHEPPARTON &amp; BALLARAT</text>
  </threadedComment>
  <threadedComment ref="A321" dT="2020-06-29T03:04:08.08" personId="{0CBD2EA8-C1DF-4FCD-9858-51550D8424AD}" id="{4E2F9684-B492-420E-81D4-5658D844FD79}">
    <text>Changing multicampus structure from 2020</text>
  </threadedComment>
  <threadedComment ref="A325" dT="2020-07-04T05:36:39.27" personId="{0CBD2EA8-C1DF-4FCD-9858-51550D8424AD}" id="{05237215-1BE4-46B3-97E8-54BE4C781EC5}">
    <text>Shepparton High School, McGuire College, Mooroopna Secondary College and Wanganui Park Secondary College will merge to form one new single site school that will be better equipped to meet the needs and aspirations of young people across the area.</text>
  </threadedComment>
  <threadedComment ref="B349" dT="2020-07-15T09:38:39.59" personId="{0CBD2EA8-C1DF-4FCD-9858-51550D8424AD}" id="{4ABFE091-C795-4A09-91B9-2E10B24C6D9C}">
    <text xml:space="preserve">part of Melbourne Anglican Diocesan Schools Commission Limited
</text>
  </threadedComment>
  <threadedComment ref="B362" dT="2020-07-16T00:58:28.80" personId="{0CBD2EA8-C1DF-4FCD-9858-51550D8424AD}" id="{208226BD-4249-4CB8-AC72-4FA5175F3025}">
    <text>Goulburn Street
BROADMEADOWS 3047 Australia</text>
  </threadedComment>
  <threadedComment ref="B363" dT="2020-07-16T00:58:02.48" personId="{0CBD2EA8-C1DF-4FCD-9858-51550D8424AD}" id="{F7822C6D-C546-4589-B1DC-E7481A545523}">
    <text>Lilliput Street
BROADMEADOWS 3047 Australia</text>
  </threadedComment>
  <threadedComment ref="B372" dT="2020-07-16T01:05:28.92" personId="{0CBD2EA8-C1DF-4FCD-9858-51550D8424AD}" id="{EC626847-AA4E-4939-852B-68384192A6C8}">
    <text>Part of Christian Resource Ministries Incorporated</text>
  </threadedComment>
  <threadedComment ref="B391" dT="2020-07-16T03:16:44.54" personId="{0CBD2EA8-C1DF-4FCD-9858-51550D8424AD}" id="{6EC813AC-0339-4A72-B1AA-78A2467157C8}">
    <text>aka The Presbyterian School of St Andrew Ltd</text>
  </threadedComment>
  <threadedComment ref="B398" dT="2020-07-23T02:47:24.78" personId="{0CBD2EA8-C1DF-4FCD-9858-51550D8424AD}" id="{EC52F277-37C4-403C-82A2-F93BB44E8C8D}">
    <text>Head Office - 1 Salisbury St RICHMOND - not a campus.</text>
  </threadedComment>
  <threadedComment ref="G398" dT="2020-07-23T02:51:54.31" personId="{0CBD2EA8-C1DF-4FCD-9858-51550D8424AD}" id="{0C89E0E9-C7AE-49FE-B60B-D2380070B080}">
    <text>Treated as the MAIN campus in this list. Other campuses at MORWELL, SHEPPARTON &amp; BALLARAT</text>
  </threadedComment>
  <threadedComment ref="B407" dT="2020-07-16T06:23:23.14" personId="{0CBD2EA8-C1DF-4FCD-9858-51550D8424AD}" id="{49E25283-9BA3-44A6-ABEC-380CABF1E278}">
    <text xml:space="preserve">aka Blyton Pty Ltd
</text>
  </threadedComment>
  <threadedComment ref="B411" dT="2020-07-16T06:43:59.69" personId="{0CBD2EA8-C1DF-4FCD-9858-51550D8424AD}" id="{0D1901A5-996F-4348-A33F-7BAD28576D90}">
    <text>Part of Mercy Education Limited</text>
  </threadedComment>
  <threadedComment ref="B437" dT="2020-07-16T07:06:06.28" personId="{0CBD2EA8-C1DF-4FCD-9858-51550D8424AD}" id="{A9B47772-91F7-4524-9C05-1A779919B153}">
    <text>part of Lutheran Church of Australia Victorian District</text>
  </threadedComment>
  <threadedComment ref="B439" dT="2020-07-16T07:07:42.18" personId="{0CBD2EA8-C1DF-4FCD-9858-51550D8424AD}" id="{BF951111-BF82-4BC3-BBF2-DF1980B9B429}">
    <text>part of R. Steiner School Co. Ltd</text>
  </threadedComment>
  <threadedComment ref="B447" dT="2020-07-15T02:30:00.69" personId="{0CBD2EA8-C1DF-4FCD-9858-51550D8424AD}" id="{4FF1CFC8-D0F1-4CE0-B110-E4E0422C5151}">
    <text>Parallel with Haileybury Girls College</text>
  </threadedComment>
  <threadedComment ref="B448" dT="2020-07-28T05:16:18.06" personId="{0CBD2EA8-C1DF-4FCD-9858-51550D8424AD}" id="{55053286-2FBC-416C-8375-35A6BF9B73B6}">
    <text>part of Melbourne City Mission</text>
  </threadedComment>
  <threadedComment ref="B458" dT="2020-07-16T07:30:55.69" personId="{0CBD2EA8-C1DF-4FCD-9858-51550D8424AD}" id="{78550B8D-C21C-45AB-9D48-985C5D987B3E}">
    <text>part of Mercy Education Limited</text>
  </threadedComment>
  <threadedComment ref="B460" dT="2020-07-16T07:31:48.95" personId="{0CBD2EA8-C1DF-4FCD-9858-51550D8424AD}" id="{EA0D7D2D-51DE-44D7-95DA-28A7F438BA7F}">
    <text>aka Acknowledge Education Pty Ltd</text>
  </threadedComment>
  <threadedComment ref="B470" dT="2020-07-12T04:24:28.35" personId="{0CBD2EA8-C1DF-4FCD-9858-51550D8424AD}" id="{CCBE93C4-0CD8-455C-A392-E45ADB547EA0}">
    <text>aka Seventh-Day Adventist Schools (Victoria) Ltd</text>
  </threadedComment>
  <threadedComment ref="B473" dT="2020-07-17T01:03:49.85" personId="{0CBD2EA8-C1DF-4FCD-9858-51550D8424AD}" id="{AE8CA9B3-05E3-4384-B3AA-B05E3348B734}">
    <text>aka Melton Christian Centre Ltd</text>
  </threadedComment>
  <threadedComment ref="B500" dT="2020-07-17T01:21:57.21" personId="{0CBD2EA8-C1DF-4FCD-9858-51550D8424AD}" id="{0E81DED9-E9F1-403F-B84E-E7C46EDCBCC1}">
    <text xml:space="preserve">part of Mercy Education Limited
</text>
  </threadedComment>
  <threadedComment ref="B503" dT="2020-07-17T01:40:29.19" personId="{0CBD2EA8-C1DF-4FCD-9858-51550D8424AD}" id="{8F01EE1F-8574-416B-A5F6-95317949FD22}">
    <text>aka Assumption Catholic College of Kilmore</text>
  </threadedComment>
  <threadedComment ref="B510" dT="2020-07-17T01:53:21.24" personId="{0CBD2EA8-C1DF-4FCD-9858-51550D8424AD}" id="{F5C667F6-A772-46B1-A8CC-6101D179723B}">
    <text>part of The Anglican Schools Commission Incorporated</text>
  </threadedComment>
  <threadedComment ref="B536" dT="2020-07-17T02:04:27.87" personId="{0CBD2EA8-C1DF-4FCD-9858-51550D8424AD}" id="{1CFEB65A-4F7B-4BDB-BAC5-69102C5B6CBB}">
    <text>The Greek Orthodox Community of Oakleigh and District Inc</text>
  </threadedComment>
  <threadedComment ref="B554" dT="2020-07-17T02:14:44.53" personId="{0CBD2EA8-C1DF-4FCD-9858-51550D8424AD}" id="{FCC0403E-325C-47A2-93F3-4A96C172DFD4}">
    <text>part of Trustees of Edmund Rice Education Australia</text>
  </threadedComment>
  <threadedComment ref="B560" dT="2020-07-17T03:33:52.10" personId="{0CBD2EA8-C1DF-4FCD-9858-51550D8424AD}" id="{1CD50951-B9BC-424C-8325-65D52B5B07FF}">
    <text xml:space="preserve">aka CSV Ltd
</text>
  </threadedComment>
  <threadedComment ref="B596" dT="2020-07-23T00:09:24.60" personId="{0CBD2EA8-C1DF-4FCD-9858-51550D8424AD}" id="{E90F58C6-686A-430E-8DD1-B9F5C2C38B00}">
    <text xml:space="preserve">aka Education Centre Gippsland. This organisation is registetred as a school but is also registered an ADULT learning organisation. </text>
  </threadedComment>
  <threadedComment ref="B597" dT="2020-07-12T03:11:34.06" personId="{0CBD2EA8-C1DF-4FCD-9858-51550D8424AD}" id="{37A6B809-A47E-4E16-AB66-2F2B2ACBC696}">
    <text>Formerly Sth Gippsland SC</text>
  </threadedComment>
  <threadedComment ref="B605" dT="2020-07-17T05:06:44.24" personId="{0CBD2EA8-C1DF-4FCD-9858-51550D8424AD}" id="{9F99022B-ADE3-4113-B035-E99E34AFD0C9}">
    <text>part of Lutheran Church of Australia Victorian District</text>
  </threadedComment>
  <threadedComment ref="B619" dT="2020-07-17T05:22:48.56" personId="{0CBD2EA8-C1DF-4FCD-9858-51550D8424AD}" id="{1052126F-2BA7-405C-9150-28B8218D3513}">
    <text>part of Trustees of Edmund Rice Education Australia</text>
  </threadedComment>
  <threadedComment ref="B635" dT="2020-07-18T00:41:29.94" personId="{0CBD2EA8-C1DF-4FCD-9858-51550D8424AD}" id="{DD951DFA-DE65-4498-8331-D7F59105EF19}">
    <text>part of The Anglican Schools Commission Incorporated</text>
  </threadedComment>
  <threadedComment ref="B644" dT="2020-07-20T02:28:37.88" personId="{0CBD2EA8-C1DF-4FCD-9858-51550D8424AD}" id="{C90204B0-4064-4B87-BCBF-D89198856379}">
    <text>aka Merri River School</text>
  </threadedComment>
  <threadedComment ref="B669" dT="2020-07-18T01:17:26.53" personId="{0CBD2EA8-C1DF-4FCD-9858-51550D8424AD}" id="{EACE6835-99E1-4C7D-8B03-1DFC60FD4E8B}">
    <text>part of Seventh-day Adventist Schools (Victoria) Ltd</text>
  </threadedComment>
  <threadedComment ref="B677" dT="2020-07-12T04:24:28.35" personId="{0CBD2EA8-C1DF-4FCD-9858-51550D8424AD}" id="{F9081C42-DD66-4D66-A6D4-74179FE11088}">
    <text>aka Seventh-Day Adventist Schools (Victoria) Ltd</text>
  </threadedComment>
  <threadedComment ref="B693" dT="2020-07-14T23:36:51.26" personId="{0CBD2EA8-C1DF-4FCD-9858-51550D8424AD}" id="{54598B5A-1F3A-4B9E-B3FF-CD4816D14FDF}">
    <text>Includes 3 Pavillion campuses</text>
  </threadedComment>
  <threadedComment ref="G693" dT="2020-07-23T04:09:31.52" personId="{0CBD2EA8-C1DF-4FCD-9858-51550D8424AD}" id="{5C81BD9F-128C-4CDD-8968-D6685920095E}">
    <text>Possibly a link with a near by Melbourne Polytechnic campus and/or The Edge Youth Services</text>
  </threadedComment>
  <threadedComment ref="B701" dT="2020-07-23T02:18:04.65" personId="{0CBD2EA8-C1DF-4FCD-9858-51550D8424AD}" id="{F480D8E0-4642-4147-85B5-A59C72DED235}">
    <text>aka Albury Wodonga Community College</text>
  </threadedComment>
  <threadedComment ref="B702" dT="2020-07-18T03:20:45.06" personId="{0CBD2EA8-C1DF-4FCD-9858-51550D8424AD}" id="{C307E8F9-5128-4A98-8FEE-150E92711C78}">
    <text xml:space="preserve">part of Lutheran Church of Australia Victorian District
</text>
  </threadedComment>
  <threadedComment ref="B705" dT="2020-07-18T03:25:55.04" personId="{0CBD2EA8-C1DF-4FCD-9858-51550D8424AD}" id="{31ACD9A2-547E-44C8-9FC0-05971D8BBD6D}">
    <text>aka The Islamic Schools of Victoria (Werribee College) Inc</text>
  </threadedComment>
  <threadedComment ref="B712" dT="2020-07-18T03:47:27.36" personId="{0CBD2EA8-C1DF-4FCD-9858-51550D8424AD}" id="{9F7F85A8-CE19-4EB9-90D7-2392C12DF1B9}">
    <text>part of AFIC Schools (Victoria) Ltd</text>
  </threadedComment>
  <threadedComment ref="B726" dT="2020-07-18T03:57:06.50" personId="{0CBD2EA8-C1DF-4FCD-9858-51550D8424AD}" id="{44C47ADE-8997-4727-B977-2AFC1C0370EB}">
    <text>part of Mercy Education Limited</text>
  </threadedComment>
  <threadedComment ref="B738" dT="2020-07-22T04:39:53.86" personId="{0CBD2EA8-C1DF-4FCD-9858-51550D8424AD}" id="{474C3692-EBD4-46D7-B044-0DEE1A8E8D96}">
    <text>Previously Northern Melbourne Institute of Technology - main campus in Preston</text>
  </threadedComment>
  <threadedComment ref="B742" dT="2020-07-18T04:08:26.61" personId="{0CBD2EA8-C1DF-4FCD-9858-51550D8424AD}" id="{BA2701C5-10CF-43C0-9012-904F3E37A071}">
    <text>aka Belgrave Heights Christian School of the Presbyterian Church of Vic Inc</text>
  </threadedComment>
  <threadedComment ref="B746" dT="2020-07-18T04:09:22.57" personId="{0CBD2EA8-C1DF-4FCD-9858-51550D8424AD}" id="{69BAA949-E9C2-4ACA-8748-7424FAF5B19C}">
    <text>part of Seventh-day Adventist Schools (Victoria) Ltd</text>
  </threadedComment>
  <threadedComment ref="B753" dT="2020-07-18T04:12:39.21" personId="{0CBD2EA8-C1DF-4FCD-9858-51550D8424AD}" id="{27092B5C-A267-48BD-B1D3-64D45B4D2DF4}">
    <text>part of Association for Christian Education Mt Evelyn Inc</text>
  </threadedComment>
  <threadedComment ref="B754" dT="2020-07-18T04:17:02.98" personId="{0CBD2EA8-C1DF-4FCD-9858-51550D8424AD}" id="{6E12BAFF-91E1-4176-8A99-F737B50CFFF0}">
    <text>part of Mercy Education Limited</text>
  </threadedComment>
  <threadedComment ref="B756" dT="2020-07-18T04:18:04.62" personId="{0CBD2EA8-C1DF-4FCD-9858-51550D8424AD}" id="{7364736D-B3B3-42C3-A8DB-49F841321927}">
    <text>aka Life Ministry Centre Ltd</text>
  </threadedComment>
</ThreadedComments>
</file>

<file path=xl/threadedComments/threadedComment2.xml><?xml version="1.0" encoding="utf-8"?>
<ThreadedComments xmlns="http://schemas.microsoft.com/office/spreadsheetml/2018/threadedcomments" xmlns:x="http://schemas.openxmlformats.org/spreadsheetml/2006/main">
  <threadedComment ref="AH81" dT="2023-11-28T05:52:27.43" personId="{CCFBE1B9-FCB3-4DFC-B37F-D01B6F5EEC81}" id="{F04EFB8D-F04A-4E0B-A403-94495E8E5A50}">
    <text xml:space="preserve">@Zoe Stewart </text>
    <mentions>
      <mention mentionpersonId="{4104FD6F-B1A9-478A-B90A-8CE42BE79B5E}" mentionId="{6CDF8EEB-0DE9-4F7D-8850-630EB24A9D00}" startIndex="0" length="12"/>
    </mentions>
  </threadedComment>
  <threadedComment ref="AH91" dT="2023-11-28T05:53:11.59" personId="{CCFBE1B9-FCB3-4DFC-B37F-D01B6F5EEC81}" id="{3ECDB620-2AAE-4E7D-A909-110BB175E208}">
    <text xml:space="preserve">@Zoe Stewart </text>
    <mentions>
      <mention mentionpersonId="{4104FD6F-B1A9-478A-B90A-8CE42BE79B5E}" mentionId="{EE8FA65D-E38D-4E87-B810-A18278CFA257}" startIndex="0" length="12"/>
    </mentions>
  </threadedComment>
  <threadedComment ref="AH92" dT="2023-11-28T05:53:42.53" personId="{CCFBE1B9-FCB3-4DFC-B37F-D01B6F5EEC81}" id="{0388D185-6289-4732-BF36-8A2B492B3F51}">
    <text xml:space="preserve">@Zoe Stewart </text>
    <mentions>
      <mention mentionpersonId="{4104FD6F-B1A9-478A-B90A-8CE42BE79B5E}" mentionId="{0A662430-1C26-4693-99C2-64EA22B5DF8A}"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A11" dT="2024-07-29T04:00:48.10" personId="{CCFBE1B9-FCB3-4DFC-B37F-D01B6F5EEC81}" id="{DF5374D9-42CB-4C8C-B91B-A207A1890846}">
    <text xml:space="preserve">@Zoe Stewart </text>
    <mentions>
      <mention mentionpersonId="{4104FD6F-B1A9-478A-B90A-8CE42BE79B5E}" mentionId="{DEE20B49-3F1F-476E-9C31-4A6945915F2A}" startIndex="0" length="12"/>
    </mentions>
  </threadedComment>
</ThreadedComments>
</file>

<file path=xl/worksheets/_rels/sheet2.xml.rels><?xml version="1.0" encoding="UTF-8" standalone="yes"?>
<Relationships xmlns="http://schemas.openxmlformats.org/package/2006/relationships"><Relationship Id="rId1522" Type="http://schemas.openxmlformats.org/officeDocument/2006/relationships/hyperlink" Target="mailto:info@westallsc.vic.edu.au" TargetMode="External"/><Relationship Id="rId21" Type="http://schemas.openxmlformats.org/officeDocument/2006/relationships/hyperlink" Target="mailto:admin@worawa.vic.edu.au" TargetMode="External"/><Relationship Id="rId170" Type="http://schemas.openxmlformats.org/officeDocument/2006/relationships/hyperlink" Target="https://www.viewbank.vic.edu.au/" TargetMode="External"/><Relationship Id="rId268" Type="http://schemas.openxmlformats.org/officeDocument/2006/relationships/hyperlink" Target="mailto:jss@jss.org.au" TargetMode="External"/><Relationship Id="rId475" Type="http://schemas.openxmlformats.org/officeDocument/2006/relationships/hyperlink" Target="https://www.msj.vic.edu.au/" TargetMode="External"/><Relationship Id="rId682" Type="http://schemas.openxmlformats.org/officeDocument/2006/relationships/hyperlink" Target="https://www.peterlalor.vic.edu.au/" TargetMode="External"/><Relationship Id="rId128" Type="http://schemas.openxmlformats.org/officeDocument/2006/relationships/hyperlink" Target="https://www.rossbourne.vic.edu.au/" TargetMode="External"/><Relationship Id="rId335" Type="http://schemas.openxmlformats.org/officeDocument/2006/relationships/hyperlink" Target="https://pavilionschool.vic.edu.au/" TargetMode="External"/><Relationship Id="rId542" Type="http://schemas.openxmlformats.org/officeDocument/2006/relationships/hyperlink" Target="https://www.murtoasc.vic.edu.au/" TargetMode="External"/><Relationship Id="rId987" Type="http://schemas.openxmlformats.org/officeDocument/2006/relationships/hyperlink" Target="mailto:enquiries@antonine.catholic.edu.au" TargetMode="External"/><Relationship Id="rId1172" Type="http://schemas.openxmlformats.org/officeDocument/2006/relationships/hyperlink" Target="mailto:healesville.hs@education.vic.gov.au" TargetMode="External"/><Relationship Id="rId402" Type="http://schemas.openxmlformats.org/officeDocument/2006/relationships/hyperlink" Target="http://bannockburnp12.vic.edu.au/" TargetMode="External"/><Relationship Id="rId847" Type="http://schemas.openxmlformats.org/officeDocument/2006/relationships/hyperlink" Target="https://www.mggs.vic.edu.au/" TargetMode="External"/><Relationship Id="rId1032" Type="http://schemas.openxmlformats.org/officeDocument/2006/relationships/hyperlink" Target="mailto:st.arnaud.sc@education.vic.gov.au" TargetMode="External"/><Relationship Id="rId1477" Type="http://schemas.openxmlformats.org/officeDocument/2006/relationships/hyperlink" Target="mailto:Robyn.Wilson2@education.vic.gov.au" TargetMode="External"/><Relationship Id="rId1684" Type="http://schemas.openxmlformats.org/officeDocument/2006/relationships/hyperlink" Target="mailto:Kwc@kingswoodcollege.vic.edu.au" TargetMode="External"/><Relationship Id="rId707" Type="http://schemas.openxmlformats.org/officeDocument/2006/relationships/hyperlink" Target="https://www.gilsoncollege.vic.edu.au/" TargetMode="External"/><Relationship Id="rId914" Type="http://schemas.openxmlformats.org/officeDocument/2006/relationships/hyperlink" Target="mailto:nathalia.sc@education.vic.gov.au" TargetMode="External"/><Relationship Id="rId1337" Type="http://schemas.openxmlformats.org/officeDocument/2006/relationships/hyperlink" Target="mailto:registrar@braemar.vic.edu.au" TargetMode="External"/><Relationship Id="rId1544" Type="http://schemas.openxmlformats.org/officeDocument/2006/relationships/hyperlink" Target="mailto:maria.petrides@education.vic.gov.au" TargetMode="External"/><Relationship Id="rId1751" Type="http://schemas.openxmlformats.org/officeDocument/2006/relationships/hyperlink" Target="mailto:rcassar@crcmelton.com.au" TargetMode="External"/><Relationship Id="rId43" Type="http://schemas.openxmlformats.org/officeDocument/2006/relationships/hyperlink" Target="mailto:dandenong.hs@education.vic.gov.au" TargetMode="External"/><Relationship Id="rId1404" Type="http://schemas.openxmlformats.org/officeDocument/2006/relationships/hyperlink" Target="https://www.chairo.vic.edu.au/" TargetMode="External"/><Relationship Id="rId1611" Type="http://schemas.openxmlformats.org/officeDocument/2006/relationships/hyperlink" Target="mailto:tmccallum@stcatherines.net.au" TargetMode="External"/><Relationship Id="rId192" Type="http://schemas.openxmlformats.org/officeDocument/2006/relationships/hyperlink" Target="http://warracksds.vic.edu.au/" TargetMode="External"/><Relationship Id="rId1709" Type="http://schemas.openxmlformats.org/officeDocument/2006/relationships/hyperlink" Target="mailto:c.mathew@stmarys.vic.edu.au" TargetMode="External"/><Relationship Id="rId497" Type="http://schemas.openxmlformats.org/officeDocument/2006/relationships/hyperlink" Target="http://gateway.roxburghcollege.vic.edu.au/" TargetMode="External"/><Relationship Id="rId357" Type="http://schemas.openxmlformats.org/officeDocument/2006/relationships/hyperlink" Target="https://www.oneschoolglobal.com/campus/australia/bairnsdale/" TargetMode="External"/><Relationship Id="rId1194" Type="http://schemas.openxmlformats.org/officeDocument/2006/relationships/hyperlink" Target="mailto:timboon.p12@education.vic.gov.au" TargetMode="External"/><Relationship Id="rId217" Type="http://schemas.openxmlformats.org/officeDocument/2006/relationships/hyperlink" Target="mailto:administration@mlmc.vic.edu.au" TargetMode="External"/><Relationship Id="rId564" Type="http://schemas.openxmlformats.org/officeDocument/2006/relationships/hyperlink" Target="mailto:boort.district.p12@education.vic.gov.au" TargetMode="External"/><Relationship Id="rId771" Type="http://schemas.openxmlformats.org/officeDocument/2006/relationships/hyperlink" Target="mailto:somerville.sc@edumail.vic.gov.au" TargetMode="External"/><Relationship Id="rId869" Type="http://schemas.openxmlformats.org/officeDocument/2006/relationships/hyperlink" Target="mailto:admin@rivernileschool.vic.edu.au" TargetMode="External"/><Relationship Id="rId1499" Type="http://schemas.openxmlformats.org/officeDocument/2006/relationships/hyperlink" Target="mailto:fiona.ray@education.vic.gov.au" TargetMode="External"/><Relationship Id="rId424" Type="http://schemas.openxmlformats.org/officeDocument/2006/relationships/hyperlink" Target="https://www.sirius.vic.edu.au/" TargetMode="External"/><Relationship Id="rId631" Type="http://schemas.openxmlformats.org/officeDocument/2006/relationships/hyperlink" Target="https://www.tarneitsc.vic.edu.au/" TargetMode="External"/><Relationship Id="rId729" Type="http://schemas.openxmlformats.org/officeDocument/2006/relationships/hyperlink" Target="mailto:vermont.sc@education.vic.gov.au" TargetMode="External"/><Relationship Id="rId1054" Type="http://schemas.openxmlformats.org/officeDocument/2006/relationships/hyperlink" Target="https://www.balmoralcommunitycollege.vic.edu.au/web/" TargetMode="External"/><Relationship Id="rId1261" Type="http://schemas.openxmlformats.org/officeDocument/2006/relationships/hyperlink" Target="mailto:principal@mcararat.catholic.edu.au" TargetMode="External"/><Relationship Id="rId1359" Type="http://schemas.openxmlformats.org/officeDocument/2006/relationships/hyperlink" Target="mailto:reception@oakleighgrammar.vic.edu.au" TargetMode="External"/><Relationship Id="rId936" Type="http://schemas.openxmlformats.org/officeDocument/2006/relationships/hyperlink" Target="mailto:admin@huntingtower.vic.edu.au" TargetMode="External"/><Relationship Id="rId1121" Type="http://schemas.openxmlformats.org/officeDocument/2006/relationships/hyperlink" Target="mailto:kaniva.co@edumail.vic.gov.au" TargetMode="External"/><Relationship Id="rId1219" Type="http://schemas.openxmlformats.org/officeDocument/2006/relationships/hyperlink" Target="mailto:laverton.p12.co@education.vic.gov.au" TargetMode="External"/><Relationship Id="rId1566" Type="http://schemas.openxmlformats.org/officeDocument/2006/relationships/hyperlink" Target="mailto:mathew.gannon@education.vic.gov.au" TargetMode="External"/><Relationship Id="rId1773" Type="http://schemas.openxmlformats.org/officeDocument/2006/relationships/hyperlink" Target="mailto:alex.clark@education.vic.gov.au" TargetMode="External"/><Relationship Id="rId65" Type="http://schemas.openxmlformats.org/officeDocument/2006/relationships/hyperlink" Target="mailto:kjensen@mercy.vic.edu.au;%20lthornton@mercy.vic.edu.au;%20sue@mercy.vic.edu.au" TargetMode="External"/><Relationship Id="rId1426" Type="http://schemas.openxmlformats.org/officeDocument/2006/relationships/hyperlink" Target="https://www.sunitafe.edu.au/" TargetMode="External"/><Relationship Id="rId1633" Type="http://schemas.openxmlformats.org/officeDocument/2006/relationships/hyperlink" Target="mailto:tyries@phsc.vic.edu.au" TargetMode="External"/><Relationship Id="rId1700" Type="http://schemas.openxmlformats.org/officeDocument/2006/relationships/hyperlink" Target="mailto:maryanne.jones@education.vic.gov.au" TargetMode="External"/><Relationship Id="rId281" Type="http://schemas.openxmlformats.org/officeDocument/2006/relationships/hyperlink" Target="http://www.hallamssc.vic.edu.au/" TargetMode="External"/><Relationship Id="rId141" Type="http://schemas.openxmlformats.org/officeDocument/2006/relationships/hyperlink" Target="http://www.birchip.vic.edu.au/" TargetMode="External"/><Relationship Id="rId379" Type="http://schemas.openxmlformats.org/officeDocument/2006/relationships/hyperlink" Target="https://www.cohuna-sc.vic.edu.au/" TargetMode="External"/><Relationship Id="rId586" Type="http://schemas.openxmlformats.org/officeDocument/2006/relationships/hyperlink" Target="https://footscray.vic.edu.au/" TargetMode="External"/><Relationship Id="rId793" Type="http://schemas.openxmlformats.org/officeDocument/2006/relationships/hyperlink" Target="mailto:reception@lauriston.vic.edu.au" TargetMode="External"/><Relationship Id="rId7" Type="http://schemas.openxmlformats.org/officeDocument/2006/relationships/hyperlink" Target="mailto:admin@minaret.vic.edu.au" TargetMode="External"/><Relationship Id="rId239" Type="http://schemas.openxmlformats.org/officeDocument/2006/relationships/hyperlink" Target="https://www.materchristi.edu.au/" TargetMode="External"/><Relationship Id="rId446" Type="http://schemas.openxmlformats.org/officeDocument/2006/relationships/hyperlink" Target="https://www.nbc.vic.edu.au/" TargetMode="External"/><Relationship Id="rId653" Type="http://schemas.openxmlformats.org/officeDocument/2006/relationships/hyperlink" Target="https://www.google.com/search?client=safari&amp;rls=en&amp;q=Emmanuel+College+-+Npotre+Dame+campus&amp;ie=UTF-8&amp;oe=UTF-8" TargetMode="External"/><Relationship Id="rId1076" Type="http://schemas.openxmlformats.org/officeDocument/2006/relationships/hyperlink" Target="http://www.shc.vic.edu.au/" TargetMode="External"/><Relationship Id="rId1283" Type="http://schemas.openxmlformats.org/officeDocument/2006/relationships/hyperlink" Target="mailto:marist@mscw.vic.edu.au" TargetMode="External"/><Relationship Id="rId1490" Type="http://schemas.openxmlformats.org/officeDocument/2006/relationships/hyperlink" Target="mailto:kathryn.bellingham@education.vic.gov.au" TargetMode="External"/><Relationship Id="rId306" Type="http://schemas.openxmlformats.org/officeDocument/2006/relationships/hyperlink" Target="https://www.lyndhurst.vic.edu.au/" TargetMode="External"/><Relationship Id="rId860" Type="http://schemas.openxmlformats.org/officeDocument/2006/relationships/hyperlink" Target="mailto:enquiries@vcass.vic.edu.au" TargetMode="External"/><Relationship Id="rId958" Type="http://schemas.openxmlformats.org/officeDocument/2006/relationships/hyperlink" Target="mailto:office@fdsa.vic.edu.au" TargetMode="External"/><Relationship Id="rId1143" Type="http://schemas.openxmlformats.org/officeDocument/2006/relationships/hyperlink" Target="mailto:Keith.McGinn@chisholm.edu.au" TargetMode="External"/><Relationship Id="rId1588" Type="http://schemas.openxmlformats.org/officeDocument/2006/relationships/hyperlink" Target="mailto:Kylie.Dark@education.vic.gov.au" TargetMode="External"/><Relationship Id="rId1795" Type="http://schemas.openxmlformats.org/officeDocument/2006/relationships/hyperlink" Target="mailto:linsay.knight@education.vic.gov.au" TargetMode="External"/><Relationship Id="rId87" Type="http://schemas.openxmlformats.org/officeDocument/2006/relationships/hyperlink" Target="mailto:nelson.park.sch@education.vic.gov.au" TargetMode="External"/><Relationship Id="rId513" Type="http://schemas.openxmlformats.org/officeDocument/2006/relationships/hyperlink" Target="http://wordpress.smrss.vic.edu.au/" TargetMode="External"/><Relationship Id="rId720" Type="http://schemas.openxmlformats.org/officeDocument/2006/relationships/hyperlink" Target="mailto:vermont.south.ss@education.vic.gov.au" TargetMode="External"/><Relationship Id="rId818" Type="http://schemas.openxmlformats.org/officeDocument/2006/relationships/hyperlink" Target="mailto:info@crcsydenham.net" TargetMode="External"/><Relationship Id="rId1350" Type="http://schemas.openxmlformats.org/officeDocument/2006/relationships/hyperlink" Target="mailto:communications@cccc.vic.edu.au" TargetMode="External"/><Relationship Id="rId1448" Type="http://schemas.openxmlformats.org/officeDocument/2006/relationships/hyperlink" Target="https://www.mcm.org.au/" TargetMode="External"/><Relationship Id="rId1655" Type="http://schemas.openxmlformats.org/officeDocument/2006/relationships/hyperlink" Target="mailto:nelsali1@lavalla.vic.edu.au" TargetMode="External"/><Relationship Id="rId1003" Type="http://schemas.openxmlformats.org/officeDocument/2006/relationships/hyperlink" Target="mailto:sydney.road.com@edumail.vic.gov.au" TargetMode="External"/><Relationship Id="rId1210" Type="http://schemas.openxmlformats.org/officeDocument/2006/relationships/hyperlink" Target="mailto:heywood.sc@edumail.vic.gov.au" TargetMode="External"/><Relationship Id="rId1308" Type="http://schemas.openxmlformats.org/officeDocument/2006/relationships/hyperlink" Target="mailto:enquiries@xavier.vic.edu.au" TargetMode="External"/><Relationship Id="rId1515" Type="http://schemas.openxmlformats.org/officeDocument/2006/relationships/hyperlink" Target="mailto:gtec@gordontafe.edu.au" TargetMode="External"/><Relationship Id="rId1722" Type="http://schemas.openxmlformats.org/officeDocument/2006/relationships/hyperlink" Target="mailto:Michelle.Hynson@education.vic.gov.au" TargetMode="External"/><Relationship Id="rId14" Type="http://schemas.openxmlformats.org/officeDocument/2006/relationships/hyperlink" Target="mailto:marnebek.sch.cranbourne@education.vic.gov.au" TargetMode="External"/><Relationship Id="rId163" Type="http://schemas.openxmlformats.org/officeDocument/2006/relationships/hyperlink" Target="https://www.officerss.vic.edu.au/" TargetMode="External"/><Relationship Id="rId370" Type="http://schemas.openxmlformats.org/officeDocument/2006/relationships/hyperlink" Target="https://www.monterey.vic.edu.au/" TargetMode="External"/><Relationship Id="rId230" Type="http://schemas.openxmlformats.org/officeDocument/2006/relationships/hyperlink" Target="https://www.jacksons.vic.edu.au/" TargetMode="External"/><Relationship Id="rId468" Type="http://schemas.openxmlformats.org/officeDocument/2006/relationships/hyperlink" Target="https://www.nhillcollege.vic.edu.au/" TargetMode="External"/><Relationship Id="rId675" Type="http://schemas.openxmlformats.org/officeDocument/2006/relationships/hyperlink" Target="mailto:thomastown.sc@education.vic.gov.au" TargetMode="External"/><Relationship Id="rId882" Type="http://schemas.openxmlformats.org/officeDocument/2006/relationships/hyperlink" Target="mailto:admin.melton@au.oneschoolglobal.com" TargetMode="External"/><Relationship Id="rId1098" Type="http://schemas.openxmlformats.org/officeDocument/2006/relationships/hyperlink" Target="https://www.kings.vic.edu.au/" TargetMode="External"/><Relationship Id="rId328" Type="http://schemas.openxmlformats.org/officeDocument/2006/relationships/hyperlink" Target="https://www.cobtech.vic.edu.au/" TargetMode="External"/><Relationship Id="rId535" Type="http://schemas.openxmlformats.org/officeDocument/2006/relationships/hyperlink" Target="https://www.rowvillesc.vic.edu.au/" TargetMode="External"/><Relationship Id="rId742" Type="http://schemas.openxmlformats.org/officeDocument/2006/relationships/hyperlink" Target="https://www.gilsoncollege.vic.edu.au/" TargetMode="External"/><Relationship Id="rId1165" Type="http://schemas.openxmlformats.org/officeDocument/2006/relationships/hyperlink" Target="mailto:edgars.creek.sc@education.vic.gov.au" TargetMode="External"/><Relationship Id="rId1372" Type="http://schemas.openxmlformats.org/officeDocument/2006/relationships/hyperlink" Target="https://www.kangan.edu.au/campuses/essendon" TargetMode="External"/><Relationship Id="rId602" Type="http://schemas.openxmlformats.org/officeDocument/2006/relationships/hyperlink" Target="https://www.norwood.vic.edu.au/" TargetMode="External"/><Relationship Id="rId1025" Type="http://schemas.openxmlformats.org/officeDocument/2006/relationships/hyperlink" Target="https://www.elthamhs.vic.edu.au/" TargetMode="External"/><Relationship Id="rId1232" Type="http://schemas.openxmlformats.org/officeDocument/2006/relationships/hyperlink" Target="mailto:hello@salesiansunbury.vic.edu.au" TargetMode="External"/><Relationship Id="rId1677" Type="http://schemas.openxmlformats.org/officeDocument/2006/relationships/hyperlink" Target="mailto:jmcewen@covenant.vic.edu.au" TargetMode="External"/><Relationship Id="rId907" Type="http://schemas.openxmlformats.org/officeDocument/2006/relationships/hyperlink" Target="https://www.wallansc.vic.edu.au/" TargetMode="External"/><Relationship Id="rId1537" Type="http://schemas.openxmlformats.org/officeDocument/2006/relationships/hyperlink" Target="mailto:Ciara.Vella@education.vic.gov.au" TargetMode="External"/><Relationship Id="rId1744" Type="http://schemas.openxmlformats.org/officeDocument/2006/relationships/hyperlink" Target="mailto:Lisa.Macheras@education.vic.gov.au" TargetMode="External"/><Relationship Id="rId36" Type="http://schemas.openxmlformats.org/officeDocument/2006/relationships/hyperlink" Target="mailto:admin@bssc.edu.au" TargetMode="External"/><Relationship Id="rId1604" Type="http://schemas.openxmlformats.org/officeDocument/2006/relationships/hyperlink" Target="mailto:ksellenger@mesc.vic.edu.au" TargetMode="External"/><Relationship Id="rId185" Type="http://schemas.openxmlformats.org/officeDocument/2006/relationships/hyperlink" Target="https://brightonsc.vic.edu.au/" TargetMode="External"/><Relationship Id="rId392" Type="http://schemas.openxmlformats.org/officeDocument/2006/relationships/hyperlink" Target="https://www.olsh.catholic.edu.au/" TargetMode="External"/><Relationship Id="rId697" Type="http://schemas.openxmlformats.org/officeDocument/2006/relationships/hyperlink" Target="mailto:lalor.north.sc@education.vic.gov.au" TargetMode="External"/><Relationship Id="rId252" Type="http://schemas.openxmlformats.org/officeDocument/2006/relationships/hyperlink" Target="mailto:admin@ec.vic.edu.au" TargetMode="External"/><Relationship Id="rId1187" Type="http://schemas.openxmlformats.org/officeDocument/2006/relationships/hyperlink" Target="mailto:colac.ss@edumail.vic.gov.au" TargetMode="External"/><Relationship Id="rId112" Type="http://schemas.openxmlformats.org/officeDocument/2006/relationships/hyperlink" Target="mailto:beaumaris.sc@edumail.vic.gov.au" TargetMode="External"/><Relationship Id="rId557" Type="http://schemas.openxmlformats.org/officeDocument/2006/relationships/hyperlink" Target="http://www.baringass.vic.edu.au/" TargetMode="External"/><Relationship Id="rId764" Type="http://schemas.openxmlformats.org/officeDocument/2006/relationships/hyperlink" Target="https://www.peninsulagrammar.vic.edu.au/" TargetMode="External"/><Relationship Id="rId971" Type="http://schemas.openxmlformats.org/officeDocument/2006/relationships/hyperlink" Target="mailto:mount.alexander.712@education.vic.gov.au" TargetMode="External"/><Relationship Id="rId1394" Type="http://schemas.openxmlformats.org/officeDocument/2006/relationships/hyperlink" Target="mailto:admin.hamilton@au.oneschoolglobal.com" TargetMode="External"/><Relationship Id="rId1699" Type="http://schemas.openxmlformats.org/officeDocument/2006/relationships/hyperlink" Target="mailto:p.tan@scc.vic.edu.au" TargetMode="External"/><Relationship Id="rId417" Type="http://schemas.openxmlformats.org/officeDocument/2006/relationships/hyperlink" Target="https://www.lighthouse.vic.edu.au/" TargetMode="External"/><Relationship Id="rId624" Type="http://schemas.openxmlformats.org/officeDocument/2006/relationships/hyperlink" Target="tel:0387342444" TargetMode="External"/><Relationship Id="rId831" Type="http://schemas.openxmlformats.org/officeDocument/2006/relationships/hyperlink" Target="mailto:alkira.sc@education.vic.gov.au" TargetMode="External"/><Relationship Id="rId1047" Type="http://schemas.openxmlformats.org/officeDocument/2006/relationships/hyperlink" Target="https://www.mnsc.vic.edu.au/" TargetMode="External"/><Relationship Id="rId1254" Type="http://schemas.openxmlformats.org/officeDocument/2006/relationships/hyperlink" Target="mailto:enquiry@sje.vic.edu.au" TargetMode="External"/><Relationship Id="rId1461" Type="http://schemas.openxmlformats.org/officeDocument/2006/relationships/hyperlink" Target="mailto:ajw@cgs.vic.edu.au" TargetMode="External"/><Relationship Id="rId929" Type="http://schemas.openxmlformats.org/officeDocument/2006/relationships/hyperlink" Target="https://brentwood.vic.edu.au/" TargetMode="External"/><Relationship Id="rId1114" Type="http://schemas.openxmlformats.org/officeDocument/2006/relationships/hyperlink" Target="http://www.salesds.vic.edu.au/" TargetMode="External"/><Relationship Id="rId1321" Type="http://schemas.openxmlformats.org/officeDocument/2006/relationships/hyperlink" Target="mailto:johnpaul@jpc.vic.edu.au" TargetMode="External"/><Relationship Id="rId1559" Type="http://schemas.openxmlformats.org/officeDocument/2006/relationships/hyperlink" Target="mailto:Vicki.Bucher@education.vic.gov.au" TargetMode="External"/><Relationship Id="rId1766" Type="http://schemas.openxmlformats.org/officeDocument/2006/relationships/hyperlink" Target="mailto:natalie.pace@education.vic.gov.au" TargetMode="External"/><Relationship Id="rId58" Type="http://schemas.openxmlformats.org/officeDocument/2006/relationships/hyperlink" Target="mailto:bellarine.sc@education.vic.gov.au" TargetMode="External"/><Relationship Id="rId1419" Type="http://schemas.openxmlformats.org/officeDocument/2006/relationships/hyperlink" Target="https://ashe.unimelb.edu.au/" TargetMode="External"/><Relationship Id="rId1626" Type="http://schemas.openxmlformats.org/officeDocument/2006/relationships/hyperlink" Target="mailto:christopher.pagonis@education.vic.gov.au" TargetMode="External"/><Relationship Id="rId274" Type="http://schemas.openxmlformats.org/officeDocument/2006/relationships/hyperlink" Target="https://www.cnlc.org.au/" TargetMode="External"/><Relationship Id="rId481" Type="http://schemas.openxmlformats.org/officeDocument/2006/relationships/hyperlink" Target="https://www.stbc.vic.edu.au/" TargetMode="External"/><Relationship Id="rId134" Type="http://schemas.openxmlformats.org/officeDocument/2006/relationships/hyperlink" Target="https://www.overnewton.vic.edu.au/index.php" TargetMode="External"/><Relationship Id="rId579" Type="http://schemas.openxmlformats.org/officeDocument/2006/relationships/hyperlink" Target="https://www.whitefriars.vic.edu.au/" TargetMode="External"/><Relationship Id="rId786" Type="http://schemas.openxmlformats.org/officeDocument/2006/relationships/hyperlink" Target="https://www.stmichaels.vic.edu.au/" TargetMode="External"/><Relationship Id="rId993" Type="http://schemas.openxmlformats.org/officeDocument/2006/relationships/hyperlink" Target="mailto:info@coburg.vic.edu.au" TargetMode="External"/><Relationship Id="rId341" Type="http://schemas.openxmlformats.org/officeDocument/2006/relationships/hyperlink" Target="https://www.northernautism.vic.edu.au/" TargetMode="External"/><Relationship Id="rId439" Type="http://schemas.openxmlformats.org/officeDocument/2006/relationships/hyperlink" Target="http://grovedale.vic.edu.au/" TargetMode="External"/><Relationship Id="rId646" Type="http://schemas.openxmlformats.org/officeDocument/2006/relationships/hyperlink" Target="https://www.hopcross.vic.edu.au/" TargetMode="External"/><Relationship Id="rId1069" Type="http://schemas.openxmlformats.org/officeDocument/2006/relationships/hyperlink" Target="mailto:surf.coast.sc@education.vic.gov.au" TargetMode="External"/><Relationship Id="rId1276" Type="http://schemas.openxmlformats.org/officeDocument/2006/relationships/hyperlink" Target="mailto:principal@olmc.vic.edu.au" TargetMode="External"/><Relationship Id="rId1483" Type="http://schemas.openxmlformats.org/officeDocument/2006/relationships/hyperlink" Target="mailto:amber.ward@education.vic.gov.au" TargetMode="External"/><Relationship Id="rId201" Type="http://schemas.openxmlformats.org/officeDocument/2006/relationships/hyperlink" Target="https://www.bialik.vic.edu.au/" TargetMode="External"/><Relationship Id="rId506" Type="http://schemas.openxmlformats.org/officeDocument/2006/relationships/hyperlink" Target="https://www.sunburydowns.vic.edu.au/" TargetMode="External"/><Relationship Id="rId853" Type="http://schemas.openxmlformats.org/officeDocument/2006/relationships/hyperlink" Target="https://www.sccmelb.catholic.edu.au/" TargetMode="External"/><Relationship Id="rId1136" Type="http://schemas.openxmlformats.org/officeDocument/2006/relationships/hyperlink" Target="https://www.scopus.vic.edu.au/" TargetMode="External"/><Relationship Id="rId1690" Type="http://schemas.openxmlformats.org/officeDocument/2006/relationships/hyperlink" Target="mailto:BIbrahim@mcc.vic.edu.au" TargetMode="External"/><Relationship Id="rId1788" Type="http://schemas.openxmlformats.org/officeDocument/2006/relationships/hyperlink" Target="mailto:adiamond@shckyneton.catholic.edu.au" TargetMode="External"/><Relationship Id="rId713" Type="http://schemas.openxmlformats.org/officeDocument/2006/relationships/hyperlink" Target="https://pavilionschool.vic.edu.au/" TargetMode="External"/><Relationship Id="rId920" Type="http://schemas.openxmlformats.org/officeDocument/2006/relationships/hyperlink" Target="mailto:info@smotanathalia.catholic.edu.au" TargetMode="External"/><Relationship Id="rId1343" Type="http://schemas.openxmlformats.org/officeDocument/2006/relationships/hyperlink" Target="mailto:east.doncaster.sc@education.vic.gov.au" TargetMode="External"/><Relationship Id="rId1550" Type="http://schemas.openxmlformats.org/officeDocument/2006/relationships/hyperlink" Target="https://www.gotafe.vic.edu.au/" TargetMode="External"/><Relationship Id="rId1648" Type="http://schemas.openxmlformats.org/officeDocument/2006/relationships/hyperlink" Target="mailto:greater.shepparton.sc@education.vic.gov.au" TargetMode="External"/><Relationship Id="rId1203" Type="http://schemas.openxmlformats.org/officeDocument/2006/relationships/hyperlink" Target="mailto:reservoir.hs@education.vic.gov.au" TargetMode="External"/><Relationship Id="rId1410" Type="http://schemas.openxmlformats.org/officeDocument/2006/relationships/hyperlink" Target="https://www.bendigotafe.edu.au/Pages/default.aspx" TargetMode="External"/><Relationship Id="rId1508" Type="http://schemas.openxmlformats.org/officeDocument/2006/relationships/hyperlink" Target="mailto:admin@scc.vic.edu.au" TargetMode="External"/><Relationship Id="rId1715" Type="http://schemas.openxmlformats.org/officeDocument/2006/relationships/hyperlink" Target="mailto:Kristy.Gatens@education.vic.gov.au" TargetMode="External"/><Relationship Id="rId296" Type="http://schemas.openxmlformats.org/officeDocument/2006/relationships/hyperlink" Target="mailto:enquiries@phsc.vic.edu.au" TargetMode="External"/><Relationship Id="rId156" Type="http://schemas.openxmlformats.org/officeDocument/2006/relationships/hyperlink" Target="https://www.officersc.vic.edu.au/" TargetMode="External"/><Relationship Id="rId363" Type="http://schemas.openxmlformats.org/officeDocument/2006/relationships/hyperlink" Target="https://www.chisholm.edu.au/" TargetMode="External"/><Relationship Id="rId570" Type="http://schemas.openxmlformats.org/officeDocument/2006/relationships/hyperlink" Target="https://gisbornesc.vic.edu.au/" TargetMode="External"/><Relationship Id="rId223" Type="http://schemas.openxmlformats.org/officeDocument/2006/relationships/hyperlink" Target="mailto:office@mecs.vic.edu.au" TargetMode="External"/><Relationship Id="rId430" Type="http://schemas.openxmlformats.org/officeDocument/2006/relationships/hyperlink" Target="https://www.bhs.vic.edu.au/" TargetMode="External"/><Relationship Id="rId668" Type="http://schemas.openxmlformats.org/officeDocument/2006/relationships/hyperlink" Target="https://gcc.vic.edu.au/" TargetMode="External"/><Relationship Id="rId875" Type="http://schemas.openxmlformats.org/officeDocument/2006/relationships/hyperlink" Target="mailto:info@djerriwarrh.org" TargetMode="External"/><Relationship Id="rId1060" Type="http://schemas.openxmlformats.org/officeDocument/2006/relationships/hyperlink" Target="https://hamiltoncollege.vic.edu.au/" TargetMode="External"/><Relationship Id="rId1298" Type="http://schemas.openxmlformats.org/officeDocument/2006/relationships/hyperlink" Target="mailto:enquiries@genazzano.vic.edu.au" TargetMode="External"/><Relationship Id="rId528" Type="http://schemas.openxmlformats.org/officeDocument/2006/relationships/hyperlink" Target="https://www.baysidesds.vic.edu.au/" TargetMode="External"/><Relationship Id="rId735" Type="http://schemas.openxmlformats.org/officeDocument/2006/relationships/hyperlink" Target="mailto:info@humegrammar.vic.edu.au" TargetMode="External"/><Relationship Id="rId942" Type="http://schemas.openxmlformats.org/officeDocument/2006/relationships/hyperlink" Target="mailto:mount.waverley.sc@education.vic.gov.au" TargetMode="External"/><Relationship Id="rId1158" Type="http://schemas.openxmlformats.org/officeDocument/2006/relationships/hyperlink" Target="https://www.ames.net.au/" TargetMode="External"/><Relationship Id="rId1365" Type="http://schemas.openxmlformats.org/officeDocument/2006/relationships/hyperlink" Target="https://www.collingwoodels.vic.edu.au/" TargetMode="External"/><Relationship Id="rId1572" Type="http://schemas.openxmlformats.org/officeDocument/2006/relationships/hyperlink" Target="mailto:claire.ison@education.vic.gov.au" TargetMode="External"/><Relationship Id="rId1018" Type="http://schemas.openxmlformats.org/officeDocument/2006/relationships/hyperlink" Target="mailto:yea.hs@edumail.vic.gov.au" TargetMode="External"/><Relationship Id="rId1225" Type="http://schemas.openxmlformats.org/officeDocument/2006/relationships/hyperlink" Target="mailto:admin@aitkencollege.edu.au" TargetMode="External"/><Relationship Id="rId1432" Type="http://schemas.openxmlformats.org/officeDocument/2006/relationships/hyperlink" Target="mailto:manager@glenlink.vic.edu.au" TargetMode="External"/><Relationship Id="rId71" Type="http://schemas.openxmlformats.org/officeDocument/2006/relationships/hyperlink" Target="mailto:kardinia@kardinia.vic.edu.au" TargetMode="External"/><Relationship Id="rId802" Type="http://schemas.openxmlformats.org/officeDocument/2006/relationships/hyperlink" Target="mailto:reception@sac.vic.edu.au" TargetMode="External"/><Relationship Id="rId1737" Type="http://schemas.openxmlformats.org/officeDocument/2006/relationships/hyperlink" Target="https://www.monashtechschool.vic.edu.au/" TargetMode="External"/><Relationship Id="rId29" Type="http://schemas.openxmlformats.org/officeDocument/2006/relationships/hyperlink" Target="mailto:ys@ybr.vic.edu.au" TargetMode="External"/><Relationship Id="rId178" Type="http://schemas.openxmlformats.org/officeDocument/2006/relationships/hyperlink" Target="http://ndsc.vic.edu.au/" TargetMode="External"/><Relationship Id="rId1804" Type="http://schemas.openxmlformats.org/officeDocument/2006/relationships/hyperlink" Target="mailto:oakwood.sch.noble.park@education.vic.gov.au" TargetMode="External"/><Relationship Id="rId385" Type="http://schemas.openxmlformats.org/officeDocument/2006/relationships/hyperlink" Target="https://www.caulfieldgs.vic.edu.au/" TargetMode="External"/><Relationship Id="rId592" Type="http://schemas.openxmlformats.org/officeDocument/2006/relationships/hyperlink" Target="mailto:yarraville.sds@edumail.vic.gov.au" TargetMode="External"/><Relationship Id="rId245" Type="http://schemas.openxmlformats.org/officeDocument/2006/relationships/hyperlink" Target="http://www.wychep12.vic.edu.au/" TargetMode="External"/><Relationship Id="rId452" Type="http://schemas.openxmlformats.org/officeDocument/2006/relationships/hyperlink" Target="https://www.whc.vic.edu.au/" TargetMode="External"/><Relationship Id="rId897" Type="http://schemas.openxmlformats.org/officeDocument/2006/relationships/hyperlink" Target="mailto:werrimull.p12@edumail.vic.gov.au" TargetMode="External"/><Relationship Id="rId1082" Type="http://schemas.openxmlformats.org/officeDocument/2006/relationships/hyperlink" Target="https://www.tallangatta-sc.vic.edu.au/" TargetMode="External"/><Relationship Id="rId105" Type="http://schemas.openxmlformats.org/officeDocument/2006/relationships/hyperlink" Target="https://www.basscoastss.vic.edu.au/" TargetMode="External"/><Relationship Id="rId312" Type="http://schemas.openxmlformats.org/officeDocument/2006/relationships/hyperlink" Target="https://www.nwsc.vic.edu.au/" TargetMode="External"/><Relationship Id="rId757" Type="http://schemas.openxmlformats.org/officeDocument/2006/relationships/hyperlink" Target="https://www.mornsc.vic.edu.au/" TargetMode="External"/><Relationship Id="rId964" Type="http://schemas.openxmlformats.org/officeDocument/2006/relationships/hyperlink" Target="mailto:buckley.park.co@education.vic.gov.au" TargetMode="External"/><Relationship Id="rId1387" Type="http://schemas.openxmlformats.org/officeDocument/2006/relationships/hyperlink" Target="mailto:admin.nathalia@au.oneschoolglobal.com" TargetMode="External"/><Relationship Id="rId1594" Type="http://schemas.openxmlformats.org/officeDocument/2006/relationships/hyperlink" Target="mailto:Sunita.Badhwar@education.vic.gov.au" TargetMode="External"/><Relationship Id="rId93" Type="http://schemas.openxmlformats.org/officeDocument/2006/relationships/hyperlink" Target="mailto:admin@mansfieldsteiner.vic.edu.au" TargetMode="External"/><Relationship Id="rId617" Type="http://schemas.openxmlformats.org/officeDocument/2006/relationships/hyperlink" Target="http://www.warringapark.vic.edu.au/" TargetMode="External"/><Relationship Id="rId824" Type="http://schemas.openxmlformats.org/officeDocument/2006/relationships/hyperlink" Target="mailto:victoria.university.sc@edumail.vic.gov.au" TargetMode="External"/><Relationship Id="rId1247" Type="http://schemas.openxmlformats.org/officeDocument/2006/relationships/hyperlink" Target="mailto:tyrrell.co@edumail.vic.gov.au" TargetMode="External"/><Relationship Id="rId1454" Type="http://schemas.openxmlformats.org/officeDocument/2006/relationships/hyperlink" Target="mailto:Michael.Bartley@education.vic.gov.au" TargetMode="External"/><Relationship Id="rId1661" Type="http://schemas.openxmlformats.org/officeDocument/2006/relationships/hyperlink" Target="mailto:Rebecca.McKenzie@education.vic.gov.au" TargetMode="External"/><Relationship Id="rId1107" Type="http://schemas.openxmlformats.org/officeDocument/2006/relationships/hyperlink" Target="mailto:gippslandgrammar@gippslandgrammar.vic.edu.au" TargetMode="External"/><Relationship Id="rId1314" Type="http://schemas.openxmlformats.org/officeDocument/2006/relationships/hyperlink" Target="mailto:orbost.sc@education.vic.gov.au" TargetMode="External"/><Relationship Id="rId1521" Type="http://schemas.openxmlformats.org/officeDocument/2006/relationships/hyperlink" Target="mailto:cheltenham.sc@edumail.vic.gov.au" TargetMode="External"/><Relationship Id="rId1759" Type="http://schemas.openxmlformats.org/officeDocument/2006/relationships/hyperlink" Target="mailto:austin.vanstrijp@flinders.vic.edu.au" TargetMode="External"/><Relationship Id="rId1619" Type="http://schemas.openxmlformats.org/officeDocument/2006/relationships/hyperlink" Target="mailto:Jennifer.Brockman@education.vic.gov.au" TargetMode="External"/><Relationship Id="rId20" Type="http://schemas.openxmlformats.org/officeDocument/2006/relationships/hyperlink" Target="mailto:murtoa.co@edumail.vic.gov.au" TargetMode="External"/><Relationship Id="rId267" Type="http://schemas.openxmlformats.org/officeDocument/2006/relationships/hyperlink" Target="http://www.alkirasecondarycollege.com.au/" TargetMode="External"/><Relationship Id="rId474" Type="http://schemas.openxmlformats.org/officeDocument/2006/relationships/hyperlink" Target="https://www.lavertonp12college.vic.edu.au/" TargetMode="External"/><Relationship Id="rId127" Type="http://schemas.openxmlformats.org/officeDocument/2006/relationships/hyperlink" Target="https://giantsteps.net.au/" TargetMode="External"/><Relationship Id="rId681" Type="http://schemas.openxmlformats.org/officeDocument/2006/relationships/hyperlink" Target="mailto:peter.lalor.sc@education.vic.edu.au" TargetMode="External"/><Relationship Id="rId779" Type="http://schemas.openxmlformats.org/officeDocument/2006/relationships/hyperlink" Target="mailto:elwood.co@education.vic.gov.au" TargetMode="External"/><Relationship Id="rId986" Type="http://schemas.openxmlformats.org/officeDocument/2006/relationships/hyperlink" Target="https://www.antonine.catholic.edu.au/" TargetMode="External"/><Relationship Id="rId334" Type="http://schemas.openxmlformats.org/officeDocument/2006/relationships/hyperlink" Target="https://www.charleslatrobecollege.vic.edu.au/" TargetMode="External"/><Relationship Id="rId541" Type="http://schemas.openxmlformats.org/officeDocument/2006/relationships/hyperlink" Target="http://warracksc.vic.edu.au/" TargetMode="External"/><Relationship Id="rId639" Type="http://schemas.openxmlformats.org/officeDocument/2006/relationships/hyperlink" Target="https://manorlakesp12.vic.edu.au/" TargetMode="External"/><Relationship Id="rId1171" Type="http://schemas.openxmlformats.org/officeDocument/2006/relationships/hyperlink" Target="mailto:fitzroy.hs@edumail.vic.gov.au" TargetMode="External"/><Relationship Id="rId1269" Type="http://schemas.openxmlformats.org/officeDocument/2006/relationships/hyperlink" Target="mailto:bundoora.sc@edumail.vic.gov.au" TargetMode="External"/><Relationship Id="rId1476" Type="http://schemas.openxmlformats.org/officeDocument/2006/relationships/hyperlink" Target="mailto:Leanne.Azzopardi@holmesglen.edu.au" TargetMode="External"/><Relationship Id="rId401" Type="http://schemas.openxmlformats.org/officeDocument/2006/relationships/hyperlink" Target="http://portlandbayschool.vic.edu.au/" TargetMode="External"/><Relationship Id="rId846" Type="http://schemas.openxmlformats.org/officeDocument/2006/relationships/hyperlink" Target="mailto:kensington.community.hs@education.vic.gov.au" TargetMode="External"/><Relationship Id="rId1031" Type="http://schemas.openxmlformats.org/officeDocument/2006/relationships/hyperlink" Target="https://www.starnaudsc.vic.edu.au/" TargetMode="External"/><Relationship Id="rId1129" Type="http://schemas.openxmlformats.org/officeDocument/2006/relationships/hyperlink" Target="mailto:enquiries@emmaus.vic.edu.au" TargetMode="External"/><Relationship Id="rId1683" Type="http://schemas.openxmlformats.org/officeDocument/2006/relationships/hyperlink" Target="mailto:s.ofli@ilimcollege.vic.edu.au" TargetMode="External"/><Relationship Id="rId706" Type="http://schemas.openxmlformats.org/officeDocument/2006/relationships/hyperlink" Target="mailto:admin.m@gilson.vic.edu.au" TargetMode="External"/><Relationship Id="rId913" Type="http://schemas.openxmlformats.org/officeDocument/2006/relationships/hyperlink" Target="https://www.nathaliasc.vic.edu.au/" TargetMode="External"/><Relationship Id="rId1336" Type="http://schemas.openxmlformats.org/officeDocument/2006/relationships/hyperlink" Target="mailto:contact@alicemiller.school" TargetMode="External"/><Relationship Id="rId1543" Type="http://schemas.openxmlformats.org/officeDocument/2006/relationships/hyperlink" Target="mailto:michael.butson@skillinvest.com.au" TargetMode="External"/><Relationship Id="rId1750" Type="http://schemas.openxmlformats.org/officeDocument/2006/relationships/hyperlink" Target="mailto:kathrin.colgan@chisholm.edu.au" TargetMode="External"/><Relationship Id="rId42" Type="http://schemas.openxmlformats.org/officeDocument/2006/relationships/hyperlink" Target="mailto:office@cornishcollege.vic.edu.au" TargetMode="External"/><Relationship Id="rId1403" Type="http://schemas.openxmlformats.org/officeDocument/2006/relationships/hyperlink" Target="mailto:pakenham@chairo.vic.edu.au" TargetMode="External"/><Relationship Id="rId1610" Type="http://schemas.openxmlformats.org/officeDocument/2006/relationships/hyperlink" Target="mailto:lippoldju@lauriston.vic.edu.au" TargetMode="External"/><Relationship Id="rId191" Type="http://schemas.openxmlformats.org/officeDocument/2006/relationships/hyperlink" Target="https://alia.vic.edu.au/" TargetMode="External"/><Relationship Id="rId1708" Type="http://schemas.openxmlformats.org/officeDocument/2006/relationships/hyperlink" Target="mailto:peh@wssc.vic.edu.au" TargetMode="External"/><Relationship Id="rId289" Type="http://schemas.openxmlformats.org/officeDocument/2006/relationships/hyperlink" Target="https://www.kambryacollege.com/" TargetMode="External"/><Relationship Id="rId496" Type="http://schemas.openxmlformats.org/officeDocument/2006/relationships/hyperlink" Target="http://roxburghcollege.vic.edu.au/" TargetMode="External"/><Relationship Id="rId149" Type="http://schemas.openxmlformats.org/officeDocument/2006/relationships/hyperlink" Target="https://www.ballaraths.vic.edu.au/" TargetMode="External"/><Relationship Id="rId356" Type="http://schemas.openxmlformats.org/officeDocument/2006/relationships/hyperlink" Target="http://www.nagle.vic.edu.au/" TargetMode="External"/><Relationship Id="rId563" Type="http://schemas.openxmlformats.org/officeDocument/2006/relationships/hyperlink" Target="https://www.boortds.vic.edu.au/" TargetMode="External"/><Relationship Id="rId770" Type="http://schemas.openxmlformats.org/officeDocument/2006/relationships/hyperlink" Target="http://www.somervillesc.vic.edu.au/" TargetMode="External"/><Relationship Id="rId1193" Type="http://schemas.openxmlformats.org/officeDocument/2006/relationships/hyperlink" Target="mailto:terang.co@education.vic.gov.au" TargetMode="External"/><Relationship Id="rId216" Type="http://schemas.openxmlformats.org/officeDocument/2006/relationships/hyperlink" Target="https://www.ruyton.vic.edu.au/" TargetMode="External"/><Relationship Id="rId423" Type="http://schemas.openxmlformats.org/officeDocument/2006/relationships/hyperlink" Target="http://www.oakwoodschool.vic.edu.au/" TargetMode="External"/><Relationship Id="rId868" Type="http://schemas.openxmlformats.org/officeDocument/2006/relationships/hyperlink" Target="http://www.rivernileschool.vic.edu.au/" TargetMode="External"/><Relationship Id="rId1053" Type="http://schemas.openxmlformats.org/officeDocument/2006/relationships/hyperlink" Target="mailto:baimbridge.co@education.vic.gov.au" TargetMode="External"/><Relationship Id="rId1260" Type="http://schemas.openxmlformats.org/officeDocument/2006/relationships/hyperlink" Target="mailto:lake.bolac.co@edumail.vic.gov.au" TargetMode="External"/><Relationship Id="rId1498" Type="http://schemas.openxmlformats.org/officeDocument/2006/relationships/hyperlink" Target="mailto:msezgin@mthira.vic.edu.au" TargetMode="External"/><Relationship Id="rId630" Type="http://schemas.openxmlformats.org/officeDocument/2006/relationships/hyperlink" Target="mailto:tarneit.sc@education.vic.gov.au" TargetMode="External"/><Relationship Id="rId728" Type="http://schemas.openxmlformats.org/officeDocument/2006/relationships/hyperlink" Target="https://berengarra.vic.edu.au/" TargetMode="External"/><Relationship Id="rId935" Type="http://schemas.openxmlformats.org/officeDocument/2006/relationships/hyperlink" Target="https://www.huntingtower.vic.edu.au/" TargetMode="External"/><Relationship Id="rId1358" Type="http://schemas.openxmlformats.org/officeDocument/2006/relationships/hyperlink" Target="mailto:c.nickson@ae.edu.au" TargetMode="External"/><Relationship Id="rId1565" Type="http://schemas.openxmlformats.org/officeDocument/2006/relationships/hyperlink" Target="mailto:lwrightcoles@stpats.vic.edu.au" TargetMode="External"/><Relationship Id="rId1772" Type="http://schemas.openxmlformats.org/officeDocument/2006/relationships/hyperlink" Target="mailto:condellol@columba.vic.edu.au" TargetMode="External"/><Relationship Id="rId64" Type="http://schemas.openxmlformats.org/officeDocument/2006/relationships/hyperlink" Target="mailto:seniorschool@ggs.vic.edu.au" TargetMode="External"/><Relationship Id="rId1120" Type="http://schemas.openxmlformats.org/officeDocument/2006/relationships/hyperlink" Target="https://www.kanivacollege.vic.edu.au/web/" TargetMode="External"/><Relationship Id="rId1218" Type="http://schemas.openxmlformats.org/officeDocument/2006/relationships/hyperlink" Target="mailto:altona.co@education.vic.gov.au" TargetMode="External"/><Relationship Id="rId1425" Type="http://schemas.openxmlformats.org/officeDocument/2006/relationships/hyperlink" Target="mailto:info@angliss.edu.au" TargetMode="External"/><Relationship Id="rId1632" Type="http://schemas.openxmlformats.org/officeDocument/2006/relationships/hyperlink" Target="mailto:jessica.gruer@education.vic.gov.au" TargetMode="External"/><Relationship Id="rId280" Type="http://schemas.openxmlformats.org/officeDocument/2006/relationships/hyperlink" Target="https://www.haileybury.com.au/" TargetMode="External"/><Relationship Id="rId140" Type="http://schemas.openxmlformats.org/officeDocument/2006/relationships/hyperlink" Target="http://www.araratcc.vic.edu.au/" TargetMode="External"/><Relationship Id="rId378" Type="http://schemas.openxmlformats.org/officeDocument/2006/relationships/hyperlink" Target="https://www.woodleigh.vic.edu.au/" TargetMode="External"/><Relationship Id="rId585" Type="http://schemas.openxmlformats.org/officeDocument/2006/relationships/hyperlink" Target="https://www.cccc.vic.edu.au/" TargetMode="External"/><Relationship Id="rId792" Type="http://schemas.openxmlformats.org/officeDocument/2006/relationships/hyperlink" Target="https://www.lauriston.vic.edu.au/" TargetMode="External"/><Relationship Id="rId6" Type="http://schemas.openxmlformats.org/officeDocument/2006/relationships/hyperlink" Target="mailto:enquiries@lakeside.vic.edu.au" TargetMode="External"/><Relationship Id="rId238" Type="http://schemas.openxmlformats.org/officeDocument/2006/relationships/hyperlink" Target="mailto:mcc@materchristi.edu.au" TargetMode="External"/><Relationship Id="rId445" Type="http://schemas.openxmlformats.org/officeDocument/2006/relationships/hyperlink" Target="https://ngsc.vic.edu.au/" TargetMode="External"/><Relationship Id="rId652" Type="http://schemas.openxmlformats.org/officeDocument/2006/relationships/hyperlink" Target="https://www.goodnews.vic.edu.au/" TargetMode="External"/><Relationship Id="rId1075" Type="http://schemas.openxmlformats.org/officeDocument/2006/relationships/hyperlink" Target="mailto:office@mackillopsh.vic.edu.au" TargetMode="External"/><Relationship Id="rId1282" Type="http://schemas.openxmlformats.org/officeDocument/2006/relationships/hyperlink" Target="mailto:drouin.sc@education.vic.gov.au" TargetMode="External"/><Relationship Id="rId305" Type="http://schemas.openxmlformats.org/officeDocument/2006/relationships/hyperlink" Target="mailto:info@alphington.vic.edu.au" TargetMode="External"/><Relationship Id="rId512" Type="http://schemas.openxmlformats.org/officeDocument/2006/relationships/hyperlink" Target="mailto:jacana.school@education.vic.gov.au" TargetMode="External"/><Relationship Id="rId957" Type="http://schemas.openxmlformats.org/officeDocument/2006/relationships/hyperlink" Target="https://www.fdsa.vic.edu.au/" TargetMode="External"/><Relationship Id="rId1142" Type="http://schemas.openxmlformats.org/officeDocument/2006/relationships/hyperlink" Target="mailto:Keith.McGinn@chisholm.edu.au" TargetMode="External"/><Relationship Id="rId1587" Type="http://schemas.openxmlformats.org/officeDocument/2006/relationships/hyperlink" Target="mailto:Andrea.Zappner@education.vic.gov.au" TargetMode="External"/><Relationship Id="rId1794" Type="http://schemas.openxmlformats.org/officeDocument/2006/relationships/hyperlink" Target="mailto:scullen@borinya.catholic.edu.au" TargetMode="External"/><Relationship Id="rId86" Type="http://schemas.openxmlformats.org/officeDocument/2006/relationships/hyperlink" Target="https://www.google.com/search?client=safari&amp;rls=en&amp;q=nelson+park+school&amp;ie=UTF-8&amp;oe=UTF-8" TargetMode="External"/><Relationship Id="rId817" Type="http://schemas.openxmlformats.org/officeDocument/2006/relationships/hyperlink" Target="mailto:st.albans.sc@education.vic.gov.au" TargetMode="External"/><Relationship Id="rId1002" Type="http://schemas.openxmlformats.org/officeDocument/2006/relationships/hyperlink" Target="https://www.pvgc.vic.edu.au/" TargetMode="External"/><Relationship Id="rId1447" Type="http://schemas.openxmlformats.org/officeDocument/2006/relationships/hyperlink" Target="mailto:contact@awecc.org.au" TargetMode="External"/><Relationship Id="rId1654" Type="http://schemas.openxmlformats.org/officeDocument/2006/relationships/hyperlink" Target="mailto:shenel.nedim@education.vic.gov.au" TargetMode="External"/><Relationship Id="rId1307" Type="http://schemas.openxmlformats.org/officeDocument/2006/relationships/hyperlink" Target="mailto:trinity@trinity.vic.edu.au" TargetMode="External"/><Relationship Id="rId1514" Type="http://schemas.openxmlformats.org/officeDocument/2006/relationships/hyperlink" Target="mailto:north.geelong.sc@education.vic.gov.au" TargetMode="External"/><Relationship Id="rId1721" Type="http://schemas.openxmlformats.org/officeDocument/2006/relationships/hyperlink" Target="mailto:emily.rosenbrock@education.vic.gov.au" TargetMode="External"/><Relationship Id="rId13" Type="http://schemas.openxmlformats.org/officeDocument/2006/relationships/hyperlink" Target="mailto:admin@heritagecollege.vic.edu.au" TargetMode="External"/><Relationship Id="rId162" Type="http://schemas.openxmlformats.org/officeDocument/2006/relationships/hyperlink" Target="https://www.macleod.vic.edu.au/" TargetMode="External"/><Relationship Id="rId467" Type="http://schemas.openxmlformats.org/officeDocument/2006/relationships/hyperlink" Target="http://dmsc.vic.edu.au/" TargetMode="External"/><Relationship Id="rId1097" Type="http://schemas.openxmlformats.org/officeDocument/2006/relationships/hyperlink" Target="https://www.emmanuel.vic.edu.au/" TargetMode="External"/><Relationship Id="rId674" Type="http://schemas.openxmlformats.org/officeDocument/2006/relationships/hyperlink" Target="https://www.google.com/search?client=safari&amp;rls=en&amp;q=Thomastown+Secondary+College&amp;ie=UTF-8&amp;oe=UTF-8" TargetMode="External"/><Relationship Id="rId881" Type="http://schemas.openxmlformats.org/officeDocument/2006/relationships/hyperlink" Target="mailto:melton.ss@edumail.vic.gov.au" TargetMode="External"/><Relationship Id="rId979" Type="http://schemas.openxmlformats.org/officeDocument/2006/relationships/hyperlink" Target="mailto:principal@columba.vic.edu.au" TargetMode="External"/><Relationship Id="rId327" Type="http://schemas.openxmlformats.org/officeDocument/2006/relationships/hyperlink" Target="https://www.camperdowncoll.vic.edu.au/" TargetMode="External"/><Relationship Id="rId534" Type="http://schemas.openxmlformats.org/officeDocument/2006/relationships/hyperlink" Target="https://www.rowvillesc.vic.edu.au/" TargetMode="External"/><Relationship Id="rId741" Type="http://schemas.openxmlformats.org/officeDocument/2006/relationships/hyperlink" Target="https://djerriwarrh.org.au/" TargetMode="External"/><Relationship Id="rId839" Type="http://schemas.openxmlformats.org/officeDocument/2006/relationships/hyperlink" Target="mailto:kambrya.co@education.vic.gov.au" TargetMode="External"/><Relationship Id="rId1164" Type="http://schemas.openxmlformats.org/officeDocument/2006/relationships/hyperlink" Target="https://www.ames.net.au/" TargetMode="External"/><Relationship Id="rId1371" Type="http://schemas.openxmlformats.org/officeDocument/2006/relationships/hyperlink" Target="mailto:enquiries@kangan.edu.au" TargetMode="External"/><Relationship Id="rId1469" Type="http://schemas.openxmlformats.org/officeDocument/2006/relationships/hyperlink" Target="mailto:M.Segal@yavneh.vic.edu.au" TargetMode="External"/><Relationship Id="rId601" Type="http://schemas.openxmlformats.org/officeDocument/2006/relationships/hyperlink" Target="mailto:office@mrss.vic.edu.au" TargetMode="External"/><Relationship Id="rId1024" Type="http://schemas.openxmlformats.org/officeDocument/2006/relationships/hyperlink" Target="mailto:eltham@elthamcollege.vic.edu.au" TargetMode="External"/><Relationship Id="rId1231" Type="http://schemas.openxmlformats.org/officeDocument/2006/relationships/hyperlink" Target="mailto:roxburgh.co.roxburgh@edumail.vic.gov.au" TargetMode="External"/><Relationship Id="rId1676" Type="http://schemas.openxmlformats.org/officeDocument/2006/relationships/hyperlink" Target="mailto:Julie.Holloway@education.vic.gov.au" TargetMode="External"/><Relationship Id="rId906" Type="http://schemas.openxmlformats.org/officeDocument/2006/relationships/hyperlink" Target="mailto:info@kilmore.vic.edu.au" TargetMode="External"/><Relationship Id="rId1329" Type="http://schemas.openxmlformats.org/officeDocument/2006/relationships/hyperlink" Target="mailto:office@woodleigh.vic.edu.au" TargetMode="External"/><Relationship Id="rId1536" Type="http://schemas.openxmlformats.org/officeDocument/2006/relationships/hyperlink" Target="mailto:elise.corney@education.vic.gov.au" TargetMode="External"/><Relationship Id="rId1743" Type="http://schemas.openxmlformats.org/officeDocument/2006/relationships/hyperlink" Target="mailto:Amelia.Beardmore@education.vic.gov.au" TargetMode="External"/><Relationship Id="rId35" Type="http://schemas.openxmlformats.org/officeDocument/2006/relationships/hyperlink" Target="mailto:bannockburn.P12@education.vic.gov.au" TargetMode="External"/><Relationship Id="rId1603" Type="http://schemas.openxmlformats.org/officeDocument/2006/relationships/hyperlink" Target="mailto:julie.gillett@flinders.vic.edu.au" TargetMode="External"/><Relationship Id="rId184" Type="http://schemas.openxmlformats.org/officeDocument/2006/relationships/hyperlink" Target="https://www.brightongrammar.vic.edu.au/" TargetMode="External"/><Relationship Id="rId391" Type="http://schemas.openxmlformats.org/officeDocument/2006/relationships/hyperlink" Target="http://www.oakwoodschool.vic.edu.au/" TargetMode="External"/><Relationship Id="rId251" Type="http://schemas.openxmlformats.org/officeDocument/2006/relationships/hyperlink" Target="https://www.sakyabram.catholic.edu.au/" TargetMode="External"/><Relationship Id="rId489" Type="http://schemas.openxmlformats.org/officeDocument/2006/relationships/hyperlink" Target="http://www.humecentralsc.vic.edu.au/" TargetMode="External"/><Relationship Id="rId696" Type="http://schemas.openxmlformats.org/officeDocument/2006/relationships/hyperlink" Target="https://www.google.com/search?client=safari&amp;rls=en&amp;q=Lalor+North+Secondary+College&amp;ie=UTF-8&amp;oe=UTF-8" TargetMode="External"/><Relationship Id="rId349" Type="http://schemas.openxmlformats.org/officeDocument/2006/relationships/hyperlink" Target="https://vsv.vic.edu.au/" TargetMode="External"/><Relationship Id="rId556" Type="http://schemas.openxmlformats.org/officeDocument/2006/relationships/hyperlink" Target="https://www.traralsc.vic.edu.au/" TargetMode="External"/><Relationship Id="rId763" Type="http://schemas.openxmlformats.org/officeDocument/2006/relationships/hyperlink" Target="https://www.padua.vic.edu.au/" TargetMode="External"/><Relationship Id="rId1186" Type="http://schemas.openxmlformats.org/officeDocument/2006/relationships/hyperlink" Target="mailto:colac.sc@edumail.vic.gov.au" TargetMode="External"/><Relationship Id="rId1393" Type="http://schemas.openxmlformats.org/officeDocument/2006/relationships/hyperlink" Target="https://www.oneschoolglobal.com/campus/australia/hamilton/" TargetMode="External"/><Relationship Id="rId111" Type="http://schemas.openxmlformats.org/officeDocument/2006/relationships/hyperlink" Target="mailto:woodmans.hill.sc@education.vic.gov.au" TargetMode="External"/><Relationship Id="rId209" Type="http://schemas.openxmlformats.org/officeDocument/2006/relationships/hyperlink" Target="https://www.cgsc.vic.edu.au/" TargetMode="External"/><Relationship Id="rId416" Type="http://schemas.openxmlformats.org/officeDocument/2006/relationships/hyperlink" Target="https://www6.keysboroughsc.vic.edu.au/" TargetMode="External"/><Relationship Id="rId970" Type="http://schemas.openxmlformats.org/officeDocument/2006/relationships/hyperlink" Target="http://www.mountalexandercollege.vic.edu.au/" TargetMode="External"/><Relationship Id="rId1046" Type="http://schemas.openxmlformats.org/officeDocument/2006/relationships/hyperlink" Target="mailto:info@mmcrc.catholic.edu.au" TargetMode="External"/><Relationship Id="rId1253" Type="http://schemas.openxmlformats.org/officeDocument/2006/relationships/hyperlink" Target="mailto:admin@sakyabram.vic.edu.au" TargetMode="External"/><Relationship Id="rId1698" Type="http://schemas.openxmlformats.org/officeDocument/2006/relationships/hyperlink" Target="mailto:sonya.hammoud@rivernileschool.vic.edu.au" TargetMode="External"/><Relationship Id="rId623" Type="http://schemas.openxmlformats.org/officeDocument/2006/relationships/hyperlink" Target="http://webtest2.werribeesc.vic.edu.au/" TargetMode="External"/><Relationship Id="rId830" Type="http://schemas.openxmlformats.org/officeDocument/2006/relationships/hyperlink" Target="mailto:&#160;nossal.hs@edumail.vic.gov.au" TargetMode="External"/><Relationship Id="rId928" Type="http://schemas.openxmlformats.org/officeDocument/2006/relationships/hyperlink" Target="mailto:avila@avilacollege.vic.edu.au" TargetMode="External"/><Relationship Id="rId1460" Type="http://schemas.openxmlformats.org/officeDocument/2006/relationships/hyperlink" Target="mailto:ella.price@education.vic.gov.au" TargetMode="External"/><Relationship Id="rId1558" Type="http://schemas.openxmlformats.org/officeDocument/2006/relationships/hyperlink" Target="mailto:eve.lamb@coburg.vic.edu.au" TargetMode="External"/><Relationship Id="rId1765" Type="http://schemas.openxmlformats.org/officeDocument/2006/relationships/hyperlink" Target="mailto:zoe.jones@education.vic.gov.au" TargetMode="External"/><Relationship Id="rId57" Type="http://schemas.openxmlformats.org/officeDocument/2006/relationships/hyperlink" Target="mailto:springvale.park.sds@edumail.vic.gov.au" TargetMode="External"/><Relationship Id="rId1113" Type="http://schemas.openxmlformats.org/officeDocument/2006/relationships/hyperlink" Target="mailto:yarram.sc@edumail.vic.gov.au" TargetMode="External"/><Relationship Id="rId1320" Type="http://schemas.openxmlformats.org/officeDocument/2006/relationships/hyperlink" Target="mailto:office@fhs.vic.edu.au" TargetMode="External"/><Relationship Id="rId1418" Type="http://schemas.openxmlformats.org/officeDocument/2006/relationships/hyperlink" Target="mailto:dwyerl@unimelb.edu.au" TargetMode="External"/><Relationship Id="rId1625" Type="http://schemas.openxmlformats.org/officeDocument/2006/relationships/hyperlink" Target="mailto:fiona.wright@education.vic.gov.au" TargetMode="External"/><Relationship Id="rId273" Type="http://schemas.openxmlformats.org/officeDocument/2006/relationships/hyperlink" Target="mailto:info@cnlc.org.au" TargetMode="External"/><Relationship Id="rId480" Type="http://schemas.openxmlformats.org/officeDocument/2006/relationships/hyperlink" Target="https://www.horsham-college.vic.edu.au/" TargetMode="External"/><Relationship Id="rId133" Type="http://schemas.openxmlformats.org/officeDocument/2006/relationships/hyperlink" Target="https://www.mcm.vic.edu.au/" TargetMode="External"/><Relationship Id="rId340" Type="http://schemas.openxmlformats.org/officeDocument/2006/relationships/hyperlink" Target="https://ncat.vic.edu.au/" TargetMode="External"/><Relationship Id="rId578" Type="http://schemas.openxmlformats.org/officeDocument/2006/relationships/hyperlink" Target="https://www.warrandytehigh.vic.edu.au/" TargetMode="External"/><Relationship Id="rId785" Type="http://schemas.openxmlformats.org/officeDocument/2006/relationships/hyperlink" Target="https://portphillip.vic.edu.au/" TargetMode="External"/><Relationship Id="rId992" Type="http://schemas.openxmlformats.org/officeDocument/2006/relationships/hyperlink" Target="https://www.coburg.vic.edu.au/" TargetMode="External"/><Relationship Id="rId200" Type="http://schemas.openxmlformats.org/officeDocument/2006/relationships/hyperlink" Target="mailto:office@oxley.vic.edu.au" TargetMode="External"/><Relationship Id="rId438" Type="http://schemas.openxmlformats.org/officeDocument/2006/relationships/hyperlink" Target="https://www.glc.vic.edu.au/" TargetMode="External"/><Relationship Id="rId645" Type="http://schemas.openxmlformats.org/officeDocument/2006/relationships/hyperlink" Target="mailto:hoppers.crossing.sc@edumail.vic.gov.au" TargetMode="External"/><Relationship Id="rId852" Type="http://schemas.openxmlformats.org/officeDocument/2006/relationships/hyperlink" Target="mailto:info@ozford.edu.au" TargetMode="External"/><Relationship Id="rId1068" Type="http://schemas.openxmlformats.org/officeDocument/2006/relationships/hyperlink" Target="http://www.surfcoastsecondarycollege.vic.edu.au/" TargetMode="External"/><Relationship Id="rId1275" Type="http://schemas.openxmlformats.org/officeDocument/2006/relationships/hyperlink" Target="mailto:montmorency.sc@education.vic.gov.au" TargetMode="External"/><Relationship Id="rId1482" Type="http://schemas.openxmlformats.org/officeDocument/2006/relationships/hyperlink" Target="mailto:Michael.Patchell@education.vic.gov.au" TargetMode="External"/><Relationship Id="rId505" Type="http://schemas.openxmlformats.org/officeDocument/2006/relationships/hyperlink" Target="https://www.sunburysc.vic.edu.au/" TargetMode="External"/><Relationship Id="rId712" Type="http://schemas.openxmlformats.org/officeDocument/2006/relationships/hyperlink" Target="mailto:charles.la.trobe.p12.mill.park@edumail.vic.gov.au" TargetMode="External"/><Relationship Id="rId1135" Type="http://schemas.openxmlformats.org/officeDocument/2006/relationships/hyperlink" Target="mailto:koonung.sc@education.vic.gov.au" TargetMode="External"/><Relationship Id="rId1342" Type="http://schemas.openxmlformats.org/officeDocument/2006/relationships/hyperlink" Target="mailto:office@donvale.vic.edu.au" TargetMode="External"/><Relationship Id="rId1787" Type="http://schemas.openxmlformats.org/officeDocument/2006/relationships/hyperlink" Target="mailto:daniel.bowen@education.vic.gov.au" TargetMode="External"/><Relationship Id="rId79" Type="http://schemas.openxmlformats.org/officeDocument/2006/relationships/hyperlink" Target="mailto:info@ignatius.vic.edu.au" TargetMode="External"/><Relationship Id="rId1202" Type="http://schemas.openxmlformats.org/officeDocument/2006/relationships/hyperlink" Target="mailto:office@prace.vic.edu.au" TargetMode="External"/><Relationship Id="rId1647" Type="http://schemas.openxmlformats.org/officeDocument/2006/relationships/hyperlink" Target="https://www.gssc.vic.edu.au/" TargetMode="External"/><Relationship Id="rId1507" Type="http://schemas.openxmlformats.org/officeDocument/2006/relationships/hyperlink" Target="mailto:shepparton@berrystreet.org.au" TargetMode="External"/><Relationship Id="rId1714" Type="http://schemas.openxmlformats.org/officeDocument/2006/relationships/hyperlink" Target="mailto:david.lynch2@education.vic.gov.au" TargetMode="External"/><Relationship Id="rId295" Type="http://schemas.openxmlformats.org/officeDocument/2006/relationships/hyperlink" Target="https://rhs.vic.edu.au/" TargetMode="External"/><Relationship Id="rId155" Type="http://schemas.openxmlformats.org/officeDocument/2006/relationships/hyperlink" Target="https://www.bundoorasc.vic.edu.au/" TargetMode="External"/><Relationship Id="rId362" Type="http://schemas.openxmlformats.org/officeDocument/2006/relationships/hyperlink" Target="https://cdsc.vic.edu.au/" TargetMode="External"/><Relationship Id="rId1297" Type="http://schemas.openxmlformats.org/officeDocument/2006/relationships/hyperlink" Target="mailto:fgs@fintona.vic.edu.au" TargetMode="External"/><Relationship Id="rId222" Type="http://schemas.openxmlformats.org/officeDocument/2006/relationships/hyperlink" Target="https://sssc.vic.edu.au/" TargetMode="External"/><Relationship Id="rId667" Type="http://schemas.openxmlformats.org/officeDocument/2006/relationships/hyperlink" Target="https://www.vlc.vic.edu.au/" TargetMode="External"/><Relationship Id="rId874" Type="http://schemas.openxmlformats.org/officeDocument/2006/relationships/hyperlink" Target="mailto:info@crcmelton.com.au" TargetMode="External"/><Relationship Id="rId527" Type="http://schemas.openxmlformats.org/officeDocument/2006/relationships/hyperlink" Target="https://www.westallsc.vic.edu.au/" TargetMode="External"/><Relationship Id="rId734" Type="http://schemas.openxmlformats.org/officeDocument/2006/relationships/hyperlink" Target="mailto:admin@htlc.vic.edu.au" TargetMode="External"/><Relationship Id="rId941" Type="http://schemas.openxmlformats.org/officeDocument/2006/relationships/hyperlink" Target="https://www.mwsc.vic.edu.au/" TargetMode="External"/><Relationship Id="rId1157" Type="http://schemas.openxmlformats.org/officeDocument/2006/relationships/hyperlink" Target="https://www.ames.net.au/" TargetMode="External"/><Relationship Id="rId1364" Type="http://schemas.openxmlformats.org/officeDocument/2006/relationships/hyperlink" Target="mailto:collingwood.els@edumail.vic.gov.au" TargetMode="External"/><Relationship Id="rId1571" Type="http://schemas.openxmlformats.org/officeDocument/2006/relationships/hyperlink" Target="mailto:jacinta.connelly@education.vic.gov.au" TargetMode="External"/><Relationship Id="rId70" Type="http://schemas.openxmlformats.org/officeDocument/2006/relationships/hyperlink" Target="mailto:reception@iona.vic.edu.au" TargetMode="External"/><Relationship Id="rId801" Type="http://schemas.openxmlformats.org/officeDocument/2006/relationships/hyperlink" Target="https://sacrecoeur.vic.edu.au/" TargetMode="External"/><Relationship Id="rId1017" Type="http://schemas.openxmlformats.org/officeDocument/2006/relationships/hyperlink" Target="http://www.yeahs.vic.edu.au/" TargetMode="External"/><Relationship Id="rId1224" Type="http://schemas.openxmlformats.org/officeDocument/2006/relationships/hyperlink" Target="mailto:info@stbc.vic.edu.au" TargetMode="External"/><Relationship Id="rId1431" Type="http://schemas.openxmlformats.org/officeDocument/2006/relationships/hyperlink" Target="https://glenroynlc.org.au/" TargetMode="External"/><Relationship Id="rId1669" Type="http://schemas.openxmlformats.org/officeDocument/2006/relationships/hyperlink" Target="mailto:matt.redenbach@education.vic.gov.au" TargetMode="External"/><Relationship Id="rId1529" Type="http://schemas.openxmlformats.org/officeDocument/2006/relationships/hyperlink" Target="mailto:dstillwell@kangan.edu.au" TargetMode="External"/><Relationship Id="rId1736" Type="http://schemas.openxmlformats.org/officeDocument/2006/relationships/hyperlink" Target="mailto:info@monashtechschool.vic.edu.au" TargetMode="External"/><Relationship Id="rId28" Type="http://schemas.openxmlformats.org/officeDocument/2006/relationships/hyperlink" Target="mailto:information@shelford.vic.edu.au" TargetMode="External"/><Relationship Id="rId1803" Type="http://schemas.openxmlformats.org/officeDocument/2006/relationships/hyperlink" Target="mailto:Alanna.Doherty@education.vic.gov.au" TargetMode="External"/><Relationship Id="rId177" Type="http://schemas.openxmlformats.org/officeDocument/2006/relationships/hyperlink" Target="mailto:info@caseygrammar.vic.edu.au" TargetMode="External"/><Relationship Id="rId384" Type="http://schemas.openxmlformats.org/officeDocument/2006/relationships/hyperlink" Target="https://www.ybr.vic.edu.au/" TargetMode="External"/><Relationship Id="rId591" Type="http://schemas.openxmlformats.org/officeDocument/2006/relationships/hyperlink" Target="https://yarravillesds.vic.edu.au/" TargetMode="External"/><Relationship Id="rId244" Type="http://schemas.openxmlformats.org/officeDocument/2006/relationships/hyperlink" Target="http://www.tyrrell.vic.edu.au/" TargetMode="External"/><Relationship Id="rId689" Type="http://schemas.openxmlformats.org/officeDocument/2006/relationships/hyperlink" Target="mailto:mernda.central.p12@edumail.vic.gov.au" TargetMode="External"/><Relationship Id="rId896" Type="http://schemas.openxmlformats.org/officeDocument/2006/relationships/hyperlink" Target="https://www.werrp12.vic.edu.au/" TargetMode="External"/><Relationship Id="rId1081" Type="http://schemas.openxmlformats.org/officeDocument/2006/relationships/hyperlink" Target="mailto:corryong.co@education.vic.gov.au" TargetMode="External"/><Relationship Id="rId451" Type="http://schemas.openxmlformats.org/officeDocument/2006/relationships/hyperlink" Target="https://www.geelongcollege.vic.edu.au/" TargetMode="External"/><Relationship Id="rId549" Type="http://schemas.openxmlformats.org/officeDocument/2006/relationships/hyperlink" Target="https://www.wcc.vic.edu.au/" TargetMode="External"/><Relationship Id="rId756" Type="http://schemas.openxmlformats.org/officeDocument/2006/relationships/hyperlink" Target="https://www.flinders.vic.edu.au/" TargetMode="External"/><Relationship Id="rId1179" Type="http://schemas.openxmlformats.org/officeDocument/2006/relationships/hyperlink" Target="https://www.google.com/search?client=safari&amp;rls=en&amp;q=Box+Hill+Institute+-+Ceylon+campus&amp;ie=UTF-8&amp;oe=UTF-8" TargetMode="External"/><Relationship Id="rId1386" Type="http://schemas.openxmlformats.org/officeDocument/2006/relationships/hyperlink" Target="https://www.oneschoolglobal.com/campus/australia/nathalia/" TargetMode="External"/><Relationship Id="rId1593" Type="http://schemas.openxmlformats.org/officeDocument/2006/relationships/hyperlink" Target="mailto:g.woolard@kardinia.vic.edu.au" TargetMode="External"/><Relationship Id="rId104" Type="http://schemas.openxmlformats.org/officeDocument/2006/relationships/hyperlink" Target="mailto:bass.coast.ss@education.vic.gov.au" TargetMode="External"/><Relationship Id="rId311" Type="http://schemas.openxmlformats.org/officeDocument/2006/relationships/hyperlink" Target="https://www.marnebek.vic.edu.au/" TargetMode="External"/><Relationship Id="rId409" Type="http://schemas.openxmlformats.org/officeDocument/2006/relationships/hyperlink" Target="https://www.doxabendigo.catholic.edu.au/" TargetMode="External"/><Relationship Id="rId963" Type="http://schemas.openxmlformats.org/officeDocument/2006/relationships/hyperlink" Target="mailto:avemaria@avemaria.vic.edu.au" TargetMode="External"/><Relationship Id="rId1039" Type="http://schemas.openxmlformats.org/officeDocument/2006/relationships/hyperlink" Target="http://www.fsc.vic.edu.au/" TargetMode="External"/><Relationship Id="rId1246" Type="http://schemas.openxmlformats.org/officeDocument/2006/relationships/hyperlink" Target="mailto:donald.hs@education.vic.gov.au" TargetMode="External"/><Relationship Id="rId92" Type="http://schemas.openxmlformats.org/officeDocument/2006/relationships/hyperlink" Target="mailto:office@stac.vic.edu.au" TargetMode="External"/><Relationship Id="rId616" Type="http://schemas.openxmlformats.org/officeDocument/2006/relationships/hyperlink" Target="https://www.vu.edu.au/campuses/werribee" TargetMode="External"/><Relationship Id="rId823" Type="http://schemas.openxmlformats.org/officeDocument/2006/relationships/hyperlink" Target="mailto:taylors.lakes.sc@edumail.vic.gov.au" TargetMode="External"/><Relationship Id="rId1453" Type="http://schemas.openxmlformats.org/officeDocument/2006/relationships/hyperlink" Target="mailto:andrew.ericksen@education.vic.gov.au" TargetMode="External"/><Relationship Id="rId1660" Type="http://schemas.openxmlformats.org/officeDocument/2006/relationships/hyperlink" Target="mailto:Niccola.Waterson@education.vic.gov.au" TargetMode="External"/><Relationship Id="rId1758" Type="http://schemas.openxmlformats.org/officeDocument/2006/relationships/hyperlink" Target="mailto:catrina.salton@berengarra.com.au" TargetMode="External"/><Relationship Id="rId1106" Type="http://schemas.openxmlformats.org/officeDocument/2006/relationships/hyperlink" Target="https://www.gippslandgrammar.vic.edu.au/" TargetMode="External"/><Relationship Id="rId1313" Type="http://schemas.openxmlformats.org/officeDocument/2006/relationships/hyperlink" Target="mailto:admin.bairnsdale@au.oneschoolglobal.com" TargetMode="External"/><Relationship Id="rId1520" Type="http://schemas.openxmlformats.org/officeDocument/2006/relationships/hyperlink" Target="mailto:office@hcc.vic.edu.au" TargetMode="External"/><Relationship Id="rId1618" Type="http://schemas.openxmlformats.org/officeDocument/2006/relationships/hyperlink" Target="mailto:Daniel.Walsh@education.vic.gov.au" TargetMode="External"/><Relationship Id="rId199" Type="http://schemas.openxmlformats.org/officeDocument/2006/relationships/hyperlink" Target="https://www.balwynhs.vic.edu.au/" TargetMode="External"/><Relationship Id="rId266" Type="http://schemas.openxmlformats.org/officeDocument/2006/relationships/hyperlink" Target="https://www.stac.vic.edu.au/" TargetMode="External"/><Relationship Id="rId473" Type="http://schemas.openxmlformats.org/officeDocument/2006/relationships/hyperlink" Target="https://www.ecmelb.catholic.edu.au/" TargetMode="External"/><Relationship Id="rId680" Type="http://schemas.openxmlformats.org/officeDocument/2006/relationships/hyperlink" Target="https://www.google.com/search?client=safari&amp;rls=en&amp;q=Peter+Lalor+Secondary+College&amp;ie=UTF-8&amp;oe=UTF-8" TargetMode="External"/><Relationship Id="rId126" Type="http://schemas.openxmlformats.org/officeDocument/2006/relationships/hyperlink" Target="mailto:melbourne@giantsteps.net.au" TargetMode="External"/><Relationship Id="rId333" Type="http://schemas.openxmlformats.org/officeDocument/2006/relationships/hyperlink" Target="https://www.timboonp12.vic.edu.au/" TargetMode="External"/><Relationship Id="rId540" Type="http://schemas.openxmlformats.org/officeDocument/2006/relationships/hyperlink" Target="mailto:info@stjosephs.com.au" TargetMode="External"/><Relationship Id="rId778" Type="http://schemas.openxmlformats.org/officeDocument/2006/relationships/hyperlink" Target="https://www.elwood.vic.edu.au/" TargetMode="External"/><Relationship Id="rId985" Type="http://schemas.openxmlformats.org/officeDocument/2006/relationships/hyperlink" Target="mailto:school@bmg.vic.edu.au" TargetMode="External"/><Relationship Id="rId1170" Type="http://schemas.openxmlformats.org/officeDocument/2006/relationships/hyperlink" Target="mailto:enquiries@indieschool.edu.au" TargetMode="External"/><Relationship Id="rId638" Type="http://schemas.openxmlformats.org/officeDocument/2006/relationships/hyperlink" Target="mailto:manor.lakes.p12@education.vic.gov.au" TargetMode="External"/><Relationship Id="rId845" Type="http://schemas.openxmlformats.org/officeDocument/2006/relationships/hyperlink" Target="http://www.kchs.vic.edu.au/" TargetMode="External"/><Relationship Id="rId1030" Type="http://schemas.openxmlformats.org/officeDocument/2006/relationships/hyperlink" Target="mailto:diamond.valley.sds@education.vic.gov.au" TargetMode="External"/><Relationship Id="rId1268" Type="http://schemas.openxmlformats.org/officeDocument/2006/relationships/hyperlink" Target="mailto:phoenix.p12.cc@education.vic.gov.au" TargetMode="External"/><Relationship Id="rId1475" Type="http://schemas.openxmlformats.org/officeDocument/2006/relationships/hyperlink" Target="mailto:Ana.Jovel@education.vic.gov.au" TargetMode="External"/><Relationship Id="rId1682" Type="http://schemas.openxmlformats.org/officeDocument/2006/relationships/hyperlink" Target="mailto:katerina.crichton@gilson.vic.edu.au" TargetMode="External"/><Relationship Id="rId400" Type="http://schemas.openxmlformats.org/officeDocument/2006/relationships/hyperlink" Target="https://portlandsc.vic.edu.au/" TargetMode="External"/><Relationship Id="rId705" Type="http://schemas.openxmlformats.org/officeDocument/2006/relationships/hyperlink" Target="https://www.google.com/search?client=safari&amp;rls=en&amp;q=Gilson+College&amp;ie=UTF-8&amp;oe=UTF-8" TargetMode="External"/><Relationship Id="rId1128" Type="http://schemas.openxmlformats.org/officeDocument/2006/relationships/hyperlink" Target="https://www.emmaus.vic.edu.au/" TargetMode="External"/><Relationship Id="rId1335" Type="http://schemas.openxmlformats.org/officeDocument/2006/relationships/hyperlink" Target="mailto:wedderburn.p12@edumail.vic.gov.au" TargetMode="External"/><Relationship Id="rId1542" Type="http://schemas.openxmlformats.org/officeDocument/2006/relationships/hyperlink" Target="mailto:Petra.Bracken@lighthouse.vic.edu.au" TargetMode="External"/><Relationship Id="rId912" Type="http://schemas.openxmlformats.org/officeDocument/2006/relationships/hyperlink" Target="mailto:cobram.sc@education.vic.gov.au" TargetMode="External"/><Relationship Id="rId41" Type="http://schemas.openxmlformats.org/officeDocument/2006/relationships/hyperlink" Target="mailto:ballarat.hs@education.vic.gov.au" TargetMode="External"/><Relationship Id="rId1402" Type="http://schemas.openxmlformats.org/officeDocument/2006/relationships/hyperlink" Target="http://www.austinschool.vic.edu.au/" TargetMode="External"/><Relationship Id="rId1707" Type="http://schemas.openxmlformats.org/officeDocument/2006/relationships/hyperlink" Target="mailto:Rebecca.Norton@education.vic.gov.au" TargetMode="External"/><Relationship Id="rId190" Type="http://schemas.openxmlformats.org/officeDocument/2006/relationships/hyperlink" Target="https://www.google.com/search?client=safari&amp;rls=en&amp;q=Warracknabeal+Special+Developmental+School&amp;ie=UTF-8&amp;oe=UTF-8" TargetMode="External"/><Relationship Id="rId288" Type="http://schemas.openxmlformats.org/officeDocument/2006/relationships/hyperlink" Target="https://www.melbournepolytechnic.edu.au/" TargetMode="External"/><Relationship Id="rId495" Type="http://schemas.openxmlformats.org/officeDocument/2006/relationships/hyperlink" Target="https://penola.vic.edu.au/" TargetMode="External"/><Relationship Id="rId148" Type="http://schemas.openxmlformats.org/officeDocument/2006/relationships/hyperlink" Target="http://www.ballaratss.vic.edu.au/" TargetMode="External"/><Relationship Id="rId355" Type="http://schemas.openxmlformats.org/officeDocument/2006/relationships/hyperlink" Target="http://www.mallp12.vic.edu.au/" TargetMode="External"/><Relationship Id="rId562" Type="http://schemas.openxmlformats.org/officeDocument/2006/relationships/hyperlink" Target="https://www.berrystreet.org.au/" TargetMode="External"/><Relationship Id="rId1192" Type="http://schemas.openxmlformats.org/officeDocument/2006/relationships/hyperlink" Target="mailto:derrinallum.p12@education.vic.gov.au" TargetMode="External"/><Relationship Id="rId215" Type="http://schemas.openxmlformats.org/officeDocument/2006/relationships/hyperlink" Target="https://www.preshil.vic.edu.au/" TargetMode="External"/><Relationship Id="rId422" Type="http://schemas.openxmlformats.org/officeDocument/2006/relationships/hyperlink" Target="http://www.nobleparksc.vic.edu.au/" TargetMode="External"/><Relationship Id="rId867" Type="http://schemas.openxmlformats.org/officeDocument/2006/relationships/hyperlink" Target="mailto:parkville.co@education.vic.gov.au" TargetMode="External"/><Relationship Id="rId1052" Type="http://schemas.openxmlformats.org/officeDocument/2006/relationships/hyperlink" Target="http://www.baimbridge.vic.edu.au/" TargetMode="External"/><Relationship Id="rId1497" Type="http://schemas.openxmlformats.org/officeDocument/2006/relationships/hyperlink" Target="mailto:christa.rembold@education.vic.gov.au" TargetMode="External"/><Relationship Id="rId727" Type="http://schemas.openxmlformats.org/officeDocument/2006/relationships/hyperlink" Target="mailto:info@berengarra.com.au" TargetMode="External"/><Relationship Id="rId934" Type="http://schemas.openxmlformats.org/officeDocument/2006/relationships/hyperlink" Target="mailto:highvale.sc@education.vic.gov.au" TargetMode="External"/><Relationship Id="rId1357" Type="http://schemas.openxmlformats.org/officeDocument/2006/relationships/hyperlink" Target="mailto:reception@haileybury.vic.edu.au" TargetMode="External"/><Relationship Id="rId1564" Type="http://schemas.openxmlformats.org/officeDocument/2006/relationships/hyperlink" Target="mailto:fields.stephen.s@edumail.vic.gov.au" TargetMode="External"/><Relationship Id="rId1771" Type="http://schemas.openxmlformats.org/officeDocument/2006/relationships/hyperlink" Target="mailto:cmerrett@ecelb.catholic.edu.au" TargetMode="External"/><Relationship Id="rId63" Type="http://schemas.openxmlformats.org/officeDocument/2006/relationships/hyperlink" Target="mailto:enquiries@gbc.vic.edu.au" TargetMode="External"/><Relationship Id="rId1217" Type="http://schemas.openxmlformats.org/officeDocument/2006/relationships/hyperlink" Target="mailto:rainbow.p12@edumail.vic.gov.au" TargetMode="External"/><Relationship Id="rId1424" Type="http://schemas.openxmlformats.org/officeDocument/2006/relationships/hyperlink" Target="https://www.angliss.edu.au/" TargetMode="External"/><Relationship Id="rId1631" Type="http://schemas.openxmlformats.org/officeDocument/2006/relationships/hyperlink" Target="mailto:Justine.Fitzpatrick@clonard.vic.edu.au" TargetMode="External"/><Relationship Id="rId1729" Type="http://schemas.openxmlformats.org/officeDocument/2006/relationships/hyperlink" Target="mailto:michelle.mead@ncc2.vic.edu.au" TargetMode="External"/><Relationship Id="rId377" Type="http://schemas.openxmlformats.org/officeDocument/2006/relationships/hyperlink" Target="https://skillsplus.com.au/" TargetMode="External"/><Relationship Id="rId584" Type="http://schemas.openxmlformats.org/officeDocument/2006/relationships/hyperlink" Target="https://www.braybrooksc.vic.edu.au/" TargetMode="External"/><Relationship Id="rId5" Type="http://schemas.openxmlformats.org/officeDocument/2006/relationships/hyperlink" Target="mailto:koo.wee.rup.sc@education.vic.gov.au" TargetMode="External"/><Relationship Id="rId237" Type="http://schemas.openxmlformats.org/officeDocument/2006/relationships/hyperlink" Target="https://www.tlsc.vic.edu.au/" TargetMode="External"/><Relationship Id="rId791" Type="http://schemas.openxmlformats.org/officeDocument/2006/relationships/hyperlink" Target="mailto:reception@korowa.vic.edu.au" TargetMode="External"/><Relationship Id="rId889" Type="http://schemas.openxmlformats.org/officeDocument/2006/relationships/hyperlink" Target="mailto:murrayville.cc@education.vic.gov.au" TargetMode="External"/><Relationship Id="rId1074" Type="http://schemas.openxmlformats.org/officeDocument/2006/relationships/hyperlink" Target="https://smmc.vic.edu.au/" TargetMode="External"/><Relationship Id="rId444" Type="http://schemas.openxmlformats.org/officeDocument/2006/relationships/hyperlink" Target="https://www.newcombsc.vic.edu.au/" TargetMode="External"/><Relationship Id="rId651" Type="http://schemas.openxmlformats.org/officeDocument/2006/relationships/hyperlink" Target="mailto:frontdesk@goodnews.vic.edu.au" TargetMode="External"/><Relationship Id="rId749" Type="http://schemas.openxmlformats.org/officeDocument/2006/relationships/hyperlink" Target="https://www.scg.vic.edu.au/" TargetMode="External"/><Relationship Id="rId1281" Type="http://schemas.openxmlformats.org/officeDocument/2006/relationships/hyperlink" Target="mailto:drouin@chairo.vic.edu.au" TargetMode="External"/><Relationship Id="rId1379" Type="http://schemas.openxmlformats.org/officeDocument/2006/relationships/hyperlink" Target="https://www.careforkids.com.au/child-care/5emzo/yesodei-hatorah-college-elwood-3184?utm_source=GoodSchoolsGuide&amp;utm_medium=GoodSchoolsGuideLink" TargetMode="External"/><Relationship Id="rId1586" Type="http://schemas.openxmlformats.org/officeDocument/2006/relationships/hyperlink" Target="mailto:jeremiac@jpc.vic.edu.au" TargetMode="External"/><Relationship Id="rId304" Type="http://schemas.openxmlformats.org/officeDocument/2006/relationships/hyperlink" Target="https://www.collingwood.vic.edu.au/" TargetMode="External"/><Relationship Id="rId511" Type="http://schemas.openxmlformats.org/officeDocument/2006/relationships/hyperlink" Target="http://www.jacanaschoolforautism.vic.edu.au/" TargetMode="External"/><Relationship Id="rId609" Type="http://schemas.openxmlformats.org/officeDocument/2006/relationships/hyperlink" Target="mailto:reception@yvg.vic.edu.au" TargetMode="External"/><Relationship Id="rId956" Type="http://schemas.openxmlformats.org/officeDocument/2006/relationships/hyperlink" Target="https://www.ashwoodsch.vic.edu.au/" TargetMode="External"/><Relationship Id="rId1141" Type="http://schemas.openxmlformats.org/officeDocument/2006/relationships/hyperlink" Target="mailto:Vu.Nguyen@education.vic.gov.au" TargetMode="External"/><Relationship Id="rId1239" Type="http://schemas.openxmlformats.org/officeDocument/2006/relationships/hyperlink" Target="mailto:Rowville.sc@education.vic.gov.au" TargetMode="External"/><Relationship Id="rId1793" Type="http://schemas.openxmlformats.org/officeDocument/2006/relationships/hyperlink" Target="mailto:Kerry.Norton@education.vic.gov.au" TargetMode="External"/><Relationship Id="rId85" Type="http://schemas.openxmlformats.org/officeDocument/2006/relationships/hyperlink" Target="mailto:anne.henderson@mackillop.org.au" TargetMode="External"/><Relationship Id="rId816" Type="http://schemas.openxmlformats.org/officeDocument/2006/relationships/hyperlink" Target="mailto:star@starmelb.catholic.edu.au" TargetMode="External"/><Relationship Id="rId1001" Type="http://schemas.openxmlformats.org/officeDocument/2006/relationships/hyperlink" Target="mailto:info@mercycoburg.catholic.edu.au" TargetMode="External"/><Relationship Id="rId1446" Type="http://schemas.openxmlformats.org/officeDocument/2006/relationships/hyperlink" Target="https://www.awecc.org.au/" TargetMode="External"/><Relationship Id="rId1653" Type="http://schemas.openxmlformats.org/officeDocument/2006/relationships/hyperlink" Target="mailto:Darren.Lynch@education.vic.gov.au" TargetMode="External"/><Relationship Id="rId1306" Type="http://schemas.openxmlformats.org/officeDocument/2006/relationships/hyperlink" Target="mailto:swinburne.senior.sc@edumail.vic.gov.au" TargetMode="External"/><Relationship Id="rId1513" Type="http://schemas.openxmlformats.org/officeDocument/2006/relationships/hyperlink" Target="mailto:gvgs@gvgs.vic.edu.au" TargetMode="External"/><Relationship Id="rId1720" Type="http://schemas.openxmlformats.org/officeDocument/2006/relationships/hyperlink" Target="mailto:Karlene.Morgan@education.vic.gov.au" TargetMode="External"/><Relationship Id="rId12" Type="http://schemas.openxmlformats.org/officeDocument/2006/relationships/hyperlink" Target="mailto:reception@haileybury.vic.edu.au" TargetMode="External"/><Relationship Id="rId161" Type="http://schemas.openxmlformats.org/officeDocument/2006/relationships/hyperlink" Target="https://www.loyola.vic.edu.au/" TargetMode="External"/><Relationship Id="rId399" Type="http://schemas.openxmlformats.org/officeDocument/2006/relationships/hyperlink" Target="https://www.heywoodsc.vic.edu.au/" TargetMode="External"/><Relationship Id="rId259" Type="http://schemas.openxmlformats.org/officeDocument/2006/relationships/hyperlink" Target="mailto:contact@billanook.vic.edu.au" TargetMode="External"/><Relationship Id="rId466" Type="http://schemas.openxmlformats.org/officeDocument/2006/relationships/hyperlink" Target="http://www.daylesfordsc.vic.edu.au/" TargetMode="External"/><Relationship Id="rId673" Type="http://schemas.openxmlformats.org/officeDocument/2006/relationships/hyperlink" Target="https://www.whittleseasc.vic.edu.au/" TargetMode="External"/><Relationship Id="rId880" Type="http://schemas.openxmlformats.org/officeDocument/2006/relationships/hyperlink" Target="mailto:melton.sc@education.vic.gov.au" TargetMode="External"/><Relationship Id="rId1096" Type="http://schemas.openxmlformats.org/officeDocument/2006/relationships/hyperlink" Target="mailto:info@emmanuel.vic.edu.au" TargetMode="External"/><Relationship Id="rId119" Type="http://schemas.openxmlformats.org/officeDocument/2006/relationships/hyperlink" Target="https://www.fcjbenalla.catholic.edu.au/" TargetMode="External"/><Relationship Id="rId326" Type="http://schemas.openxmlformats.org/officeDocument/2006/relationships/hyperlink" Target="https://www.tcc.vic.edu.au/" TargetMode="External"/><Relationship Id="rId533" Type="http://schemas.openxmlformats.org/officeDocument/2006/relationships/hyperlink" Target="https://www.fairhillshs.vic.edu.au/" TargetMode="External"/><Relationship Id="rId978" Type="http://schemas.openxmlformats.org/officeDocument/2006/relationships/hyperlink" Target="https://columba.vic.edu.au/" TargetMode="External"/><Relationship Id="rId1163" Type="http://schemas.openxmlformats.org/officeDocument/2006/relationships/hyperlink" Target="https://www.ames.net.au/" TargetMode="External"/><Relationship Id="rId1370" Type="http://schemas.openxmlformats.org/officeDocument/2006/relationships/hyperlink" Target="https://www.kangan.edu.au/campuses/broadmeadows" TargetMode="External"/><Relationship Id="rId740" Type="http://schemas.openxmlformats.org/officeDocument/2006/relationships/hyperlink" Target="https://www.crcmelton.com.au/" TargetMode="External"/><Relationship Id="rId838" Type="http://schemas.openxmlformats.org/officeDocument/2006/relationships/hyperlink" Target="mailto:admin@hillcrest.vic.edu.au" TargetMode="External"/><Relationship Id="rId1023" Type="http://schemas.openxmlformats.org/officeDocument/2006/relationships/hyperlink" Target="https://elthamcollege.vic.edu.au/" TargetMode="External"/><Relationship Id="rId1468" Type="http://schemas.openxmlformats.org/officeDocument/2006/relationships/hyperlink" Target="mailto:kimberley.caldwell@ccg.asn.au" TargetMode="External"/><Relationship Id="rId1675" Type="http://schemas.openxmlformats.org/officeDocument/2006/relationships/hyperlink" Target="mailto:stephanie.davis@ccw.vic.edu.au" TargetMode="External"/><Relationship Id="rId600" Type="http://schemas.openxmlformats.org/officeDocument/2006/relationships/hyperlink" Target="https://mrss.com.au/" TargetMode="External"/><Relationship Id="rId1230" Type="http://schemas.openxmlformats.org/officeDocument/2006/relationships/hyperlink" Target="mailto:principal@penola.vic.edu.au" TargetMode="External"/><Relationship Id="rId1328" Type="http://schemas.openxmlformats.org/officeDocument/2006/relationships/hyperlink" Target="mailto:enquiries@skillsplus.com.au" TargetMode="External"/><Relationship Id="rId1535" Type="http://schemas.openxmlformats.org/officeDocument/2006/relationships/hyperlink" Target="mailto:katkinson@sfx.vic.edu.au" TargetMode="External"/><Relationship Id="rId905" Type="http://schemas.openxmlformats.org/officeDocument/2006/relationships/hyperlink" Target="https://www.kilmore.vic.edu.au/" TargetMode="External"/><Relationship Id="rId1742" Type="http://schemas.openxmlformats.org/officeDocument/2006/relationships/hyperlink" Target="mailto:bhodges@stjosephs.com.au" TargetMode="External"/><Relationship Id="rId34" Type="http://schemas.openxmlformats.org/officeDocument/2006/relationships/hyperlink" Target="mailto:portland.bay.sch@education.vic.gov.au" TargetMode="External"/><Relationship Id="rId1602" Type="http://schemas.openxmlformats.org/officeDocument/2006/relationships/hyperlink" Target="mailto:09523001@dsc.vic.edu.au" TargetMode="External"/><Relationship Id="rId183" Type="http://schemas.openxmlformats.org/officeDocument/2006/relationships/hyperlink" Target="https://berendale.vic.edu.au/" TargetMode="External"/><Relationship Id="rId390" Type="http://schemas.openxmlformats.org/officeDocument/2006/relationships/hyperlink" Target="https://melbournemontessori.vic.edu.au/" TargetMode="External"/><Relationship Id="rId250" Type="http://schemas.openxmlformats.org/officeDocument/2006/relationships/hyperlink" Target="http://www.rushworthp-12.vic.edu.au/" TargetMode="External"/><Relationship Id="rId488" Type="http://schemas.openxmlformats.org/officeDocument/2006/relationships/hyperlink" Target="mailto:bayside.p12@education.vic.gov.au" TargetMode="External"/><Relationship Id="rId695" Type="http://schemas.openxmlformats.org/officeDocument/2006/relationships/hyperlink" Target="https://www.lalorsc.vic.edu.au/" TargetMode="External"/><Relationship Id="rId110" Type="http://schemas.openxmlformats.org/officeDocument/2006/relationships/hyperlink" Target="https://www.parade.vic.edu.au/" TargetMode="External"/><Relationship Id="rId348" Type="http://schemas.openxmlformats.org/officeDocument/2006/relationships/hyperlink" Target="https://www.thornburyhs.vic.edu.au/" TargetMode="External"/><Relationship Id="rId555" Type="http://schemas.openxmlformats.org/officeDocument/2006/relationships/hyperlink" Target="mailto:lowanna.co@education.vic.gov.au" TargetMode="External"/><Relationship Id="rId762" Type="http://schemas.openxmlformats.org/officeDocument/2006/relationships/hyperlink" Target="mailto:info@mesc.vic.edu.au" TargetMode="External"/><Relationship Id="rId1185" Type="http://schemas.openxmlformats.org/officeDocument/2006/relationships/hyperlink" Target="mailto:apollo.bay.p12@edumail.vic.gov.au" TargetMode="External"/><Relationship Id="rId1392" Type="http://schemas.openxmlformats.org/officeDocument/2006/relationships/hyperlink" Target="mailto:admin.berwick@au.oneschoolglobal.com" TargetMode="External"/><Relationship Id="rId208" Type="http://schemas.openxmlformats.org/officeDocument/2006/relationships/hyperlink" Target="http://www.mdcs.vic.edu.au/" TargetMode="External"/><Relationship Id="rId415" Type="http://schemas.openxmlformats.org/officeDocument/2006/relationships/hyperlink" Target="https://www6.keysboroughsc.vic.edu.au/" TargetMode="External"/><Relationship Id="rId622" Type="http://schemas.openxmlformats.org/officeDocument/2006/relationships/hyperlink" Target="https://www.westbournegrammar.com/" TargetMode="External"/><Relationship Id="rId1045" Type="http://schemas.openxmlformats.org/officeDocument/2006/relationships/hyperlink" Target="https://www.mackillopleongatha.catholic.edu.au/" TargetMode="External"/><Relationship Id="rId1252" Type="http://schemas.openxmlformats.org/officeDocument/2006/relationships/hyperlink" Target="mailto:rushworth.p12@education.vic.gov.au" TargetMode="External"/><Relationship Id="rId1697" Type="http://schemas.openxmlformats.org/officeDocument/2006/relationships/hyperlink" Target="mailto:james.kearney@pvcc.vic.edu.au" TargetMode="External"/><Relationship Id="rId927" Type="http://schemas.openxmlformats.org/officeDocument/2006/relationships/hyperlink" Target="https://www.avila.vic.edu.au/" TargetMode="External"/><Relationship Id="rId1112" Type="http://schemas.openxmlformats.org/officeDocument/2006/relationships/hyperlink" Target="https://yarramsc.vic.edu.au/" TargetMode="External"/><Relationship Id="rId1557" Type="http://schemas.openxmlformats.org/officeDocument/2006/relationships/hyperlink" Target="mailto:lwaters@ncc.vic.edu.au" TargetMode="External"/><Relationship Id="rId1764" Type="http://schemas.openxmlformats.org/officeDocument/2006/relationships/hyperlink" Target="mailto:rdemiral@alsiraat.vic.edu.au" TargetMode="External"/><Relationship Id="rId56" Type="http://schemas.openxmlformats.org/officeDocument/2006/relationships/hyperlink" Target="mailto:noble.park.els@education.vic.gov.au" TargetMode="External"/><Relationship Id="rId1417" Type="http://schemas.openxmlformats.org/officeDocument/2006/relationships/hyperlink" Target="https://www.thegordon.edu.au/" TargetMode="External"/><Relationship Id="rId1624" Type="http://schemas.openxmlformats.org/officeDocument/2006/relationships/hyperlink" Target="mailto:awedding@gsc.vic.edu.au" TargetMode="External"/><Relationship Id="rId272" Type="http://schemas.openxmlformats.org/officeDocument/2006/relationships/hyperlink" Target="https://www.cesc.vic.edu.au/" TargetMode="External"/><Relationship Id="rId577" Type="http://schemas.openxmlformats.org/officeDocument/2006/relationships/hyperlink" Target="https://tc.vic.edu.au/" TargetMode="External"/><Relationship Id="rId132" Type="http://schemas.openxmlformats.org/officeDocument/2006/relationships/hyperlink" Target="http://www.brightp12.vic.edu.au/" TargetMode="External"/><Relationship Id="rId784" Type="http://schemas.openxmlformats.org/officeDocument/2006/relationships/hyperlink" Target="mailto:port.phillip.ss@edumail.vic.gov.au" TargetMode="External"/><Relationship Id="rId991" Type="http://schemas.openxmlformats.org/officeDocument/2006/relationships/hyperlink" Target="mailto:Brunswick.sc@education.vic.gov.au" TargetMode="External"/><Relationship Id="rId1067" Type="http://schemas.openxmlformats.org/officeDocument/2006/relationships/hyperlink" Target="mailto:lorne.p12.co@edumail.vic.gov.au" TargetMode="External"/><Relationship Id="rId437" Type="http://schemas.openxmlformats.org/officeDocument/2006/relationships/hyperlink" Target="https://www.geelonghigh.vic.edu.au/" TargetMode="External"/><Relationship Id="rId644" Type="http://schemas.openxmlformats.org/officeDocument/2006/relationships/hyperlink" Target="https://icom.vic.edu.au/" TargetMode="External"/><Relationship Id="rId851" Type="http://schemas.openxmlformats.org/officeDocument/2006/relationships/hyperlink" Target="https://ozford.edu.au/" TargetMode="External"/><Relationship Id="rId1274" Type="http://schemas.openxmlformats.org/officeDocument/2006/relationships/hyperlink" Target="mailto:macleod.co@education.vic.gov.au" TargetMode="External"/><Relationship Id="rId1481" Type="http://schemas.openxmlformats.org/officeDocument/2006/relationships/hyperlink" Target="mailto:aduncan@msj.vic.edu.au" TargetMode="External"/><Relationship Id="rId1579" Type="http://schemas.openxmlformats.org/officeDocument/2006/relationships/hyperlink" Target="mailto:Thomas.mccann@bsl.org.au" TargetMode="External"/><Relationship Id="rId504" Type="http://schemas.openxmlformats.org/officeDocument/2006/relationships/hyperlink" Target="https://www.stmarys.vic.edu.au/" TargetMode="External"/><Relationship Id="rId711" Type="http://schemas.openxmlformats.org/officeDocument/2006/relationships/hyperlink" Target="https://www.edgarscreeksc.vic.edu.au/" TargetMode="External"/><Relationship Id="rId949" Type="http://schemas.openxmlformats.org/officeDocument/2006/relationships/hyperlink" Target="https://www.wellingtonsc.vic.edu.au/" TargetMode="External"/><Relationship Id="rId1134" Type="http://schemas.openxmlformats.org/officeDocument/2006/relationships/hyperlink" Target="https://www.koonung.vic.edu.au/" TargetMode="External"/><Relationship Id="rId1341" Type="http://schemas.openxmlformats.org/officeDocument/2006/relationships/hyperlink" Target="mailto:doncaster.sc@education.vic.gov.au" TargetMode="External"/><Relationship Id="rId1786" Type="http://schemas.openxmlformats.org/officeDocument/2006/relationships/hyperlink" Target="mailto:S.Blythman@caseygrammar.vic.edu.au" TargetMode="External"/><Relationship Id="rId78" Type="http://schemas.openxmlformats.org/officeDocument/2006/relationships/hyperlink" Target="mailto:daylesford.sc@edumail.vic.gov.au" TargetMode="External"/><Relationship Id="rId809" Type="http://schemas.openxmlformats.org/officeDocument/2006/relationships/hyperlink" Target="mailto:werribee.sc@education.vic.gov.au" TargetMode="External"/><Relationship Id="rId1201" Type="http://schemas.openxmlformats.org/officeDocument/2006/relationships/hyperlink" Target="mailto:ncat@edumail.vic.gov.au" TargetMode="External"/><Relationship Id="rId1439" Type="http://schemas.openxmlformats.org/officeDocument/2006/relationships/hyperlink" Target="mailto:contact@thecentre.vic.edu.au" TargetMode="External"/><Relationship Id="rId1646" Type="http://schemas.openxmlformats.org/officeDocument/2006/relationships/hyperlink" Target="mailto:Cate.Eddy@education.vic.gov.au" TargetMode="External"/><Relationship Id="rId1506" Type="http://schemas.openxmlformats.org/officeDocument/2006/relationships/hyperlink" Target="mailto:admin.bendigo@au.oneschoolglobal.com" TargetMode="External"/><Relationship Id="rId1713" Type="http://schemas.openxmlformats.org/officeDocument/2006/relationships/hyperlink" Target="mailto:Renea.Betts@education.vic.gov.au" TargetMode="External"/><Relationship Id="rId294" Type="http://schemas.openxmlformats.org/officeDocument/2006/relationships/hyperlink" Target="mailto:richmond.hs@edumail.vic.gov.au" TargetMode="External"/><Relationship Id="rId154" Type="http://schemas.openxmlformats.org/officeDocument/2006/relationships/hyperlink" Target="https://woodmanshill.net.au/" TargetMode="External"/><Relationship Id="rId361" Type="http://schemas.openxmlformats.org/officeDocument/2006/relationships/hyperlink" Target="https://www.davidscottschool.vic.edu.au/" TargetMode="External"/><Relationship Id="rId599" Type="http://schemas.openxmlformats.org/officeDocument/2006/relationships/hyperlink" Target="mailto:melba.sc@edumail.vic.gov.au" TargetMode="External"/><Relationship Id="rId459" Type="http://schemas.openxmlformats.org/officeDocument/2006/relationships/hyperlink" Target="https://www.gssc.vic.edu.au/" TargetMode="External"/><Relationship Id="rId666" Type="http://schemas.openxmlformats.org/officeDocument/2006/relationships/hyperlink" Target="mailto:reception@vlc.vic.edu.au" TargetMode="External"/><Relationship Id="rId873" Type="http://schemas.openxmlformats.org/officeDocument/2006/relationships/hyperlink" Target="mailto:victorian.ds@education.vic.gov.au" TargetMode="External"/><Relationship Id="rId1089" Type="http://schemas.openxmlformats.org/officeDocument/2006/relationships/hyperlink" Target="mailto:wangaratta.hs@education.vic.gov.au" TargetMode="External"/><Relationship Id="rId1296" Type="http://schemas.openxmlformats.org/officeDocument/2006/relationships/hyperlink" Target="mailto:reception@carey.com.au" TargetMode="External"/><Relationship Id="rId221" Type="http://schemas.openxmlformats.org/officeDocument/2006/relationships/hyperlink" Target="https://www.strathcona.vic.edu.au/" TargetMode="External"/><Relationship Id="rId319" Type="http://schemas.openxmlformats.org/officeDocument/2006/relationships/hyperlink" Target="https://www.highview.vic.edu.au/" TargetMode="External"/><Relationship Id="rId526" Type="http://schemas.openxmlformats.org/officeDocument/2006/relationships/hyperlink" Target="https://www.stbedes.catholic.edu.au/" TargetMode="External"/><Relationship Id="rId1156" Type="http://schemas.openxmlformats.org/officeDocument/2006/relationships/hyperlink" Target="https://www.ames.net.au/" TargetMode="External"/><Relationship Id="rId1363" Type="http://schemas.openxmlformats.org/officeDocument/2006/relationships/hyperlink" Target="mailto:enquiries@heathdale.vic.edu.au" TargetMode="External"/><Relationship Id="rId733" Type="http://schemas.openxmlformats.org/officeDocument/2006/relationships/hyperlink" Target="https://www.sion.catholic.edu.au/" TargetMode="External"/><Relationship Id="rId940" Type="http://schemas.openxmlformats.org/officeDocument/2006/relationships/hyperlink" Target="mailto:john.monash.ss@education.vic.gov.au" TargetMode="External"/><Relationship Id="rId1016" Type="http://schemas.openxmlformats.org/officeDocument/2006/relationships/hyperlink" Target="mailto:alexandra.sc@education.vic.gov.au" TargetMode="External"/><Relationship Id="rId1570" Type="http://schemas.openxmlformats.org/officeDocument/2006/relationships/hyperlink" Target="mailto:nicole.roberts@ccg.asn.au" TargetMode="External"/><Relationship Id="rId1668" Type="http://schemas.openxmlformats.org/officeDocument/2006/relationships/hyperlink" Target="mailto:slafauci@avilacollege.vic.edu.au" TargetMode="External"/><Relationship Id="rId800" Type="http://schemas.openxmlformats.org/officeDocument/2006/relationships/hyperlink" Target="mailto:enquiries@stmaryscollege.vic.edu.au" TargetMode="External"/><Relationship Id="rId1223" Type="http://schemas.openxmlformats.org/officeDocument/2006/relationships/hyperlink" Target="mailto:horsham.co@edumail.vic.gov.au" TargetMode="External"/><Relationship Id="rId1430" Type="http://schemas.openxmlformats.org/officeDocument/2006/relationships/hyperlink" Target="https://holmesglen.edu.au/" TargetMode="External"/><Relationship Id="rId1528" Type="http://schemas.openxmlformats.org/officeDocument/2006/relationships/hyperlink" Target="mailto:mentone.girls.sc@education.vic.gov.au" TargetMode="External"/><Relationship Id="rId1735" Type="http://schemas.openxmlformats.org/officeDocument/2006/relationships/hyperlink" Target="https://www.caulfieldgs.vic.edu.au/" TargetMode="External"/><Relationship Id="rId27" Type="http://schemas.openxmlformats.org/officeDocument/2006/relationships/hyperlink" Target="mailto:principal@olsh.vic.edu.au" TargetMode="External"/><Relationship Id="rId1802" Type="http://schemas.openxmlformats.org/officeDocument/2006/relationships/hyperlink" Target="mailto:alison.wall@education.vic.gov.au" TargetMode="External"/><Relationship Id="rId176" Type="http://schemas.openxmlformats.org/officeDocument/2006/relationships/hyperlink" Target="https://www.mscw.vic.edu.au/" TargetMode="External"/><Relationship Id="rId383" Type="http://schemas.openxmlformats.org/officeDocument/2006/relationships/hyperlink" Target="https://www.bentleighsc.vic.edu.au/" TargetMode="External"/><Relationship Id="rId590" Type="http://schemas.openxmlformats.org/officeDocument/2006/relationships/hyperlink" Target="https://www.wels.vic.edu.au/" TargetMode="External"/><Relationship Id="rId243" Type="http://schemas.openxmlformats.org/officeDocument/2006/relationships/hyperlink" Target="https://www.lilydaleheights.vic.edu.au/" TargetMode="External"/><Relationship Id="rId450" Type="http://schemas.openxmlformats.org/officeDocument/2006/relationships/hyperlink" Target="https://www.sjc.vic.edu.au/new/index.html" TargetMode="External"/><Relationship Id="rId688" Type="http://schemas.openxmlformats.org/officeDocument/2006/relationships/hyperlink" Target="https://www.google.com/search?client=safari&amp;rls=en&amp;q=Mernda+Central+P-12+College&amp;ie=UTF-8&amp;oe=UTF-8" TargetMode="External"/><Relationship Id="rId895" Type="http://schemas.openxmlformats.org/officeDocument/2006/relationships/hyperlink" Target="mailto:reception@sjcmda.vic.edu.au" TargetMode="External"/><Relationship Id="rId1080" Type="http://schemas.openxmlformats.org/officeDocument/2006/relationships/hyperlink" Target="https://www.corryong.vic.edu.au/" TargetMode="External"/><Relationship Id="rId103" Type="http://schemas.openxmlformats.org/officeDocument/2006/relationships/hyperlink" Target="mailto:wonthaggi.sc@edumail.vic.gov.au" TargetMode="External"/><Relationship Id="rId310" Type="http://schemas.openxmlformats.org/officeDocument/2006/relationships/hyperlink" Target="https://www.maranatha.vic.edu.au/" TargetMode="External"/><Relationship Id="rId548" Type="http://schemas.openxmlformats.org/officeDocument/2006/relationships/hyperlink" Target="https://www.wantirnacollege.vic.edu.au/" TargetMode="External"/><Relationship Id="rId755" Type="http://schemas.openxmlformats.org/officeDocument/2006/relationships/hyperlink" Target="https://dsc.vic.edu.au/" TargetMode="External"/><Relationship Id="rId962" Type="http://schemas.openxmlformats.org/officeDocument/2006/relationships/hyperlink" Target="https://avemaria.vic.edu.au/" TargetMode="External"/><Relationship Id="rId1178" Type="http://schemas.openxmlformats.org/officeDocument/2006/relationships/hyperlink" Target="https://www.boxhill.edu.au/" TargetMode="External"/><Relationship Id="rId1385" Type="http://schemas.openxmlformats.org/officeDocument/2006/relationships/hyperlink" Target="https://www.melbournepolytechnic.edu.au/" TargetMode="External"/><Relationship Id="rId1592" Type="http://schemas.openxmlformats.org/officeDocument/2006/relationships/hyperlink" Target="mailto:Joel.McDougall@education.vic.gov.au" TargetMode="External"/><Relationship Id="rId91" Type="http://schemas.openxmlformats.org/officeDocument/2006/relationships/hyperlink" Target="mailto:Sonia.Lili@knox.vic.edu.au" TargetMode="External"/><Relationship Id="rId408" Type="http://schemas.openxmlformats.org/officeDocument/2006/relationships/hyperlink" Target="https://www.bendigosds.vic.edu.au/" TargetMode="External"/><Relationship Id="rId615" Type="http://schemas.openxmlformats.org/officeDocument/2006/relationships/hyperlink" Target="https://www.google.com/search?client=safari&amp;rls=en&amp;q=Victoria+University+Polytechnic+(Werribee+11)&amp;ie=UTF-8&amp;oe=UTF-8" TargetMode="External"/><Relationship Id="rId822" Type="http://schemas.openxmlformats.org/officeDocument/2006/relationships/hyperlink" Target="mailto:sunshine.co@education.vic.gov.au" TargetMode="External"/><Relationship Id="rId1038" Type="http://schemas.openxmlformats.org/officeDocument/2006/relationships/hyperlink" Target="mailto:beaufort.sc@education.vic.gov.au" TargetMode="External"/><Relationship Id="rId1245" Type="http://schemas.openxmlformats.org/officeDocument/2006/relationships/hyperlink" Target="mailto:charlton.p12@education.vic.gov.au" TargetMode="External"/><Relationship Id="rId1452" Type="http://schemas.openxmlformats.org/officeDocument/2006/relationships/hyperlink" Target="mailto:emil.atanasov@education.vic.edu.au" TargetMode="External"/><Relationship Id="rId1105" Type="http://schemas.openxmlformats.org/officeDocument/2006/relationships/hyperlink" Target="mailto:contactus@ccsale.catholic.edu.au" TargetMode="External"/><Relationship Id="rId1312" Type="http://schemas.openxmlformats.org/officeDocument/2006/relationships/hyperlink" Target="mailto:nagle@nagle.vic.edu.au" TargetMode="External"/><Relationship Id="rId1757" Type="http://schemas.openxmlformats.org/officeDocument/2006/relationships/hyperlink" Target="mailto:louisa.robertson@education.vic.gov.au" TargetMode="External"/><Relationship Id="rId49" Type="http://schemas.openxmlformats.org/officeDocument/2006/relationships/hyperlink" Target="mailto:admin@minaret.vic.edu.au" TargetMode="External"/><Relationship Id="rId1617" Type="http://schemas.openxmlformats.org/officeDocument/2006/relationships/hyperlink" Target="mailto:tamara.howlett@education.vic.gov.au" TargetMode="External"/><Relationship Id="rId198" Type="http://schemas.openxmlformats.org/officeDocument/2006/relationships/hyperlink" Target="http://www.sherbrooke.vic.edu.au/" TargetMode="External"/><Relationship Id="rId265" Type="http://schemas.openxmlformats.org/officeDocument/2006/relationships/hyperlink" Target="https://sfx.vic.edu.au/" TargetMode="External"/><Relationship Id="rId472" Type="http://schemas.openxmlformats.org/officeDocument/2006/relationships/hyperlink" Target="mailto:dimboola.memorial.sc@education.vic.gov.au" TargetMode="External"/><Relationship Id="rId125" Type="http://schemas.openxmlformats.org/officeDocument/2006/relationships/hyperlink" Target="https://belmoresc.vic.gov.au/" TargetMode="External"/><Relationship Id="rId332" Type="http://schemas.openxmlformats.org/officeDocument/2006/relationships/hyperlink" Target="http://www.terangcollege.vic.edu.au/" TargetMode="External"/><Relationship Id="rId777" Type="http://schemas.openxmlformats.org/officeDocument/2006/relationships/hyperlink" Target="mailto:albert.park.co@education.vic.gov.au" TargetMode="External"/><Relationship Id="rId984" Type="http://schemas.openxmlformats.org/officeDocument/2006/relationships/hyperlink" Target="https://www.bmg.vic.edu.au/" TargetMode="External"/><Relationship Id="rId637" Type="http://schemas.openxmlformats.org/officeDocument/2006/relationships/hyperlink" Target="https://www.google.com/search?client=safari&amp;rls=en&amp;q=Manor+Lakes+P-12+College&amp;ie=UTF-8&amp;oe=UTF-8" TargetMode="External"/><Relationship Id="rId844" Type="http://schemas.openxmlformats.org/officeDocument/2006/relationships/hyperlink" Target="mailto:melbourne@holmes.edu.au" TargetMode="External"/><Relationship Id="rId1267" Type="http://schemas.openxmlformats.org/officeDocument/2006/relationships/hyperlink" Target="mailto:mount.clear.sc@education.vic.gov.au" TargetMode="External"/><Relationship Id="rId1474" Type="http://schemas.openxmlformats.org/officeDocument/2006/relationships/hyperlink" Target="mailto:James.McNicol@education.vic.gov.au" TargetMode="External"/><Relationship Id="rId1681" Type="http://schemas.openxmlformats.org/officeDocument/2006/relationships/hyperlink" Target="mailto:matthew.turnbull@galen.vic.edu.au" TargetMode="External"/><Relationship Id="rId704" Type="http://schemas.openxmlformats.org/officeDocument/2006/relationships/hyperlink" Target="http://www.hgc.vic.edu.au/" TargetMode="External"/><Relationship Id="rId911" Type="http://schemas.openxmlformats.org/officeDocument/2006/relationships/hyperlink" Target="https://www.cobramsc.vic.edu.au/" TargetMode="External"/><Relationship Id="rId1127" Type="http://schemas.openxmlformats.org/officeDocument/2006/relationships/hyperlink" Target="mailto:box.hill.senior.sc@education.vic.gov.au" TargetMode="External"/><Relationship Id="rId1334" Type="http://schemas.openxmlformats.org/officeDocument/2006/relationships/hyperlink" Target="mailto:rutherglen.hs@education.vic.gov.au" TargetMode="External"/><Relationship Id="rId1541" Type="http://schemas.openxmlformats.org/officeDocument/2006/relationships/hyperlink" Target="mailto:Matthew.Currie2@education.vic.gov.au" TargetMode="External"/><Relationship Id="rId1779" Type="http://schemas.openxmlformats.org/officeDocument/2006/relationships/hyperlink" Target="mailto:sue.dempster@kilbreda.vic.edu.au" TargetMode="External"/><Relationship Id="rId40" Type="http://schemas.openxmlformats.org/officeDocument/2006/relationships/hyperlink" Target="mailto:Rodger.Klopak@bgs.vic.edu.au" TargetMode="External"/><Relationship Id="rId1401" Type="http://schemas.openxmlformats.org/officeDocument/2006/relationships/hyperlink" Target="mailto:austin.sch@education.vic.gov.au" TargetMode="External"/><Relationship Id="rId1639" Type="http://schemas.openxmlformats.org/officeDocument/2006/relationships/hyperlink" Target="mailto:dglennen@mercy.vic.edu.au" TargetMode="External"/><Relationship Id="rId1706" Type="http://schemas.openxmlformats.org/officeDocument/2006/relationships/hyperlink" Target="mailto:Helen.Ifandis@education.vic.gov.au" TargetMode="External"/><Relationship Id="rId287" Type="http://schemas.openxmlformats.org/officeDocument/2006/relationships/hyperlink" Target="https://www.melbournepolytechnic.edu.au/" TargetMode="External"/><Relationship Id="rId494" Type="http://schemas.openxmlformats.org/officeDocument/2006/relationships/hyperlink" Target="http://www.mountridleycollege.vic.edu.au/" TargetMode="External"/><Relationship Id="rId147" Type="http://schemas.openxmlformats.org/officeDocument/2006/relationships/hyperlink" Target="https://www.bgs.vic.edu.au/" TargetMode="External"/><Relationship Id="rId354" Type="http://schemas.openxmlformats.org/officeDocument/2006/relationships/hyperlink" Target="http://www.lakessc.vic.edu.au/" TargetMode="External"/><Relationship Id="rId799" Type="http://schemas.openxmlformats.org/officeDocument/2006/relationships/hyperlink" Target="https://www.stmaryscollege.vic.edu.au/" TargetMode="External"/><Relationship Id="rId1191" Type="http://schemas.openxmlformats.org/officeDocument/2006/relationships/hyperlink" Target="mailto:cobden.ts@edumail.vic.gov.au" TargetMode="External"/><Relationship Id="rId561" Type="http://schemas.openxmlformats.org/officeDocument/2006/relationships/hyperlink" Target="mailto:morwell@berrystreet.org.au" TargetMode="External"/><Relationship Id="rId659" Type="http://schemas.openxmlformats.org/officeDocument/2006/relationships/hyperlink" Target="https://www.wodongatafe.edu.au/" TargetMode="External"/><Relationship Id="rId866" Type="http://schemas.openxmlformats.org/officeDocument/2006/relationships/hyperlink" Target="https://www.parkvillecollege.vic.edu.au/" TargetMode="External"/><Relationship Id="rId1289" Type="http://schemas.openxmlformats.org/officeDocument/2006/relationships/hyperlink" Target="mailto:auburn.hs@education.vic.gov.au" TargetMode="External"/><Relationship Id="rId1496" Type="http://schemas.openxmlformats.org/officeDocument/2006/relationships/hyperlink" Target="mailto:Paris.Hardwick@education.vic.gov.au" TargetMode="External"/><Relationship Id="rId214" Type="http://schemas.openxmlformats.org/officeDocument/2006/relationships/hyperlink" Target="https://www.mlc.vic.edu.au/" TargetMode="External"/><Relationship Id="rId421" Type="http://schemas.openxmlformats.org/officeDocument/2006/relationships/hyperlink" Target="https://www.nazareth.vic.edu.au/" TargetMode="External"/><Relationship Id="rId519" Type="http://schemas.openxmlformats.org/officeDocument/2006/relationships/hyperlink" Target="https://www.kilbreda.vic.edu.au/" TargetMode="External"/><Relationship Id="rId1051" Type="http://schemas.openxmlformats.org/officeDocument/2006/relationships/hyperlink" Target="https://ecg.vic.edu.au/" TargetMode="External"/><Relationship Id="rId1149" Type="http://schemas.openxmlformats.org/officeDocument/2006/relationships/hyperlink" Target="mailto:info@ecg.vic.edu.au" TargetMode="External"/><Relationship Id="rId1356" Type="http://schemas.openxmlformats.org/officeDocument/2006/relationships/hyperlink" Target="mailto:reception@haileybury.vic.edu.au" TargetMode="External"/><Relationship Id="rId726" Type="http://schemas.openxmlformats.org/officeDocument/2006/relationships/hyperlink" Target="http://blackburnels.vic.edu.au/" TargetMode="External"/><Relationship Id="rId933" Type="http://schemas.openxmlformats.org/officeDocument/2006/relationships/hyperlink" Target="https://highvalesc.vic.edu.au/homepage/" TargetMode="External"/><Relationship Id="rId1009" Type="http://schemas.openxmlformats.org/officeDocument/2006/relationships/hyperlink" Target="https://csc.vic.edu.au/" TargetMode="External"/><Relationship Id="rId1563" Type="http://schemas.openxmlformats.org/officeDocument/2006/relationships/hyperlink" Target="mailto:anita.godfrey@matchworks.com.au" TargetMode="External"/><Relationship Id="rId1770" Type="http://schemas.openxmlformats.org/officeDocument/2006/relationships/hyperlink" Target="mailto:rajg@goodnews.vic.edu.au" TargetMode="External"/><Relationship Id="rId62" Type="http://schemas.openxmlformats.org/officeDocument/2006/relationships/hyperlink" Target="mailto:administration@covenant.vic.edu.au" TargetMode="External"/><Relationship Id="rId1216" Type="http://schemas.openxmlformats.org/officeDocument/2006/relationships/hyperlink" Target="mailto:nhill.co@education.vic.gov.au" TargetMode="External"/><Relationship Id="rId1423" Type="http://schemas.openxmlformats.org/officeDocument/2006/relationships/hyperlink" Target="https://www.vupolytechnic.edu.au/" TargetMode="External"/><Relationship Id="rId1630" Type="http://schemas.openxmlformats.org/officeDocument/2006/relationships/hyperlink" Target="mailto:david.mitton@donvale.vic.edu.au" TargetMode="External"/><Relationship Id="rId1728" Type="http://schemas.openxmlformats.org/officeDocument/2006/relationships/hyperlink" Target="mailto:Jaszmin.Dennis-Hayne@knox.vic.edu.au" TargetMode="External"/><Relationship Id="rId169" Type="http://schemas.openxmlformats.org/officeDocument/2006/relationships/hyperlink" Target="https://www.sthelena.vic.edu.au/" TargetMode="External"/><Relationship Id="rId376" Type="http://schemas.openxmlformats.org/officeDocument/2006/relationships/hyperlink" Target="https://seda.vic.edu.au/" TargetMode="External"/><Relationship Id="rId583" Type="http://schemas.openxmlformats.org/officeDocument/2006/relationships/hyperlink" Target="mailto:heatherwood.sch@edumail.vic.gov.au" TargetMode="External"/><Relationship Id="rId790" Type="http://schemas.openxmlformats.org/officeDocument/2006/relationships/hyperlink" Target="https://www.korowa.vic.edu.au/" TargetMode="External"/><Relationship Id="rId4" Type="http://schemas.openxmlformats.org/officeDocument/2006/relationships/hyperlink" Target="mailto:admin@heritagecollege.vic.edu.au" TargetMode="External"/><Relationship Id="rId236" Type="http://schemas.openxmlformats.org/officeDocument/2006/relationships/hyperlink" Target="http://www.sunshine.vic.edu.au/" TargetMode="External"/><Relationship Id="rId443" Type="http://schemas.openxmlformats.org/officeDocument/2006/relationships/hyperlink" Target="https://www.mfgsc.vic.edu.au/" TargetMode="External"/><Relationship Id="rId650" Type="http://schemas.openxmlformats.org/officeDocument/2006/relationships/hyperlink" Target="https://www.google.com/search?client=safari&amp;rls=en&amp;q=Good+News+Lutheran+College&amp;ie=UTF-8&amp;oe=UTF-8" TargetMode="External"/><Relationship Id="rId888" Type="http://schemas.openxmlformats.org/officeDocument/2006/relationships/hyperlink" Target="http://m1078127-4454.westnethosting.com.au/" TargetMode="External"/><Relationship Id="rId1073" Type="http://schemas.openxmlformats.org/officeDocument/2006/relationships/hyperlink" Target="mailto:robinvale.p12@edumail.vic.gov.au" TargetMode="External"/><Relationship Id="rId1280" Type="http://schemas.openxmlformats.org/officeDocument/2006/relationships/hyperlink" Target="mailto:info@newhavencol.vic.edu.au" TargetMode="External"/><Relationship Id="rId303" Type="http://schemas.openxmlformats.org/officeDocument/2006/relationships/hyperlink" Target="mailto:collingwood.co@education.vic.gov.au" TargetMode="External"/><Relationship Id="rId748" Type="http://schemas.openxmlformats.org/officeDocument/2006/relationships/hyperlink" Target="https://www.oneschoolglobal.com/campus/australia/melton/" TargetMode="External"/><Relationship Id="rId955" Type="http://schemas.openxmlformats.org/officeDocument/2006/relationships/hyperlink" Target="mailto:ashwood.sch@education.vic.gov.au" TargetMode="External"/><Relationship Id="rId1140" Type="http://schemas.openxmlformats.org/officeDocument/2006/relationships/hyperlink" Target="https://nunawading.vic.edu.au/" TargetMode="External"/><Relationship Id="rId1378" Type="http://schemas.openxmlformats.org/officeDocument/2006/relationships/hyperlink" Target="https://lilydalehs.vic.edu.au/" TargetMode="External"/><Relationship Id="rId1585" Type="http://schemas.openxmlformats.org/officeDocument/2006/relationships/hyperlink" Target="mailto:teegan.simmons@education.vic.gov.au" TargetMode="External"/><Relationship Id="rId1792" Type="http://schemas.openxmlformats.org/officeDocument/2006/relationships/hyperlink" Target="mailto:lviggers@vcass.vic.edu.au" TargetMode="External"/><Relationship Id="rId84" Type="http://schemas.openxmlformats.org/officeDocument/2006/relationships/hyperlink" Target="mailto:hamlyn.views.school@education.vic.gov.au" TargetMode="External"/><Relationship Id="rId510" Type="http://schemas.openxmlformats.org/officeDocument/2006/relationships/hyperlink" Target="mailto:hume.valley.sch@education.vic.gov.au" TargetMode="External"/><Relationship Id="rId608" Type="http://schemas.openxmlformats.org/officeDocument/2006/relationships/hyperlink" Target="https://www.yvg.vic.edu.au/" TargetMode="External"/><Relationship Id="rId815" Type="http://schemas.openxmlformats.org/officeDocument/2006/relationships/hyperlink" Target="mailto:stleonards@stleonards.vic.edu.au" TargetMode="External"/><Relationship Id="rId1238" Type="http://schemas.openxmlformats.org/officeDocument/2006/relationships/hyperlink" Target="mailto:Fairhills.hs@education.vic.gov.au" TargetMode="External"/><Relationship Id="rId1445" Type="http://schemas.openxmlformats.org/officeDocument/2006/relationships/hyperlink" Target="https://www.awcc.edu.au/" TargetMode="External"/><Relationship Id="rId1652" Type="http://schemas.openxmlformats.org/officeDocument/2006/relationships/hyperlink" Target="mailto:mcafe@kccs.vic.edu.au" TargetMode="External"/><Relationship Id="rId1000" Type="http://schemas.openxmlformats.org/officeDocument/2006/relationships/hyperlink" Target="https://www.mercycoburg.catholic.edu.au/" TargetMode="External"/><Relationship Id="rId1305" Type="http://schemas.openxmlformats.org/officeDocument/2006/relationships/hyperlink" Target="mailto:admin@strathcona.vic.edu.au" TargetMode="External"/><Relationship Id="rId1512" Type="http://schemas.openxmlformats.org/officeDocument/2006/relationships/hyperlink" Target="mailto:rohan.larkin@notredame.vic.edu.au" TargetMode="External"/><Relationship Id="rId11" Type="http://schemas.openxmlformats.org/officeDocument/2006/relationships/hyperlink" Target="mailto:gleneagles.sc@education.vic.gov.au" TargetMode="External"/><Relationship Id="rId314" Type="http://schemas.openxmlformats.org/officeDocument/2006/relationships/hyperlink" Target="https://www.stmargarets.vic.edu.au/" TargetMode="External"/><Relationship Id="rId398" Type="http://schemas.openxmlformats.org/officeDocument/2006/relationships/hyperlink" Target="http://www.castertonsc.vic.edu.au/" TargetMode="External"/><Relationship Id="rId521" Type="http://schemas.openxmlformats.org/officeDocument/2006/relationships/hyperlink" Target="https://www.mentonegirls.vic.edu.au/" TargetMode="External"/><Relationship Id="rId619" Type="http://schemas.openxmlformats.org/officeDocument/2006/relationships/hyperlink" Target="https://www.wyndhamcentralsc.vic.edu.au/" TargetMode="External"/><Relationship Id="rId1151" Type="http://schemas.openxmlformats.org/officeDocument/2006/relationships/hyperlink" Target="mailto:info@ecg.vic.edu.au" TargetMode="External"/><Relationship Id="rId1249" Type="http://schemas.openxmlformats.org/officeDocument/2006/relationships/hyperlink" Target="mailto:echuca.ss@education.vic.gov.au" TargetMode="External"/><Relationship Id="rId95" Type="http://schemas.openxmlformats.org/officeDocument/2006/relationships/hyperlink" Target="http://www.mansfieldsc.vic.edu.au/" TargetMode="External"/><Relationship Id="rId160" Type="http://schemas.openxmlformats.org/officeDocument/2006/relationships/hyperlink" Target="https://www.ivanhoe.com.au/" TargetMode="External"/><Relationship Id="rId826" Type="http://schemas.openxmlformats.org/officeDocument/2006/relationships/hyperlink" Target="https://www.beaconhills.vic.edu.au/" TargetMode="External"/><Relationship Id="rId1011" Type="http://schemas.openxmlformats.org/officeDocument/2006/relationships/hyperlink" Target="https://hawkesdalecol.vic.edu.au/" TargetMode="External"/><Relationship Id="rId1109" Type="http://schemas.openxmlformats.org/officeDocument/2006/relationships/hyperlink" Target="mailto:maffra.sc@education.vic.gov.au" TargetMode="External"/><Relationship Id="rId1456" Type="http://schemas.openxmlformats.org/officeDocument/2006/relationships/hyperlink" Target="mailto:mprusac@mlmc.vic.edu.au" TargetMode="External"/><Relationship Id="rId1663" Type="http://schemas.openxmlformats.org/officeDocument/2006/relationships/hyperlink" Target="mailto:Emmily.Pratt@education.vic.gov.au" TargetMode="External"/><Relationship Id="rId258" Type="http://schemas.openxmlformats.org/officeDocument/2006/relationships/hyperlink" Target="https://heritagecollege.vic.edu.au/" TargetMode="External"/><Relationship Id="rId465" Type="http://schemas.openxmlformats.org/officeDocument/2006/relationships/hyperlink" Target="https://www.berrystreet.org.au/" TargetMode="External"/><Relationship Id="rId672" Type="http://schemas.openxmlformats.org/officeDocument/2006/relationships/hyperlink" Target="https://www.merriangsds.vic.edu.au/" TargetMode="External"/><Relationship Id="rId1095" Type="http://schemas.openxmlformats.org/officeDocument/2006/relationships/hyperlink" Target="mailto:brauer.sc@edumail.vic.gov.au" TargetMode="External"/><Relationship Id="rId1316" Type="http://schemas.openxmlformats.org/officeDocument/2006/relationships/hyperlink" Target="mailto:info@baysidecc.vic.edu.au" TargetMode="External"/><Relationship Id="rId1523" Type="http://schemas.openxmlformats.org/officeDocument/2006/relationships/hyperlink" Target="mailto:stbedes@stbedes.catholic.edu.au" TargetMode="External"/><Relationship Id="rId1730" Type="http://schemas.openxmlformats.org/officeDocument/2006/relationships/hyperlink" Target="mailto:Kit.Rotthier@education.vic.gov.au" TargetMode="External"/><Relationship Id="rId22" Type="http://schemas.openxmlformats.org/officeDocument/2006/relationships/hyperlink" Target="mailto:yarra.hills.sc@education.vic.gov.au" TargetMode="External"/><Relationship Id="rId118" Type="http://schemas.openxmlformats.org/officeDocument/2006/relationships/hyperlink" Target="https://www.capabilitybuilding.org.au/about-edspace" TargetMode="External"/><Relationship Id="rId325" Type="http://schemas.openxmlformats.org/officeDocument/2006/relationships/hyperlink" Target="http://www.lavershillp12c.vic.edu.au/" TargetMode="External"/><Relationship Id="rId532" Type="http://schemas.openxmlformats.org/officeDocument/2006/relationships/hyperlink" Target="https://www.boroniak-12.vic.edu.au/" TargetMode="External"/><Relationship Id="rId977" Type="http://schemas.openxmlformats.org/officeDocument/2006/relationships/hyperlink" Target="mailto:info@sbc.vic.edu.au" TargetMode="External"/><Relationship Id="rId1162" Type="http://schemas.openxmlformats.org/officeDocument/2006/relationships/hyperlink" Target="https://www.ames.net.au/" TargetMode="External"/><Relationship Id="rId171" Type="http://schemas.openxmlformats.org/officeDocument/2006/relationships/hyperlink" Target="https://www.waratahsds.vic.edu.au/" TargetMode="External"/><Relationship Id="rId837" Type="http://schemas.openxmlformats.org/officeDocument/2006/relationships/hyperlink" Target="mailto:hampton.park.sc@edumail.vic.gov.au" TargetMode="External"/><Relationship Id="rId1022" Type="http://schemas.openxmlformats.org/officeDocument/2006/relationships/hyperlink" Target="mailto:diamond.valley.co@education.vic.gov.au" TargetMode="External"/><Relationship Id="rId1467" Type="http://schemas.openxmlformats.org/officeDocument/2006/relationships/hyperlink" Target="mailto:mccarthyj@smbg.vic.edu.au" TargetMode="External"/><Relationship Id="rId1674" Type="http://schemas.openxmlformats.org/officeDocument/2006/relationships/hyperlink" Target="mailto:jperkins@cathedralcollege.vic.edu.au" TargetMode="External"/><Relationship Id="rId269" Type="http://schemas.openxmlformats.org/officeDocument/2006/relationships/hyperlink" Target="http://www.berwickcollege.vic.edu.au/" TargetMode="External"/><Relationship Id="rId476" Type="http://schemas.openxmlformats.org/officeDocument/2006/relationships/hyperlink" Target="https://www.willihigh.vic.edu.au/" TargetMode="External"/><Relationship Id="rId683" Type="http://schemas.openxmlformats.org/officeDocument/2006/relationships/hyperlink" Target="https://www.google.com/search?client=safari&amp;rls=en&amp;q=Northside+Christian+College&amp;ie=UTF-8&amp;oe=UTF-8" TargetMode="External"/><Relationship Id="rId890" Type="http://schemas.openxmlformats.org/officeDocument/2006/relationships/hyperlink" Target="https://www.ouyenp12college.vic.edu.au/" TargetMode="External"/><Relationship Id="rId904" Type="http://schemas.openxmlformats.org/officeDocument/2006/relationships/hyperlink" Target="https://www.seymourcollege.vic.edu.au/" TargetMode="External"/><Relationship Id="rId1327" Type="http://schemas.openxmlformats.org/officeDocument/2006/relationships/hyperlink" Target="mailto:info@seda.vic.edu.au" TargetMode="External"/><Relationship Id="rId1534" Type="http://schemas.openxmlformats.org/officeDocument/2006/relationships/hyperlink" Target="mailto:cburke@chairo.vic.edu.au" TargetMode="External"/><Relationship Id="rId1741" Type="http://schemas.openxmlformats.org/officeDocument/2006/relationships/hyperlink" Target="https://prace.vic.edu.au/" TargetMode="External"/><Relationship Id="rId33" Type="http://schemas.openxmlformats.org/officeDocument/2006/relationships/hyperlink" Target="mailto:casterton.sc@edumail.vic.gov.au" TargetMode="External"/><Relationship Id="rId129" Type="http://schemas.openxmlformats.org/officeDocument/2006/relationships/hyperlink" Target="https://vmch.com/services/st-pauls-college/our-school/" TargetMode="External"/><Relationship Id="rId336" Type="http://schemas.openxmlformats.org/officeDocument/2006/relationships/hyperlink" Target="https://www.croxton.vic.edu.au/" TargetMode="External"/><Relationship Id="rId543" Type="http://schemas.openxmlformats.org/officeDocument/2006/relationships/hyperlink" Target="https://hopetounp12.vic.edu.au/" TargetMode="External"/><Relationship Id="rId988" Type="http://schemas.openxmlformats.org/officeDocument/2006/relationships/hyperlink" Target="https://msc.aiahome.net/" TargetMode="External"/><Relationship Id="rId1173" Type="http://schemas.openxmlformats.org/officeDocument/2006/relationships/hyperlink" Target="mailto:Homestead.Senior.SC@education.vic.gov.au" TargetMode="External"/><Relationship Id="rId1380" Type="http://schemas.openxmlformats.org/officeDocument/2006/relationships/hyperlink" Target="mailto:info@melbournepolytechnic.edu.au" TargetMode="External"/><Relationship Id="rId1601" Type="http://schemas.openxmlformats.org/officeDocument/2006/relationships/hyperlink" Target="mailto:m.heron@balcombegrammar.vic.edu.au" TargetMode="External"/><Relationship Id="rId182" Type="http://schemas.openxmlformats.org/officeDocument/2006/relationships/hyperlink" Target="https://wrc.vic.edu.au/" TargetMode="External"/><Relationship Id="rId403" Type="http://schemas.openxmlformats.org/officeDocument/2006/relationships/hyperlink" Target="http://www.bssc.edu.au/" TargetMode="External"/><Relationship Id="rId750" Type="http://schemas.openxmlformats.org/officeDocument/2006/relationships/hyperlink" Target="https://www.swsc.vic.edu.au/" TargetMode="External"/><Relationship Id="rId848" Type="http://schemas.openxmlformats.org/officeDocument/2006/relationships/hyperlink" Target="mailto:community@mggs.vic.edu.au" TargetMode="External"/><Relationship Id="rId1033" Type="http://schemas.openxmlformats.org/officeDocument/2006/relationships/hyperlink" Target="https://stawellsc.vic.edu.au/" TargetMode="External"/><Relationship Id="rId1478" Type="http://schemas.openxmlformats.org/officeDocument/2006/relationships/hyperlink" Target="mailto:faya.mrad@education.vic.gov.au" TargetMode="External"/><Relationship Id="rId1685" Type="http://schemas.openxmlformats.org/officeDocument/2006/relationships/hyperlink" Target="mailto:clennie@korowa.vic.edu.au" TargetMode="External"/><Relationship Id="rId487" Type="http://schemas.openxmlformats.org/officeDocument/2006/relationships/hyperlink" Target="https://www.humegrammar.vic.edu.au/front" TargetMode="External"/><Relationship Id="rId610" Type="http://schemas.openxmlformats.org/officeDocument/2006/relationships/hyperlink" Target="http://www.croydonsds.vic.edu.au/" TargetMode="External"/><Relationship Id="rId694" Type="http://schemas.openxmlformats.org/officeDocument/2006/relationships/hyperlink" Target="mailto:lalor.sc@education.vic.gov.au" TargetMode="External"/><Relationship Id="rId708" Type="http://schemas.openxmlformats.org/officeDocument/2006/relationships/hyperlink" Target="https://www.google.com/search?client=safari&amp;rls=en&amp;q=Epping+Secondary+College&amp;ie=UTF-8&amp;oe=UTF-8" TargetMode="External"/><Relationship Id="rId915" Type="http://schemas.openxmlformats.org/officeDocument/2006/relationships/hyperlink" Target="http://www.numurkahsc.vic.edu.au/" TargetMode="External"/><Relationship Id="rId1240" Type="http://schemas.openxmlformats.org/officeDocument/2006/relationships/hyperlink" Target="mailto:scoresby.sc@edumail.vic.gov.au" TargetMode="External"/><Relationship Id="rId1338" Type="http://schemas.openxmlformats.org/officeDocument/2006/relationships/hyperlink" Target="mailto:gisborne.sc@education.vic.gov.au" TargetMode="External"/><Relationship Id="rId1545" Type="http://schemas.openxmlformats.org/officeDocument/2006/relationships/hyperlink" Target="mailto:l.bonini@cccc.vic.edu.au" TargetMode="External"/><Relationship Id="rId347" Type="http://schemas.openxmlformats.org/officeDocument/2006/relationships/hyperlink" Target="https://www.stjohnspreston.vic.edu.au/" TargetMode="External"/><Relationship Id="rId999" Type="http://schemas.openxmlformats.org/officeDocument/2006/relationships/hyperlink" Target="mailto:john.fawkner.sc@education.vic.gov.au" TargetMode="External"/><Relationship Id="rId1100" Type="http://schemas.openxmlformats.org/officeDocument/2006/relationships/hyperlink" Target="https://www.wblcoll.vic.edu.au/" TargetMode="External"/><Relationship Id="rId1184" Type="http://schemas.openxmlformats.org/officeDocument/2006/relationships/hyperlink" Target="mailto:highview@highview.vic.edu.au" TargetMode="External"/><Relationship Id="rId1405" Type="http://schemas.openxmlformats.org/officeDocument/2006/relationships/hyperlink" Target="http://harvestercollege.vic.edu.au/" TargetMode="External"/><Relationship Id="rId1752" Type="http://schemas.openxmlformats.org/officeDocument/2006/relationships/hyperlink" Target="mailto:Darren.Spiteri@education.vic.gov.au" TargetMode="External"/><Relationship Id="rId44" Type="http://schemas.openxmlformats.org/officeDocument/2006/relationships/hyperlink" Target="https://www.google.com/search?client=safari&amp;rls=en&amp;sxsrf=ALeKk01s8JA8AgjSr2OL6zFHLPgOtKuOFA%3A1607991401795&amp;ei=aQDYX4WRMJ7G4-EP1pmnMA&amp;q=keysborough+secondary+college+acacia+campus&amp;gs_ssp=eJwFwU0ORjAQANB8W_kO0Y2VhVFa5QguIWM6SvwUDdHbey_55y4v5HS6x_QRfm0Kr0ari7JS1FQK2DYtvFhKqFWtBqlHbUbTZQvHMPjL324SgcnvFq8oyK8rOxZISDMKwu24wwegrh-D&amp;oq=keysborough+secondary+college+ac&amp;gs_lcp=CgZwc3ktYWIQARgAMg4ILhDHARCvARDJAxCTAjICCCY6BAgAEEc6BQgAEMkDOggILhDHARCvAToECAAQQzoCCABQoylYsStg1zVoAHABeACAAboBiAGSBJIBAzAuM5gBAKABAaoBB2d3cy13aXrIAQjAAQE&amp;sclient=psy-ab" TargetMode="External"/><Relationship Id="rId554" Type="http://schemas.openxmlformats.org/officeDocument/2006/relationships/hyperlink" Target="https://www.lowanna.vic.edu.au/" TargetMode="External"/><Relationship Id="rId761" Type="http://schemas.openxmlformats.org/officeDocument/2006/relationships/hyperlink" Target="http://www.mesc.vic.edu.au/" TargetMode="External"/><Relationship Id="rId859" Type="http://schemas.openxmlformats.org/officeDocument/2006/relationships/hyperlink" Target="mailto:University.hs@education.vic.gov.au" TargetMode="External"/><Relationship Id="rId1391" Type="http://schemas.openxmlformats.org/officeDocument/2006/relationships/hyperlink" Target="https://www.oneschoolglobal.com/campus/australia/berwick/" TargetMode="External"/><Relationship Id="rId1489" Type="http://schemas.openxmlformats.org/officeDocument/2006/relationships/hyperlink" Target="mailto:kaylee.mackenzie@education.vic.gov.au" TargetMode="External"/><Relationship Id="rId1612" Type="http://schemas.openxmlformats.org/officeDocument/2006/relationships/hyperlink" Target="mailto:guinanee@stkevins.vic.edu.au" TargetMode="External"/><Relationship Id="rId1696" Type="http://schemas.openxmlformats.org/officeDocument/2006/relationships/hyperlink" Target="mailto:brenton.powell@education.vic.gov.au" TargetMode="External"/><Relationship Id="rId193" Type="http://schemas.openxmlformats.org/officeDocument/2006/relationships/hyperlink" Target="https://www.auburnhs.vic.edu.au/" TargetMode="External"/><Relationship Id="rId207" Type="http://schemas.openxmlformats.org/officeDocument/2006/relationships/hyperlink" Target="mailto:mdcs@mdcs.vic.edu.au" TargetMode="External"/><Relationship Id="rId414" Type="http://schemas.openxmlformats.org/officeDocument/2006/relationships/hyperlink" Target="https://www.haileybury.com.au/" TargetMode="External"/><Relationship Id="rId498" Type="http://schemas.openxmlformats.org/officeDocument/2006/relationships/hyperlink" Target="mailto:rider.damien.c@edumail.vic.gov.au" TargetMode="External"/><Relationship Id="rId621" Type="http://schemas.openxmlformats.org/officeDocument/2006/relationships/hyperlink" Target="mailto:info@westbourne.vic.edu.au" TargetMode="External"/><Relationship Id="rId1044" Type="http://schemas.openxmlformats.org/officeDocument/2006/relationships/hyperlink" Target="mailto:enquiries@leonsec.vic.edu.au" TargetMode="External"/><Relationship Id="rId1251" Type="http://schemas.openxmlformats.org/officeDocument/2006/relationships/hyperlink" Target="mailto:rochester.sc@edumail.vic.gov.au" TargetMode="External"/><Relationship Id="rId1349" Type="http://schemas.openxmlformats.org/officeDocument/2006/relationships/hyperlink" Target="mailto:braybrook.sc@edumail.vic.gov.au" TargetMode="External"/><Relationship Id="rId260" Type="http://schemas.openxmlformats.org/officeDocument/2006/relationships/hyperlink" Target="https://www.billanook.vic.edu.au/" TargetMode="External"/><Relationship Id="rId719" Type="http://schemas.openxmlformats.org/officeDocument/2006/relationships/hyperlink" Target="https://www.google.com/search?client=safari&amp;rls=en&amp;q=Vermont+South+Special+School&amp;ie=UTF-8&amp;oe=UTF-8" TargetMode="External"/><Relationship Id="rId926" Type="http://schemas.openxmlformats.org/officeDocument/2006/relationships/hyperlink" Target="mailto:ashwood.hs@edumail.vic.gov.au" TargetMode="External"/><Relationship Id="rId1111" Type="http://schemas.openxmlformats.org/officeDocument/2006/relationships/hyperlink" Target="http://www.salecollege.vic.edu.au/" TargetMode="External"/><Relationship Id="rId1556" Type="http://schemas.openxmlformats.org/officeDocument/2006/relationships/hyperlink" Target="mailto:richard.geary@shcy.vic.edu.au" TargetMode="External"/><Relationship Id="rId1763" Type="http://schemas.openxmlformats.org/officeDocument/2006/relationships/hyperlink" Target="mailto:chelsea.carter@education.vic.gov.au" TargetMode="External"/><Relationship Id="rId55" Type="http://schemas.openxmlformats.org/officeDocument/2006/relationships/hyperlink" Target="mailto:info@berrystreet.org.au" TargetMode="External"/><Relationship Id="rId120" Type="http://schemas.openxmlformats.org/officeDocument/2006/relationships/hyperlink" Target="mailto:admin@fcjbenalla.catholic.edu.au" TargetMode="External"/><Relationship Id="rId358" Type="http://schemas.openxmlformats.org/officeDocument/2006/relationships/hyperlink" Target="http://www.orbostsc.vic.edu.au/" TargetMode="External"/><Relationship Id="rId565" Type="http://schemas.openxmlformats.org/officeDocument/2006/relationships/hyperlink" Target="https://www.eastloddp12.vic.edu.au/" TargetMode="External"/><Relationship Id="rId772" Type="http://schemas.openxmlformats.org/officeDocument/2006/relationships/hyperlink" Target="https://www.toorakcollege.vic.edu.au/" TargetMode="External"/><Relationship Id="rId1195" Type="http://schemas.openxmlformats.org/officeDocument/2006/relationships/hyperlink" Target="mailto:charles.la.trobe.p12@edumail.vic.gov.au" TargetMode="External"/><Relationship Id="rId1209" Type="http://schemas.openxmlformats.org/officeDocument/2006/relationships/hyperlink" Target="mailto:cann.river.p12@edumail.vic.gov.au" TargetMode="External"/><Relationship Id="rId1416" Type="http://schemas.openxmlformats.org/officeDocument/2006/relationships/hyperlink" Target="mailto:gtec@gordontafe.edu.au" TargetMode="External"/><Relationship Id="rId1623" Type="http://schemas.openxmlformats.org/officeDocument/2006/relationships/hyperlink" Target="mailto:merryn.rees@education.vic.gov.au" TargetMode="External"/><Relationship Id="rId218" Type="http://schemas.openxmlformats.org/officeDocument/2006/relationships/hyperlink" Target="https://www.mlmc.vic.edu.au/" TargetMode="External"/><Relationship Id="rId425" Type="http://schemas.openxmlformats.org/officeDocument/2006/relationships/hyperlink" Target="https://www.berrystreet.org.au/" TargetMode="External"/><Relationship Id="rId632" Type="http://schemas.openxmlformats.org/officeDocument/2006/relationships/hyperlink" Target="mailto:suzanne.cory.hs@education.vic.gov.au" TargetMode="External"/><Relationship Id="rId1055" Type="http://schemas.openxmlformats.org/officeDocument/2006/relationships/hyperlink" Target="mailto:balmoral.k12.cc@edumail.vic.gov.au" TargetMode="External"/><Relationship Id="rId1262" Type="http://schemas.openxmlformats.org/officeDocument/2006/relationships/hyperlink" Target="mailto:bcc@balcc.vic.edu.au" TargetMode="External"/><Relationship Id="rId271" Type="http://schemas.openxmlformats.org/officeDocument/2006/relationships/hyperlink" Target="https://www.carringbush.org.au/" TargetMode="External"/><Relationship Id="rId937" Type="http://schemas.openxmlformats.org/officeDocument/2006/relationships/hyperlink" Target="https://www.mazenod.vic.edu.au/" TargetMode="External"/><Relationship Id="rId1122" Type="http://schemas.openxmlformats.org/officeDocument/2006/relationships/hyperlink" Target="https://www.blackburnhs.vic.edu.au/" TargetMode="External"/><Relationship Id="rId1567" Type="http://schemas.openxmlformats.org/officeDocument/2006/relationships/hyperlink" Target="mailto:Fionna.Wooller@education.vic.gov.au" TargetMode="External"/><Relationship Id="rId1774" Type="http://schemas.openxmlformats.org/officeDocument/2006/relationships/hyperlink" Target="mailto:marisa.rizio@education.vic.gov.au" TargetMode="External"/><Relationship Id="rId66" Type="http://schemas.openxmlformats.org/officeDocument/2006/relationships/hyperlink" Target="mailto:Geelong.hs@education.vic.gov.au" TargetMode="External"/><Relationship Id="rId131" Type="http://schemas.openxmlformats.org/officeDocument/2006/relationships/hyperlink" Target="mailto:keilor.downs.sc@edumail.vic.gov.au" TargetMode="External"/><Relationship Id="rId369" Type="http://schemas.openxmlformats.org/officeDocument/2006/relationships/hyperlink" Target="https://www.mcclellandcollege.vic.edu.au/" TargetMode="External"/><Relationship Id="rId576" Type="http://schemas.openxmlformats.org/officeDocument/2006/relationships/hyperlink" Target="https://www.marcellin.vic.edu.au/" TargetMode="External"/><Relationship Id="rId783" Type="http://schemas.openxmlformats.org/officeDocument/2006/relationships/hyperlink" Target="mailto:montague.ec@education.vic.gov.au" TargetMode="External"/><Relationship Id="rId990" Type="http://schemas.openxmlformats.org/officeDocument/2006/relationships/hyperlink" Target="https://www.brunswick.vic.edu.au/" TargetMode="External"/><Relationship Id="rId1427" Type="http://schemas.openxmlformats.org/officeDocument/2006/relationships/hyperlink" Target="mailto:mildura@sunitafe.edu.au" TargetMode="External"/><Relationship Id="rId1634" Type="http://schemas.openxmlformats.org/officeDocument/2006/relationships/hyperlink" Target="mailto:George.Conway@education.vic.gov.au" TargetMode="External"/><Relationship Id="rId229" Type="http://schemas.openxmlformats.org/officeDocument/2006/relationships/hyperlink" Target="mailto:mooroolbark.co@education.vic.gov.au" TargetMode="External"/><Relationship Id="rId436" Type="http://schemas.openxmlformats.org/officeDocument/2006/relationships/hyperlink" Target="https://www.ggs.vic.edu.au/" TargetMode="External"/><Relationship Id="rId643" Type="http://schemas.openxmlformats.org/officeDocument/2006/relationships/hyperlink" Target="mailto:admin@icom.vic.edu.au" TargetMode="External"/><Relationship Id="rId1066" Type="http://schemas.openxmlformats.org/officeDocument/2006/relationships/hyperlink" Target="https://www.lornep12.vic.edu.au/" TargetMode="External"/><Relationship Id="rId1273" Type="http://schemas.openxmlformats.org/officeDocument/2006/relationships/hyperlink" Target="mailto:office@loyola.vic.edu.au" TargetMode="External"/><Relationship Id="rId1480" Type="http://schemas.openxmlformats.org/officeDocument/2006/relationships/hyperlink" Target="mailto:Jane.Altermatt@education.vic.gov.au" TargetMode="External"/><Relationship Id="rId850" Type="http://schemas.openxmlformats.org/officeDocument/2006/relationships/hyperlink" Target="mailto:mgs@mgs.vic.edu.au" TargetMode="External"/><Relationship Id="rId948" Type="http://schemas.openxmlformats.org/officeDocument/2006/relationships/hyperlink" Target="mailto:south.oakleigh.sc@edumail.vic.gov.au" TargetMode="External"/><Relationship Id="rId1133" Type="http://schemas.openxmlformats.org/officeDocument/2006/relationships/hyperlink" Target="mailto:kwc@kingswoodcollege.vic.edu.au" TargetMode="External"/><Relationship Id="rId1578" Type="http://schemas.openxmlformats.org/officeDocument/2006/relationships/hyperlink" Target="mailto:melanie.henry@education.vic.gov.au" TargetMode="External"/><Relationship Id="rId1701" Type="http://schemas.openxmlformats.org/officeDocument/2006/relationships/hyperlink" Target="mailto:mj@stbedes.catholic.edu.au" TargetMode="External"/><Relationship Id="rId1785" Type="http://schemas.openxmlformats.org/officeDocument/2006/relationships/hyperlink" Target="mailto:officer.sc@edumail.vic.gov.au" TargetMode="External"/><Relationship Id="rId77" Type="http://schemas.openxmlformats.org/officeDocument/2006/relationships/hyperlink" Target="mailto:oberon.hs@education.vic.gov.au" TargetMode="External"/><Relationship Id="rId282" Type="http://schemas.openxmlformats.org/officeDocument/2006/relationships/hyperlink" Target="https://hpsc.vic.edu.au/" TargetMode="External"/><Relationship Id="rId503" Type="http://schemas.openxmlformats.org/officeDocument/2006/relationships/hyperlink" Target="mailto:meadowfair@sirius.vic.edu.au" TargetMode="External"/><Relationship Id="rId587" Type="http://schemas.openxmlformats.org/officeDocument/2006/relationships/hyperlink" Target="https://www.maribsc.vic.edu.au/" TargetMode="External"/><Relationship Id="rId710" Type="http://schemas.openxmlformats.org/officeDocument/2006/relationships/hyperlink" Target="https://www.google.com/search?client=safari&amp;rls=en&amp;q=Edgars+Creek+Secondary+College&amp;ie=UTF-8&amp;oe=UTF-8" TargetMode="External"/><Relationship Id="rId808" Type="http://schemas.openxmlformats.org/officeDocument/2006/relationships/hyperlink" Target="https://www.ames.net.au/" TargetMode="External"/><Relationship Id="rId1340" Type="http://schemas.openxmlformats.org/officeDocument/2006/relationships/hyperlink" Target="mailto:principal@shckyneton.catholic.edu.au" TargetMode="External"/><Relationship Id="rId1438" Type="http://schemas.openxmlformats.org/officeDocument/2006/relationships/hyperlink" Target="mailto:swanhill@sunitafe.edu.au" TargetMode="External"/><Relationship Id="rId1645" Type="http://schemas.openxmlformats.org/officeDocument/2006/relationships/hyperlink" Target="mailto:Rachel.Gordon@education.vic.gov.au" TargetMode="External"/><Relationship Id="rId8" Type="http://schemas.openxmlformats.org/officeDocument/2006/relationships/hyperlink" Target="mailto:pakenham.sc@edumail.vic.gov.au" TargetMode="External"/><Relationship Id="rId142" Type="http://schemas.openxmlformats.org/officeDocument/2006/relationships/hyperlink" Target="http://www.lakebolacc.vic.edu.au/" TargetMode="External"/><Relationship Id="rId447" Type="http://schemas.openxmlformats.org/officeDocument/2006/relationships/hyperlink" Target="https://www.oberonhs.vic.edu.au/site/" TargetMode="External"/><Relationship Id="rId794" Type="http://schemas.openxmlformats.org/officeDocument/2006/relationships/hyperlink" Target="https://www.loretotoorak.vic.edu.au/" TargetMode="External"/><Relationship Id="rId1077" Type="http://schemas.openxmlformats.org/officeDocument/2006/relationships/hyperlink" Target="mailto:swan.hill.c@education.vic.gov.au" TargetMode="External"/><Relationship Id="rId1200" Type="http://schemas.openxmlformats.org/officeDocument/2006/relationships/hyperlink" Target="mailto:info@nhs.vic.edu.au" TargetMode="External"/><Relationship Id="rId654" Type="http://schemas.openxmlformats.org/officeDocument/2006/relationships/hyperlink" Target="mailto:principal@ecmelb.catholic.edu.au" TargetMode="External"/><Relationship Id="rId861" Type="http://schemas.openxmlformats.org/officeDocument/2006/relationships/hyperlink" Target="http://vcass.vic.edu.au/" TargetMode="External"/><Relationship Id="rId959" Type="http://schemas.openxmlformats.org/officeDocument/2006/relationships/hyperlink" Target="https://glenallen-sch.vic.edu.au/" TargetMode="External"/><Relationship Id="rId1284" Type="http://schemas.openxmlformats.org/officeDocument/2006/relationships/hyperlink" Target="mailto:neerim.sc@edumail.vic.gov.au" TargetMode="External"/><Relationship Id="rId1491" Type="http://schemas.openxmlformats.org/officeDocument/2006/relationships/hyperlink" Target="mailto:allgood.giselle.m@edumail.vic.gov.au" TargetMode="External"/><Relationship Id="rId1505" Type="http://schemas.openxmlformats.org/officeDocument/2006/relationships/hyperlink" Target="mailto:bendigo.sds@education.vic.gov.au" TargetMode="External"/><Relationship Id="rId1589" Type="http://schemas.openxmlformats.org/officeDocument/2006/relationships/hyperlink" Target="mailto:andrew.prentice@education.vic.gov.au" TargetMode="External"/><Relationship Id="rId1712" Type="http://schemas.openxmlformats.org/officeDocument/2006/relationships/hyperlink" Target="mailto:angela.diciocco@ivanhoe.com.au" TargetMode="External"/><Relationship Id="rId293" Type="http://schemas.openxmlformats.org/officeDocument/2006/relationships/hyperlink" Target="https://www.sophiamundi.vic.edu.au/" TargetMode="External"/><Relationship Id="rId307" Type="http://schemas.openxmlformats.org/officeDocument/2006/relationships/hyperlink" Target="https://www.alphington.vic.edu.au/" TargetMode="External"/><Relationship Id="rId514" Type="http://schemas.openxmlformats.org/officeDocument/2006/relationships/hyperlink" Target="mailto:sunbury.macedon.ranges.bullengarook@education.vic.gov.au" TargetMode="External"/><Relationship Id="rId721" Type="http://schemas.openxmlformats.org/officeDocument/2006/relationships/hyperlink" Target="https://www.vermont-south-ss.vic.edu.au/" TargetMode="External"/><Relationship Id="rId1144" Type="http://schemas.openxmlformats.org/officeDocument/2006/relationships/hyperlink" Target="https://www.chisholm.edu.au/" TargetMode="External"/><Relationship Id="rId1351" Type="http://schemas.openxmlformats.org/officeDocument/2006/relationships/hyperlink" Target="mailto:info@footscray.vic.edu.au" TargetMode="External"/><Relationship Id="rId1449" Type="http://schemas.openxmlformats.org/officeDocument/2006/relationships/hyperlink" Target="mailto:WoolcockK@cggs.vic.edu.au" TargetMode="External"/><Relationship Id="rId1796" Type="http://schemas.openxmlformats.org/officeDocument/2006/relationships/hyperlink" Target="mailto:huy.le@education.vic.gov.au" TargetMode="External"/><Relationship Id="rId88" Type="http://schemas.openxmlformats.org/officeDocument/2006/relationships/hyperlink" Target="mailto:gladstone.park.sc@education.vic.gov.au" TargetMode="External"/><Relationship Id="rId153" Type="http://schemas.openxmlformats.org/officeDocument/2006/relationships/hyperlink" Target="https://www.phoenix.vic.edu.au/" TargetMode="External"/><Relationship Id="rId360" Type="http://schemas.openxmlformats.org/officeDocument/2006/relationships/hyperlink" Target="https://www.baysidecc.vic.edu.au/" TargetMode="External"/><Relationship Id="rId598" Type="http://schemas.openxmlformats.org/officeDocument/2006/relationships/hyperlink" Target="http://melba.vic.edu.au/" TargetMode="External"/><Relationship Id="rId819" Type="http://schemas.openxmlformats.org/officeDocument/2006/relationships/hyperlink" Target="mailto:copperfield.co@education.vic.gov.au" TargetMode="External"/><Relationship Id="rId1004" Type="http://schemas.openxmlformats.org/officeDocument/2006/relationships/hyperlink" Target="https://sydneyrdcs.wordpress.com/" TargetMode="External"/><Relationship Id="rId1211" Type="http://schemas.openxmlformats.org/officeDocument/2006/relationships/hyperlink" Target="mailto:portland.sc@edumail.vic.gov.au" TargetMode="External"/><Relationship Id="rId1656" Type="http://schemas.openxmlformats.org/officeDocument/2006/relationships/hyperlink" Target="mailto:ronan.osullivan@education.vic.gov.au" TargetMode="External"/><Relationship Id="rId220" Type="http://schemas.openxmlformats.org/officeDocument/2006/relationships/hyperlink" Target="https://www.siena.vic.edu.au/" TargetMode="External"/><Relationship Id="rId458" Type="http://schemas.openxmlformats.org/officeDocument/2006/relationships/hyperlink" Target="https://www.gssc.vic.edu.au/" TargetMode="External"/><Relationship Id="rId665" Type="http://schemas.openxmlformats.org/officeDocument/2006/relationships/hyperlink" Target="http://www.wssc.vic.edu.au/" TargetMode="External"/><Relationship Id="rId872" Type="http://schemas.openxmlformats.org/officeDocument/2006/relationships/hyperlink" Target="http://www.vcd.vic.edu.au/" TargetMode="External"/><Relationship Id="rId1088" Type="http://schemas.openxmlformats.org/officeDocument/2006/relationships/hyperlink" Target="https://www.whs.vic.edu.au/" TargetMode="External"/><Relationship Id="rId1295" Type="http://schemas.openxmlformats.org/officeDocument/2006/relationships/hyperlink" Target="mailto:info@cgsc.vic.edu.au" TargetMode="External"/><Relationship Id="rId1309" Type="http://schemas.openxmlformats.org/officeDocument/2006/relationships/hyperlink" Target="mailto:east.gippsland.ss@education.vic.gov.au" TargetMode="External"/><Relationship Id="rId1516" Type="http://schemas.openxmlformats.org/officeDocument/2006/relationships/hyperlink" Target="https://www.thegordon.edu.au/gtec" TargetMode="External"/><Relationship Id="rId1723" Type="http://schemas.openxmlformats.org/officeDocument/2006/relationships/hyperlink" Target="mailto:Brooke.Henderson@education.vic.gov.au" TargetMode="External"/><Relationship Id="rId15" Type="http://schemas.openxmlformats.org/officeDocument/2006/relationships/hyperlink" Target="mailto:hallam.senior.sc@edumail.vic.gov.au" TargetMode="External"/><Relationship Id="rId318" Type="http://schemas.openxmlformats.org/officeDocument/2006/relationships/hyperlink" Target="https://www.wcc.vic.edu.au/" TargetMode="External"/><Relationship Id="rId525" Type="http://schemas.openxmlformats.org/officeDocument/2006/relationships/hyperlink" Target="http://www.parkdalesc.vic.edu.au/" TargetMode="External"/><Relationship Id="rId732" Type="http://schemas.openxmlformats.org/officeDocument/2006/relationships/hyperlink" Target="mailto:info@sion.catholic.edu.au" TargetMode="External"/><Relationship Id="rId1155" Type="http://schemas.openxmlformats.org/officeDocument/2006/relationships/hyperlink" Target="https://www.ames.net.au/" TargetMode="External"/><Relationship Id="rId1362" Type="http://schemas.openxmlformats.org/officeDocument/2006/relationships/hyperlink" Target="mailto:ccw@ccw.vic.edu.au" TargetMode="External"/><Relationship Id="rId99" Type="http://schemas.openxmlformats.org/officeDocument/2006/relationships/hyperlink" Target="https://mountrowan.net.au/" TargetMode="External"/><Relationship Id="rId164" Type="http://schemas.openxmlformats.org/officeDocument/2006/relationships/hyperlink" Target="http://www.montysc.vic.edu.au/" TargetMode="External"/><Relationship Id="rId371" Type="http://schemas.openxmlformats.org/officeDocument/2006/relationships/hyperlink" Target="https://mounterin.vic.edu.au/" TargetMode="External"/><Relationship Id="rId1015" Type="http://schemas.openxmlformats.org/officeDocument/2006/relationships/hyperlink" Target="http://asc.vic.edu.au/" TargetMode="External"/><Relationship Id="rId1222" Type="http://schemas.openxmlformats.org/officeDocument/2006/relationships/hyperlink" Target="mailto:jennings.street.sch@education.vic.gov.au" TargetMode="External"/><Relationship Id="rId1667" Type="http://schemas.openxmlformats.org/officeDocument/2006/relationships/hyperlink" Target="mailto:cwolfaardt@bhcs.vic.edu.au" TargetMode="External"/><Relationship Id="rId469" Type="http://schemas.openxmlformats.org/officeDocument/2006/relationships/hyperlink" Target="http://rainbowp12.vic.edu.au/" TargetMode="External"/><Relationship Id="rId676" Type="http://schemas.openxmlformats.org/officeDocument/2006/relationships/hyperlink" Target="https://thomassc.vic.edu.au/" TargetMode="External"/><Relationship Id="rId883" Type="http://schemas.openxmlformats.org/officeDocument/2006/relationships/hyperlink" Target="mailto:admin@scg.vic.edu.au" TargetMode="External"/><Relationship Id="rId1099" Type="http://schemas.openxmlformats.org/officeDocument/2006/relationships/hyperlink" Target="mailto:reception@kings.vic.edu.au" TargetMode="External"/><Relationship Id="rId1527" Type="http://schemas.openxmlformats.org/officeDocument/2006/relationships/hyperlink" Target="mailto:enquiry@mentonegramar.net" TargetMode="External"/><Relationship Id="rId1734" Type="http://schemas.openxmlformats.org/officeDocument/2006/relationships/hyperlink" Target="mailto:cgs@caulfieldgs.vic.edu.au" TargetMode="External"/><Relationship Id="rId26" Type="http://schemas.openxmlformats.org/officeDocument/2006/relationships/hyperlink" Target="mailto:admin@mms.vic.edu.au" TargetMode="External"/><Relationship Id="rId231" Type="http://schemas.openxmlformats.org/officeDocument/2006/relationships/hyperlink" Target="https://www.mooroolbarkcollege.vic.edu.au/" TargetMode="External"/><Relationship Id="rId329" Type="http://schemas.openxmlformats.org/officeDocument/2006/relationships/hyperlink" Target="http://www.derrinallump12.vic.edu.au/" TargetMode="External"/><Relationship Id="rId536" Type="http://schemas.openxmlformats.org/officeDocument/2006/relationships/hyperlink" Target="mailto:Rowville.sc@education.vic.gov.au" TargetMode="External"/><Relationship Id="rId1166" Type="http://schemas.openxmlformats.org/officeDocument/2006/relationships/hyperlink" Target="mailto:admin@stmonicas-epping.com" TargetMode="External"/><Relationship Id="rId1373" Type="http://schemas.openxmlformats.org/officeDocument/2006/relationships/hyperlink" Target="mailto:enquiries@kangan.edu.au" TargetMode="External"/><Relationship Id="rId175" Type="http://schemas.openxmlformats.org/officeDocument/2006/relationships/hyperlink" Target="https://www.drouinsc.vic.edu.au/" TargetMode="External"/><Relationship Id="rId743" Type="http://schemas.openxmlformats.org/officeDocument/2006/relationships/hyperlink" Target="http://www.kurunjangsc.vic.edu.au/" TargetMode="External"/><Relationship Id="rId950" Type="http://schemas.openxmlformats.org/officeDocument/2006/relationships/hyperlink" Target="mailto:wellington.sc@education.vic.gov.au" TargetMode="External"/><Relationship Id="rId1026" Type="http://schemas.openxmlformats.org/officeDocument/2006/relationships/hyperlink" Target="mailto:eltham.hs@edumail.vic.gov.au" TargetMode="External"/><Relationship Id="rId1580" Type="http://schemas.openxmlformats.org/officeDocument/2006/relationships/hyperlink" Target="mailto:sarah.howden@education.vic.gov.au" TargetMode="External"/><Relationship Id="rId1678" Type="http://schemas.openxmlformats.org/officeDocument/2006/relationships/hyperlink" Target="mailto:Paul.Basford@education.vic.gov.au" TargetMode="External"/><Relationship Id="rId1801" Type="http://schemas.openxmlformats.org/officeDocument/2006/relationships/hyperlink" Target="mailto:Maria.Curphey@education.vic.gov.au" TargetMode="External"/><Relationship Id="rId382" Type="http://schemas.openxmlformats.org/officeDocument/2006/relationships/hyperlink" Target="mailto:frankston.sds@education.vic.gov.au" TargetMode="External"/><Relationship Id="rId603" Type="http://schemas.openxmlformats.org/officeDocument/2006/relationships/hyperlink" Target="mailto:norwood.sc@edumail.vic.gov.au" TargetMode="External"/><Relationship Id="rId687" Type="http://schemas.openxmlformats.org/officeDocument/2006/relationships/hyperlink" Target="https://www.millparksc.vic.edu.au/" TargetMode="External"/><Relationship Id="rId810" Type="http://schemas.openxmlformats.org/officeDocument/2006/relationships/hyperlink" Target="mailto:berendale.sch@education.vic.gov.au" TargetMode="External"/><Relationship Id="rId908" Type="http://schemas.openxmlformats.org/officeDocument/2006/relationships/hyperlink" Target="mailto:wallan.sc@edumail.vic.gov.au" TargetMode="External"/><Relationship Id="rId1233" Type="http://schemas.openxmlformats.org/officeDocument/2006/relationships/hyperlink" Target="mailto:info@stmarys.vic.edu.au" TargetMode="External"/><Relationship Id="rId1440" Type="http://schemas.openxmlformats.org/officeDocument/2006/relationships/hyperlink" Target="https://www.thecentre.vic.edu.au/" TargetMode="External"/><Relationship Id="rId1538" Type="http://schemas.openxmlformats.org/officeDocument/2006/relationships/hyperlink" Target="mailto:tracey.mackin@nossalhs.vic.edu.au" TargetMode="External"/><Relationship Id="rId242" Type="http://schemas.openxmlformats.org/officeDocument/2006/relationships/hyperlink" Target="http://www.donaldhs.vic.edu.au/" TargetMode="External"/><Relationship Id="rId894" Type="http://schemas.openxmlformats.org/officeDocument/2006/relationships/hyperlink" Target="https://www.sjcmda.vic.edu.au/" TargetMode="External"/><Relationship Id="rId1177" Type="http://schemas.openxmlformats.org/officeDocument/2006/relationships/hyperlink" Target="https://www.boxhill.edu.au/" TargetMode="External"/><Relationship Id="rId1300" Type="http://schemas.openxmlformats.org/officeDocument/2006/relationships/hyperlink" Target="mailto:college@mlc.vic.edu.au" TargetMode="External"/><Relationship Id="rId1745" Type="http://schemas.openxmlformats.org/officeDocument/2006/relationships/hyperlink" Target="mailto:Marion.Martin@education.vic.gov.au" TargetMode="External"/><Relationship Id="rId37" Type="http://schemas.openxmlformats.org/officeDocument/2006/relationships/hyperlink" Target="https://www.google.com/search?client=safari&amp;rls=en&amp;q=victory+christian+college&amp;ie=UTF-8&amp;oe=UTF-8" TargetMode="External"/><Relationship Id="rId102" Type="http://schemas.openxmlformats.org/officeDocument/2006/relationships/hyperlink" Target="https://www.villagehighschool.org/" TargetMode="External"/><Relationship Id="rId547" Type="http://schemas.openxmlformats.org/officeDocument/2006/relationships/hyperlink" Target="https://www.knox.vic.edu.au/" TargetMode="External"/><Relationship Id="rId754" Type="http://schemas.openxmlformats.org/officeDocument/2006/relationships/hyperlink" Target="https://www.balcombegrammar.vic.edu.au/" TargetMode="External"/><Relationship Id="rId961" Type="http://schemas.openxmlformats.org/officeDocument/2006/relationships/hyperlink" Target="mailto:monash.sds@education.vic.gov.au" TargetMode="External"/><Relationship Id="rId1384" Type="http://schemas.openxmlformats.org/officeDocument/2006/relationships/hyperlink" Target="mailto:info@melbournepolytechnic.edu.au" TargetMode="External"/><Relationship Id="rId1591" Type="http://schemas.openxmlformats.org/officeDocument/2006/relationships/hyperlink" Target="mailto:Sarah.Ellmer@clonard.vic.edu.au" TargetMode="External"/><Relationship Id="rId1605" Type="http://schemas.openxmlformats.org/officeDocument/2006/relationships/hyperlink" Target="mailto:shyland@padua.vic.edu.au" TargetMode="External"/><Relationship Id="rId1689" Type="http://schemas.openxmlformats.org/officeDocument/2006/relationships/hyperlink" Target="mailto:melissa.macdonald@education.vic.gov.au" TargetMode="External"/><Relationship Id="rId90" Type="http://schemas.openxmlformats.org/officeDocument/2006/relationships/hyperlink" Target="mailto:enquiries@standrews.vic.edu.au" TargetMode="External"/><Relationship Id="rId186" Type="http://schemas.openxmlformats.org/officeDocument/2006/relationships/hyperlink" Target="https://www.haileybury.com.au/" TargetMode="External"/><Relationship Id="rId393" Type="http://schemas.openxmlformats.org/officeDocument/2006/relationships/hyperlink" Target="https://www.shelford.vic.edu.au/" TargetMode="External"/><Relationship Id="rId407" Type="http://schemas.openxmlformats.org/officeDocument/2006/relationships/hyperlink" Target="https://www.vcc.vic.edu.au/" TargetMode="External"/><Relationship Id="rId614" Type="http://schemas.openxmlformats.org/officeDocument/2006/relationships/hyperlink" Target="https://www.wyndhamcec.org.au/" TargetMode="External"/><Relationship Id="rId821" Type="http://schemas.openxmlformats.org/officeDocument/2006/relationships/hyperlink" Target="mailto:enquiries@mariansw.catholic.edu.au" TargetMode="External"/><Relationship Id="rId1037" Type="http://schemas.openxmlformats.org/officeDocument/2006/relationships/hyperlink" Target="http://www.beaufortsc.vic.edu.au/" TargetMode="External"/><Relationship Id="rId1244" Type="http://schemas.openxmlformats.org/officeDocument/2006/relationships/hyperlink" Target="mailto:traralgon.co@edumail.vic.gov.au" TargetMode="External"/><Relationship Id="rId1451" Type="http://schemas.openxmlformats.org/officeDocument/2006/relationships/hyperlink" Target="mailto:paul.rogers2@education.vic.gov.au" TargetMode="External"/><Relationship Id="rId253" Type="http://schemas.openxmlformats.org/officeDocument/2006/relationships/hyperlink" Target="https://www.sje.vic.edu.au/" TargetMode="External"/><Relationship Id="rId460" Type="http://schemas.openxmlformats.org/officeDocument/2006/relationships/hyperlink" Target="http://www.shs.vic.edu.au/" TargetMode="External"/><Relationship Id="rId698" Type="http://schemas.openxmlformats.org/officeDocument/2006/relationships/hyperlink" Target="https://lalornthsc.vic.edu.au/" TargetMode="External"/><Relationship Id="rId919" Type="http://schemas.openxmlformats.org/officeDocument/2006/relationships/hyperlink" Target="https://www.smotanathalia.catholic.edu.au/" TargetMode="External"/><Relationship Id="rId1090" Type="http://schemas.openxmlformats.org/officeDocument/2006/relationships/hyperlink" Target="https://www.borinya.catholic.edu.au/" TargetMode="External"/><Relationship Id="rId1104" Type="http://schemas.openxmlformats.org/officeDocument/2006/relationships/hyperlink" Target="https://www.ccsale.catholic.edu.au/" TargetMode="External"/><Relationship Id="rId1311" Type="http://schemas.openxmlformats.org/officeDocument/2006/relationships/hyperlink" Target="mailto:mallacoota.p12@edumail.vic.gov.au" TargetMode="External"/><Relationship Id="rId1549" Type="http://schemas.openxmlformats.org/officeDocument/2006/relationships/hyperlink" Target="mailto:Amanda.PETRIE@upweyhs.vic.edu.au" TargetMode="External"/><Relationship Id="rId1756" Type="http://schemas.openxmlformats.org/officeDocument/2006/relationships/hyperlink" Target="mailto:Tracey.Smedley@education.vic.gov.au" TargetMode="External"/><Relationship Id="rId48" Type="http://schemas.openxmlformats.org/officeDocument/2006/relationships/hyperlink" Target="mailto:lyndale.sc@education.vic.gov.au" TargetMode="External"/><Relationship Id="rId113" Type="http://schemas.openxmlformats.org/officeDocument/2006/relationships/hyperlink" Target="https://beaumarissc.vic.edu.au/" TargetMode="External"/><Relationship Id="rId320" Type="http://schemas.openxmlformats.org/officeDocument/2006/relationships/hyperlink" Target="http://www.maryborougheducationcentre.vic.edu.au/" TargetMode="External"/><Relationship Id="rId558" Type="http://schemas.openxmlformats.org/officeDocument/2006/relationships/hyperlink" Target="mailto:baringa.ss@education.vic.gov.au" TargetMode="External"/><Relationship Id="rId765" Type="http://schemas.openxmlformats.org/officeDocument/2006/relationships/hyperlink" Target="mailto:info@pgs.vic.edu.au" TargetMode="External"/><Relationship Id="rId972" Type="http://schemas.openxmlformats.org/officeDocument/2006/relationships/hyperlink" Target="https://www.pegs.vic.edu.au/" TargetMode="External"/><Relationship Id="rId1188" Type="http://schemas.openxmlformats.org/officeDocument/2006/relationships/hyperlink" Target="mailto:lavers.hill.p12@education.vic.gov.au" TargetMode="External"/><Relationship Id="rId1395" Type="http://schemas.openxmlformats.org/officeDocument/2006/relationships/hyperlink" Target="https://www.matchworks.com.au/location/victoria/ballarat/" TargetMode="External"/><Relationship Id="rId1409" Type="http://schemas.openxmlformats.org/officeDocument/2006/relationships/hyperlink" Target="https://www.acso.org.au/" TargetMode="External"/><Relationship Id="rId1616" Type="http://schemas.openxmlformats.org/officeDocument/2006/relationships/hyperlink" Target="mailto:Alison.Kooloos@glc.vic.edu.au" TargetMode="External"/><Relationship Id="rId197" Type="http://schemas.openxmlformats.org/officeDocument/2006/relationships/hyperlink" Target="mailto:SHERBROOKE.COMMUNITY@EDUMAIL.VIC.GOV.AU" TargetMode="External"/><Relationship Id="rId418" Type="http://schemas.openxmlformats.org/officeDocument/2006/relationships/hyperlink" Target="https://lyndale.vic.edu.au/" TargetMode="External"/><Relationship Id="rId625" Type="http://schemas.openxmlformats.org/officeDocument/2006/relationships/hyperlink" Target="mailto:tcc@thomascarr.vic.edu.au?subject=General%20Enquiry" TargetMode="External"/><Relationship Id="rId832" Type="http://schemas.openxmlformats.org/officeDocument/2006/relationships/hyperlink" Target="mailto:enquiries@beaconhills.vic.edu.au" TargetMode="External"/><Relationship Id="rId1048" Type="http://schemas.openxmlformats.org/officeDocument/2006/relationships/hyperlink" Target="mailto:mirboo.north.sc@education.vic.gov.au" TargetMode="External"/><Relationship Id="rId1255" Type="http://schemas.openxmlformats.org/officeDocument/2006/relationships/hyperlink" Target="mailto:bright.p12@edumail.vic.gov.au" TargetMode="External"/><Relationship Id="rId1462" Type="http://schemas.openxmlformats.org/officeDocument/2006/relationships/hyperlink" Target="mailto:Penny.Nevill@education.vic.gov.au" TargetMode="External"/><Relationship Id="rId264" Type="http://schemas.openxmlformats.org/officeDocument/2006/relationships/hyperlink" Target="http://pakenhamsc.vic.edu.au/" TargetMode="External"/><Relationship Id="rId471" Type="http://schemas.openxmlformats.org/officeDocument/2006/relationships/hyperlink" Target="https://bayside.vic.edu.au/" TargetMode="External"/><Relationship Id="rId1115" Type="http://schemas.openxmlformats.org/officeDocument/2006/relationships/hyperlink" Target="mailto:sale.district.ss@education.vic.gov.au" TargetMode="External"/><Relationship Id="rId1322" Type="http://schemas.openxmlformats.org/officeDocument/2006/relationships/hyperlink" Target="mailto:monterey.sc@edumail.vic.gov.au" TargetMode="External"/><Relationship Id="rId1767" Type="http://schemas.openxmlformats.org/officeDocument/2006/relationships/hyperlink" Target="mailto:sbrasier@kolbecc.catholic.edu.au" TargetMode="External"/><Relationship Id="rId59" Type="http://schemas.openxmlformats.org/officeDocument/2006/relationships/hyperlink" Target="mailto:belmont.hs@education.vic.gov.au" TargetMode="External"/><Relationship Id="rId124" Type="http://schemas.openxmlformats.org/officeDocument/2006/relationships/hyperlink" Target="mailto:belmore.sch@education.vic.gov.au" TargetMode="External"/><Relationship Id="rId569" Type="http://schemas.openxmlformats.org/officeDocument/2006/relationships/hyperlink" Target="https://braemar.vic.edu.au/" TargetMode="External"/><Relationship Id="rId776" Type="http://schemas.openxmlformats.org/officeDocument/2006/relationships/hyperlink" Target="https://www.albertparkcollege.vic.edu.au/" TargetMode="External"/><Relationship Id="rId983" Type="http://schemas.openxmlformats.org/officeDocument/2006/relationships/hyperlink" Target="mailto:bacchus.marsh.co@edumail.vic.gov.au" TargetMode="External"/><Relationship Id="rId1199" Type="http://schemas.openxmlformats.org/officeDocument/2006/relationships/hyperlink" Target="mailto:info@melbournepolytechnic.edu.au" TargetMode="External"/><Relationship Id="rId1627" Type="http://schemas.openxmlformats.org/officeDocument/2006/relationships/hyperlink" Target="mailto:james.walsh@education.vic.gov.au" TargetMode="External"/><Relationship Id="rId331" Type="http://schemas.openxmlformats.org/officeDocument/2006/relationships/hyperlink" Target="https://www.mercy.vic.edu.au/" TargetMode="External"/><Relationship Id="rId429" Type="http://schemas.openxmlformats.org/officeDocument/2006/relationships/hyperlink" Target="https://www.bellarinesc.vic.edu.au/" TargetMode="External"/><Relationship Id="rId636" Type="http://schemas.openxmlformats.org/officeDocument/2006/relationships/hyperlink" Target="http://www.pointcooksenior.vic.edu.au/" TargetMode="External"/><Relationship Id="rId1059" Type="http://schemas.openxmlformats.org/officeDocument/2006/relationships/hyperlink" Target="mailto:reception@monivae.vic.edu.au" TargetMode="External"/><Relationship Id="rId1266" Type="http://schemas.openxmlformats.org/officeDocument/2006/relationships/hyperlink" Target="mailto:enquiries@loreto.vic.edu.au" TargetMode="External"/><Relationship Id="rId1473" Type="http://schemas.openxmlformats.org/officeDocument/2006/relationships/hyperlink" Target="mailto:jennifer.taal@education.vic.gov.au" TargetMode="External"/><Relationship Id="rId843" Type="http://schemas.openxmlformats.org/officeDocument/2006/relationships/hyperlink" Target="https://www.holmes.edu.au/pages/schools-and-faculties/secondary" TargetMode="External"/><Relationship Id="rId1126" Type="http://schemas.openxmlformats.org/officeDocument/2006/relationships/hyperlink" Target="https://www.bhssc.vic.edu.au/en/" TargetMode="External"/><Relationship Id="rId1680" Type="http://schemas.openxmlformats.org/officeDocument/2006/relationships/hyperlink" Target="mailto:erin.crook@fcjbenalla.catholic.edu.au" TargetMode="External"/><Relationship Id="rId1778" Type="http://schemas.openxmlformats.org/officeDocument/2006/relationships/hyperlink" Target="mailto:Michelle.Anderson4@education.vic.gov.au" TargetMode="External"/><Relationship Id="rId275" Type="http://schemas.openxmlformats.org/officeDocument/2006/relationships/hyperlink" Target="https://cranbournesc.vic.edu.au/" TargetMode="External"/><Relationship Id="rId482" Type="http://schemas.openxmlformats.org/officeDocument/2006/relationships/hyperlink" Target="http://www.hsds.vic.edu.au/" TargetMode="External"/><Relationship Id="rId703" Type="http://schemas.openxmlformats.org/officeDocument/2006/relationships/hyperlink" Target="mailto:office@hazelglencollege.com" TargetMode="External"/><Relationship Id="rId910" Type="http://schemas.openxmlformats.org/officeDocument/2006/relationships/hyperlink" Target="mailto:admin@cags.vic.edu.au" TargetMode="External"/><Relationship Id="rId1333" Type="http://schemas.openxmlformats.org/officeDocument/2006/relationships/hyperlink" Target="mailto:beechworth.sc@edumail.vic.gov.au" TargetMode="External"/><Relationship Id="rId1540" Type="http://schemas.openxmlformats.org/officeDocument/2006/relationships/hyperlink" Target="mailto:rrayment@olsh.vic.edu.au" TargetMode="External"/><Relationship Id="rId1638" Type="http://schemas.openxmlformats.org/officeDocument/2006/relationships/hyperlink" Target="mailto:megan.steel@education.vic.gov.au" TargetMode="External"/><Relationship Id="rId135" Type="http://schemas.openxmlformats.org/officeDocument/2006/relationships/hyperlink" Target="http://www.mbsc.vic.edu.au/" TargetMode="External"/><Relationship Id="rId342" Type="http://schemas.openxmlformats.org/officeDocument/2006/relationships/hyperlink" Target="https://www.parade.vic.edu.au/" TargetMode="External"/><Relationship Id="rId787" Type="http://schemas.openxmlformats.org/officeDocument/2006/relationships/hyperlink" Target="mailto:community@stmichaels.vic.edu.au" TargetMode="External"/><Relationship Id="rId994" Type="http://schemas.openxmlformats.org/officeDocument/2006/relationships/hyperlink" Target="https://www.dulum.vic.edu.au/" TargetMode="External"/><Relationship Id="rId1400" Type="http://schemas.openxmlformats.org/officeDocument/2006/relationships/hyperlink" Target="https://lifeskills.vic.edu.au/" TargetMode="External"/><Relationship Id="rId202" Type="http://schemas.openxmlformats.org/officeDocument/2006/relationships/hyperlink" Target="https://www.oxley.vic.edu.au/" TargetMode="External"/><Relationship Id="rId647" Type="http://schemas.openxmlformats.org/officeDocument/2006/relationships/hyperlink" Target="https://www.homesteadssc.vic.edu.au/" TargetMode="External"/><Relationship Id="rId854" Type="http://schemas.openxmlformats.org/officeDocument/2006/relationships/hyperlink" Target="mailto:contactus@sccmelb.catholic.edu.au" TargetMode="External"/><Relationship Id="rId1277" Type="http://schemas.openxmlformats.org/officeDocument/2006/relationships/hyperlink" Target="mailto:st.helena.sc@edumail.vic.gov.au" TargetMode="External"/><Relationship Id="rId1484" Type="http://schemas.openxmlformats.org/officeDocument/2006/relationships/hyperlink" Target="mailto:Alison.Parkes@education.vic.gov.au" TargetMode="External"/><Relationship Id="rId1691" Type="http://schemas.openxmlformats.org/officeDocument/2006/relationships/hyperlink" Target="mailto:rczwarno@mentonegirls.vic.edu.au" TargetMode="External"/><Relationship Id="rId1705" Type="http://schemas.openxmlformats.org/officeDocument/2006/relationships/hyperlink" Target="mailto:timothy.wallace2@education.vic.gov.au" TargetMode="External"/><Relationship Id="rId286" Type="http://schemas.openxmlformats.org/officeDocument/2006/relationships/hyperlink" Target="mailto:info@melbournepolytechnic.edu.au" TargetMode="External"/><Relationship Id="rId493" Type="http://schemas.openxmlformats.org/officeDocument/2006/relationships/hyperlink" Target="https://www.kolbecc.catholic.edu.au/" TargetMode="External"/><Relationship Id="rId507" Type="http://schemas.openxmlformats.org/officeDocument/2006/relationships/hyperlink" Target="https://www.broadmeadowssds.vic.edu.au/" TargetMode="External"/><Relationship Id="rId714" Type="http://schemas.openxmlformats.org/officeDocument/2006/relationships/hyperlink" Target="https://www.google.com/search?client=safari&amp;rls=en&amp;q=Al+Siraat+College&amp;ie=UTF-8&amp;oe=UTF-8" TargetMode="External"/><Relationship Id="rId921" Type="http://schemas.openxmlformats.org/officeDocument/2006/relationships/hyperlink" Target="https://yarrawonga.vic.edu.au/" TargetMode="External"/><Relationship Id="rId1137" Type="http://schemas.openxmlformats.org/officeDocument/2006/relationships/hyperlink" Target="http://mullauna.vic.edu.au/" TargetMode="External"/><Relationship Id="rId1344" Type="http://schemas.openxmlformats.org/officeDocument/2006/relationships/hyperlink" Target="mailto:info@marcellin.vic.edu.au" TargetMode="External"/><Relationship Id="rId1551" Type="http://schemas.openxmlformats.org/officeDocument/2006/relationships/hyperlink" Target="mailto:Dieni.Powell@stjosephs.vic.edu.au" TargetMode="External"/><Relationship Id="rId1789" Type="http://schemas.openxmlformats.org/officeDocument/2006/relationships/hyperlink" Target="mailto:lscerri@sccmelb.catholic.edu.au" TargetMode="External"/><Relationship Id="rId50" Type="http://schemas.openxmlformats.org/officeDocument/2006/relationships/hyperlink" Target="mailto:admin@mthira.vic.edu.au" TargetMode="External"/><Relationship Id="rId146" Type="http://schemas.openxmlformats.org/officeDocument/2006/relationships/hyperlink" Target="https://www.clarendon.vic.edu.au/" TargetMode="External"/><Relationship Id="rId353" Type="http://schemas.openxmlformats.org/officeDocument/2006/relationships/hyperlink" Target="https://www.eastgippslandss.vic.edu.au/" TargetMode="External"/><Relationship Id="rId560" Type="http://schemas.openxmlformats.org/officeDocument/2006/relationships/hyperlink" Target="mailto:latrobe.sds@education.vic.gov.au" TargetMode="External"/><Relationship Id="rId798" Type="http://schemas.openxmlformats.org/officeDocument/2006/relationships/hyperlink" Target="mailto:admin@pclcentre.org.au" TargetMode="External"/><Relationship Id="rId1190" Type="http://schemas.openxmlformats.org/officeDocument/2006/relationships/hyperlink" Target="mailto:camperdown.co@education.vic.gov.au" TargetMode="External"/><Relationship Id="rId1204" Type="http://schemas.openxmlformats.org/officeDocument/2006/relationships/hyperlink" Target="mailto:info@santamaria.vic.edu.au" TargetMode="External"/><Relationship Id="rId1411" Type="http://schemas.openxmlformats.org/officeDocument/2006/relationships/hyperlink" Target="https://www.skillinvest.com.au/" TargetMode="External"/><Relationship Id="rId1649" Type="http://schemas.openxmlformats.org/officeDocument/2006/relationships/hyperlink" Target="mailto:James.Lees@education.vic.gov.au" TargetMode="External"/><Relationship Id="rId213" Type="http://schemas.openxmlformats.org/officeDocument/2006/relationships/hyperlink" Target="https://www.kew.vic.edu.au/" TargetMode="External"/><Relationship Id="rId420" Type="http://schemas.openxmlformats.org/officeDocument/2006/relationships/hyperlink" Target="https://www.mthira.vic.edu.au/" TargetMode="External"/><Relationship Id="rId658" Type="http://schemas.openxmlformats.org/officeDocument/2006/relationships/hyperlink" Target="mailto:info@wodongatafe.edu.au" TargetMode="External"/><Relationship Id="rId865" Type="http://schemas.openxmlformats.org/officeDocument/2006/relationships/hyperlink" Target="mailto:admin@hhacademy.vic.edu.au" TargetMode="External"/><Relationship Id="rId1050" Type="http://schemas.openxmlformats.org/officeDocument/2006/relationships/hyperlink" Target="mailto:south.gippsland.ss@education.vic.gov.au" TargetMode="External"/><Relationship Id="rId1288" Type="http://schemas.openxmlformats.org/officeDocument/2006/relationships/hyperlink" Target="mailto:info@alia.vic.edu.au" TargetMode="External"/><Relationship Id="rId1495" Type="http://schemas.openxmlformats.org/officeDocument/2006/relationships/hyperlink" Target="mailto:hgamblecurran@olmcheidelberg.catholic.edu.au" TargetMode="External"/><Relationship Id="rId1509" Type="http://schemas.openxmlformats.org/officeDocument/2006/relationships/hyperlink" Target="mailto:shepace@iinet.net.au" TargetMode="External"/><Relationship Id="rId1716" Type="http://schemas.openxmlformats.org/officeDocument/2006/relationships/hyperlink" Target="mailto:d.moran@braemar.vic.edu.au" TargetMode="External"/><Relationship Id="rId297" Type="http://schemas.openxmlformats.org/officeDocument/2006/relationships/hyperlink" Target="http://www.phsc.vic.edu.au/" TargetMode="External"/><Relationship Id="rId518" Type="http://schemas.openxmlformats.org/officeDocument/2006/relationships/hyperlink" Target="https://www.hcc.vic.edu.au/" TargetMode="External"/><Relationship Id="rId725" Type="http://schemas.openxmlformats.org/officeDocument/2006/relationships/hyperlink" Target="https://www.google.com/search?client=safari&amp;rls=en&amp;q=Blackburn%20English%20Language%20School&amp;ie=UTF-8&amp;oe=UTF-8&amp;tbs=lf:1,lf_ui:2&amp;tbm=lcl&amp;rflfq=1&amp;num=10&amp;rldimm=10546673917738619683&amp;lqi=CiFCbGFja2J1cm4gRW5nbGlzaCBMYW5ndWFnZSBTY2hvb2xaRgohYmxhY2tidXJuIGVuZ2xpc2ggbGFuZ3VhZ2Ugc2Nob29sIiFibGFja2J1cm4gZW5nbGlzaCBsYW5ndWFnZSBzY2hvb2w&amp;ved=2ahUKEwiP4q7z6dHtAhW3zzgGHcBJDXIQvS4wAHoECAEQHA&amp;rlst=f" TargetMode="External"/><Relationship Id="rId932" Type="http://schemas.openxmlformats.org/officeDocument/2006/relationships/hyperlink" Target="mailto:enquiries@gwsc.vic.edu.au" TargetMode="External"/><Relationship Id="rId1148" Type="http://schemas.openxmlformats.org/officeDocument/2006/relationships/hyperlink" Target="mailto:elloydsmith@stpeters.vic.edu.au" TargetMode="External"/><Relationship Id="rId1355" Type="http://schemas.openxmlformats.org/officeDocument/2006/relationships/hyperlink" Target="mailto:reception@luther.vic.edu.au" TargetMode="External"/><Relationship Id="rId1562" Type="http://schemas.openxmlformats.org/officeDocument/2006/relationships/hyperlink" Target="mailto:kfarquhar@balcc.vic.edu.au" TargetMode="External"/><Relationship Id="rId157" Type="http://schemas.openxmlformats.org/officeDocument/2006/relationships/hyperlink" Target="https://www.concordsch.vic.edu.au/" TargetMode="External"/><Relationship Id="rId364" Type="http://schemas.openxmlformats.org/officeDocument/2006/relationships/hyperlink" Target="https://www.emc.vic.edu.au/" TargetMode="External"/><Relationship Id="rId1008" Type="http://schemas.openxmlformats.org/officeDocument/2006/relationships/hyperlink" Target="mailto:glenroy.ss@education.vic.gov.au" TargetMode="External"/><Relationship Id="rId1215" Type="http://schemas.openxmlformats.org/officeDocument/2006/relationships/hyperlink" Target="mailto:shepparton.hs@edumail.vic.gov.au" TargetMode="External"/><Relationship Id="rId1422" Type="http://schemas.openxmlformats.org/officeDocument/2006/relationships/hyperlink" Target="https://www.swinburne.edu.au/life-at-swinburne/locations/croydon-campus/" TargetMode="External"/><Relationship Id="rId61" Type="http://schemas.openxmlformats.org/officeDocument/2006/relationships/hyperlink" Target="mailto:office@clonard.vic.edu.au" TargetMode="External"/><Relationship Id="rId571" Type="http://schemas.openxmlformats.org/officeDocument/2006/relationships/hyperlink" Target="http://www.kynetonhigh.vic.edu.au/" TargetMode="External"/><Relationship Id="rId669" Type="http://schemas.openxmlformats.org/officeDocument/2006/relationships/hyperlink" Target="https://www.google.com/search?client=safari&amp;rls=en&amp;q=Catholic+College+Wodonga&amp;ie=UTF-8&amp;oe=UTF-8" TargetMode="External"/><Relationship Id="rId876" Type="http://schemas.openxmlformats.org/officeDocument/2006/relationships/hyperlink" Target="mailto:admin.th@gilson.vic.edu.au" TargetMode="External"/><Relationship Id="rId1299" Type="http://schemas.openxmlformats.org/officeDocument/2006/relationships/hyperlink" Target="mailto:kew@kew.vic.edu.au" TargetMode="External"/><Relationship Id="rId1727" Type="http://schemas.openxmlformats.org/officeDocument/2006/relationships/hyperlink" Target="mailto:John.ONeill@education.vic.gov.au" TargetMode="External"/><Relationship Id="rId19" Type="http://schemas.openxmlformats.org/officeDocument/2006/relationships/hyperlink" Target="mailto:Glen.Eira.Co@education.vic.gov.au" TargetMode="External"/><Relationship Id="rId224" Type="http://schemas.openxmlformats.org/officeDocument/2006/relationships/hyperlink" Target="https://www.trinity.vic.edu.au/" TargetMode="External"/><Relationship Id="rId431" Type="http://schemas.openxmlformats.org/officeDocument/2006/relationships/hyperlink" Target="mailto:oakwood.sch.noble.park@edumail.vic.gov.au" TargetMode="External"/><Relationship Id="rId529" Type="http://schemas.openxmlformats.org/officeDocument/2006/relationships/hyperlink" Target="mailto:bayside.sds@education.vic.gov.au" TargetMode="External"/><Relationship Id="rId736" Type="http://schemas.openxmlformats.org/officeDocument/2006/relationships/hyperlink" Target="tel:+61383396900" TargetMode="External"/><Relationship Id="rId1061" Type="http://schemas.openxmlformats.org/officeDocument/2006/relationships/hyperlink" Target="mailto:reception@hamiltoncollege.vic.edu.au" TargetMode="External"/><Relationship Id="rId1159" Type="http://schemas.openxmlformats.org/officeDocument/2006/relationships/hyperlink" Target="https://www.ames.net.au/" TargetMode="External"/><Relationship Id="rId1366" Type="http://schemas.openxmlformats.org/officeDocument/2006/relationships/hyperlink" Target="mailto:collingwood.els.broadmeadows@edumail.vic.gov.au" TargetMode="External"/><Relationship Id="rId168" Type="http://schemas.openxmlformats.org/officeDocument/2006/relationships/hyperlink" Target="https://www.sjrc.vic.edu.au/" TargetMode="External"/><Relationship Id="rId943" Type="http://schemas.openxmlformats.org/officeDocument/2006/relationships/hyperlink" Target="https://www.oakleighgrammar.vic.edu.au/" TargetMode="External"/><Relationship Id="rId1019" Type="http://schemas.openxmlformats.org/officeDocument/2006/relationships/hyperlink" Target="https://clc.vic.edu.au/" TargetMode="External"/><Relationship Id="rId1573" Type="http://schemas.openxmlformats.org/officeDocument/2006/relationships/hyperlink" Target="mailto:raeanne.oshea@education.vic.gov.au" TargetMode="External"/><Relationship Id="rId1780" Type="http://schemas.openxmlformats.org/officeDocument/2006/relationships/hyperlink" Target="mailto:michelle.roberts@lakeside.vic.edu.au" TargetMode="External"/><Relationship Id="rId72" Type="http://schemas.openxmlformats.org/officeDocument/2006/relationships/hyperlink" Target="mailto:lara.sc@edumail.vic.gov.au" TargetMode="External"/><Relationship Id="rId375" Type="http://schemas.openxmlformats.org/officeDocument/2006/relationships/hyperlink" Target="https://www.prsc.vic.edu.au/" TargetMode="External"/><Relationship Id="rId582" Type="http://schemas.openxmlformats.org/officeDocument/2006/relationships/hyperlink" Target="http://www.heatherwood.vic.edu.au/" TargetMode="External"/><Relationship Id="rId803" Type="http://schemas.openxmlformats.org/officeDocument/2006/relationships/hyperlink" Target="http://www.stcatherines.net.au/" TargetMode="External"/><Relationship Id="rId1226" Type="http://schemas.openxmlformats.org/officeDocument/2006/relationships/hyperlink" Target="mailto:craigieburn.sc@edumail.vic.gov.au" TargetMode="External"/><Relationship Id="rId1433" Type="http://schemas.openxmlformats.org/officeDocument/2006/relationships/hyperlink" Target="mailto:stock.laura.l@edumail.vic.gov.au" TargetMode="External"/><Relationship Id="rId1640" Type="http://schemas.openxmlformats.org/officeDocument/2006/relationships/hyperlink" Target="mailto:amy.barber@indie.edu.au" TargetMode="External"/><Relationship Id="rId1738" Type="http://schemas.openxmlformats.org/officeDocument/2006/relationships/hyperlink" Target="mailto:MPatel@oakleighgrammar.vic.edu.au" TargetMode="External"/><Relationship Id="rId3" Type="http://schemas.openxmlformats.org/officeDocument/2006/relationships/hyperlink" Target="mailto:emerald.sc@education.vic.gov.au" TargetMode="External"/><Relationship Id="rId235" Type="http://schemas.openxmlformats.org/officeDocument/2006/relationships/hyperlink" Target="https://www.monbulkcol.vic.edu.au/" TargetMode="External"/><Relationship Id="rId442" Type="http://schemas.openxmlformats.org/officeDocument/2006/relationships/hyperlink" Target="https://www.larasc.vic.edu.au/" TargetMode="External"/><Relationship Id="rId887" Type="http://schemas.openxmlformats.org/officeDocument/2006/relationships/hyperlink" Target="mailto:mildura.senior.co@education.vic.gov.au" TargetMode="External"/><Relationship Id="rId1072" Type="http://schemas.openxmlformats.org/officeDocument/2006/relationships/hyperlink" Target="https://www.robinvale.vic.edu.au/" TargetMode="External"/><Relationship Id="rId1500" Type="http://schemas.openxmlformats.org/officeDocument/2006/relationships/hyperlink" Target="mailto:maryborough.ec@education.vic.gov.au" TargetMode="External"/><Relationship Id="rId302" Type="http://schemas.openxmlformats.org/officeDocument/2006/relationships/hyperlink" Target="https://fitzroyhs.vic.edu.au/" TargetMode="External"/><Relationship Id="rId747" Type="http://schemas.openxmlformats.org/officeDocument/2006/relationships/hyperlink" Target="https://meltonss.vic.edu.au/" TargetMode="External"/><Relationship Id="rId954" Type="http://schemas.openxmlformats.org/officeDocument/2006/relationships/hyperlink" Target="mailto:wheelers.hill.sc@edumail.vic.gov.au" TargetMode="External"/><Relationship Id="rId1377" Type="http://schemas.openxmlformats.org/officeDocument/2006/relationships/hyperlink" Target="mailto:enquiries@kangan.edu.au" TargetMode="External"/><Relationship Id="rId1584" Type="http://schemas.openxmlformats.org/officeDocument/2006/relationships/hyperlink" Target="mailto:lmilne@fhs.vic.edu.au,%20srodan@fhs.vic.edu.au" TargetMode="External"/><Relationship Id="rId1791" Type="http://schemas.openxmlformats.org/officeDocument/2006/relationships/hyperlink" Target="mailto:ddiaz@penola.vic.edu.au;%20atheodorakopoulos@penola.vic.edu.au" TargetMode="External"/><Relationship Id="rId1805" Type="http://schemas.openxmlformats.org/officeDocument/2006/relationships/printerSettings" Target="../printerSettings/printerSettings1.bin"/><Relationship Id="rId83" Type="http://schemas.openxmlformats.org/officeDocument/2006/relationships/hyperlink" Target="mailto:barwon.valley.sch@education.vic.gov.au" TargetMode="External"/><Relationship Id="rId179" Type="http://schemas.openxmlformats.org/officeDocument/2006/relationships/hyperlink" Target="http://www.caseygrammar.vic.edu.au/" TargetMode="External"/><Relationship Id="rId386" Type="http://schemas.openxmlformats.org/officeDocument/2006/relationships/hyperlink" Target="https://gec.vic.edu.au/" TargetMode="External"/><Relationship Id="rId593" Type="http://schemas.openxmlformats.org/officeDocument/2006/relationships/hyperlink" Target="https://www.aquinas.vic.edu.au/" TargetMode="External"/><Relationship Id="rId607" Type="http://schemas.openxmlformats.org/officeDocument/2006/relationships/hyperlink" Target="mailto:admissions@tintern.vic.edu.au" TargetMode="External"/><Relationship Id="rId814" Type="http://schemas.openxmlformats.org/officeDocument/2006/relationships/hyperlink" Target="mailto:sandringham.co@edumail.vic.gov.au" TargetMode="External"/><Relationship Id="rId1237" Type="http://schemas.openxmlformats.org/officeDocument/2006/relationships/hyperlink" Target="mailto:boronia.k12@education.vic.gov.au" TargetMode="External"/><Relationship Id="rId1444" Type="http://schemas.openxmlformats.org/officeDocument/2006/relationships/hyperlink" Target="mailto:reception@awcc.edu.au" TargetMode="External"/><Relationship Id="rId1651" Type="http://schemas.openxmlformats.org/officeDocument/2006/relationships/hyperlink" Target="mailto:Crystal.Meyer@education.vic.gov.au" TargetMode="External"/><Relationship Id="rId246" Type="http://schemas.openxmlformats.org/officeDocument/2006/relationships/hyperlink" Target="https://www.echucass.vic.edu.au/" TargetMode="External"/><Relationship Id="rId453" Type="http://schemas.openxmlformats.org/officeDocument/2006/relationships/hyperlink" Target="https://www.barwonss.vic.edu.au/" TargetMode="External"/><Relationship Id="rId660" Type="http://schemas.openxmlformats.org/officeDocument/2006/relationships/hyperlink" Target="https://www.indieschool.edu.au/" TargetMode="External"/><Relationship Id="rId898" Type="http://schemas.openxmlformats.org/officeDocument/2006/relationships/hyperlink" Target="mailto:mildura.ss@education.vic.gov.au" TargetMode="External"/><Relationship Id="rId1083" Type="http://schemas.openxmlformats.org/officeDocument/2006/relationships/hyperlink" Target="mailto:tallangatta.sc@education.vic.gov.au" TargetMode="External"/><Relationship Id="rId1290" Type="http://schemas.openxmlformats.org/officeDocument/2006/relationships/hyperlink" Target="mailto:balwynhs@balwynhs.vic.edu.au" TargetMode="External"/><Relationship Id="rId1304" Type="http://schemas.openxmlformats.org/officeDocument/2006/relationships/hyperlink" Target="mailto:reception@siena.vic.edu.au" TargetMode="External"/><Relationship Id="rId1511" Type="http://schemas.openxmlformats.org/officeDocument/2006/relationships/hyperlink" Target="mailto:greater.shepparton.sc@education.vic.gov.au" TargetMode="External"/><Relationship Id="rId1749" Type="http://schemas.openxmlformats.org/officeDocument/2006/relationships/hyperlink" Target="mailto:ppiccione@mariansw.catholic.edu.au" TargetMode="External"/><Relationship Id="rId106" Type="http://schemas.openxmlformats.org/officeDocument/2006/relationships/hyperlink" Target="https://ccg.asn.au/" TargetMode="External"/><Relationship Id="rId313" Type="http://schemas.openxmlformats.org/officeDocument/2006/relationships/hyperlink" Target="https://www.nossalhs.vic.edu.au/" TargetMode="External"/><Relationship Id="rId758" Type="http://schemas.openxmlformats.org/officeDocument/2006/relationships/hyperlink" Target="mailto:mornington.sc@education.vic.gov.au" TargetMode="External"/><Relationship Id="rId965" Type="http://schemas.openxmlformats.org/officeDocument/2006/relationships/hyperlink" Target="https://www.buckleyparkco.vic.edu.au/" TargetMode="External"/><Relationship Id="rId1150" Type="http://schemas.openxmlformats.org/officeDocument/2006/relationships/hyperlink" Target="mailto:info@ecg.vic.edu.au" TargetMode="External"/><Relationship Id="rId1388" Type="http://schemas.openxmlformats.org/officeDocument/2006/relationships/hyperlink" Target="https://www.oneschoolglobal.com/campus/australia/swan-hill/" TargetMode="External"/><Relationship Id="rId1595" Type="http://schemas.openxmlformats.org/officeDocument/2006/relationships/hyperlink" Target="mailto:inass.fayad@sirius.vic.edu.au" TargetMode="External"/><Relationship Id="rId1609" Type="http://schemas.openxmlformats.org/officeDocument/2006/relationships/hyperlink" Target="mailto:david.robinson@kds.vic.edu.au" TargetMode="External"/><Relationship Id="rId10" Type="http://schemas.openxmlformats.org/officeDocument/2006/relationships/hyperlink" Target="mailto:office@stac.vic.edu.au" TargetMode="External"/><Relationship Id="rId94" Type="http://schemas.openxmlformats.org/officeDocument/2006/relationships/hyperlink" Target="https://mansfieldsteiner.vic.edu.au/" TargetMode="External"/><Relationship Id="rId397" Type="http://schemas.openxmlformats.org/officeDocument/2006/relationships/hyperlink" Target="https://bayview.vic.edu.au/" TargetMode="External"/><Relationship Id="rId520" Type="http://schemas.openxmlformats.org/officeDocument/2006/relationships/hyperlink" Target="https://mgsc.vic.edu.au/" TargetMode="External"/><Relationship Id="rId618" Type="http://schemas.openxmlformats.org/officeDocument/2006/relationships/hyperlink" Target="mailto:wyndham.central.sc@edumail.vic.gov.au" TargetMode="External"/><Relationship Id="rId825" Type="http://schemas.openxmlformats.org/officeDocument/2006/relationships/hyperlink" Target="https://www.stmargarets.vic.edu.au/berwick-grammar-school/" TargetMode="External"/><Relationship Id="rId1248" Type="http://schemas.openxmlformats.org/officeDocument/2006/relationships/hyperlink" Target="mailto:wycheproof.p12@education.vic.gov.au" TargetMode="External"/><Relationship Id="rId1455" Type="http://schemas.openxmlformats.org/officeDocument/2006/relationships/hyperlink" Target="mailto:omegaloudis@hazelglencollege.com" TargetMode="External"/><Relationship Id="rId1662" Type="http://schemas.openxmlformats.org/officeDocument/2006/relationships/hyperlink" Target="mailto:Shaun.Bray@education.vic.gov.au" TargetMode="External"/><Relationship Id="rId257" Type="http://schemas.openxmlformats.org/officeDocument/2006/relationships/hyperlink" Target="https://www.edinburghcollege.vic.edu.au/" TargetMode="External"/><Relationship Id="rId464" Type="http://schemas.openxmlformats.org/officeDocument/2006/relationships/hyperlink" Target="http://verneyrd.vic.edu.au/" TargetMode="External"/><Relationship Id="rId1010" Type="http://schemas.openxmlformats.org/officeDocument/2006/relationships/hyperlink" Target="mailto:castlemaine.sc@education.vic.gov.au" TargetMode="External"/><Relationship Id="rId1094" Type="http://schemas.openxmlformats.org/officeDocument/2006/relationships/hyperlink" Target="https://www.brauer.vic.edu.au/" TargetMode="External"/><Relationship Id="rId1108" Type="http://schemas.openxmlformats.org/officeDocument/2006/relationships/hyperlink" Target="http://www.maffrasc.vic.edu.au/" TargetMode="External"/><Relationship Id="rId1315" Type="http://schemas.openxmlformats.org/officeDocument/2006/relationships/hyperlink" Target="mailto:swifts.creek.p12@education.vic.gov.au" TargetMode="External"/><Relationship Id="rId117" Type="http://schemas.openxmlformats.org/officeDocument/2006/relationships/hyperlink" Target="mailto:edspaceadmin@mac.com" TargetMode="External"/><Relationship Id="rId671" Type="http://schemas.openxmlformats.org/officeDocument/2006/relationships/hyperlink" Target="mailto:merriang.sds@edumail.vic.gov.au" TargetMode="External"/><Relationship Id="rId769" Type="http://schemas.openxmlformats.org/officeDocument/2006/relationships/hyperlink" Target="mailto:rosebud.sc@edumail.vic.gov.au" TargetMode="External"/><Relationship Id="rId976" Type="http://schemas.openxmlformats.org/officeDocument/2006/relationships/hyperlink" Target="https://www.sbc.vic.edu.au/" TargetMode="External"/><Relationship Id="rId1399" Type="http://schemas.openxmlformats.org/officeDocument/2006/relationships/hyperlink" Target="mailto:info@lifeskills.vic.edu.au" TargetMode="External"/><Relationship Id="rId324" Type="http://schemas.openxmlformats.org/officeDocument/2006/relationships/hyperlink" Target="https://www.colacspecialistschool.vic.edu.au/" TargetMode="External"/><Relationship Id="rId531" Type="http://schemas.openxmlformats.org/officeDocument/2006/relationships/hyperlink" Target="http://www.bayswatersc.vic.edu.au/" TargetMode="External"/><Relationship Id="rId629" Type="http://schemas.openxmlformats.org/officeDocument/2006/relationships/hyperlink" Target="https://www.google.com/search?client=safari&amp;rls=en&amp;q=Tarneit+Senior+College&amp;ie=UTF-8&amp;oe=UTF-8" TargetMode="External"/><Relationship Id="rId1161" Type="http://schemas.openxmlformats.org/officeDocument/2006/relationships/hyperlink" Target="https://www.ames.net.au/" TargetMode="External"/><Relationship Id="rId1259" Type="http://schemas.openxmlformats.org/officeDocument/2006/relationships/hyperlink" Target="mailto:ararat.sc@education.vic.gov.au" TargetMode="External"/><Relationship Id="rId1466" Type="http://schemas.openxmlformats.org/officeDocument/2006/relationships/hyperlink" Target="mailto:Antoniette.Massarotto@education.vic.gov.au" TargetMode="External"/><Relationship Id="rId836" Type="http://schemas.openxmlformats.org/officeDocument/2006/relationships/hyperlink" Target="mailto:fountain.gate.sc@edumail.vic.gov.au" TargetMode="External"/><Relationship Id="rId1021" Type="http://schemas.openxmlformats.org/officeDocument/2006/relationships/hyperlink" Target="https://www.dvallcoll.vic.edu.au/" TargetMode="External"/><Relationship Id="rId1119" Type="http://schemas.openxmlformats.org/officeDocument/2006/relationships/hyperlink" Target="mailto:goroke.p12@edumail.vic.gov.au" TargetMode="External"/><Relationship Id="rId1673" Type="http://schemas.openxmlformats.org/officeDocument/2006/relationships/hyperlink" Target="mailto:kimberley.mordech@ybr.vic.edu.au" TargetMode="External"/><Relationship Id="rId903" Type="http://schemas.openxmlformats.org/officeDocument/2006/relationships/hyperlink" Target="mailto:broadford.sc@edumail.vic.gov.au" TargetMode="External"/><Relationship Id="rId1326" Type="http://schemas.openxmlformats.org/officeDocument/2006/relationships/hyperlink" Target="mailto:patterson.river.sc@edumail.vic.gov.au" TargetMode="External"/><Relationship Id="rId1533" Type="http://schemas.openxmlformats.org/officeDocument/2006/relationships/hyperlink" Target="mailto:Isobel.Baynes@education.vic.gov.au" TargetMode="External"/><Relationship Id="rId1740" Type="http://schemas.openxmlformats.org/officeDocument/2006/relationships/hyperlink" Target="mailto:office@prace.vic.edu.au" TargetMode="External"/><Relationship Id="rId32" Type="http://schemas.openxmlformats.org/officeDocument/2006/relationships/hyperlink" Target="mailto:school.contact@bayview.vic.edu.au" TargetMode="External"/><Relationship Id="rId1600" Type="http://schemas.openxmlformats.org/officeDocument/2006/relationships/hyperlink" Target="mailto:roney.w@advance.vic.edu.au" TargetMode="External"/><Relationship Id="rId181" Type="http://schemas.openxmlformats.org/officeDocument/2006/relationships/hyperlink" Target="http://trafalgarhs.vic.edu.au/" TargetMode="External"/><Relationship Id="rId279" Type="http://schemas.openxmlformats.org/officeDocument/2006/relationships/hyperlink" Target="http://www.gleneagles.vic.edu.au/" TargetMode="External"/><Relationship Id="rId486" Type="http://schemas.openxmlformats.org/officeDocument/2006/relationships/hyperlink" Target="http://www.gladstoneparksc.vic.edu.au/" TargetMode="External"/><Relationship Id="rId693" Type="http://schemas.openxmlformats.org/officeDocument/2006/relationships/hyperlink" Target="https://www.google.com/search?client=safari&amp;rls=en&amp;q=Lalor+Secondary+College&amp;ie=UTF-8&amp;oe=UTF-8" TargetMode="External"/><Relationship Id="rId139" Type="http://schemas.openxmlformats.org/officeDocument/2006/relationships/hyperlink" Target="https://www.mcararat.catholic.edu.au/" TargetMode="External"/><Relationship Id="rId346" Type="http://schemas.openxmlformats.org/officeDocument/2006/relationships/hyperlink" Target="https://www.santamaria.vic.edu.au/" TargetMode="External"/><Relationship Id="rId553" Type="http://schemas.openxmlformats.org/officeDocument/2006/relationships/hyperlink" Target="https://www.lavalla.vic.edu.au/" TargetMode="External"/><Relationship Id="rId760" Type="http://schemas.openxmlformats.org/officeDocument/2006/relationships/hyperlink" Target="mailto:mornington.sds@education.vic.gov.au" TargetMode="External"/><Relationship Id="rId998" Type="http://schemas.openxmlformats.org/officeDocument/2006/relationships/hyperlink" Target="https://www.jfc.vic.edu.au/" TargetMode="External"/><Relationship Id="rId1183" Type="http://schemas.openxmlformats.org/officeDocument/2006/relationships/hyperlink" Target="mailto:upwey.hs@edumail.vic.gov.au" TargetMode="External"/><Relationship Id="rId1390" Type="http://schemas.openxmlformats.org/officeDocument/2006/relationships/hyperlink" Target="https://www.oneschoolglobal.com/campus/australia/bendigo/" TargetMode="External"/><Relationship Id="rId206" Type="http://schemas.openxmlformats.org/officeDocument/2006/relationships/hyperlink" Target="https://www.camhigh.vic.edu.au/" TargetMode="External"/><Relationship Id="rId413" Type="http://schemas.openxmlformats.org/officeDocument/2006/relationships/hyperlink" Target="http://www.dandenong-hs.vic.edu.au/" TargetMode="External"/><Relationship Id="rId858" Type="http://schemas.openxmlformats.org/officeDocument/2006/relationships/hyperlink" Target="https://www.unihigh.vic.edu.au/" TargetMode="External"/><Relationship Id="rId1043" Type="http://schemas.openxmlformats.org/officeDocument/2006/relationships/hyperlink" Target="https://leonsec.vic.edu.au/" TargetMode="External"/><Relationship Id="rId1488" Type="http://schemas.openxmlformats.org/officeDocument/2006/relationships/hyperlink" Target="mailto:joanne.milford@education.vic.gov.au" TargetMode="External"/><Relationship Id="rId1695" Type="http://schemas.openxmlformats.org/officeDocument/2006/relationships/hyperlink" Target="mailto:adny.manicom@au.oneschoolglobal.com" TargetMode="External"/><Relationship Id="rId620" Type="http://schemas.openxmlformats.org/officeDocument/2006/relationships/hyperlink" Target="tel:(03)%209731%209444" TargetMode="External"/><Relationship Id="rId718" Type="http://schemas.openxmlformats.org/officeDocument/2006/relationships/hyperlink" Target="https://www.google.com/search?client=safari&amp;rls=en&amp;q=Box+Hill+Institute+-+Ceylon+campus&amp;ie=UTF-8&amp;oe=UTF-8" TargetMode="External"/><Relationship Id="rId925" Type="http://schemas.openxmlformats.org/officeDocument/2006/relationships/hyperlink" Target="https://www.ashwood.vic.edu.au/" TargetMode="External"/><Relationship Id="rId1250" Type="http://schemas.openxmlformats.org/officeDocument/2006/relationships/hyperlink" Target="mailto:kyabram.p12@education.vic.gov.au" TargetMode="External"/><Relationship Id="rId1348" Type="http://schemas.openxmlformats.org/officeDocument/2006/relationships/hyperlink" Target="mailto:mansfield.sc@education.vic.gov.au" TargetMode="External"/><Relationship Id="rId1555" Type="http://schemas.openxmlformats.org/officeDocument/2006/relationships/hyperlink" Target="mailto:alexjackson@albertparkcollege.vic.edu.au" TargetMode="External"/><Relationship Id="rId1762" Type="http://schemas.openxmlformats.org/officeDocument/2006/relationships/hyperlink" Target="mailto:jessica.lazzaro@education.vic.gov.au" TargetMode="External"/><Relationship Id="rId1110" Type="http://schemas.openxmlformats.org/officeDocument/2006/relationships/hyperlink" Target="mailto:sale.college.macalister@edumail.vic.gov.au" TargetMode="External"/><Relationship Id="rId1208" Type="http://schemas.openxmlformats.org/officeDocument/2006/relationships/hyperlink" Target="mailto:bairnsdale.sc@education.vic.gov.au" TargetMode="External"/><Relationship Id="rId1415" Type="http://schemas.openxmlformats.org/officeDocument/2006/relationships/hyperlink" Target="mailto:info@diversitat.org.au" TargetMode="External"/><Relationship Id="rId54" Type="http://schemas.openxmlformats.org/officeDocument/2006/relationships/hyperlink" Target="mailto:stjohns@sjrc.vic.edu.au" TargetMode="External"/><Relationship Id="rId1622" Type="http://schemas.openxmlformats.org/officeDocument/2006/relationships/hyperlink" Target="mailto:psu@nhs.vic.edu.au" TargetMode="External"/><Relationship Id="rId270" Type="http://schemas.openxmlformats.org/officeDocument/2006/relationships/hyperlink" Target="https://jss.org.au/" TargetMode="External"/><Relationship Id="rId130" Type="http://schemas.openxmlformats.org/officeDocument/2006/relationships/hyperlink" Target="https://www.kdc.vic.edu.au/" TargetMode="External"/><Relationship Id="rId368" Type="http://schemas.openxmlformats.org/officeDocument/2006/relationships/hyperlink" Target="https://www.jpc.vic.edu.au/home/" TargetMode="External"/><Relationship Id="rId575" Type="http://schemas.openxmlformats.org/officeDocument/2006/relationships/hyperlink" Target="https://www.eastdonsc.vic.edu.au/" TargetMode="External"/><Relationship Id="rId782" Type="http://schemas.openxmlformats.org/officeDocument/2006/relationships/hyperlink" Target="https://www.montague.vic.edu.au/" TargetMode="External"/><Relationship Id="rId228" Type="http://schemas.openxmlformats.org/officeDocument/2006/relationships/hyperlink" Target="https://copperfieldcollege.vic.edu.au/" TargetMode="External"/><Relationship Id="rId435" Type="http://schemas.openxmlformats.org/officeDocument/2006/relationships/hyperlink" Target="https://www.gbc.vic.edu.au/" TargetMode="External"/><Relationship Id="rId642" Type="http://schemas.openxmlformats.org/officeDocument/2006/relationships/hyperlink" Target="https://www.google.com/search?client=safari&amp;rls=en&amp;q=Islamic+College+of+Melbourne&amp;ie=UTF-8&amp;oe=UTF-8" TargetMode="External"/><Relationship Id="rId1065" Type="http://schemas.openxmlformats.org/officeDocument/2006/relationships/hyperlink" Target="mailto:euroa.sc@edumail.vic.gov.au" TargetMode="External"/><Relationship Id="rId1272" Type="http://schemas.openxmlformats.org/officeDocument/2006/relationships/hyperlink" Target="mailto:info@ivanhoe.com.au" TargetMode="External"/><Relationship Id="rId502" Type="http://schemas.openxmlformats.org/officeDocument/2006/relationships/hyperlink" Target="mailto:eastmeadows@sirius.vic.edu.au" TargetMode="External"/><Relationship Id="rId947" Type="http://schemas.openxmlformats.org/officeDocument/2006/relationships/hyperlink" Target="https://www.sosc.vic.edu.au/" TargetMode="External"/><Relationship Id="rId1132" Type="http://schemas.openxmlformats.org/officeDocument/2006/relationships/hyperlink" Target="https://www.kingswoodcollege.vic.edu.au/" TargetMode="External"/><Relationship Id="rId1577" Type="http://schemas.openxmlformats.org/officeDocument/2006/relationships/hyperlink" Target="mailto:Angie.Tenace@education.vic.gov.au" TargetMode="External"/><Relationship Id="rId1784" Type="http://schemas.openxmlformats.org/officeDocument/2006/relationships/hyperlink" Target="mailto:Sarah.Krahe@education.vic.gov.au" TargetMode="External"/><Relationship Id="rId76" Type="http://schemas.openxmlformats.org/officeDocument/2006/relationships/hyperlink" Target="mailto:verney.road.sch@education.vic.gov.au" TargetMode="External"/><Relationship Id="rId807" Type="http://schemas.openxmlformats.org/officeDocument/2006/relationships/hyperlink" Target="mailto:senior.school@kds.vic.edu.au" TargetMode="External"/><Relationship Id="rId1437" Type="http://schemas.openxmlformats.org/officeDocument/2006/relationships/hyperlink" Target="https://www.sunitafe.edu.au/" TargetMode="External"/><Relationship Id="rId1644" Type="http://schemas.openxmlformats.org/officeDocument/2006/relationships/hyperlink" Target="mailto:Diana.Kearns@education.vic.gov.au" TargetMode="External"/><Relationship Id="rId1504" Type="http://schemas.openxmlformats.org/officeDocument/2006/relationships/hyperlink" Target="mailto:admin@vcc.vic.edu.au" TargetMode="External"/><Relationship Id="rId1711" Type="http://schemas.openxmlformats.org/officeDocument/2006/relationships/hyperlink" Target="mailto:Nicholas.Chudoschnik@education.vic.gov.au" TargetMode="External"/><Relationship Id="rId292" Type="http://schemas.openxmlformats.org/officeDocument/2006/relationships/hyperlink" Target="mailto:reception@sophiamundi.vic.edu.au" TargetMode="External"/><Relationship Id="rId597" Type="http://schemas.openxmlformats.org/officeDocument/2006/relationships/hyperlink" Target="mailto:yarra.ranges.sds@education.vic.gov.au" TargetMode="External"/><Relationship Id="rId152" Type="http://schemas.openxmlformats.org/officeDocument/2006/relationships/hyperlink" Target="https://mountclearcollege.vic.edu.au/" TargetMode="External"/><Relationship Id="rId457" Type="http://schemas.openxmlformats.org/officeDocument/2006/relationships/hyperlink" Target="https://www.gvgs.vic.edu.au/" TargetMode="External"/><Relationship Id="rId1087" Type="http://schemas.openxmlformats.org/officeDocument/2006/relationships/hyperlink" Target="mailto:admin-enquiry@galen.vic.edu.au" TargetMode="External"/><Relationship Id="rId1294" Type="http://schemas.openxmlformats.org/officeDocument/2006/relationships/hyperlink" Target="mailto:camberwell.hs@edumail.vic.gov.au" TargetMode="External"/><Relationship Id="rId664" Type="http://schemas.openxmlformats.org/officeDocument/2006/relationships/hyperlink" Target="mailto:SeniorCollege@wssc.vic.edu.au" TargetMode="External"/><Relationship Id="rId871" Type="http://schemas.openxmlformats.org/officeDocument/2006/relationships/hyperlink" Target="mailto:NorthMelbourneAdmin@youthplus.edu.au" TargetMode="External"/><Relationship Id="rId969" Type="http://schemas.openxmlformats.org/officeDocument/2006/relationships/hyperlink" Target="mailto:lowther@lowtherhall.vic.edu.au" TargetMode="External"/><Relationship Id="rId1599" Type="http://schemas.openxmlformats.org/officeDocument/2006/relationships/hyperlink" Target="mailto:george.cichy@education.vic.gov.au" TargetMode="External"/><Relationship Id="rId317" Type="http://schemas.openxmlformats.org/officeDocument/2006/relationships/hyperlink" Target="https://www2.stpeters.vic.edu.au/" TargetMode="External"/><Relationship Id="rId524" Type="http://schemas.openxmlformats.org/officeDocument/2006/relationships/hyperlink" Target="http://www.oakwoodschool.vic.edu.au/" TargetMode="External"/><Relationship Id="rId731" Type="http://schemas.openxmlformats.org/officeDocument/2006/relationships/hyperlink" Target="https://www.plc.vic.edu.au/" TargetMode="External"/><Relationship Id="rId1154" Type="http://schemas.openxmlformats.org/officeDocument/2006/relationships/hyperlink" Target="mailto:kathrin.colgan@chisholm.edu.au" TargetMode="External"/><Relationship Id="rId1361" Type="http://schemas.openxmlformats.org/officeDocument/2006/relationships/hyperlink" Target="mailto:admissions@plc.vic.edu.au" TargetMode="External"/><Relationship Id="rId1459" Type="http://schemas.openxmlformats.org/officeDocument/2006/relationships/hyperlink" Target="mailto:Nikki.Moderana@education.vic.gov.au" TargetMode="External"/><Relationship Id="rId98" Type="http://schemas.openxmlformats.org/officeDocument/2006/relationships/hyperlink" Target="https://www.berrystreet.org.au/" TargetMode="External"/><Relationship Id="rId829" Type="http://schemas.openxmlformats.org/officeDocument/2006/relationships/hyperlink" Target="mailto:nws@wcc.vic.edu.au" TargetMode="External"/><Relationship Id="rId1014" Type="http://schemas.openxmlformats.org/officeDocument/2006/relationships/hyperlink" Target="mailto:mortlake.p12@education.vic.gov.au" TargetMode="External"/><Relationship Id="rId1221" Type="http://schemas.openxmlformats.org/officeDocument/2006/relationships/hyperlink" Target="mailto:williamstown.hs@edumail.vic.gov.au" TargetMode="External"/><Relationship Id="rId1666" Type="http://schemas.openxmlformats.org/officeDocument/2006/relationships/hyperlink" Target="mailto:mslater@cmc.vic.edu.au" TargetMode="External"/><Relationship Id="rId1319" Type="http://schemas.openxmlformats.org/officeDocument/2006/relationships/hyperlink" Target="mailto:elisabeth.murdoch.co@education.vic.gov.au" TargetMode="External"/><Relationship Id="rId1526" Type="http://schemas.openxmlformats.org/officeDocument/2006/relationships/hyperlink" Target="mailto:yarrabah.sch@education.vic.gov.au" TargetMode="External"/><Relationship Id="rId1733" Type="http://schemas.openxmlformats.org/officeDocument/2006/relationships/hyperlink" Target="mailto:Shannon.Lazarus@education.vic.gov.au" TargetMode="External"/><Relationship Id="rId25" Type="http://schemas.openxmlformats.org/officeDocument/2006/relationships/hyperlink" Target="mailto:mailbox@mckinnonsc.vic.edu.au" TargetMode="External"/><Relationship Id="rId1800" Type="http://schemas.openxmlformats.org/officeDocument/2006/relationships/hyperlink" Target="mailto:James.Guthrie@mhs.vic.edu.au" TargetMode="External"/><Relationship Id="rId174" Type="http://schemas.openxmlformats.org/officeDocument/2006/relationships/hyperlink" Target="https://www.chairo.vic.edu.au/" TargetMode="External"/><Relationship Id="rId381" Type="http://schemas.openxmlformats.org/officeDocument/2006/relationships/hyperlink" Target="https://kerangths.vic.edu.au/" TargetMode="External"/><Relationship Id="rId241" Type="http://schemas.openxmlformats.org/officeDocument/2006/relationships/hyperlink" Target="http://www.charlton.vic.edu.au/" TargetMode="External"/><Relationship Id="rId479" Type="http://schemas.openxmlformats.org/officeDocument/2006/relationships/hyperlink" Target="https://htlc.vic.edu.au/" TargetMode="External"/><Relationship Id="rId686" Type="http://schemas.openxmlformats.org/officeDocument/2006/relationships/hyperlink" Target="mailto:mill.park.sc@education.vic.gov.au" TargetMode="External"/><Relationship Id="rId893" Type="http://schemas.openxmlformats.org/officeDocument/2006/relationships/hyperlink" Target="mailto:red.cliffs.sc@education.vic.gov.au" TargetMode="External"/><Relationship Id="rId339" Type="http://schemas.openxmlformats.org/officeDocument/2006/relationships/hyperlink" Target="https://www.nhs.vic.edu.au/" TargetMode="External"/><Relationship Id="rId546" Type="http://schemas.openxmlformats.org/officeDocument/2006/relationships/hyperlink" Target="http://www.upweyhs.vic.edu.au/" TargetMode="External"/><Relationship Id="rId753" Type="http://schemas.openxmlformats.org/officeDocument/2006/relationships/hyperlink" Target="mailto:aceinfo@advance.vic.edu.au" TargetMode="External"/><Relationship Id="rId1176" Type="http://schemas.openxmlformats.org/officeDocument/2006/relationships/hyperlink" Target="https://www.google.com/search?client=safari&amp;rls=en&amp;q=Box+Hill+Institute+-+Ceylon+campus&amp;ie=UTF-8&amp;oe=UTF-8" TargetMode="External"/><Relationship Id="rId1383" Type="http://schemas.openxmlformats.org/officeDocument/2006/relationships/hyperlink" Target="https://www.melbournepolytechnic.edu.au/" TargetMode="External"/><Relationship Id="rId101" Type="http://schemas.openxmlformats.org/officeDocument/2006/relationships/hyperlink" Target="mailto:admin@villagehighschool.org" TargetMode="External"/><Relationship Id="rId406" Type="http://schemas.openxmlformats.org/officeDocument/2006/relationships/hyperlink" Target="https://www.marist.vic.edu.au/" TargetMode="External"/><Relationship Id="rId960" Type="http://schemas.openxmlformats.org/officeDocument/2006/relationships/hyperlink" Target="https://www.monashsds.vic.edu.au/" TargetMode="External"/><Relationship Id="rId1036" Type="http://schemas.openxmlformats.org/officeDocument/2006/relationships/hyperlink" Target="mailto:skene.street.sch.stawell@edumail.vic.gov.au" TargetMode="External"/><Relationship Id="rId1243" Type="http://schemas.openxmlformats.org/officeDocument/2006/relationships/hyperlink" Target="mailto:administration_k@lavalla.vic.edu.au" TargetMode="External"/><Relationship Id="rId1590" Type="http://schemas.openxmlformats.org/officeDocument/2006/relationships/hyperlink" Target="mailto:joan.gill@geelongcollege.vic.edu.au" TargetMode="External"/><Relationship Id="rId1688" Type="http://schemas.openxmlformats.org/officeDocument/2006/relationships/hyperlink" Target="mailto:bischof-foster_a@materchristi.edu.au" TargetMode="External"/><Relationship Id="rId613" Type="http://schemas.openxmlformats.org/officeDocument/2006/relationships/hyperlink" Target="mailto:enquiries@wyndhamcec.org.au" TargetMode="External"/><Relationship Id="rId820" Type="http://schemas.openxmlformats.org/officeDocument/2006/relationships/hyperlink" Target="mailto:jackson.sch@education.vic.gov.au" TargetMode="External"/><Relationship Id="rId918" Type="http://schemas.openxmlformats.org/officeDocument/2006/relationships/hyperlink" Target="mailto:info@shcy.vic.edu.au" TargetMode="External"/><Relationship Id="rId1450" Type="http://schemas.openxmlformats.org/officeDocument/2006/relationships/hyperlink" Target="mailto:sarah.barrand@education.vic.gov.au" TargetMode="External"/><Relationship Id="rId1548" Type="http://schemas.openxmlformats.org/officeDocument/2006/relationships/hyperlink" Target="mailto:BMurrell@vlc.vic.edu.au" TargetMode="External"/><Relationship Id="rId1755" Type="http://schemas.openxmlformats.org/officeDocument/2006/relationships/hyperlink" Target="mailto:rachael.plummer@education.vic.gov.au" TargetMode="External"/><Relationship Id="rId1103" Type="http://schemas.openxmlformats.org/officeDocument/2006/relationships/hyperlink" Target="mailto:merri.river.school@education.vic.gov.au" TargetMode="External"/><Relationship Id="rId1310" Type="http://schemas.openxmlformats.org/officeDocument/2006/relationships/hyperlink" Target="mailto:lakes.entrance.sc@edumail.vic.gov.au" TargetMode="External"/><Relationship Id="rId1408" Type="http://schemas.openxmlformats.org/officeDocument/2006/relationships/hyperlink" Target="mailto:acso@acso.org.au" TargetMode="External"/><Relationship Id="rId47" Type="http://schemas.openxmlformats.org/officeDocument/2006/relationships/hyperlink" Target="mailto:principal@killester.vic.edu.au" TargetMode="External"/><Relationship Id="rId1615" Type="http://schemas.openxmlformats.org/officeDocument/2006/relationships/hyperlink" Target="mailto:kieran.mcdowell@education.vic.gov.au" TargetMode="External"/><Relationship Id="rId196" Type="http://schemas.openxmlformats.org/officeDocument/2006/relationships/hyperlink" Target="https://www.cire.org.au/" TargetMode="External"/><Relationship Id="rId263" Type="http://schemas.openxmlformats.org/officeDocument/2006/relationships/hyperlink" Target="https://minaret.vic.edu.au/" TargetMode="External"/><Relationship Id="rId470" Type="http://schemas.openxmlformats.org/officeDocument/2006/relationships/hyperlink" Target="https://www.altonacollege.vic.edu.au/" TargetMode="External"/><Relationship Id="rId123" Type="http://schemas.openxmlformats.org/officeDocument/2006/relationships/hyperlink" Target="mailto:andaleschool@andale.vic.edu.au" TargetMode="External"/><Relationship Id="rId330" Type="http://schemas.openxmlformats.org/officeDocument/2006/relationships/hyperlink" Target="https://www.hampdenss.vic.edu.au/" TargetMode="External"/><Relationship Id="rId568" Type="http://schemas.openxmlformats.org/officeDocument/2006/relationships/hyperlink" Target="https://www.alicemillerschool.com/" TargetMode="External"/><Relationship Id="rId775" Type="http://schemas.openxmlformats.org/officeDocument/2006/relationships/hyperlink" Target="mailto:western.port.sc@education.vic.gov.au" TargetMode="External"/><Relationship Id="rId982" Type="http://schemas.openxmlformats.org/officeDocument/2006/relationships/hyperlink" Target="http://www.bmsc.vic.edu.au/" TargetMode="External"/><Relationship Id="rId1198" Type="http://schemas.openxmlformats.org/officeDocument/2006/relationships/hyperlink" Target="mailto:admin@epic.vic.edu.au" TargetMode="External"/><Relationship Id="rId428" Type="http://schemas.openxmlformats.org/officeDocument/2006/relationships/hyperlink" Target="https://www.springvaleparksds.vic.edu.au/" TargetMode="External"/><Relationship Id="rId635" Type="http://schemas.openxmlformats.org/officeDocument/2006/relationships/hyperlink" Target="http://www.pointcooksenior.vic.edu.au/contactus.html" TargetMode="External"/><Relationship Id="rId842" Type="http://schemas.openxmlformats.org/officeDocument/2006/relationships/hyperlink" Target="https://www.haileybury.com.au/" TargetMode="External"/><Relationship Id="rId1058" Type="http://schemas.openxmlformats.org/officeDocument/2006/relationships/hyperlink" Target="https://www.monivae.com/" TargetMode="External"/><Relationship Id="rId1265" Type="http://schemas.openxmlformats.org/officeDocument/2006/relationships/hyperlink" Target="mailto:info@damascus.vic.edu.au" TargetMode="External"/><Relationship Id="rId1472" Type="http://schemas.openxmlformats.org/officeDocument/2006/relationships/hyperlink" Target="mailto:lynette.lear@thomascarr.vic.edu.au" TargetMode="External"/><Relationship Id="rId702" Type="http://schemas.openxmlformats.org/officeDocument/2006/relationships/hyperlink" Target="https://www.google.com/search?client=safari&amp;rls=en&amp;q=Hazel+Glen+College&amp;ie=UTF-8&amp;oe=UTF-8" TargetMode="External"/><Relationship Id="rId1125" Type="http://schemas.openxmlformats.org/officeDocument/2006/relationships/hyperlink" Target="mailto:box.hill.hs@education.vic.gov.au" TargetMode="External"/><Relationship Id="rId1332" Type="http://schemas.openxmlformats.org/officeDocument/2006/relationships/hyperlink" Target="mailto:kerang.tech.hs@education.vic.gov.au" TargetMode="External"/><Relationship Id="rId1777" Type="http://schemas.openxmlformats.org/officeDocument/2006/relationships/hyperlink" Target="mailto:kaisha.corkery-lavender@education.vic.gov.au" TargetMode="External"/><Relationship Id="rId69" Type="http://schemas.openxmlformats.org/officeDocument/2006/relationships/hyperlink" Target="mailto:grovedale.co@education.vic.gov.au" TargetMode="External"/><Relationship Id="rId1637" Type="http://schemas.openxmlformats.org/officeDocument/2006/relationships/hyperlink" Target="mailto:tanya.watts@education.vic.gov.au" TargetMode="External"/><Relationship Id="rId1704" Type="http://schemas.openxmlformats.org/officeDocument/2006/relationships/hyperlink" Target="mailto:april.stonehouse@education.vic.gov.au" TargetMode="External"/><Relationship Id="rId285" Type="http://schemas.openxmlformats.org/officeDocument/2006/relationships/hyperlink" Target="https://www.hillcrest.vic.edu.au/" TargetMode="External"/><Relationship Id="rId492" Type="http://schemas.openxmlformats.org/officeDocument/2006/relationships/hyperlink" Target="mailto:principal@ecmelb.catholic.edu.au" TargetMode="External"/><Relationship Id="rId797" Type="http://schemas.openxmlformats.org/officeDocument/2006/relationships/hyperlink" Target="https://pclcentre.org.au/" TargetMode="External"/><Relationship Id="rId145" Type="http://schemas.openxmlformats.org/officeDocument/2006/relationships/hyperlink" Target="http://www.echucacollege.vic.edu.au/" TargetMode="External"/><Relationship Id="rId352" Type="http://schemas.openxmlformats.org/officeDocument/2006/relationships/hyperlink" Target="http://www.cannp-12.vic.edu.au/" TargetMode="External"/><Relationship Id="rId1287" Type="http://schemas.openxmlformats.org/officeDocument/2006/relationships/hyperlink" Target="mailto:warragul.co@edumail.vic.gov.au" TargetMode="External"/><Relationship Id="rId212" Type="http://schemas.openxmlformats.org/officeDocument/2006/relationships/hyperlink" Target="https://www.genazzano.vic.edu.au/" TargetMode="External"/><Relationship Id="rId657" Type="http://schemas.openxmlformats.org/officeDocument/2006/relationships/hyperlink" Target="https://al-taqwa.vic.edu.au/" TargetMode="External"/><Relationship Id="rId864" Type="http://schemas.openxmlformats.org/officeDocument/2006/relationships/hyperlink" Target="http://www.hhacademy.vic.edu.au/" TargetMode="External"/><Relationship Id="rId1494" Type="http://schemas.openxmlformats.org/officeDocument/2006/relationships/hyperlink" Target="mailto:Jim.Tsakmakis@education.vic.gov.au" TargetMode="External"/><Relationship Id="rId1799" Type="http://schemas.openxmlformats.org/officeDocument/2006/relationships/hyperlink" Target="mailto:hruckert@tintern.vic.edu.au" TargetMode="External"/><Relationship Id="rId517" Type="http://schemas.openxmlformats.org/officeDocument/2006/relationships/hyperlink" Target="https://www.cheltsec.vic.edu.au/" TargetMode="External"/><Relationship Id="rId724" Type="http://schemas.openxmlformats.org/officeDocument/2006/relationships/hyperlink" Target="https://www.besds.vic.edu.au/" TargetMode="External"/><Relationship Id="rId931" Type="http://schemas.openxmlformats.org/officeDocument/2006/relationships/hyperlink" Target="https://www.gwsc.vic.edu.au/" TargetMode="External"/><Relationship Id="rId1147" Type="http://schemas.openxmlformats.org/officeDocument/2006/relationships/hyperlink" Target="mailto:elloydsmith@stpeters.vic.edu.au" TargetMode="External"/><Relationship Id="rId1354" Type="http://schemas.openxmlformats.org/officeDocument/2006/relationships/hyperlink" Target="mailto:heathmont.co@education.vic.gov.au" TargetMode="External"/><Relationship Id="rId1561" Type="http://schemas.openxmlformats.org/officeDocument/2006/relationships/hyperlink" Target="mailto:ascot.vale.heights.sch@education.vic.gov.au" TargetMode="External"/><Relationship Id="rId60" Type="http://schemas.openxmlformats.org/officeDocument/2006/relationships/hyperlink" Target="mailto:enquire@ccg.vic.edu.au" TargetMode="External"/><Relationship Id="rId1007" Type="http://schemas.openxmlformats.org/officeDocument/2006/relationships/hyperlink" Target="https://www.glenroyss.vic.edu.au/" TargetMode="External"/><Relationship Id="rId1214" Type="http://schemas.openxmlformats.org/officeDocument/2006/relationships/hyperlink" Target="mailto:info@shcgeelong.catholic.edu.au" TargetMode="External"/><Relationship Id="rId1421" Type="http://schemas.openxmlformats.org/officeDocument/2006/relationships/hyperlink" Target="https://www.swinburne.edu.au/life-at-swinburne/locations/wantirna-campus/" TargetMode="External"/><Relationship Id="rId1659" Type="http://schemas.openxmlformats.org/officeDocument/2006/relationships/hyperlink" Target="mailto:Samone.boucher@education.vic.gov.au" TargetMode="External"/><Relationship Id="rId1519" Type="http://schemas.openxmlformats.org/officeDocument/2006/relationships/hyperlink" Target="mailto:kilbreda@kilbreda.vic.edu.au" TargetMode="External"/><Relationship Id="rId1726" Type="http://schemas.openxmlformats.org/officeDocument/2006/relationships/hyperlink" Target="mailto:iyevlahova@standrews.vic.edu.au" TargetMode="External"/><Relationship Id="rId18" Type="http://schemas.openxmlformats.org/officeDocument/2006/relationships/hyperlink" Target="mailto:brs@ybr.vic.edu.au" TargetMode="External"/><Relationship Id="rId167" Type="http://schemas.openxmlformats.org/officeDocument/2006/relationships/hyperlink" Target="https://www.killester.vic.edu.au/" TargetMode="External"/><Relationship Id="rId374" Type="http://schemas.openxmlformats.org/officeDocument/2006/relationships/hyperlink" Target="http://www.oakwoodschool.vic.edu.au/" TargetMode="External"/><Relationship Id="rId581" Type="http://schemas.openxmlformats.org/officeDocument/2006/relationships/hyperlink" Target="mailto:bulleen.heights.sch@edumail.vic.gov.au" TargetMode="External"/><Relationship Id="rId234" Type="http://schemas.openxmlformats.org/officeDocument/2006/relationships/hyperlink" Target="mailto:monbulk.co@education.vic.gov.au" TargetMode="External"/><Relationship Id="rId679" Type="http://schemas.openxmlformats.org/officeDocument/2006/relationships/hyperlink" Target="https://www.stmonicas-epping.com/" TargetMode="External"/><Relationship Id="rId886" Type="http://schemas.openxmlformats.org/officeDocument/2006/relationships/hyperlink" Target="http://www.milsen.vic.edu.au/" TargetMode="External"/><Relationship Id="rId2" Type="http://schemas.openxmlformats.org/officeDocument/2006/relationships/hyperlink" Target="mailto:enquiries@beaconhills.vic.edu.au" TargetMode="External"/><Relationship Id="rId441" Type="http://schemas.openxmlformats.org/officeDocument/2006/relationships/hyperlink" Target="https://www.kardinia.vic.edu.au/" TargetMode="External"/><Relationship Id="rId539" Type="http://schemas.openxmlformats.org/officeDocument/2006/relationships/hyperlink" Target="http://stjosephs.com.au/" TargetMode="External"/><Relationship Id="rId746" Type="http://schemas.openxmlformats.org/officeDocument/2006/relationships/hyperlink" Target="http://www.meltonsc.vic.edu.au/" TargetMode="External"/><Relationship Id="rId1071" Type="http://schemas.openxmlformats.org/officeDocument/2006/relationships/hyperlink" Target="mailto:manangatang.p12@education.vic.gov.au" TargetMode="External"/><Relationship Id="rId1169" Type="http://schemas.openxmlformats.org/officeDocument/2006/relationships/hyperlink" Target="mailto:info@gcc.vic.edu.au" TargetMode="External"/><Relationship Id="rId1376" Type="http://schemas.openxmlformats.org/officeDocument/2006/relationships/hyperlink" Target="https://www.kangan.edu.au/campuses/moonee-ponds" TargetMode="External"/><Relationship Id="rId1583" Type="http://schemas.openxmlformats.org/officeDocument/2006/relationships/hyperlink" Target="mailto:matt.wright@education.vic.gov.au" TargetMode="External"/><Relationship Id="rId301" Type="http://schemas.openxmlformats.org/officeDocument/2006/relationships/hyperlink" Target="http://www.lynallhall.vic.edu.au/" TargetMode="External"/><Relationship Id="rId953" Type="http://schemas.openxmlformats.org/officeDocument/2006/relationships/hyperlink" Target="https://www.whsc.vic.edu.au/" TargetMode="External"/><Relationship Id="rId1029" Type="http://schemas.openxmlformats.org/officeDocument/2006/relationships/hyperlink" Target="https://diamondvalleysds.vic.edu.au/" TargetMode="External"/><Relationship Id="rId1236" Type="http://schemas.openxmlformats.org/officeDocument/2006/relationships/hyperlink" Target="mailto:bayswater.sc@edumail.vic.gov.au" TargetMode="External"/><Relationship Id="rId1790" Type="http://schemas.openxmlformats.org/officeDocument/2006/relationships/hyperlink" Target="mailto:chris.alley@baysidecc.vic.edu.au" TargetMode="External"/><Relationship Id="rId82" Type="http://schemas.openxmlformats.org/officeDocument/2006/relationships/hyperlink" Target="mailto:western.heights.sc@edumail.vic.gov.au" TargetMode="External"/><Relationship Id="rId606" Type="http://schemas.openxmlformats.org/officeDocument/2006/relationships/hyperlink" Target="https://www.tintern.vic.edu.au/" TargetMode="External"/><Relationship Id="rId813" Type="http://schemas.openxmlformats.org/officeDocument/2006/relationships/hyperlink" Target="mailto:reception@haileybury.vic.edu.au" TargetMode="External"/><Relationship Id="rId1443" Type="http://schemas.openxmlformats.org/officeDocument/2006/relationships/hyperlink" Target="mailto:northern.sch.lalor@education.vic.gov.au" TargetMode="External"/><Relationship Id="rId1650" Type="http://schemas.openxmlformats.org/officeDocument/2006/relationships/hyperlink" Target="mailto:Meaghan.King@education.vic.gov.au" TargetMode="External"/><Relationship Id="rId1748" Type="http://schemas.openxmlformats.org/officeDocument/2006/relationships/hyperlink" Target="mailto:Tom.Tsantlogianis@education.vic.gov.au" TargetMode="External"/><Relationship Id="rId1303" Type="http://schemas.openxmlformats.org/officeDocument/2006/relationships/hyperlink" Target="mailto:commedu@scotch.vic.edu.au" TargetMode="External"/><Relationship Id="rId1510" Type="http://schemas.openxmlformats.org/officeDocument/2006/relationships/hyperlink" Target="mailto:greater.shepparton.sc@education.vic.gov.au" TargetMode="External"/><Relationship Id="rId1608" Type="http://schemas.openxmlformats.org/officeDocument/2006/relationships/hyperlink" Target="mailto:gthomas@leonsec.vic.edu.au" TargetMode="External"/><Relationship Id="rId189" Type="http://schemas.openxmlformats.org/officeDocument/2006/relationships/hyperlink" Target="https://www.starmelb.catholic.edu.au/new/home" TargetMode="External"/><Relationship Id="rId396" Type="http://schemas.openxmlformats.org/officeDocument/2006/relationships/hyperlink" Target="https://www.southernautistic.vic.edu.au/" TargetMode="External"/><Relationship Id="rId256" Type="http://schemas.openxmlformats.org/officeDocument/2006/relationships/hyperlink" Target="https://www.emeraldsc.vic.edu.au/" TargetMode="External"/><Relationship Id="rId463" Type="http://schemas.openxmlformats.org/officeDocument/2006/relationships/hyperlink" Target="https://scc.vic.edu.au/" TargetMode="External"/><Relationship Id="rId670" Type="http://schemas.openxmlformats.org/officeDocument/2006/relationships/hyperlink" Target="https://ccw.vic.edu.au/" TargetMode="External"/><Relationship Id="rId1093" Type="http://schemas.openxmlformats.org/officeDocument/2006/relationships/hyperlink" Target="mailto:wangaratta.ss@edumail.vic.gov.au" TargetMode="External"/><Relationship Id="rId116" Type="http://schemas.openxmlformats.org/officeDocument/2006/relationships/hyperlink" Target="mailto:benalla.p12@edumail.vic.gov.au" TargetMode="External"/><Relationship Id="rId323" Type="http://schemas.openxmlformats.org/officeDocument/2006/relationships/hyperlink" Target="mailto:hampden.ss@edumail.vic.gov.au" TargetMode="External"/><Relationship Id="rId530" Type="http://schemas.openxmlformats.org/officeDocument/2006/relationships/hyperlink" Target="http://www.yarrabah.sch.vic.edu.au/" TargetMode="External"/><Relationship Id="rId768" Type="http://schemas.openxmlformats.org/officeDocument/2006/relationships/hyperlink" Target="http://rsc.vic.edu.au/" TargetMode="External"/><Relationship Id="rId975" Type="http://schemas.openxmlformats.org/officeDocument/2006/relationships/hyperlink" Target="mailto:rosehill.sc@edumail.vic.gov.au" TargetMode="External"/><Relationship Id="rId1160" Type="http://schemas.openxmlformats.org/officeDocument/2006/relationships/hyperlink" Target="https://www.ames.net.au/" TargetMode="External"/><Relationship Id="rId1398" Type="http://schemas.openxmlformats.org/officeDocument/2006/relationships/hyperlink" Target="mailto:courses@dvlc.org.au" TargetMode="External"/><Relationship Id="rId628" Type="http://schemas.openxmlformats.org/officeDocument/2006/relationships/hyperlink" Target="https://www.thegrange.vic.edu.au/" TargetMode="External"/><Relationship Id="rId835" Type="http://schemas.openxmlformats.org/officeDocument/2006/relationships/hyperlink" Target="mailto:cranbourne.sc@education.vic.gov.au" TargetMode="External"/><Relationship Id="rId1258" Type="http://schemas.openxmlformats.org/officeDocument/2006/relationships/hyperlink" Target="mailto:myrtleford.p12@edumail.vic.gov.au" TargetMode="External"/><Relationship Id="rId1465" Type="http://schemas.openxmlformats.org/officeDocument/2006/relationships/hyperlink" Target="mailto:trent.cocks@education.vic.gov.au" TargetMode="External"/><Relationship Id="rId1672" Type="http://schemas.openxmlformats.org/officeDocument/2006/relationships/hyperlink" Target="mailto:Sha.Gallagher@bayview.vic.edu.au" TargetMode="External"/><Relationship Id="rId1020" Type="http://schemas.openxmlformats.org/officeDocument/2006/relationships/hyperlink" Target="mailto:principal@clc.vic.edu.au" TargetMode="External"/><Relationship Id="rId1118" Type="http://schemas.openxmlformats.org/officeDocument/2006/relationships/hyperlink" Target="https://www.gorokep12.vic.edu.au/" TargetMode="External"/><Relationship Id="rId1325" Type="http://schemas.openxmlformats.org/officeDocument/2006/relationships/hyperlink" Target="mailto:nepean.ss@edumail.vic.gov.au" TargetMode="External"/><Relationship Id="rId1532" Type="http://schemas.openxmlformats.org/officeDocument/2006/relationships/hyperlink" Target="mailto:stpauls@vmch.com.au" TargetMode="External"/><Relationship Id="rId902" Type="http://schemas.openxmlformats.org/officeDocument/2006/relationships/hyperlink" Target="https://www.broadfordsc.vic.edu.au/BSCWeb/index.html" TargetMode="External"/><Relationship Id="rId31" Type="http://schemas.openxmlformats.org/officeDocument/2006/relationships/hyperlink" Target="mailto:southern.autistic.sch@education.vic.gov.au" TargetMode="External"/><Relationship Id="rId180" Type="http://schemas.openxmlformats.org/officeDocument/2006/relationships/hyperlink" Target="https://stpaulsags.vic.edu.au/" TargetMode="External"/><Relationship Id="rId278" Type="http://schemas.openxmlformats.org/officeDocument/2006/relationships/hyperlink" Target="https://www.kangan.edu.au/campuses/richmond" TargetMode="External"/><Relationship Id="rId485" Type="http://schemas.openxmlformats.org/officeDocument/2006/relationships/hyperlink" Target="http://www.craigieburnsc.vic.edu.au/" TargetMode="External"/><Relationship Id="rId692" Type="http://schemas.openxmlformats.org/officeDocument/2006/relationships/hyperlink" Target="http://www.marymede.vic.edu.au/" TargetMode="External"/><Relationship Id="rId138" Type="http://schemas.openxmlformats.org/officeDocument/2006/relationships/hyperlink" Target="http://www.ssds.vic.edu.au/" TargetMode="External"/><Relationship Id="rId345" Type="http://schemas.openxmlformats.org/officeDocument/2006/relationships/hyperlink" Target="http://reservoirhs.vic.edu.au/" TargetMode="External"/><Relationship Id="rId552" Type="http://schemas.openxmlformats.org/officeDocument/2006/relationships/hyperlink" Target="https://kurnai.co/" TargetMode="External"/><Relationship Id="rId997" Type="http://schemas.openxmlformats.org/officeDocument/2006/relationships/hyperlink" Target="mailto:glenroy.sc@edumail.vic.gov.au" TargetMode="External"/><Relationship Id="rId1182" Type="http://schemas.openxmlformats.org/officeDocument/2006/relationships/hyperlink" Target="mailto:upper.yarra.sc@edumail.vic.gov.au" TargetMode="External"/><Relationship Id="rId205" Type="http://schemas.openxmlformats.org/officeDocument/2006/relationships/hyperlink" Target="https://www.cgs.vic.edu.au/" TargetMode="External"/><Relationship Id="rId412" Type="http://schemas.openxmlformats.org/officeDocument/2006/relationships/hyperlink" Target="https://www.cornishcollege.vic.edu.au/" TargetMode="External"/><Relationship Id="rId857" Type="http://schemas.openxmlformats.org/officeDocument/2006/relationships/hyperlink" Target="https://www.stotts.edu.au/" TargetMode="External"/><Relationship Id="rId1042" Type="http://schemas.openxmlformats.org/officeDocument/2006/relationships/hyperlink" Target="mailto:korumburra.sc@education.vic.gov.au" TargetMode="External"/><Relationship Id="rId1487" Type="http://schemas.openxmlformats.org/officeDocument/2006/relationships/hyperlink" Target="mailto:brad.carroll@mcm.vic.edu.au" TargetMode="External"/><Relationship Id="rId1694" Type="http://schemas.openxmlformats.org/officeDocument/2006/relationships/hyperlink" Target="mailto:rohan.larkin@notredame.vic.edu.au" TargetMode="External"/><Relationship Id="rId717" Type="http://schemas.openxmlformats.org/officeDocument/2006/relationships/hyperlink" Target="https://www.boxhill.edu.au/" TargetMode="External"/><Relationship Id="rId924" Type="http://schemas.openxmlformats.org/officeDocument/2006/relationships/hyperlink" Target="mailto:Cobram.sds@education.vic.gov.au" TargetMode="External"/><Relationship Id="rId1347" Type="http://schemas.openxmlformats.org/officeDocument/2006/relationships/hyperlink" Target="mailto:info@whitefriars.vic.edu.au" TargetMode="External"/><Relationship Id="rId1554" Type="http://schemas.openxmlformats.org/officeDocument/2006/relationships/hyperlink" Target="mailto:Gavin.Liddle@vu.edu.au" TargetMode="External"/><Relationship Id="rId1761" Type="http://schemas.openxmlformats.org/officeDocument/2006/relationships/hyperlink" Target="mailto:Alex.Canton@education.vic.gov.au" TargetMode="External"/><Relationship Id="rId53" Type="http://schemas.openxmlformats.org/officeDocument/2006/relationships/hyperlink" Target="mailto:info@sirius.vic.edu.au" TargetMode="External"/><Relationship Id="rId1207" Type="http://schemas.openxmlformats.org/officeDocument/2006/relationships/hyperlink" Target="mailto:william.ruthven.sc@education.vic.gov.au" TargetMode="External"/><Relationship Id="rId1414" Type="http://schemas.openxmlformats.org/officeDocument/2006/relationships/hyperlink" Target="https://diversitat.org.au/services/youth-services/" TargetMode="External"/><Relationship Id="rId1621" Type="http://schemas.openxmlformats.org/officeDocument/2006/relationships/hyperlink" Target="mailto:belinda.frost@education.vic.gov.au" TargetMode="External"/><Relationship Id="rId1719" Type="http://schemas.openxmlformats.org/officeDocument/2006/relationships/hyperlink" Target="mailto:Matthew.Wesson@genazzano.vic.edu.au" TargetMode="External"/><Relationship Id="rId367" Type="http://schemas.openxmlformats.org/officeDocument/2006/relationships/hyperlink" Target="https://frankston-sds.vic.edu.au/" TargetMode="External"/><Relationship Id="rId574" Type="http://schemas.openxmlformats.org/officeDocument/2006/relationships/hyperlink" Target="https://www.donvale.vic.edu.au/" TargetMode="External"/><Relationship Id="rId227" Type="http://schemas.openxmlformats.org/officeDocument/2006/relationships/hyperlink" Target="https://crcs.vic.edu.au/" TargetMode="External"/><Relationship Id="rId781" Type="http://schemas.openxmlformats.org/officeDocument/2006/relationships/hyperlink" Target="mailto:office@macrob.vic.edu.au" TargetMode="External"/><Relationship Id="rId879" Type="http://schemas.openxmlformats.org/officeDocument/2006/relationships/hyperlink" Target="mailto:office@mcc.vic.edu.au" TargetMode="External"/><Relationship Id="rId434" Type="http://schemas.openxmlformats.org/officeDocument/2006/relationships/hyperlink" Target="https://www.covenant.vic.edu.au/" TargetMode="External"/><Relationship Id="rId641" Type="http://schemas.openxmlformats.org/officeDocument/2006/relationships/hyperlink" Target="https://mackillopwerribee.com.au/" TargetMode="External"/><Relationship Id="rId739" Type="http://schemas.openxmlformats.org/officeDocument/2006/relationships/hyperlink" Target="https://cs.aiahome.net/" TargetMode="External"/><Relationship Id="rId1064" Type="http://schemas.openxmlformats.org/officeDocument/2006/relationships/hyperlink" Target="http://www.euroasc.vic.edu.au/" TargetMode="External"/><Relationship Id="rId1271" Type="http://schemas.openxmlformats.org/officeDocument/2006/relationships/hyperlink" Target="mailto:enquiries@ivanhoegirls.vic.edu.au" TargetMode="External"/><Relationship Id="rId1369" Type="http://schemas.openxmlformats.org/officeDocument/2006/relationships/hyperlink" Target="mailto:enquiries@kangan.edu.au" TargetMode="External"/><Relationship Id="rId1576" Type="http://schemas.openxmlformats.org/officeDocument/2006/relationships/hyperlink" Target="mailto:Vicki.Spiliopoulos@education.vic.gov.au" TargetMode="External"/><Relationship Id="rId501" Type="http://schemas.openxmlformats.org/officeDocument/2006/relationships/hyperlink" Target="https://www.sirius.vic.edu.au/" TargetMode="External"/><Relationship Id="rId946" Type="http://schemas.openxmlformats.org/officeDocument/2006/relationships/hyperlink" Target="mailto:welcome@salesian.vic.edu.au" TargetMode="External"/><Relationship Id="rId1131" Type="http://schemas.openxmlformats.org/officeDocument/2006/relationships/hyperlink" Target="mailto:fhc@fhc.vic.edu.au" TargetMode="External"/><Relationship Id="rId1229" Type="http://schemas.openxmlformats.org/officeDocument/2006/relationships/hyperlink" Target="mailto:mount.ridley.p12@education.vic.gov.au" TargetMode="External"/><Relationship Id="rId1783" Type="http://schemas.openxmlformats.org/officeDocument/2006/relationships/hyperlink" Target="mailto:darcy.garton@education.vic.gov.au" TargetMode="External"/><Relationship Id="rId75" Type="http://schemas.openxmlformats.org/officeDocument/2006/relationships/hyperlink" Target="mailto:northern.bay.p12@education.vic.gov.au" TargetMode="External"/><Relationship Id="rId806" Type="http://schemas.openxmlformats.org/officeDocument/2006/relationships/hyperlink" Target="https://www.kds.vic.edu.au/" TargetMode="External"/><Relationship Id="rId1436" Type="http://schemas.openxmlformats.org/officeDocument/2006/relationships/hyperlink" Target="mailto:sgae@sgae.vic.edu.au" TargetMode="External"/><Relationship Id="rId1643" Type="http://schemas.openxmlformats.org/officeDocument/2006/relationships/hyperlink" Target="mailto:Kerry.Hall3@education.vic.gov.au" TargetMode="External"/><Relationship Id="rId1503" Type="http://schemas.openxmlformats.org/officeDocument/2006/relationships/hyperlink" Target="mailto:principal@marist.vic.edu.au" TargetMode="External"/><Relationship Id="rId1710" Type="http://schemas.openxmlformats.org/officeDocument/2006/relationships/hyperlink" Target="mailto:Benjamin.Ratcliffe@YVG.vic.edu.au" TargetMode="External"/><Relationship Id="rId291" Type="http://schemas.openxmlformats.org/officeDocument/2006/relationships/hyperlink" Target="https://www.lighthouse.vic.edu.au/" TargetMode="External"/><Relationship Id="rId1808" Type="http://schemas.microsoft.com/office/2017/10/relationships/threadedComment" Target="../threadedComments/threadedComment1.xml"/><Relationship Id="rId151" Type="http://schemas.openxmlformats.org/officeDocument/2006/relationships/hyperlink" Target="https://loreto.vic.edu.au/" TargetMode="External"/><Relationship Id="rId389" Type="http://schemas.openxmlformats.org/officeDocument/2006/relationships/hyperlink" Target="https://www.mckinnonsc.vic.edu.au/" TargetMode="External"/><Relationship Id="rId596" Type="http://schemas.openxmlformats.org/officeDocument/2006/relationships/hyperlink" Target="https://www.luther.vic.edu.au/" TargetMode="External"/><Relationship Id="rId249" Type="http://schemas.openxmlformats.org/officeDocument/2006/relationships/hyperlink" Target="https://www.rochsec.vic.edu.au/" TargetMode="External"/><Relationship Id="rId456" Type="http://schemas.openxmlformats.org/officeDocument/2006/relationships/hyperlink" Target="http://www.nelsonpark.vic.edu.au/" TargetMode="External"/><Relationship Id="rId663" Type="http://schemas.openxmlformats.org/officeDocument/2006/relationships/hyperlink" Target="https://www.belvoirss.vic.edu.au/" TargetMode="External"/><Relationship Id="rId870" Type="http://schemas.openxmlformats.org/officeDocument/2006/relationships/hyperlink" Target="https://www.ereafsn.edu.au/st-josephs-flc-north-melbourne/" TargetMode="External"/><Relationship Id="rId1086" Type="http://schemas.openxmlformats.org/officeDocument/2006/relationships/hyperlink" Target="https://www.galen.vic.edu.au/" TargetMode="External"/><Relationship Id="rId1293" Type="http://schemas.openxmlformats.org/officeDocument/2006/relationships/hyperlink" Target="mailto:admissions@cgs.vic.edu.au" TargetMode="External"/><Relationship Id="rId109" Type="http://schemas.openxmlformats.org/officeDocument/2006/relationships/hyperlink" Target="mailto:info@stpats.vic.edu.au" TargetMode="External"/><Relationship Id="rId316" Type="http://schemas.openxmlformats.org/officeDocument/2006/relationships/hyperlink" Target="https://www2.stpeters.vic.edu.au/" TargetMode="External"/><Relationship Id="rId523" Type="http://schemas.openxmlformats.org/officeDocument/2006/relationships/hyperlink" Target="http://www.mcsc.vic.edu.au/" TargetMode="External"/><Relationship Id="rId968" Type="http://schemas.openxmlformats.org/officeDocument/2006/relationships/hyperlink" Target="https://www.lowtherhall.vic.edu.au/" TargetMode="External"/><Relationship Id="rId1153" Type="http://schemas.openxmlformats.org/officeDocument/2006/relationships/hyperlink" Target="https://www.chisholm.edu.au/" TargetMode="External"/><Relationship Id="rId1598" Type="http://schemas.openxmlformats.org/officeDocument/2006/relationships/hyperlink" Target="mailto:Vicky.Handris@education.vic.gov.au" TargetMode="External"/><Relationship Id="rId97" Type="http://schemas.openxmlformats.org/officeDocument/2006/relationships/hyperlink" Target="mailto:info@berrystreet.org.au" TargetMode="External"/><Relationship Id="rId730" Type="http://schemas.openxmlformats.org/officeDocument/2006/relationships/hyperlink" Target="https://www.vermontsc.vic.edu.au/" TargetMode="External"/><Relationship Id="rId828" Type="http://schemas.openxmlformats.org/officeDocument/2006/relationships/hyperlink" Target="mailto:officecra@stpeters.vic.edu.au" TargetMode="External"/><Relationship Id="rId1013" Type="http://schemas.openxmlformats.org/officeDocument/2006/relationships/hyperlink" Target="https://mortlakep12.vic.edu.au/" TargetMode="External"/><Relationship Id="rId1360" Type="http://schemas.openxmlformats.org/officeDocument/2006/relationships/hyperlink" Target="mailto:blackburn.els@edumail.vic.gov.au" TargetMode="External"/><Relationship Id="rId1458" Type="http://schemas.openxmlformats.org/officeDocument/2006/relationships/hyperlink" Target="mailto:angelo.ratskos@ivanhoe.com.au" TargetMode="External"/><Relationship Id="rId1665" Type="http://schemas.openxmlformats.org/officeDocument/2006/relationships/hyperlink" Target="mailto:jtrost@kangan.edu.au" TargetMode="External"/><Relationship Id="rId1220" Type="http://schemas.openxmlformats.org/officeDocument/2006/relationships/hyperlink" Target="mailto:info@msj.vic.edu.au" TargetMode="External"/><Relationship Id="rId1318" Type="http://schemas.openxmlformats.org/officeDocument/2006/relationships/hyperlink" Target="mailto:carrum.downs.sc@edumail.vic.gov.au" TargetMode="External"/><Relationship Id="rId1525" Type="http://schemas.openxmlformats.org/officeDocument/2006/relationships/hyperlink" Target="mailto:parkdale.sc@education.vic.gov.au" TargetMode="External"/><Relationship Id="rId1732" Type="http://schemas.openxmlformats.org/officeDocument/2006/relationships/hyperlink" Target="mailto:ariana.tearihi@jss.org.au" TargetMode="External"/><Relationship Id="rId24" Type="http://schemas.openxmlformats.org/officeDocument/2006/relationships/hyperlink" Target="mailto:c.skewes@yavneh.vic.edu.au" TargetMode="External"/><Relationship Id="rId173" Type="http://schemas.openxmlformats.org/officeDocument/2006/relationships/hyperlink" Target="https://wonthaggisc.vic.edu.au/" TargetMode="External"/><Relationship Id="rId380" Type="http://schemas.openxmlformats.org/officeDocument/2006/relationships/hyperlink" Target="https://www.kccs.vic.edu.au/" TargetMode="External"/><Relationship Id="rId240" Type="http://schemas.openxmlformats.org/officeDocument/2006/relationships/hyperlink" Target="mailto:lilydale.hs@edumail.vic.gov.au" TargetMode="External"/><Relationship Id="rId478" Type="http://schemas.openxmlformats.org/officeDocument/2006/relationships/hyperlink" Target="https://www.jenningsstreetschool.vic.edu.au/" TargetMode="External"/><Relationship Id="rId685" Type="http://schemas.openxmlformats.org/officeDocument/2006/relationships/hyperlink" Target="tel:+61394098222" TargetMode="External"/><Relationship Id="rId892" Type="http://schemas.openxmlformats.org/officeDocument/2006/relationships/hyperlink" Target="https://www.red-cliffs-sc.vic.edu.au/" TargetMode="External"/><Relationship Id="rId100" Type="http://schemas.openxmlformats.org/officeDocument/2006/relationships/hyperlink" Target="mailto:mount.rowan.sc@education.vic.gov.au" TargetMode="External"/><Relationship Id="rId338" Type="http://schemas.openxmlformats.org/officeDocument/2006/relationships/hyperlink" Target="https://www.melbournepolytechnic.edu.au/" TargetMode="External"/><Relationship Id="rId545" Type="http://schemas.openxmlformats.org/officeDocument/2006/relationships/hyperlink" Target="https://www.yarrahills.vic.edu.au/" TargetMode="External"/><Relationship Id="rId752" Type="http://schemas.openxmlformats.org/officeDocument/2006/relationships/hyperlink" Target="https://advancecollege.vic.edu.au/" TargetMode="External"/><Relationship Id="rId1175" Type="http://schemas.openxmlformats.org/officeDocument/2006/relationships/hyperlink" Target="https://www.boxhill.edu.au/" TargetMode="External"/><Relationship Id="rId1382" Type="http://schemas.openxmlformats.org/officeDocument/2006/relationships/hyperlink" Target="mailto:info@melbournepolytechnic.edu.au" TargetMode="External"/><Relationship Id="rId405" Type="http://schemas.openxmlformats.org/officeDocument/2006/relationships/hyperlink" Target="https://www.girton.vic.edu.au/" TargetMode="External"/><Relationship Id="rId612" Type="http://schemas.openxmlformats.org/officeDocument/2006/relationships/hyperlink" Target="https://www.google.com/search?client=safari&amp;rls=en&amp;q=Wyndham+Community+and+Education+Centre+Inc+-+The+Cottage&amp;ie=UTF-8&amp;oe=UTF-8" TargetMode="External"/><Relationship Id="rId1035" Type="http://schemas.openxmlformats.org/officeDocument/2006/relationships/hyperlink" Target="http://www.skenesds.vic.edu.au/" TargetMode="External"/><Relationship Id="rId1242" Type="http://schemas.openxmlformats.org/officeDocument/2006/relationships/hyperlink" Target="mailto:kurnai.co@education.vic.gov.au" TargetMode="External"/><Relationship Id="rId1687" Type="http://schemas.openxmlformats.org/officeDocument/2006/relationships/hyperlink" Target="mailto:staubs@loyola.vic.edu.au" TargetMode="External"/><Relationship Id="rId917" Type="http://schemas.openxmlformats.org/officeDocument/2006/relationships/hyperlink" Target="https://www.shcy.vic.edu.au/" TargetMode="External"/><Relationship Id="rId1102" Type="http://schemas.openxmlformats.org/officeDocument/2006/relationships/hyperlink" Target="http://www.merrirs.vic.edu.au/" TargetMode="External"/><Relationship Id="rId1547" Type="http://schemas.openxmlformats.org/officeDocument/2006/relationships/hyperlink" Target="mailto:Andrea@awcc.edu.au" TargetMode="External"/><Relationship Id="rId1754" Type="http://schemas.openxmlformats.org/officeDocument/2006/relationships/hyperlink" Target="mailto:VHR@mornsc.vic.edu.au" TargetMode="External"/><Relationship Id="rId46" Type="http://schemas.openxmlformats.org/officeDocument/2006/relationships/hyperlink" Target="mailto:keysborough.sc@education.vic.gov.au" TargetMode="External"/><Relationship Id="rId1407" Type="http://schemas.openxmlformats.org/officeDocument/2006/relationships/hyperlink" Target="https://www.bendigotafe.edu.au/aboutbendigotafe/campuslocations/Pages/Echuca-campus.aspx" TargetMode="External"/><Relationship Id="rId1614" Type="http://schemas.openxmlformats.org/officeDocument/2006/relationships/hyperlink" Target="mailto:gabrielle.plunkett@education.vic.gov.au" TargetMode="External"/><Relationship Id="rId195" Type="http://schemas.openxmlformats.org/officeDocument/2006/relationships/hyperlink" Target="mailto:info@cire.org.au" TargetMode="External"/><Relationship Id="rId262" Type="http://schemas.openxmlformats.org/officeDocument/2006/relationships/hyperlink" Target="https://www.lakeside.vic.edu.au/" TargetMode="External"/><Relationship Id="rId567" Type="http://schemas.openxmlformats.org/officeDocument/2006/relationships/hyperlink" Target="http://www.wedderburn.vic.edu.au/" TargetMode="External"/><Relationship Id="rId1197" Type="http://schemas.openxmlformats.org/officeDocument/2006/relationships/hyperlink" Target="mailto:communications@croxton.vic.edu.au" TargetMode="External"/><Relationship Id="rId122" Type="http://schemas.openxmlformats.org/officeDocument/2006/relationships/hyperlink" Target="https://www.andale.vic.edu.au/" TargetMode="External"/><Relationship Id="rId774" Type="http://schemas.openxmlformats.org/officeDocument/2006/relationships/hyperlink" Target="https://westernportsc.vic.edu.au/" TargetMode="External"/><Relationship Id="rId981" Type="http://schemas.openxmlformats.org/officeDocument/2006/relationships/hyperlink" Target="http://ascotvaless.vic.edu.au/" TargetMode="External"/><Relationship Id="rId1057" Type="http://schemas.openxmlformats.org/officeDocument/2006/relationships/hyperlink" Target="mailto:office@gsc.vic.edu.au" TargetMode="External"/><Relationship Id="rId427" Type="http://schemas.openxmlformats.org/officeDocument/2006/relationships/hyperlink" Target="https://nobleparkels.vic.edu.au/" TargetMode="External"/><Relationship Id="rId634" Type="http://schemas.openxmlformats.org/officeDocument/2006/relationships/hyperlink" Target="https://www.google.com/search?client=safari&amp;rls=en&amp;q=Point+Cook+Senior+Secondary+College&amp;ie=UTF-8&amp;oe=UTF-8" TargetMode="External"/><Relationship Id="rId841" Type="http://schemas.openxmlformats.org/officeDocument/2006/relationships/hyperlink" Target="mailto:narre.warren.south.p12@education.vic.gov.au" TargetMode="External"/><Relationship Id="rId1264" Type="http://schemas.openxmlformats.org/officeDocument/2006/relationships/hyperlink" Target="mailto:ballarat.ss@education.vic.gov.au" TargetMode="External"/><Relationship Id="rId1471" Type="http://schemas.openxmlformats.org/officeDocument/2006/relationships/hyperlink" Target="mailto:ashlin.brown@education.vic.gov.au" TargetMode="External"/><Relationship Id="rId1569" Type="http://schemas.openxmlformats.org/officeDocument/2006/relationships/hyperlink" Target="mailto:rmurfet@chairo.vic.edu.au" TargetMode="External"/><Relationship Id="rId701" Type="http://schemas.openxmlformats.org/officeDocument/2006/relationships/hyperlink" Target="https://www.ivanhoe.com.au/" TargetMode="External"/><Relationship Id="rId939" Type="http://schemas.openxmlformats.org/officeDocument/2006/relationships/hyperlink" Target="https://jmss.vic.edu.au/" TargetMode="External"/><Relationship Id="rId1124" Type="http://schemas.openxmlformats.org/officeDocument/2006/relationships/hyperlink" Target="https://www.boxhillhs.vic.edu.au/" TargetMode="External"/><Relationship Id="rId1331" Type="http://schemas.openxmlformats.org/officeDocument/2006/relationships/hyperlink" Target="mailto:admin@kccs.vic.edu.au" TargetMode="External"/><Relationship Id="rId1776" Type="http://schemas.openxmlformats.org/officeDocument/2006/relationships/hyperlink" Target="mailto:andrew.walsh@education.vic.gov.au" TargetMode="External"/><Relationship Id="rId68" Type="http://schemas.openxmlformats.org/officeDocument/2006/relationships/hyperlink" Target="mailto:northern.sch.autism@edumail.vic.gov.au" TargetMode="External"/><Relationship Id="rId1429" Type="http://schemas.openxmlformats.org/officeDocument/2006/relationships/hyperlink" Target="mailto:info@holmesglen.edu.au" TargetMode="External"/><Relationship Id="rId1636" Type="http://schemas.openxmlformats.org/officeDocument/2006/relationships/hyperlink" Target="mailto:ncllen@ncllen.org.au" TargetMode="External"/><Relationship Id="rId1703" Type="http://schemas.openxmlformats.org/officeDocument/2006/relationships/hyperlink" Target="mailto:Sarah.Heath@education.vic.gov.au" TargetMode="External"/><Relationship Id="rId284" Type="http://schemas.openxmlformats.org/officeDocument/2006/relationships/hyperlink" Target="mailto:info@melbournepolytechnic.edu.au" TargetMode="External"/><Relationship Id="rId491" Type="http://schemas.openxmlformats.org/officeDocument/2006/relationships/hyperlink" Target="https://www.ilimcollege.vic.edu.au/" TargetMode="External"/><Relationship Id="rId144" Type="http://schemas.openxmlformats.org/officeDocument/2006/relationships/hyperlink" Target="https://www.balcc.vic.edu.au/" TargetMode="External"/><Relationship Id="rId589" Type="http://schemas.openxmlformats.org/officeDocument/2006/relationships/hyperlink" Target="http://www.rosamond.vic.edu.au/" TargetMode="External"/><Relationship Id="rId796" Type="http://schemas.openxmlformats.org/officeDocument/2006/relationships/hyperlink" Target="mailto:mhs@mhs.vic.edu.au" TargetMode="External"/><Relationship Id="rId351" Type="http://schemas.openxmlformats.org/officeDocument/2006/relationships/hyperlink" Target="http://bairnsdalesc.vic.edu.au/" TargetMode="External"/><Relationship Id="rId449" Type="http://schemas.openxmlformats.org/officeDocument/2006/relationships/hyperlink" Target="https://www.ignatius.vic.edu.au/" TargetMode="External"/><Relationship Id="rId656" Type="http://schemas.openxmlformats.org/officeDocument/2006/relationships/hyperlink" Target="mailto:adminoffice@wicv.net" TargetMode="External"/><Relationship Id="rId863" Type="http://schemas.openxmlformats.org/officeDocument/2006/relationships/hyperlink" Target="mailto:stkildaroad@wesleycollege.edu.au" TargetMode="External"/><Relationship Id="rId1079" Type="http://schemas.openxmlformats.org/officeDocument/2006/relationships/hyperlink" Target="mailto:swan.hill.ss@education.vic.gov.au" TargetMode="External"/><Relationship Id="rId1286" Type="http://schemas.openxmlformats.org/officeDocument/2006/relationships/hyperlink" Target="mailto:trafalgar.hs@education.vic.gov.au" TargetMode="External"/><Relationship Id="rId1493" Type="http://schemas.openxmlformats.org/officeDocument/2006/relationships/hyperlink" Target="mailto:saravanj@mcararat.catholic.edu.au" TargetMode="External"/><Relationship Id="rId211" Type="http://schemas.openxmlformats.org/officeDocument/2006/relationships/hyperlink" Target="https://www.fintona.vic.edu.au/" TargetMode="External"/><Relationship Id="rId309" Type="http://schemas.openxmlformats.org/officeDocument/2006/relationships/hyperlink" Target="https://www.academy.vic.edu.au/" TargetMode="External"/><Relationship Id="rId516" Type="http://schemas.openxmlformats.org/officeDocument/2006/relationships/hyperlink" Target="http://www.rutherglenhs.vic.edu.au/" TargetMode="External"/><Relationship Id="rId1146" Type="http://schemas.openxmlformats.org/officeDocument/2006/relationships/hyperlink" Target="mailto:Le-Le.Dang@education.vic.gov.au" TargetMode="External"/><Relationship Id="rId1798" Type="http://schemas.openxmlformats.org/officeDocument/2006/relationships/hyperlink" Target="mailto:tom.ding@thornburyhs.vic.edu.au" TargetMode="External"/><Relationship Id="rId723" Type="http://schemas.openxmlformats.org/officeDocument/2006/relationships/hyperlink" Target="mailto:burwood.east.sds@edumail.vic.gov.au" TargetMode="External"/><Relationship Id="rId930" Type="http://schemas.openxmlformats.org/officeDocument/2006/relationships/hyperlink" Target="mailto:brentwood.sc@education.vic.gov.au" TargetMode="External"/><Relationship Id="rId1006" Type="http://schemas.openxmlformats.org/officeDocument/2006/relationships/hyperlink" Target="mailto:coburg.sds@edumail.vic.gov.au" TargetMode="External"/><Relationship Id="rId1353" Type="http://schemas.openxmlformats.org/officeDocument/2006/relationships/hyperlink" Target="mailto:croydon.cs@education.vic.gov.au" TargetMode="External"/><Relationship Id="rId1560" Type="http://schemas.openxmlformats.org/officeDocument/2006/relationships/hyperlink" Target="mailto:francisd@smbg.vic.edu.au" TargetMode="External"/><Relationship Id="rId1658" Type="http://schemas.openxmlformats.org/officeDocument/2006/relationships/hyperlink" Target="mailto:careers@mgc.vic.edu.au" TargetMode="External"/><Relationship Id="rId1213" Type="http://schemas.openxmlformats.org/officeDocument/2006/relationships/hyperlink" Target="mailto:emerson.sch@education.vic.gov.au" TargetMode="External"/><Relationship Id="rId1420" Type="http://schemas.openxmlformats.org/officeDocument/2006/relationships/hyperlink" Target="https://www.gotafe.vic.edu.au/" TargetMode="External"/><Relationship Id="rId1518" Type="http://schemas.openxmlformats.org/officeDocument/2006/relationships/hyperlink" Target="mailto:info@mentonegirls.vic.edu.au" TargetMode="External"/><Relationship Id="rId1725" Type="http://schemas.openxmlformats.org/officeDocument/2006/relationships/hyperlink" Target="mailto:Bourgaulta@aloysius.vic.edu.au" TargetMode="External"/><Relationship Id="rId17" Type="http://schemas.openxmlformats.org/officeDocument/2006/relationships/hyperlink" Target="mailto:warracknabeal.sc@edumail.vic.gov.au" TargetMode="External"/><Relationship Id="rId166" Type="http://schemas.openxmlformats.org/officeDocument/2006/relationships/hyperlink" Target="mailto:officer.ss@education.vic.gov.au" TargetMode="External"/><Relationship Id="rId373" Type="http://schemas.openxmlformats.org/officeDocument/2006/relationships/hyperlink" Target="http://www.nepean.vic.edu.au/" TargetMode="External"/><Relationship Id="rId580" Type="http://schemas.openxmlformats.org/officeDocument/2006/relationships/hyperlink" Target="http://bulleenheights.vic.edu.au/bhs/" TargetMode="External"/><Relationship Id="rId1" Type="http://schemas.openxmlformats.org/officeDocument/2006/relationships/hyperlink" Target="mailto:concord.sch@education.vic.gov.au" TargetMode="External"/><Relationship Id="rId233" Type="http://schemas.openxmlformats.org/officeDocument/2006/relationships/hyperlink" Target="https://stalbanssc.vic.edu.au/" TargetMode="External"/><Relationship Id="rId440" Type="http://schemas.openxmlformats.org/officeDocument/2006/relationships/hyperlink" Target="https://iona.vic.edu.au/" TargetMode="External"/><Relationship Id="rId678" Type="http://schemas.openxmlformats.org/officeDocument/2006/relationships/hyperlink" Target="http://www.thelakes.edu.au/" TargetMode="External"/><Relationship Id="rId885" Type="http://schemas.openxmlformats.org/officeDocument/2006/relationships/hyperlink" Target="mailto:staughton.co@edumail.vic.gov.au" TargetMode="External"/><Relationship Id="rId1070" Type="http://schemas.openxmlformats.org/officeDocument/2006/relationships/hyperlink" Target="https://www.manang.vic.edu.au/" TargetMode="External"/><Relationship Id="rId300" Type="http://schemas.openxmlformats.org/officeDocument/2006/relationships/hyperlink" Target="mailto:lynall.hall.cs@edumail.vic.gov.au" TargetMode="External"/><Relationship Id="rId538" Type="http://schemas.openxmlformats.org/officeDocument/2006/relationships/hyperlink" Target="https://standrews.vic.edu.au/" TargetMode="External"/><Relationship Id="rId745" Type="http://schemas.openxmlformats.org/officeDocument/2006/relationships/hyperlink" Target="https://www.mcc.vic.edu.au/" TargetMode="External"/><Relationship Id="rId952" Type="http://schemas.openxmlformats.org/officeDocument/2006/relationships/hyperlink" Target="https://www.wesleycollege.edu.au/" TargetMode="External"/><Relationship Id="rId1168" Type="http://schemas.openxmlformats.org/officeDocument/2006/relationships/hyperlink" Target="mailto:ncc@ncc.vic.edu.au" TargetMode="External"/><Relationship Id="rId1375" Type="http://schemas.openxmlformats.org/officeDocument/2006/relationships/hyperlink" Target="mailto:enquiries@kangan.edu.au" TargetMode="External"/><Relationship Id="rId1582" Type="http://schemas.openxmlformats.org/officeDocument/2006/relationships/hyperlink" Target="mailto:krywyn.pota.a@edumail.vic.gov.au" TargetMode="External"/><Relationship Id="rId81" Type="http://schemas.openxmlformats.org/officeDocument/2006/relationships/hyperlink" Target="mailto:info@geelongcollege.vic.edu.au" TargetMode="External"/><Relationship Id="rId605" Type="http://schemas.openxmlformats.org/officeDocument/2006/relationships/hyperlink" Target="mailto:ringwood.sc@education.vic.gov.au" TargetMode="External"/><Relationship Id="rId812" Type="http://schemas.openxmlformats.org/officeDocument/2006/relationships/hyperlink" Target="mailto:brighton.sc@education.vic.gov.au" TargetMode="External"/><Relationship Id="rId1028" Type="http://schemas.openxmlformats.org/officeDocument/2006/relationships/hyperlink" Target="mailto:office@pvcc.vic.edu.au" TargetMode="External"/><Relationship Id="rId1235" Type="http://schemas.openxmlformats.org/officeDocument/2006/relationships/hyperlink" Target="mailto:sunbury.downs.sc@education.vic.gov.au" TargetMode="External"/><Relationship Id="rId1442" Type="http://schemas.openxmlformats.org/officeDocument/2006/relationships/hyperlink" Target="https://www.northernautism.vic.edu.au/" TargetMode="External"/><Relationship Id="rId1302" Type="http://schemas.openxmlformats.org/officeDocument/2006/relationships/hyperlink" Target="mailto:ruyton@ruyton.vic.edu.au" TargetMode="External"/><Relationship Id="rId1747" Type="http://schemas.openxmlformats.org/officeDocument/2006/relationships/hyperlink" Target="mailto:brigette.gilmour@education.vic.gov.au" TargetMode="External"/><Relationship Id="rId39" Type="http://schemas.openxmlformats.org/officeDocument/2006/relationships/hyperlink" Target="mailto:carwatha.p12@education.vic.gov.au" TargetMode="External"/><Relationship Id="rId1607" Type="http://schemas.openxmlformats.org/officeDocument/2006/relationships/hyperlink" Target="mailto:Sam.Ryrie@education.vic.gov.au" TargetMode="External"/><Relationship Id="rId188" Type="http://schemas.openxmlformats.org/officeDocument/2006/relationships/hyperlink" Target="https://www.stleonards.vic.edu.au/" TargetMode="External"/><Relationship Id="rId395" Type="http://schemas.openxmlformats.org/officeDocument/2006/relationships/hyperlink" Target="https://katandra.vic.edu.au/" TargetMode="External"/><Relationship Id="rId255" Type="http://schemas.openxmlformats.org/officeDocument/2006/relationships/hyperlink" Target="https://ecg.vic.edu.au/" TargetMode="External"/><Relationship Id="rId462" Type="http://schemas.openxmlformats.org/officeDocument/2006/relationships/hyperlink" Target="https://www.sheppartonace.com.au/" TargetMode="External"/><Relationship Id="rId1092" Type="http://schemas.openxmlformats.org/officeDocument/2006/relationships/hyperlink" Target="https://www.wangarattass.vic.edu.au/" TargetMode="External"/><Relationship Id="rId1397" Type="http://schemas.openxmlformats.org/officeDocument/2006/relationships/hyperlink" Target="https://www.dvlc.org.au/" TargetMode="External"/><Relationship Id="rId115" Type="http://schemas.openxmlformats.org/officeDocument/2006/relationships/hyperlink" Target="https://benallap12.vic.edu.au/" TargetMode="External"/><Relationship Id="rId322" Type="http://schemas.openxmlformats.org/officeDocument/2006/relationships/hyperlink" Target="https://www.colac-sc.vic.edu.au/" TargetMode="External"/><Relationship Id="rId767" Type="http://schemas.openxmlformats.org/officeDocument/2006/relationships/hyperlink" Target="mailto:peninsula.specialist.co@edumail.vic.gov.au" TargetMode="External"/><Relationship Id="rId974" Type="http://schemas.openxmlformats.org/officeDocument/2006/relationships/hyperlink" Target="https://www.rosehillsc.vic.edu.au/" TargetMode="External"/><Relationship Id="rId627" Type="http://schemas.openxmlformats.org/officeDocument/2006/relationships/hyperlink" Target="mailto:contact@thegrange.vic.edu.au" TargetMode="External"/><Relationship Id="rId834" Type="http://schemas.openxmlformats.org/officeDocument/2006/relationships/hyperlink" Target="mailto:cranbourne.east.sc@education.vic.gov.au" TargetMode="External"/><Relationship Id="rId1257" Type="http://schemas.openxmlformats.org/officeDocument/2006/relationships/hyperlink" Target="mailto:mount.beauty.sc@education.vic.gov.au" TargetMode="External"/><Relationship Id="rId1464" Type="http://schemas.openxmlformats.org/officeDocument/2006/relationships/hyperlink" Target="mailto:jafarrell@swin.edu.au" TargetMode="External"/><Relationship Id="rId1671" Type="http://schemas.openxmlformats.org/officeDocument/2006/relationships/hyperlink" Target="mailto:rowena.goldsmith@education.vic.gov.au" TargetMode="External"/><Relationship Id="rId901" Type="http://schemas.openxmlformats.org/officeDocument/2006/relationships/hyperlink" Target="https://www.assumption.vic.edu.au/" TargetMode="External"/><Relationship Id="rId1117" Type="http://schemas.openxmlformats.org/officeDocument/2006/relationships/hyperlink" Target="mailto:edenhope.co@education.vic.gov.au" TargetMode="External"/><Relationship Id="rId1324" Type="http://schemas.openxmlformats.org/officeDocument/2006/relationships/hyperlink" Target="mailto:naranga.ss@edumail.vic.gov.au" TargetMode="External"/><Relationship Id="rId1531" Type="http://schemas.openxmlformats.org/officeDocument/2006/relationships/hyperlink" Target="mailto:jgowdy@scg.vic.edu.au" TargetMode="External"/><Relationship Id="rId1769" Type="http://schemas.openxmlformats.org/officeDocument/2006/relationships/hyperlink" Target="mailto:joanne.carvalho@education.vic.gov.au" TargetMode="External"/><Relationship Id="rId30" Type="http://schemas.openxmlformats.org/officeDocument/2006/relationships/hyperlink" Target="mailto:katandra.sch@education.vic.gov.au" TargetMode="External"/><Relationship Id="rId1629" Type="http://schemas.openxmlformats.org/officeDocument/2006/relationships/hyperlink" Target="mailto:sarah.relf@education.vic.gov.au" TargetMode="External"/><Relationship Id="rId277" Type="http://schemas.openxmlformats.org/officeDocument/2006/relationships/hyperlink" Target="https://www.fountaingatesc.vic.edu.au/" TargetMode="External"/><Relationship Id="rId484" Type="http://schemas.openxmlformats.org/officeDocument/2006/relationships/hyperlink" Target="https://www.aitkencollege.edu.au/" TargetMode="External"/><Relationship Id="rId137" Type="http://schemas.openxmlformats.org/officeDocument/2006/relationships/hyperlink" Target="mailto:sunshine.sds@education.vic.gov.au" TargetMode="External"/><Relationship Id="rId344" Type="http://schemas.openxmlformats.org/officeDocument/2006/relationships/hyperlink" Target="https://prace.vic.edu.au/" TargetMode="External"/><Relationship Id="rId691" Type="http://schemas.openxmlformats.org/officeDocument/2006/relationships/hyperlink" Target="https://www.google.com/search?client=safari&amp;rls=en&amp;q=Marymede+Catholic+College&amp;ie=UTF-8&amp;oe=UTF-8" TargetMode="External"/><Relationship Id="rId789" Type="http://schemas.openxmlformats.org/officeDocument/2006/relationships/hyperlink" Target="https://www.delasalle.vic.edu.au/" TargetMode="External"/><Relationship Id="rId996" Type="http://schemas.openxmlformats.org/officeDocument/2006/relationships/hyperlink" Target="https://glenroycollege.vic.edu.au/" TargetMode="External"/><Relationship Id="rId551" Type="http://schemas.openxmlformats.org/officeDocument/2006/relationships/hyperlink" Target="mailto:eastern.ranges.sch@education.vic.gov.au" TargetMode="External"/><Relationship Id="rId649" Type="http://schemas.openxmlformats.org/officeDocument/2006/relationships/hyperlink" Target="https://www.heathdale.vic.edu.au/" TargetMode="External"/><Relationship Id="rId856" Type="http://schemas.openxmlformats.org/officeDocument/2006/relationships/hyperlink" Target="https://www.aloysius.vic.edu.au/" TargetMode="External"/><Relationship Id="rId1181" Type="http://schemas.openxmlformats.org/officeDocument/2006/relationships/hyperlink" Target="mailto:hopetoun.p12@edumail.vic.gov.au" TargetMode="External"/><Relationship Id="rId1279" Type="http://schemas.openxmlformats.org/officeDocument/2006/relationships/hyperlink" Target="mailto:waratah.sds@education.vic.gov.au" TargetMode="External"/><Relationship Id="rId1486" Type="http://schemas.openxmlformats.org/officeDocument/2006/relationships/hyperlink" Target="mailto:MTass@heathdale.vic.edu.au" TargetMode="External"/><Relationship Id="rId204" Type="http://schemas.openxmlformats.org/officeDocument/2006/relationships/hyperlink" Target="https://cggs.vic.edu.au/" TargetMode="External"/><Relationship Id="rId411" Type="http://schemas.openxmlformats.org/officeDocument/2006/relationships/hyperlink" Target="https://www.carwatha.vic.edu.au/" TargetMode="External"/><Relationship Id="rId509" Type="http://schemas.openxmlformats.org/officeDocument/2006/relationships/hyperlink" Target="http://www.humevalley.vic.edu.au/" TargetMode="External"/><Relationship Id="rId1041" Type="http://schemas.openxmlformats.org/officeDocument/2006/relationships/hyperlink" Target="http://www.korumburrasc.vic.edu.au/wordpress/" TargetMode="External"/><Relationship Id="rId1139" Type="http://schemas.openxmlformats.org/officeDocument/2006/relationships/hyperlink" Target="mailto:admin@nunawading.vic.edu.au" TargetMode="External"/><Relationship Id="rId1346" Type="http://schemas.openxmlformats.org/officeDocument/2006/relationships/hyperlink" Target="mailto:whs@warrandytehigh.vic.edu.au" TargetMode="External"/><Relationship Id="rId1693" Type="http://schemas.openxmlformats.org/officeDocument/2006/relationships/hyperlink" Target="mailto:bianca.angelevski@education.vic.gov.au" TargetMode="External"/><Relationship Id="rId716" Type="http://schemas.openxmlformats.org/officeDocument/2006/relationships/hyperlink" Target="https://www.alsiraat.vic.edu.au/" TargetMode="External"/><Relationship Id="rId923" Type="http://schemas.openxmlformats.org/officeDocument/2006/relationships/hyperlink" Target="http://www.csds.vic.edu.au/" TargetMode="External"/><Relationship Id="rId1553" Type="http://schemas.openxmlformats.org/officeDocument/2006/relationships/hyperlink" Target="mailto:Jack.Weston@education.vic.gov.au" TargetMode="External"/><Relationship Id="rId1760" Type="http://schemas.openxmlformats.org/officeDocument/2006/relationships/hyperlink" Target="mailto:slewis@woodleigh.vic.edu.au" TargetMode="External"/><Relationship Id="rId52" Type="http://schemas.openxmlformats.org/officeDocument/2006/relationships/hyperlink" Target="mailto:noble.park.sc@edumail.vic.gov.au" TargetMode="External"/><Relationship Id="rId1206" Type="http://schemas.openxmlformats.org/officeDocument/2006/relationships/hyperlink" Target="mailto:feedback@vsv.vic.edu.au" TargetMode="External"/><Relationship Id="rId1413" Type="http://schemas.openxmlformats.org/officeDocument/2006/relationships/hyperlink" Target="mailto:dandenong@skillsplus.com.au" TargetMode="External"/><Relationship Id="rId1620" Type="http://schemas.openxmlformats.org/officeDocument/2006/relationships/hyperlink" Target="mailto:Daniel.Campbell@education.vic.gov.au" TargetMode="External"/><Relationship Id="rId1718" Type="http://schemas.openxmlformats.org/officeDocument/2006/relationships/hyperlink" Target="mailto:lan@elwood.vic.edu.au" TargetMode="External"/><Relationship Id="rId299" Type="http://schemas.openxmlformats.org/officeDocument/2006/relationships/hyperlink" Target="http://mgc.vic.edu.au/" TargetMode="External"/><Relationship Id="rId159" Type="http://schemas.openxmlformats.org/officeDocument/2006/relationships/hyperlink" Target="https://www.ivanhoegirls.vic.edu.au/" TargetMode="External"/><Relationship Id="rId366" Type="http://schemas.openxmlformats.org/officeDocument/2006/relationships/hyperlink" Target="http://www.fhs.vic.edu.au/" TargetMode="External"/><Relationship Id="rId573" Type="http://schemas.openxmlformats.org/officeDocument/2006/relationships/hyperlink" Target="https://doncastersc.vic.edu.au/" TargetMode="External"/><Relationship Id="rId780" Type="http://schemas.openxmlformats.org/officeDocument/2006/relationships/hyperlink" Target="https://www.macrob.vic.edu.au/" TargetMode="External"/><Relationship Id="rId226" Type="http://schemas.openxmlformats.org/officeDocument/2006/relationships/hyperlink" Target="http://www.xavier.vic.edu.au/" TargetMode="External"/><Relationship Id="rId433" Type="http://schemas.openxmlformats.org/officeDocument/2006/relationships/hyperlink" Target="https://clonard.vic.edu.au/" TargetMode="External"/><Relationship Id="rId878" Type="http://schemas.openxmlformats.org/officeDocument/2006/relationships/hyperlink" Target="mailto:lakeview.senior.co@education.vic.gov.au" TargetMode="External"/><Relationship Id="rId1063" Type="http://schemas.openxmlformats.org/officeDocument/2006/relationships/hyperlink" Target="mailto:hamilton.sds@education.vic.gov.au" TargetMode="External"/><Relationship Id="rId1270" Type="http://schemas.openxmlformats.org/officeDocument/2006/relationships/hyperlink" Target="mailto:greensborough.sc@education.vic.gov.au" TargetMode="External"/><Relationship Id="rId640" Type="http://schemas.openxmlformats.org/officeDocument/2006/relationships/hyperlink" Target="https://www.google.com/search?client=safari&amp;rls=en&amp;q=MacKillop+Catholic+Regional+College&amp;ie=UTF-8&amp;oe=UTF-8" TargetMode="External"/><Relationship Id="rId738" Type="http://schemas.openxmlformats.org/officeDocument/2006/relationships/hyperlink" Target="mailto:csc@aia.vic.edu.au" TargetMode="External"/><Relationship Id="rId945" Type="http://schemas.openxmlformats.org/officeDocument/2006/relationships/hyperlink" Target="https://www.salesian.vic.edu.au/" TargetMode="External"/><Relationship Id="rId1368" Type="http://schemas.openxmlformats.org/officeDocument/2006/relationships/hyperlink" Target="mailto:collingwood.els.craigieburn@edumail.vic.gov.au" TargetMode="External"/><Relationship Id="rId1575" Type="http://schemas.openxmlformats.org/officeDocument/2006/relationships/hyperlink" Target="mailto:Vicki.Spiliopoulos@education.vic.gov.au" TargetMode="External"/><Relationship Id="rId1782" Type="http://schemas.openxmlformats.org/officeDocument/2006/relationships/hyperlink" Target="mailto:alyssa.clarke@emmaus.vic.edu.au" TargetMode="External"/><Relationship Id="rId74" Type="http://schemas.openxmlformats.org/officeDocument/2006/relationships/hyperlink" Target="mailto:newcomb.sc@education.vic.gov.au" TargetMode="External"/><Relationship Id="rId500" Type="http://schemas.openxmlformats.org/officeDocument/2006/relationships/hyperlink" Target="https://www.sirius.vic.edu.au/" TargetMode="External"/><Relationship Id="rId805" Type="http://schemas.openxmlformats.org/officeDocument/2006/relationships/hyperlink" Target="mailto:omnia@stkevins.vic.edu.au" TargetMode="External"/><Relationship Id="rId1130" Type="http://schemas.openxmlformats.org/officeDocument/2006/relationships/hyperlink" Target="http://www.fhc.vic.edu.au/" TargetMode="External"/><Relationship Id="rId1228" Type="http://schemas.openxmlformats.org/officeDocument/2006/relationships/hyperlink" Target="mailto:info@ilimcollege.vic.edu.au" TargetMode="External"/><Relationship Id="rId1435" Type="http://schemas.openxmlformats.org/officeDocument/2006/relationships/hyperlink" Target="https://sgae.vic.edu.au/" TargetMode="External"/><Relationship Id="rId1642" Type="http://schemas.openxmlformats.org/officeDocument/2006/relationships/hyperlink" Target="mailto:Sharon.Payne@education.vic.gov.au" TargetMode="External"/><Relationship Id="rId1502" Type="http://schemas.openxmlformats.org/officeDocument/2006/relationships/hyperlink" Target="mailto:reception@girton.vic.edu.au" TargetMode="External"/><Relationship Id="rId1807" Type="http://schemas.openxmlformats.org/officeDocument/2006/relationships/comments" Target="../comments1.xml"/><Relationship Id="rId290" Type="http://schemas.openxmlformats.org/officeDocument/2006/relationships/hyperlink" Target="https://www.collingwoodels.vic.edu.au/" TargetMode="External"/><Relationship Id="rId388" Type="http://schemas.openxmlformats.org/officeDocument/2006/relationships/hyperlink" Target="https://www.yavneh.vic.edu.au/" TargetMode="External"/><Relationship Id="rId150" Type="http://schemas.openxmlformats.org/officeDocument/2006/relationships/hyperlink" Target="https://www.damascus.vic.edu.au/" TargetMode="External"/><Relationship Id="rId595" Type="http://schemas.openxmlformats.org/officeDocument/2006/relationships/hyperlink" Target="https://www.heathmont.vic.edu.au/" TargetMode="External"/><Relationship Id="rId248" Type="http://schemas.openxmlformats.org/officeDocument/2006/relationships/hyperlink" Target="https://www.healesvillehs.vic.edu.au/" TargetMode="External"/><Relationship Id="rId455" Type="http://schemas.openxmlformats.org/officeDocument/2006/relationships/hyperlink" Target="https://www.mackillop.org.au/" TargetMode="External"/><Relationship Id="rId662" Type="http://schemas.openxmlformats.org/officeDocument/2006/relationships/hyperlink" Target="mailto:belvoir.wodonga.sds@edumail.vic.gov.au" TargetMode="External"/><Relationship Id="rId1085" Type="http://schemas.openxmlformats.org/officeDocument/2006/relationships/hyperlink" Target="mailto:office@cathedralcollege.vic.edu.au" TargetMode="External"/><Relationship Id="rId1292" Type="http://schemas.openxmlformats.org/officeDocument/2006/relationships/hyperlink" Target="mailto:camgram@cggs.vic.edu.au" TargetMode="External"/><Relationship Id="rId108" Type="http://schemas.openxmlformats.org/officeDocument/2006/relationships/hyperlink" Target="https://www.stpats.vic.edu.au/" TargetMode="External"/><Relationship Id="rId315" Type="http://schemas.openxmlformats.org/officeDocument/2006/relationships/hyperlink" Target="https://www.vusc.vic.edu.au/" TargetMode="External"/><Relationship Id="rId522" Type="http://schemas.openxmlformats.org/officeDocument/2006/relationships/hyperlink" Target="https://www.mentonegrammar.net/" TargetMode="External"/><Relationship Id="rId967" Type="http://schemas.openxmlformats.org/officeDocument/2006/relationships/hyperlink" Target="mailto:essendon.keilor.co.senior@education.vic.gov.au" TargetMode="External"/><Relationship Id="rId1152" Type="http://schemas.openxmlformats.org/officeDocument/2006/relationships/hyperlink" Target="https://www.chisholm.edu.au/" TargetMode="External"/><Relationship Id="rId1597" Type="http://schemas.openxmlformats.org/officeDocument/2006/relationships/hyperlink" Target="mailto:jafarrell@swin.edu.au" TargetMode="External"/><Relationship Id="rId96" Type="http://schemas.openxmlformats.org/officeDocument/2006/relationships/hyperlink" Target="https://autismmansfield.org.au/" TargetMode="External"/><Relationship Id="rId827" Type="http://schemas.openxmlformats.org/officeDocument/2006/relationships/hyperlink" Target="mailto:officecln@stpeters.vic.edu.au" TargetMode="External"/><Relationship Id="rId1012" Type="http://schemas.openxmlformats.org/officeDocument/2006/relationships/hyperlink" Target="mailto:hawkesdale.p12@edumail.vic.gov.au" TargetMode="External"/><Relationship Id="rId1457" Type="http://schemas.openxmlformats.org/officeDocument/2006/relationships/hyperlink" Target="mailto:salomp@rossbourne.vic.edu.au" TargetMode="External"/><Relationship Id="rId1664" Type="http://schemas.openxmlformats.org/officeDocument/2006/relationships/hyperlink" Target="mailto:amya@dcc.vic.edu.au" TargetMode="External"/><Relationship Id="rId1317" Type="http://schemas.openxmlformats.org/officeDocument/2006/relationships/hyperlink" Target="mailto:info@davidscottschool.vic.edu.au" TargetMode="External"/><Relationship Id="rId1524" Type="http://schemas.openxmlformats.org/officeDocument/2006/relationships/hyperlink" Target="mailto:mordialloc.co@education.vic.gov.au" TargetMode="External"/><Relationship Id="rId1731" Type="http://schemas.openxmlformats.org/officeDocument/2006/relationships/hyperlink" Target="mailto:hAnderton@mercycoburg.catholic.edu.au" TargetMode="External"/><Relationship Id="rId23" Type="http://schemas.openxmlformats.org/officeDocument/2006/relationships/hyperlink" Target="https://www.google.com/search?client=safari&amp;rls=en&amp;sxsrf=ALeKk02JlIw72An3mxNXA2KLw2XWsWN9dw%3A1607988477881&amp;ei=_fTXX4ufNeya4-EPrvyPgA8&amp;q=Leibler+Yavneh+College+number&amp;oq=Leibler+Yavneh+College+number&amp;gs_lcp=CgZwc3ktYWIQAzIFCCEQoAE6BAgAEEc6BQgAEMkDOggILhDHARCvAToCCAA6BggAEBYQHjoCCCY6BwghEAoQoAFQ8k1Yw1tgkV5oAHACeACAAcoBiAG5CZIBBTAuNi4xmAEAoAEBqgEHZ3dzLXdpesgBCMABAQ&amp;sclient=psy-ab&amp;ved=0ahUKEwjLkZvwz87tAhVszTgGHS7-A_AQ4dUDCAw&amp;uact=5" TargetMode="External"/><Relationship Id="rId172" Type="http://schemas.openxmlformats.org/officeDocument/2006/relationships/hyperlink" Target="https://www.newhavencol.vic.edu.au/" TargetMode="External"/><Relationship Id="rId477" Type="http://schemas.openxmlformats.org/officeDocument/2006/relationships/hyperlink" Target="https://westernautisticschool.vic.edu.au/" TargetMode="External"/><Relationship Id="rId684" Type="http://schemas.openxmlformats.org/officeDocument/2006/relationships/hyperlink" Target="https://www.ncc.vic.edu.au/" TargetMode="External"/><Relationship Id="rId337" Type="http://schemas.openxmlformats.org/officeDocument/2006/relationships/hyperlink" Target="https://www.epic.vic.edu.au/" TargetMode="External"/><Relationship Id="rId891" Type="http://schemas.openxmlformats.org/officeDocument/2006/relationships/hyperlink" Target="mailto:ouyen.p12@education.vic.gov.au" TargetMode="External"/><Relationship Id="rId989" Type="http://schemas.openxmlformats.org/officeDocument/2006/relationships/hyperlink" Target="mailto:aiamsc@aia.vic.edu.au" TargetMode="External"/><Relationship Id="rId544" Type="http://schemas.openxmlformats.org/officeDocument/2006/relationships/hyperlink" Target="https://www.worawa.vic.edu.au/" TargetMode="External"/><Relationship Id="rId751" Type="http://schemas.openxmlformats.org/officeDocument/2006/relationships/hyperlink" Target="http://www.staughtoncollege.vic.edu.au/" TargetMode="External"/><Relationship Id="rId849" Type="http://schemas.openxmlformats.org/officeDocument/2006/relationships/hyperlink" Target="https://www.mgs.vic.edu.au/" TargetMode="External"/><Relationship Id="rId1174" Type="http://schemas.openxmlformats.org/officeDocument/2006/relationships/hyperlink" Target="http://www.bhcs.vic.edu.au/" TargetMode="External"/><Relationship Id="rId1381" Type="http://schemas.openxmlformats.org/officeDocument/2006/relationships/hyperlink" Target="https://www.melbournepolytechnic.edu.au/" TargetMode="External"/><Relationship Id="rId1479" Type="http://schemas.openxmlformats.org/officeDocument/2006/relationships/hyperlink" Target="mailto:Jessica.Skogstad@education.vic.gov.au" TargetMode="External"/><Relationship Id="rId1686" Type="http://schemas.openxmlformats.org/officeDocument/2006/relationships/hyperlink" Target="mailto:mhillman@loreto.vic.edu.au" TargetMode="External"/><Relationship Id="rId404" Type="http://schemas.openxmlformats.org/officeDocument/2006/relationships/hyperlink" Target="https://www.cmc.vic.edu.au/" TargetMode="External"/><Relationship Id="rId611" Type="http://schemas.openxmlformats.org/officeDocument/2006/relationships/hyperlink" Target="mailto:croydon.sds@education.vic.gov.au" TargetMode="External"/><Relationship Id="rId1034" Type="http://schemas.openxmlformats.org/officeDocument/2006/relationships/hyperlink" Target="mailto:stawell.sc@edumail.vic.gov.au" TargetMode="External"/><Relationship Id="rId1241" Type="http://schemas.openxmlformats.org/officeDocument/2006/relationships/hyperlink" Target="mailto:GeneralOffice@wantirnacollege.vic.edu.au" TargetMode="External"/><Relationship Id="rId1339" Type="http://schemas.openxmlformats.org/officeDocument/2006/relationships/hyperlink" Target="mailto:kyneton.hs@education.vic.gov.au" TargetMode="External"/><Relationship Id="rId709" Type="http://schemas.openxmlformats.org/officeDocument/2006/relationships/hyperlink" Target="https://www.eppingsc.vic.edu.au/" TargetMode="External"/><Relationship Id="rId916" Type="http://schemas.openxmlformats.org/officeDocument/2006/relationships/hyperlink" Target="mailto:numurkah.sc@education.vic.gov.au" TargetMode="External"/><Relationship Id="rId1101" Type="http://schemas.openxmlformats.org/officeDocument/2006/relationships/hyperlink" Target="mailto:warrnambool.co@education.vic.gov.au" TargetMode="External"/><Relationship Id="rId1546" Type="http://schemas.openxmlformats.org/officeDocument/2006/relationships/hyperlink" Target="mailto:giulia.fontana@education.vic.gov.au" TargetMode="External"/><Relationship Id="rId1753" Type="http://schemas.openxmlformats.org/officeDocument/2006/relationships/hyperlink" Target="mailto:EuVin.Hor@education.vic.gov.au" TargetMode="External"/><Relationship Id="rId45" Type="http://schemas.openxmlformats.org/officeDocument/2006/relationships/hyperlink" Target="mailto:keysborough.sc@education.vic.gov.au" TargetMode="External"/><Relationship Id="rId1406" Type="http://schemas.openxmlformats.org/officeDocument/2006/relationships/hyperlink" Target="mailto:admin@harvestercollege.vic.edu.au" TargetMode="External"/><Relationship Id="rId1613" Type="http://schemas.openxmlformats.org/officeDocument/2006/relationships/hyperlink" Target="mailto:Liza.Spink@education.vic.gov.au" TargetMode="External"/><Relationship Id="rId194" Type="http://schemas.openxmlformats.org/officeDocument/2006/relationships/hyperlink" Target="https://yarraranges.vic.edu.au/" TargetMode="External"/><Relationship Id="rId261" Type="http://schemas.openxmlformats.org/officeDocument/2006/relationships/hyperlink" Target="http://www.kwrsc.vic.edu.au/" TargetMode="External"/><Relationship Id="rId499" Type="http://schemas.openxmlformats.org/officeDocument/2006/relationships/hyperlink" Target="https://www.salesian.vic.edu.au/" TargetMode="External"/><Relationship Id="rId359" Type="http://schemas.openxmlformats.org/officeDocument/2006/relationships/hyperlink" Target="https://www.swiftscreekp12.vic.edu.au/" TargetMode="External"/><Relationship Id="rId566" Type="http://schemas.openxmlformats.org/officeDocument/2006/relationships/hyperlink" Target="mailto:east.loddon.p12@education.vic.gov.au" TargetMode="External"/><Relationship Id="rId773" Type="http://schemas.openxmlformats.org/officeDocument/2006/relationships/hyperlink" Target="mailto:reception@toorakc.vic.edu.au" TargetMode="External"/><Relationship Id="rId1196" Type="http://schemas.openxmlformats.org/officeDocument/2006/relationships/hyperlink" Target="mailto:charles.la.trobe.p12.preston.east@edumail.vic.gov.au" TargetMode="External"/><Relationship Id="rId121" Type="http://schemas.openxmlformats.org/officeDocument/2006/relationships/hyperlink" Target="https://www.gotafe.vic.edu.au/campuses/benalla" TargetMode="External"/><Relationship Id="rId219" Type="http://schemas.openxmlformats.org/officeDocument/2006/relationships/hyperlink" Target="https://www.scotch.vic.edu.au/" TargetMode="External"/><Relationship Id="rId426" Type="http://schemas.openxmlformats.org/officeDocument/2006/relationships/hyperlink" Target="https://www.emersonsc.vic.edu.au/" TargetMode="External"/><Relationship Id="rId633" Type="http://schemas.openxmlformats.org/officeDocument/2006/relationships/hyperlink" Target="https://www.suzannecoryhs.vic.edu.au/" TargetMode="External"/><Relationship Id="rId980" Type="http://schemas.openxmlformats.org/officeDocument/2006/relationships/hyperlink" Target="https://www.strathmore.vic.edu.au/" TargetMode="External"/><Relationship Id="rId1056" Type="http://schemas.openxmlformats.org/officeDocument/2006/relationships/hyperlink" Target="https://www.gsc.vic.edu.au/" TargetMode="External"/><Relationship Id="rId1263" Type="http://schemas.openxmlformats.org/officeDocument/2006/relationships/hyperlink" Target="mailto:college@clarendon.vic.edu.au" TargetMode="External"/><Relationship Id="rId840" Type="http://schemas.openxmlformats.org/officeDocument/2006/relationships/hyperlink" Target="mailto:REndeavourHills@maranatha.vic.edu.au" TargetMode="External"/><Relationship Id="rId938" Type="http://schemas.openxmlformats.org/officeDocument/2006/relationships/hyperlink" Target="mailto:frontdesk@mazenod.vic.edu.au" TargetMode="External"/><Relationship Id="rId1470" Type="http://schemas.openxmlformats.org/officeDocument/2006/relationships/hyperlink" Target="mailto:Roberta.bakotic@education.vic.gov.au" TargetMode="External"/><Relationship Id="rId1568" Type="http://schemas.openxmlformats.org/officeDocument/2006/relationships/hyperlink" Target="mailto:pjeffrey@berrystreet.org.au" TargetMode="External"/><Relationship Id="rId1775" Type="http://schemas.openxmlformats.org/officeDocument/2006/relationships/hyperlink" Target="mailto:rikki.nitschke@education.vic.gov.au" TargetMode="External"/><Relationship Id="rId67" Type="http://schemas.openxmlformats.org/officeDocument/2006/relationships/hyperlink" Target="mailto:office@glc.vic.edu.au" TargetMode="External"/><Relationship Id="rId700" Type="http://schemas.openxmlformats.org/officeDocument/2006/relationships/hyperlink" Target="mailto:info@ivanhoe.com.au" TargetMode="External"/><Relationship Id="rId1123" Type="http://schemas.openxmlformats.org/officeDocument/2006/relationships/hyperlink" Target="mailto:blackburn.hs@education.vic.gov.au" TargetMode="External"/><Relationship Id="rId1330" Type="http://schemas.openxmlformats.org/officeDocument/2006/relationships/hyperlink" Target="mailto:cohuna.sc@education.vic.gov.au" TargetMode="External"/><Relationship Id="rId1428" Type="http://schemas.openxmlformats.org/officeDocument/2006/relationships/hyperlink" Target="https://www.gotafe.vic.edu.au/" TargetMode="External"/><Relationship Id="rId1635" Type="http://schemas.openxmlformats.org/officeDocument/2006/relationships/hyperlink" Target="http://www.ncllen.org.au/" TargetMode="External"/><Relationship Id="rId1702" Type="http://schemas.openxmlformats.org/officeDocument/2006/relationships/hyperlink" Target="mailto:smoerke@stpaulsags.vic.edu.au" TargetMode="External"/><Relationship Id="rId283" Type="http://schemas.openxmlformats.org/officeDocument/2006/relationships/hyperlink" Target="https://heritagecollege.vic.edu.au/" TargetMode="External"/><Relationship Id="rId490" Type="http://schemas.openxmlformats.org/officeDocument/2006/relationships/hyperlink" Target="https://www.ilimcollege.vic.edu.au/" TargetMode="External"/><Relationship Id="rId143" Type="http://schemas.openxmlformats.org/officeDocument/2006/relationships/hyperlink" Target="mailto:birchip.p12@edumail.vic.gov.au" TargetMode="External"/><Relationship Id="rId350" Type="http://schemas.openxmlformats.org/officeDocument/2006/relationships/hyperlink" Target="http://www.williamruthvensc.vic.edu.au/" TargetMode="External"/><Relationship Id="rId588" Type="http://schemas.openxmlformats.org/officeDocument/2006/relationships/hyperlink" Target="mailto:maribyrnong.sc@edumail.vic.gov.au" TargetMode="External"/><Relationship Id="rId795" Type="http://schemas.openxmlformats.org/officeDocument/2006/relationships/hyperlink" Target="https://www.mhsviceduau.com/" TargetMode="External"/><Relationship Id="rId9" Type="http://schemas.openxmlformats.org/officeDocument/2006/relationships/hyperlink" Target="mailto:beaconsfield@sfx.vic.edu.au" TargetMode="External"/><Relationship Id="rId210" Type="http://schemas.openxmlformats.org/officeDocument/2006/relationships/hyperlink" Target="https://www.carey.com.au/" TargetMode="External"/><Relationship Id="rId448" Type="http://schemas.openxmlformats.org/officeDocument/2006/relationships/hyperlink" Target="http://www.shcgeelong.catholic.edu.au/" TargetMode="External"/><Relationship Id="rId655" Type="http://schemas.openxmlformats.org/officeDocument/2006/relationships/hyperlink" Target="https://www.ecmelb.catholic.edu.au/" TargetMode="External"/><Relationship Id="rId862" Type="http://schemas.openxmlformats.org/officeDocument/2006/relationships/hyperlink" Target="https://www.wesleycollege.edu.au/" TargetMode="External"/><Relationship Id="rId1078" Type="http://schemas.openxmlformats.org/officeDocument/2006/relationships/hyperlink" Target="http://www.swanhillspec.vic.edu.au/" TargetMode="External"/><Relationship Id="rId1285" Type="http://schemas.openxmlformats.org/officeDocument/2006/relationships/hyperlink" Target="mailto:stpauls@stpaulsags.vic.edu.au" TargetMode="External"/><Relationship Id="rId1492" Type="http://schemas.openxmlformats.org/officeDocument/2006/relationships/hyperlink" Target="mailto:Katy.Jewell@education.vic.gov.au" TargetMode="External"/><Relationship Id="rId308" Type="http://schemas.openxmlformats.org/officeDocument/2006/relationships/hyperlink" Target="mailto:enquiry@academy.vic.edu.au" TargetMode="External"/><Relationship Id="rId515" Type="http://schemas.openxmlformats.org/officeDocument/2006/relationships/hyperlink" Target="http://www.bworthsc.vic.edu.au/" TargetMode="External"/><Relationship Id="rId722" Type="http://schemas.openxmlformats.org/officeDocument/2006/relationships/hyperlink" Target="https://www.google.com/search?client=safari&amp;rls=en&amp;q=Burwood+East+Special+Developmental+School&amp;ie=UTF-8&amp;oe=UTF-8" TargetMode="External"/><Relationship Id="rId1145" Type="http://schemas.openxmlformats.org/officeDocument/2006/relationships/hyperlink" Target="https://www.chisholm.edu.au/" TargetMode="External"/><Relationship Id="rId1352" Type="http://schemas.openxmlformats.org/officeDocument/2006/relationships/hyperlink" Target="mailto:rosamond.ss@education.vic.gov.au" TargetMode="External"/><Relationship Id="rId1797" Type="http://schemas.openxmlformats.org/officeDocument/2006/relationships/hyperlink" Target="mailto:vasiliadist@humegrammar.vic.edu.au" TargetMode="External"/><Relationship Id="rId89" Type="http://schemas.openxmlformats.org/officeDocument/2006/relationships/hyperlink" Target="mailto:office@kolbecc.catholic.edu.au" TargetMode="External"/><Relationship Id="rId1005" Type="http://schemas.openxmlformats.org/officeDocument/2006/relationships/hyperlink" Target="http://www.coburgsds.vic.edu.au/" TargetMode="External"/><Relationship Id="rId1212" Type="http://schemas.openxmlformats.org/officeDocument/2006/relationships/hyperlink" Target="mailto:school.office@lighthouse.vic.edu.au" TargetMode="External"/><Relationship Id="rId1657" Type="http://schemas.openxmlformats.org/officeDocument/2006/relationships/hyperlink" Target="mailto:Keirran.Okennedy@education.vic.gov.au" TargetMode="External"/><Relationship Id="rId1517" Type="http://schemas.openxmlformats.org/officeDocument/2006/relationships/hyperlink" Target="mailto:joanne.amott@education.vic.gov.au" TargetMode="External"/><Relationship Id="rId1724" Type="http://schemas.openxmlformats.org/officeDocument/2006/relationships/hyperlink" Target="mailto:simpsona@ignatius.vic.edu.au" TargetMode="External"/><Relationship Id="rId16" Type="http://schemas.openxmlformats.org/officeDocument/2006/relationships/hyperlink" Target="mailto:bentleigh.sc@education.vic.gov.au" TargetMode="External"/><Relationship Id="rId165" Type="http://schemas.openxmlformats.org/officeDocument/2006/relationships/hyperlink" Target="http://www.olmcheidelberg.catholic.edu.au/" TargetMode="External"/><Relationship Id="rId372" Type="http://schemas.openxmlformats.org/officeDocument/2006/relationships/hyperlink" Target="https://www.naranga.vic.edu.au/" TargetMode="External"/><Relationship Id="rId677" Type="http://schemas.openxmlformats.org/officeDocument/2006/relationships/hyperlink" Target="https://www.google.com/search?client=safari&amp;rls=en&amp;q=The+Lakes+South+Morang+College&amp;ie=UTF-8&amp;oe=UTF-8" TargetMode="External"/><Relationship Id="rId232" Type="http://schemas.openxmlformats.org/officeDocument/2006/relationships/hyperlink" Target="http://www.mariansw.catholic.edu.au/" TargetMode="External"/><Relationship Id="rId884" Type="http://schemas.openxmlformats.org/officeDocument/2006/relationships/hyperlink" Target="mailto:springside.west.sc@edumail.vic.gov.au" TargetMode="External"/><Relationship Id="rId537" Type="http://schemas.openxmlformats.org/officeDocument/2006/relationships/hyperlink" Target="http://www.scoresbysc.vic.edu.au/" TargetMode="External"/><Relationship Id="rId744" Type="http://schemas.openxmlformats.org/officeDocument/2006/relationships/hyperlink" Target="http://www.lakeviewcollege.vic.edu.au/" TargetMode="External"/><Relationship Id="rId951" Type="http://schemas.openxmlformats.org/officeDocument/2006/relationships/hyperlink" Target="mailto:gw@wesleycollege.edu.au" TargetMode="External"/><Relationship Id="rId1167" Type="http://schemas.openxmlformats.org/officeDocument/2006/relationships/hyperlink" Target="mailto:whittlesea.sc@education.vic.gov.au" TargetMode="External"/><Relationship Id="rId1374" Type="http://schemas.openxmlformats.org/officeDocument/2006/relationships/hyperlink" Target="https://www.kangan.edu.au/campuses/docklands" TargetMode="External"/><Relationship Id="rId1581" Type="http://schemas.openxmlformats.org/officeDocument/2006/relationships/hyperlink" Target="mailto:matt.baker@mounterin.vic.edu.au" TargetMode="External"/><Relationship Id="rId1679" Type="http://schemas.openxmlformats.org/officeDocument/2006/relationships/hyperlink" Target="mailto:bstelfox@elthamcollege.vic.edu.au" TargetMode="External"/><Relationship Id="rId80" Type="http://schemas.openxmlformats.org/officeDocument/2006/relationships/hyperlink" Target="mailto:sjcoffice@sjc.vic.edu.au" TargetMode="External"/><Relationship Id="rId604" Type="http://schemas.openxmlformats.org/officeDocument/2006/relationships/hyperlink" Target="https://www.ringwoodsc.vic.edu.au/" TargetMode="External"/><Relationship Id="rId811" Type="http://schemas.openxmlformats.org/officeDocument/2006/relationships/hyperlink" Target="mailto:admin@brightongrammar.vic.edu.au" TargetMode="External"/><Relationship Id="rId1027" Type="http://schemas.openxmlformats.org/officeDocument/2006/relationships/hyperlink" Target="https://www.pvcc.vic.edu.au/" TargetMode="External"/><Relationship Id="rId1234" Type="http://schemas.openxmlformats.org/officeDocument/2006/relationships/hyperlink" Target="mailto:sunbury.co@education.vic.gov.au" TargetMode="External"/><Relationship Id="rId1441" Type="http://schemas.openxmlformats.org/officeDocument/2006/relationships/hyperlink" Target="https://www.gotafe.vic.edu.au/" TargetMode="External"/><Relationship Id="rId909" Type="http://schemas.openxmlformats.org/officeDocument/2006/relationships/hyperlink" Target="https://www.cags.vic.edu.au/" TargetMode="External"/><Relationship Id="rId1301" Type="http://schemas.openxmlformats.org/officeDocument/2006/relationships/hyperlink" Target="mailto:preshil@preshil.vic.edu.au" TargetMode="External"/><Relationship Id="rId1539" Type="http://schemas.openxmlformats.org/officeDocument/2006/relationships/hyperlink" Target="mailto:Jenna.Richardson@education.vic.gov.au" TargetMode="External"/><Relationship Id="rId1746" Type="http://schemas.openxmlformats.org/officeDocument/2006/relationships/hyperlink" Target="mailto:Mark.OLoughlan@education.vic.gov.au" TargetMode="External"/><Relationship Id="rId38" Type="http://schemas.openxmlformats.org/officeDocument/2006/relationships/hyperlink" Target="mailto:kalianna.ss@education.vic.gov.au" TargetMode="External"/><Relationship Id="rId1606" Type="http://schemas.openxmlformats.org/officeDocument/2006/relationships/hyperlink" Target="mailto:hdemorton@pgs.vic.edu.au" TargetMode="External"/><Relationship Id="rId187" Type="http://schemas.openxmlformats.org/officeDocument/2006/relationships/hyperlink" Target="https://sandringhamsc.vic.edu.au/" TargetMode="External"/><Relationship Id="rId394" Type="http://schemas.openxmlformats.org/officeDocument/2006/relationships/hyperlink" Target="https://www.ybr.vic.edu.au/" TargetMode="External"/><Relationship Id="rId254" Type="http://schemas.openxmlformats.org/officeDocument/2006/relationships/hyperlink" Target="https://www.beaconhills.vic.edu.au/" TargetMode="External"/><Relationship Id="rId699" Type="http://schemas.openxmlformats.org/officeDocument/2006/relationships/hyperlink" Target="https://www.google.com/search?client=safari&amp;rls=en&amp;q=Ivanhoe+Grammar+School&amp;ie=UTF-8&amp;oe=UTF-8" TargetMode="External"/><Relationship Id="rId1091" Type="http://schemas.openxmlformats.org/officeDocument/2006/relationships/hyperlink" Target="mailto:admin@borinya.catholic.edu.au" TargetMode="External"/><Relationship Id="rId114" Type="http://schemas.openxmlformats.org/officeDocument/2006/relationships/hyperlink" Target="https://www.firbank.vic.edu.au/" TargetMode="External"/><Relationship Id="rId461" Type="http://schemas.openxmlformats.org/officeDocument/2006/relationships/hyperlink" Target="https://www.notredame.vic.edu.au/" TargetMode="External"/><Relationship Id="rId559" Type="http://schemas.openxmlformats.org/officeDocument/2006/relationships/hyperlink" Target="http://www.latrobesds.vic.edu.au/" TargetMode="External"/><Relationship Id="rId766" Type="http://schemas.openxmlformats.org/officeDocument/2006/relationships/hyperlink" Target="https://www.peninsulaspecialist.vic.edu.au/" TargetMode="External"/><Relationship Id="rId1189" Type="http://schemas.openxmlformats.org/officeDocument/2006/relationships/hyperlink" Target="mailto:admin@tcc.vic.edu.au" TargetMode="External"/><Relationship Id="rId1396" Type="http://schemas.openxmlformats.org/officeDocument/2006/relationships/hyperlink" Target="mailto:info@matchworks.com.au" TargetMode="External"/><Relationship Id="rId321" Type="http://schemas.openxmlformats.org/officeDocument/2006/relationships/hyperlink" Target="http://external.apollobayp12.vic.edu.au/" TargetMode="External"/><Relationship Id="rId419" Type="http://schemas.openxmlformats.org/officeDocument/2006/relationships/hyperlink" Target="https://minaret.vic.edu.au/" TargetMode="External"/><Relationship Id="rId626" Type="http://schemas.openxmlformats.org/officeDocument/2006/relationships/hyperlink" Target="https://www.thomascarr.vic.edu.au/" TargetMode="External"/><Relationship Id="rId973" Type="http://schemas.openxmlformats.org/officeDocument/2006/relationships/hyperlink" Target="mailto:mail@pegs.vic.edu.au" TargetMode="External"/><Relationship Id="rId1049" Type="http://schemas.openxmlformats.org/officeDocument/2006/relationships/hyperlink" Target="http://www.sgss.vic.edu.au/" TargetMode="External"/><Relationship Id="rId1256" Type="http://schemas.openxmlformats.org/officeDocument/2006/relationships/hyperlink" Target="mailto:info@mcm.vic.edu.au" TargetMode="External"/><Relationship Id="rId833" Type="http://schemas.openxmlformats.org/officeDocument/2006/relationships/hyperlink" Target="mailto:berwick.sc@education.vic.gov.au" TargetMode="External"/><Relationship Id="rId1116" Type="http://schemas.openxmlformats.org/officeDocument/2006/relationships/hyperlink" Target="https://edenhope.vic.edu.au/" TargetMode="External"/><Relationship Id="rId1463" Type="http://schemas.openxmlformats.org/officeDocument/2006/relationships/hyperlink" Target="mailto:melanie.maloney@glenlink.vic.edu.au" TargetMode="External"/><Relationship Id="rId1670" Type="http://schemas.openxmlformats.org/officeDocument/2006/relationships/hyperlink" Target="mailto:Rodger.Klopak@bgs.vic.edu.au" TargetMode="External"/><Relationship Id="rId1768" Type="http://schemas.openxmlformats.org/officeDocument/2006/relationships/hyperlink" Target="mailto:loren.cronin@education.vic.gov.au" TargetMode="External"/><Relationship Id="rId900" Type="http://schemas.openxmlformats.org/officeDocument/2006/relationships/hyperlink" Target="mailto:reception@assumption.vic.edu.au" TargetMode="External"/><Relationship Id="rId1323" Type="http://schemas.openxmlformats.org/officeDocument/2006/relationships/hyperlink" Target="mailto:mount.erin.sc@edumail.vic.gov.au" TargetMode="External"/><Relationship Id="rId1530" Type="http://schemas.openxmlformats.org/officeDocument/2006/relationships/hyperlink" Target="mailto:ross.baker@angliss.edu.au" TargetMode="External"/><Relationship Id="rId1628" Type="http://schemas.openxmlformats.org/officeDocument/2006/relationships/hyperlink" Target="mailto:belinda.evans@education.vic.gov.au" TargetMode="External"/><Relationship Id="rId276" Type="http://schemas.openxmlformats.org/officeDocument/2006/relationships/hyperlink" Target="https://www.dandyvalley.vic.edu.au/" TargetMode="External"/><Relationship Id="rId483" Type="http://schemas.openxmlformats.org/officeDocument/2006/relationships/hyperlink" Target="mailto:horsham.ss@education.vic.gov.au" TargetMode="External"/><Relationship Id="rId690" Type="http://schemas.openxmlformats.org/officeDocument/2006/relationships/hyperlink" Target="https://www.merndacentralp12college.vic.edu.au/" TargetMode="External"/><Relationship Id="rId136" Type="http://schemas.openxmlformats.org/officeDocument/2006/relationships/hyperlink" Target="http://www.myrtlefordp12.vic.edu.au/" TargetMode="External"/><Relationship Id="rId343" Type="http://schemas.openxmlformats.org/officeDocument/2006/relationships/hyperlink" Target="https://phs.vic.edu.au/" TargetMode="External"/><Relationship Id="rId550" Type="http://schemas.openxmlformats.org/officeDocument/2006/relationships/hyperlink" Target="https://easternrangesschool.vic.edu.au/" TargetMode="External"/><Relationship Id="rId788" Type="http://schemas.openxmlformats.org/officeDocument/2006/relationships/hyperlink" Target="mailto:mklein@yht.vic.edu.au" TargetMode="External"/><Relationship Id="rId995" Type="http://schemas.openxmlformats.org/officeDocument/2006/relationships/hyperlink" Target="mailto:info@dulum.vic.edu.au" TargetMode="External"/><Relationship Id="rId1180" Type="http://schemas.openxmlformats.org/officeDocument/2006/relationships/hyperlink" Target="mailto:warracknabeal.sds@edumail.vic.gov.au" TargetMode="External"/><Relationship Id="rId203" Type="http://schemas.openxmlformats.org/officeDocument/2006/relationships/hyperlink" Target="mailto:dandenong.valley.sds@education.vic.gov.au" TargetMode="External"/><Relationship Id="rId648" Type="http://schemas.openxmlformats.org/officeDocument/2006/relationships/hyperlink" Target="tel:(03)97491522" TargetMode="External"/><Relationship Id="rId855" Type="http://schemas.openxmlformats.org/officeDocument/2006/relationships/hyperlink" Target="mailto:enquiry@aloysius.vic.edu.au" TargetMode="External"/><Relationship Id="rId1040" Type="http://schemas.openxmlformats.org/officeDocument/2006/relationships/hyperlink" Target="mailto:foster.sc@edumail.vic.gov.au" TargetMode="External"/><Relationship Id="rId1278" Type="http://schemas.openxmlformats.org/officeDocument/2006/relationships/hyperlink" Target="mailto:viewbank.co@education.vic.gov.au" TargetMode="External"/><Relationship Id="rId1485" Type="http://schemas.openxmlformats.org/officeDocument/2006/relationships/hyperlink" Target="mailto:egalante@killester.vic.edu.au" TargetMode="External"/><Relationship Id="rId1692" Type="http://schemas.openxmlformats.org/officeDocument/2006/relationships/hyperlink" Target="mailto:Michael.Buckingham@education.vic.gov.au" TargetMode="External"/><Relationship Id="rId410" Type="http://schemas.openxmlformats.org/officeDocument/2006/relationships/hyperlink" Target="https://www.kalianna.vic.edu.au/" TargetMode="External"/><Relationship Id="rId508" Type="http://schemas.openxmlformats.org/officeDocument/2006/relationships/hyperlink" Target="mailto:broadmeadows.sds@education.vic.gov.au" TargetMode="External"/><Relationship Id="rId715" Type="http://schemas.openxmlformats.org/officeDocument/2006/relationships/hyperlink" Target="mailto:info@alsiraat.vic.edu.au" TargetMode="External"/><Relationship Id="rId922" Type="http://schemas.openxmlformats.org/officeDocument/2006/relationships/hyperlink" Target="mailto:yarrawonga.p12@education.vic.gov.au" TargetMode="External"/><Relationship Id="rId1138" Type="http://schemas.openxmlformats.org/officeDocument/2006/relationships/hyperlink" Target="mailto:Mullauna.sc@education.vic.gov.au" TargetMode="External"/><Relationship Id="rId1345" Type="http://schemas.openxmlformats.org/officeDocument/2006/relationships/hyperlink" Target="mailto:feedback@tc.vic.edu.au" TargetMode="External"/><Relationship Id="rId1552" Type="http://schemas.openxmlformats.org/officeDocument/2006/relationships/hyperlink" Target="mailto:kik@wantirnacollege.vic.edu.au" TargetMode="External"/><Relationship Id="rId1205" Type="http://schemas.openxmlformats.org/officeDocument/2006/relationships/hyperlink" Target="mailto:thornbury.hs@education.vic.gov.au" TargetMode="External"/><Relationship Id="rId51" Type="http://schemas.openxmlformats.org/officeDocument/2006/relationships/hyperlink" Target="mailto:enquiry@nazareth.vic.edu.au" TargetMode="External"/><Relationship Id="rId1412" Type="http://schemas.openxmlformats.org/officeDocument/2006/relationships/hyperlink" Target="https://skillsplus.com.au/" TargetMode="External"/><Relationship Id="rId1717" Type="http://schemas.openxmlformats.org/officeDocument/2006/relationships/hyperlink" Target="mailto:Sarah.cook3@education.vic.gov.au" TargetMode="External"/><Relationship Id="rId298" Type="http://schemas.openxmlformats.org/officeDocument/2006/relationships/hyperlink" Target="mailto:melbourne.girls.co@edumail.vic.gov.au" TargetMode="External"/><Relationship Id="rId158" Type="http://schemas.openxmlformats.org/officeDocument/2006/relationships/hyperlink" Target="https://www.greensc.vic.edu.au/" TargetMode="External"/><Relationship Id="rId365" Type="http://schemas.openxmlformats.org/officeDocument/2006/relationships/hyperlink" Target="https://www.flinders.vic.edu.au/" TargetMode="External"/><Relationship Id="rId572" Type="http://schemas.openxmlformats.org/officeDocument/2006/relationships/hyperlink" Target="https://www.shckyneton.catholic.edu.au/" TargetMode="External"/><Relationship Id="rId225" Type="http://schemas.openxmlformats.org/officeDocument/2006/relationships/hyperlink" Target="https://www.mecs.vic.edu.au/" TargetMode="External"/><Relationship Id="rId432" Type="http://schemas.openxmlformats.org/officeDocument/2006/relationships/hyperlink" Target="https://www.christiancollege.vic.edu.au/index" TargetMode="External"/><Relationship Id="rId877" Type="http://schemas.openxmlformats.org/officeDocument/2006/relationships/hyperlink" Target="mailto:kurunjang.sc@edumail.vic.gov.au" TargetMode="External"/><Relationship Id="rId1062" Type="http://schemas.openxmlformats.org/officeDocument/2006/relationships/hyperlink" Target="http://www.hamiltonparklands.vic.edu.au/" TargetMode="External"/><Relationship Id="rId737" Type="http://schemas.openxmlformats.org/officeDocument/2006/relationships/hyperlink" Target="mailto:hume.central.sc@edumail.vic.gov.au" TargetMode="External"/><Relationship Id="rId944" Type="http://schemas.openxmlformats.org/officeDocument/2006/relationships/hyperlink" Target="https://shgc.net.au/" TargetMode="External"/><Relationship Id="rId1367" Type="http://schemas.openxmlformats.org/officeDocument/2006/relationships/hyperlink" Target="https://www.collingwoodels.vic.edu.au/" TargetMode="External"/><Relationship Id="rId1574" Type="http://schemas.openxmlformats.org/officeDocument/2006/relationships/hyperlink" Target="mailto:kate.masterton-bojang@education.vic.gov.au" TargetMode="External"/><Relationship Id="rId1781" Type="http://schemas.openxmlformats.org/officeDocument/2006/relationships/hyperlink" Target="mailto:kated@toorakc.vic.edu.au" TargetMode="External"/><Relationship Id="rId73" Type="http://schemas.openxmlformats.org/officeDocument/2006/relationships/hyperlink" Target="mailto:matthew.flinders.girls.sc@edumail.vic.gov.au" TargetMode="External"/><Relationship Id="rId804" Type="http://schemas.openxmlformats.org/officeDocument/2006/relationships/hyperlink" Target="https://www.stkevins.vic.edu.au/" TargetMode="External"/><Relationship Id="rId1227" Type="http://schemas.openxmlformats.org/officeDocument/2006/relationships/hyperlink" Target="mailto:info@ilimcollege.vic.edu.au" TargetMode="External"/><Relationship Id="rId1434" Type="http://schemas.openxmlformats.org/officeDocument/2006/relationships/hyperlink" Target="http://www.lynallhall.vic.edu.au/" TargetMode="External"/><Relationship Id="rId1641" Type="http://schemas.openxmlformats.org/officeDocument/2006/relationships/hyperlink" Target="mailto:Emma.Scarlett@education.vic.gov.au" TargetMode="External"/><Relationship Id="rId1501" Type="http://schemas.openxmlformats.org/officeDocument/2006/relationships/hyperlink" Target="mailto:info@cmc.vic.edu.au" TargetMode="External"/><Relationship Id="rId1739" Type="http://schemas.openxmlformats.org/officeDocument/2006/relationships/hyperlink" Target="mailto:kzwalf@salesian.vic.edu.au" TargetMode="External"/><Relationship Id="rId1806" Type="http://schemas.openxmlformats.org/officeDocument/2006/relationships/vmlDrawing" Target="../drawings/vmlDrawing1.vml"/><Relationship Id="rId387" Type="http://schemas.openxmlformats.org/officeDocument/2006/relationships/hyperlink" Target="https://www.kilvington.vic.edu.au/" TargetMode="External"/><Relationship Id="rId594" Type="http://schemas.openxmlformats.org/officeDocument/2006/relationships/hyperlink" Target="https://www.croydoncs.vic.edu.au/" TargetMode="External"/><Relationship Id="rId247" Type="http://schemas.openxmlformats.org/officeDocument/2006/relationships/hyperlink" Target="http://www.kyabramp-12.vic.edu.au/" TargetMode="External"/><Relationship Id="rId899" Type="http://schemas.openxmlformats.org/officeDocument/2006/relationships/hyperlink" Target="https://www.mildss.vic.edu.au/" TargetMode="External"/><Relationship Id="rId1084" Type="http://schemas.openxmlformats.org/officeDocument/2006/relationships/hyperlink" Target="https://cathedralcollege.vic.edu.au/" TargetMode="External"/><Relationship Id="rId107" Type="http://schemas.openxmlformats.org/officeDocument/2006/relationships/hyperlink" Target="http://www.wgldss.vic.edu.au/" TargetMode="External"/><Relationship Id="rId454" Type="http://schemas.openxmlformats.org/officeDocument/2006/relationships/hyperlink" Target="https://hamlynviews.vic.edu.au/" TargetMode="External"/><Relationship Id="rId661" Type="http://schemas.openxmlformats.org/officeDocument/2006/relationships/hyperlink" Target="https://www.google.com/search?client=safari&amp;rls=en&amp;q=Belvoir+Wodonga+Special+Developmental+School&amp;ie=UTF-8&amp;oe=UTF-8" TargetMode="External"/><Relationship Id="rId759" Type="http://schemas.openxmlformats.org/officeDocument/2006/relationships/hyperlink" Target="https://www.morningtonsds.vic.edu.au/" TargetMode="External"/><Relationship Id="rId966" Type="http://schemas.openxmlformats.org/officeDocument/2006/relationships/hyperlink" Target="https://www.ekc.vic.edu.au/" TargetMode="External"/><Relationship Id="rId1291" Type="http://schemas.openxmlformats.org/officeDocument/2006/relationships/hyperlink" Target="mailto:registrar@bialik.vic.edu.au" TargetMode="External"/><Relationship Id="rId1389" Type="http://schemas.openxmlformats.org/officeDocument/2006/relationships/hyperlink" Target="mailto:admin.swanhill@au.oneschoolglobal.com" TargetMode="External"/><Relationship Id="rId1596" Type="http://schemas.openxmlformats.org/officeDocument/2006/relationships/hyperlink" Target="mailto:VMARGELLIS@ringwoodsc.vic.edu.au"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david.piera@police.vic.gov.au" TargetMode="External"/><Relationship Id="rId21" Type="http://schemas.openxmlformats.org/officeDocument/2006/relationships/hyperlink" Target="mailto:katinka.mills@police.vic.gov.au" TargetMode="External"/><Relationship Id="rId42" Type="http://schemas.openxmlformats.org/officeDocument/2006/relationships/hyperlink" Target="mailto:BAIRNSDALE-YRO-OIC@police.vic.gov.au" TargetMode="External"/><Relationship Id="rId63" Type="http://schemas.openxmlformats.org/officeDocument/2006/relationships/hyperlink" Target="mailto:brunswick.uni@police.vic.gov.au" TargetMode="External"/><Relationship Id="rId84" Type="http://schemas.openxmlformats.org/officeDocument/2006/relationships/hyperlink" Target="mailto:GEELONG.UNI@police.vic.gov.au" TargetMode="External"/><Relationship Id="rId138" Type="http://schemas.openxmlformats.org/officeDocument/2006/relationships/hyperlink" Target="mailto:Guy.Rogers@Police.vic.gov.au" TargetMode="External"/><Relationship Id="rId159" Type="http://schemas.openxmlformats.org/officeDocument/2006/relationships/hyperlink" Target="mailto:Samara.Jones@police.vic.gov.au" TargetMode="External"/><Relationship Id="rId170" Type="http://schemas.openxmlformats.org/officeDocument/2006/relationships/hyperlink" Target="mailto:dinesh.nettur@police.vic.gov.au" TargetMode="External"/><Relationship Id="rId107" Type="http://schemas.openxmlformats.org/officeDocument/2006/relationships/hyperlink" Target="mailto:Prahran-Proactiveunit-OIC@police.vic.gov.au" TargetMode="External"/><Relationship Id="rId11" Type="http://schemas.openxmlformats.org/officeDocument/2006/relationships/hyperlink" Target="mailto:kevin.bridle@police.vic.gov.au" TargetMode="External"/><Relationship Id="rId32" Type="http://schemas.openxmlformats.org/officeDocument/2006/relationships/hyperlink" Target="mailto:Tiago.AlbanoSmania@police.vic.gov.au" TargetMode="External"/><Relationship Id="rId53" Type="http://schemas.openxmlformats.org/officeDocument/2006/relationships/hyperlink" Target="mailto:derek.jenkins@police.vic.gov.au" TargetMode="External"/><Relationship Id="rId74" Type="http://schemas.openxmlformats.org/officeDocument/2006/relationships/hyperlink" Target="mailto:kevin.bridle@police.vic.gov.au" TargetMode="External"/><Relationship Id="rId128" Type="http://schemas.openxmlformats.org/officeDocument/2006/relationships/hyperlink" Target="mailto:kristen.sharam@police.vic.gov.au" TargetMode="External"/><Relationship Id="rId149" Type="http://schemas.openxmlformats.org/officeDocument/2006/relationships/hyperlink" Target="mailto:Alexander.Prestney@police.vic.gov.au" TargetMode="External"/><Relationship Id="rId5" Type="http://schemas.openxmlformats.org/officeDocument/2006/relationships/hyperlink" Target="mailto:verity.newport@police.vic.gov.au" TargetMode="External"/><Relationship Id="rId95" Type="http://schemas.openxmlformats.org/officeDocument/2006/relationships/hyperlink" Target="mailto:Carl.Robertson@police.vic.gov.au" TargetMode="External"/><Relationship Id="rId160" Type="http://schemas.openxmlformats.org/officeDocument/2006/relationships/hyperlink" Target="mailto:linda.mclennan@police.vic.gov.au" TargetMode="External"/><Relationship Id="rId22" Type="http://schemas.openxmlformats.org/officeDocument/2006/relationships/hyperlink" Target="mailto:lisa-1.atkinson@police.vic.gov.au" TargetMode="External"/><Relationship Id="rId43" Type="http://schemas.openxmlformats.org/officeDocument/2006/relationships/hyperlink" Target="mailto:Jay.Colliver@police.vic.gov.au" TargetMode="External"/><Relationship Id="rId64" Type="http://schemas.openxmlformats.org/officeDocument/2006/relationships/hyperlink" Target="mailto:gavin.x.williams@police.vic.gov.au" TargetMode="External"/><Relationship Id="rId118" Type="http://schemas.openxmlformats.org/officeDocument/2006/relationships/hyperlink" Target="mailto:paul.fitzell@police.vic.gov.au" TargetMode="External"/><Relationship Id="rId139" Type="http://schemas.openxmlformats.org/officeDocument/2006/relationships/hyperlink" Target="mailto:Peta.Williams@police.vic.gov.au" TargetMode="External"/><Relationship Id="rId85" Type="http://schemas.openxmlformats.org/officeDocument/2006/relationships/hyperlink" Target="mailto:Paul.Barker@police.vic.gov.au" TargetMode="External"/><Relationship Id="rId150" Type="http://schemas.openxmlformats.org/officeDocument/2006/relationships/hyperlink" Target="mailto:vp40163@police.vic.gov.au" TargetMode="External"/><Relationship Id="rId171" Type="http://schemas.openxmlformats.org/officeDocument/2006/relationships/hyperlink" Target="mailto:shane.m.roberts@police.vic.gov.au" TargetMode="External"/><Relationship Id="rId12" Type="http://schemas.openxmlformats.org/officeDocument/2006/relationships/hyperlink" Target="mailto:ross1.mitchell@police.vic.gov.au" TargetMode="External"/><Relationship Id="rId33" Type="http://schemas.openxmlformats.org/officeDocument/2006/relationships/hyperlink" Target="mailto:Cathryn.Mulry@police.vic.gov.au" TargetMode="External"/><Relationship Id="rId108" Type="http://schemas.openxmlformats.org/officeDocument/2006/relationships/hyperlink" Target="mailto:Erin.Kennedy@police.vic.gov.au" TargetMode="External"/><Relationship Id="rId129" Type="http://schemas.openxmlformats.org/officeDocument/2006/relationships/hyperlink" Target="mailto:fran.gottschling@police.vic.gov.au" TargetMode="External"/><Relationship Id="rId54" Type="http://schemas.openxmlformats.org/officeDocument/2006/relationships/hyperlink" Target="mailto:julianne.prenc@police.vic.gov.au" TargetMode="External"/><Relationship Id="rId75" Type="http://schemas.openxmlformats.org/officeDocument/2006/relationships/hyperlink" Target="mailto:david.blencowe@police.vic.gov.au" TargetMode="External"/><Relationship Id="rId96" Type="http://schemas.openxmlformats.org/officeDocument/2006/relationships/hyperlink" Target="mailto:PROACTIVEPOLICINGUNIT-ED2-OIC@police.vic.gov.au" TargetMode="External"/><Relationship Id="rId140" Type="http://schemas.openxmlformats.org/officeDocument/2006/relationships/hyperlink" Target="mailto:anita.harraway@police.vic.gov.au" TargetMode="External"/><Relationship Id="rId161" Type="http://schemas.openxmlformats.org/officeDocument/2006/relationships/hyperlink" Target="mailto:jillian.kilpatrick@police.vic.gov.au" TargetMode="External"/><Relationship Id="rId1" Type="http://schemas.openxmlformats.org/officeDocument/2006/relationships/hyperlink" Target="mailto:FORESTHILL-UNI-OIC@police.vic.gov.au" TargetMode="External"/><Relationship Id="rId6" Type="http://schemas.openxmlformats.org/officeDocument/2006/relationships/hyperlink" Target="mailto:heath.williams@police.vic.gov.au" TargetMode="External"/><Relationship Id="rId23" Type="http://schemas.openxmlformats.org/officeDocument/2006/relationships/hyperlink" Target="mailto:leigh.johnson@police.vic.gov.au" TargetMode="External"/><Relationship Id="rId28" Type="http://schemas.openxmlformats.org/officeDocument/2006/relationships/hyperlink" Target="mailto:kevin.bridle@police.vic.gov.au" TargetMode="External"/><Relationship Id="rId49" Type="http://schemas.openxmlformats.org/officeDocument/2006/relationships/hyperlink" Target="mailto:WYNDHAM-UNI-OIC@police.vic.gov.au" TargetMode="External"/><Relationship Id="rId114" Type="http://schemas.openxmlformats.org/officeDocument/2006/relationships/hyperlink" Target="mailto:daniel.decarli@police.vic.gov.au" TargetMode="External"/><Relationship Id="rId119" Type="http://schemas.openxmlformats.org/officeDocument/2006/relationships/hyperlink" Target="mailto:peter.gilbert@police.vic.gov.au" TargetMode="External"/><Relationship Id="rId44" Type="http://schemas.openxmlformats.org/officeDocument/2006/relationships/hyperlink" Target="mailto:kathryn.cardwell@police.vic.gov.au" TargetMode="External"/><Relationship Id="rId60" Type="http://schemas.openxmlformats.org/officeDocument/2006/relationships/hyperlink" Target="mailto:BROADMEADOWS.UNI@police.vic.gov.au" TargetMode="External"/><Relationship Id="rId65" Type="http://schemas.openxmlformats.org/officeDocument/2006/relationships/hyperlink" Target="mailto:David.Attard@police.vic.gov.au" TargetMode="External"/><Relationship Id="rId81" Type="http://schemas.openxmlformats.org/officeDocument/2006/relationships/hyperlink" Target="mailto:moorabbin-proactive-helpdesk@police.vic.gov.au" TargetMode="External"/><Relationship Id="rId86" Type="http://schemas.openxmlformats.org/officeDocument/2006/relationships/hyperlink" Target="mailto:terry.woodcroft@police.vic.gov.au" TargetMode="External"/><Relationship Id="rId130" Type="http://schemas.openxmlformats.org/officeDocument/2006/relationships/hyperlink" Target="mailto:zac.bull@police.vic.gov.au" TargetMode="External"/><Relationship Id="rId135" Type="http://schemas.openxmlformats.org/officeDocument/2006/relationships/hyperlink" Target="mailto:Liz.Moss@police.vic.gov.au" TargetMode="External"/><Relationship Id="rId151" Type="http://schemas.openxmlformats.org/officeDocument/2006/relationships/hyperlink" Target="mailto:Brittany.Noitz@police.vic.gov.au" TargetMode="External"/><Relationship Id="rId156" Type="http://schemas.openxmlformats.org/officeDocument/2006/relationships/hyperlink" Target="mailto:Emily.Powter@police.vic.gov.au" TargetMode="External"/><Relationship Id="rId172" Type="http://schemas.openxmlformats.org/officeDocument/2006/relationships/hyperlink" Target="mailto:ECHUCA.UNI@police.vic.gov.au" TargetMode="External"/><Relationship Id="rId13" Type="http://schemas.openxmlformats.org/officeDocument/2006/relationships/hyperlink" Target="mailto:Jay.Colliver@police.vic.gov.au" TargetMode="External"/><Relationship Id="rId18" Type="http://schemas.openxmlformats.org/officeDocument/2006/relationships/hyperlink" Target="mailto:SHEPPARTON.UNI@police.vic.gov.au" TargetMode="External"/><Relationship Id="rId39" Type="http://schemas.openxmlformats.org/officeDocument/2006/relationships/hyperlink" Target="mailto:kathryn.cardwell@police.vic.gov.au" TargetMode="External"/><Relationship Id="rId109" Type="http://schemas.openxmlformats.org/officeDocument/2006/relationships/hyperlink" Target="mailto:chris.dawson@police.vic.gov.au" TargetMode="External"/><Relationship Id="rId34" Type="http://schemas.openxmlformats.org/officeDocument/2006/relationships/hyperlink" Target="mailto:Paula.Fowler@police.vic.gov.au" TargetMode="External"/><Relationship Id="rId50" Type="http://schemas.openxmlformats.org/officeDocument/2006/relationships/hyperlink" Target="mailto:kathryn.cardwell@police.vic.gov.au" TargetMode="External"/><Relationship Id="rId55" Type="http://schemas.openxmlformats.org/officeDocument/2006/relationships/hyperlink" Target="mailto:carolinesprings.uni@police.vic.gov.au" TargetMode="External"/><Relationship Id="rId76" Type="http://schemas.openxmlformats.org/officeDocument/2006/relationships/hyperlink" Target="mailto:prahran.uni@police.vic.gov.au" TargetMode="External"/><Relationship Id="rId97" Type="http://schemas.openxmlformats.org/officeDocument/2006/relationships/hyperlink" Target="mailto:bernadette.brooks@police.vic.gov.au" TargetMode="External"/><Relationship Id="rId104" Type="http://schemas.openxmlformats.org/officeDocument/2006/relationships/hyperlink" Target="mailto:josephine.imrie@police.vic.gov.au" TargetMode="External"/><Relationship Id="rId120" Type="http://schemas.openxmlformats.org/officeDocument/2006/relationships/hyperlink" Target="mailto:paul.santuccione@police.vic.gov.au" TargetMode="External"/><Relationship Id="rId125" Type="http://schemas.openxmlformats.org/officeDocument/2006/relationships/hyperlink" Target="mailto:Aari.Mellington@police.vic.gov.au" TargetMode="External"/><Relationship Id="rId141" Type="http://schemas.openxmlformats.org/officeDocument/2006/relationships/hyperlink" Target="mailto:ND2CYT@police.vic.gov.au" TargetMode="External"/><Relationship Id="rId146" Type="http://schemas.openxmlformats.org/officeDocument/2006/relationships/hyperlink" Target="mailto:sarah.eglinton@police.vic.gov.au" TargetMode="External"/><Relationship Id="rId167" Type="http://schemas.openxmlformats.org/officeDocument/2006/relationships/hyperlink" Target="mailto:WD4-PROACTIVEPOLICINGUNIT-MGR@police.vic.gov.au" TargetMode="External"/><Relationship Id="rId7" Type="http://schemas.openxmlformats.org/officeDocument/2006/relationships/hyperlink" Target="mailto:amanda.fahey@police.vic.gov.au" TargetMode="External"/><Relationship Id="rId71" Type="http://schemas.openxmlformats.org/officeDocument/2006/relationships/hyperlink" Target="mailto:MILLPARK.UNI@police.vic.gov.au" TargetMode="External"/><Relationship Id="rId92" Type="http://schemas.openxmlformats.org/officeDocument/2006/relationships/hyperlink" Target="mailto:wade.andrews@police.vic.gov.au" TargetMode="External"/><Relationship Id="rId162" Type="http://schemas.openxmlformats.org/officeDocument/2006/relationships/hyperlink" Target="mailto:brendan.everard@police.vic.gov.au" TargetMode="External"/><Relationship Id="rId2" Type="http://schemas.openxmlformats.org/officeDocument/2006/relationships/hyperlink" Target="mailto:oakleigh.uni@police.vic.gov.au" TargetMode="External"/><Relationship Id="rId29" Type="http://schemas.openxmlformats.org/officeDocument/2006/relationships/hyperlink" Target="mailto:ross1.mitchell@police.vic.gov.au" TargetMode="External"/><Relationship Id="rId24" Type="http://schemas.openxmlformats.org/officeDocument/2006/relationships/hyperlink" Target="mailto:wangaratta.ciu@police.vic.gov.au" TargetMode="External"/><Relationship Id="rId40" Type="http://schemas.openxmlformats.org/officeDocument/2006/relationships/hyperlink" Target="mailto:kevin.bridle@police.vic.gov.au" TargetMode="External"/><Relationship Id="rId45" Type="http://schemas.openxmlformats.org/officeDocument/2006/relationships/hyperlink" Target="mailto:kevin.bridle@police.vic.gov.au" TargetMode="External"/><Relationship Id="rId66" Type="http://schemas.openxmlformats.org/officeDocument/2006/relationships/hyperlink" Target="mailto:laura.woolfe@police.vic.gov.au" TargetMode="External"/><Relationship Id="rId87" Type="http://schemas.openxmlformats.org/officeDocument/2006/relationships/hyperlink" Target="mailto:jamie.kahle@police.vic.gov.au" TargetMode="External"/><Relationship Id="rId110" Type="http://schemas.openxmlformats.org/officeDocument/2006/relationships/hyperlink" Target="mailto:marie.doolan@police.vic.gov.au" TargetMode="External"/><Relationship Id="rId115" Type="http://schemas.openxmlformats.org/officeDocument/2006/relationships/hyperlink" Target="mailto:maria.voidis@police.vic.gov.au" TargetMode="External"/><Relationship Id="rId131" Type="http://schemas.openxmlformats.org/officeDocument/2006/relationships/hyperlink" Target="mailto:Kim.Mckeown@police.vic.gov.au" TargetMode="External"/><Relationship Id="rId136" Type="http://schemas.openxmlformats.org/officeDocument/2006/relationships/hyperlink" Target="mailto:Kurtlee.Bryan@police.vic.gov.au" TargetMode="External"/><Relationship Id="rId157" Type="http://schemas.openxmlformats.org/officeDocument/2006/relationships/hyperlink" Target="mailto:Madlyon.Devine@police.vic.gov.au" TargetMode="External"/><Relationship Id="rId61" Type="http://schemas.openxmlformats.org/officeDocument/2006/relationships/hyperlink" Target="mailto:mooneeponds.uni@police.vic.gov.au" TargetMode="External"/><Relationship Id="rId82" Type="http://schemas.openxmlformats.org/officeDocument/2006/relationships/hyperlink" Target="mailto:NARREWARREN-UNI-OIC@police.vic.gov.au" TargetMode="External"/><Relationship Id="rId152" Type="http://schemas.openxmlformats.org/officeDocument/2006/relationships/hyperlink" Target="mailto:timothy.cumming@police.vic.gov.au" TargetMode="External"/><Relationship Id="rId173" Type="http://schemas.openxmlformats.org/officeDocument/2006/relationships/hyperlink" Target="mailto:gary.atkins@police.vic.gov.au" TargetMode="External"/><Relationship Id="rId19" Type="http://schemas.openxmlformats.org/officeDocument/2006/relationships/hyperlink" Target="mailto:greg.garrisson@police.vic.gov.au" TargetMode="External"/><Relationship Id="rId14" Type="http://schemas.openxmlformats.org/officeDocument/2006/relationships/hyperlink" Target="mailto:greg.clooney@police.vic.gov.au" TargetMode="External"/><Relationship Id="rId30" Type="http://schemas.openxmlformats.org/officeDocument/2006/relationships/hyperlink" Target="mailto:Jay.Colliver@police.vic.gov.au" TargetMode="External"/><Relationship Id="rId35" Type="http://schemas.openxmlformats.org/officeDocument/2006/relationships/hyperlink" Target="mailto:bairnsdale.uni@police.vic.gov.au" TargetMode="External"/><Relationship Id="rId56" Type="http://schemas.openxmlformats.org/officeDocument/2006/relationships/hyperlink" Target="mailto:MELTON.UNI@police.vic.gov.au" TargetMode="External"/><Relationship Id="rId77" Type="http://schemas.openxmlformats.org/officeDocument/2006/relationships/hyperlink" Target="mailto:Tristan.Ward@police.vic.gov.au" TargetMode="External"/><Relationship Id="rId100" Type="http://schemas.openxmlformats.org/officeDocument/2006/relationships/hyperlink" Target="mailto:richard.mcglade@police.vic.gov.au" TargetMode="External"/><Relationship Id="rId105" Type="http://schemas.openxmlformats.org/officeDocument/2006/relationships/hyperlink" Target="mailto:Andreas.Heckmann@police.vic.gov.au" TargetMode="External"/><Relationship Id="rId126" Type="http://schemas.openxmlformats.org/officeDocument/2006/relationships/hyperlink" Target="mailto:dale.mcivor@police.vic.gov.au" TargetMode="External"/><Relationship Id="rId147" Type="http://schemas.openxmlformats.org/officeDocument/2006/relationships/hyperlink" Target="mailto:glenn.weir@police.vic.gov.au" TargetMode="External"/><Relationship Id="rId168" Type="http://schemas.openxmlformats.org/officeDocument/2006/relationships/hyperlink" Target="mailto:ARARAT.HWP@police.vic.gov.au" TargetMode="External"/><Relationship Id="rId8" Type="http://schemas.openxmlformats.org/officeDocument/2006/relationships/hyperlink" Target="mailto:knox.uni@police.vic.gov.au" TargetMode="External"/><Relationship Id="rId51" Type="http://schemas.openxmlformats.org/officeDocument/2006/relationships/hyperlink" Target="mailto:patrick.abouzeid@police.vic.gov.au" TargetMode="External"/><Relationship Id="rId72" Type="http://schemas.openxmlformats.org/officeDocument/2006/relationships/hyperlink" Target="mailto:kathryn.cardwell@police.vic.gov.au" TargetMode="External"/><Relationship Id="rId93" Type="http://schemas.openxmlformats.org/officeDocument/2006/relationships/hyperlink" Target="mailto:andrew.downes@police.vic.gov.au" TargetMode="External"/><Relationship Id="rId98" Type="http://schemas.openxmlformats.org/officeDocument/2006/relationships/hyperlink" Target="mailto:Mitchell.Gallop@police.vic.gov.au" TargetMode="External"/><Relationship Id="rId121" Type="http://schemas.openxmlformats.org/officeDocument/2006/relationships/hyperlink" Target="mailto:robert.gibson@police.vic.gov.au" TargetMode="External"/><Relationship Id="rId142" Type="http://schemas.openxmlformats.org/officeDocument/2006/relationships/hyperlink" Target="mailto:james.ross@police.vic.gov.au" TargetMode="External"/><Relationship Id="rId163" Type="http://schemas.openxmlformats.org/officeDocument/2006/relationships/hyperlink" Target="mailto:peter.vandermeer@police.vic.gov.au" TargetMode="External"/><Relationship Id="rId3" Type="http://schemas.openxmlformats.org/officeDocument/2006/relationships/hyperlink" Target="mailto:ed1-ppu-oic@police.vic.gov.au" TargetMode="External"/><Relationship Id="rId25" Type="http://schemas.openxmlformats.org/officeDocument/2006/relationships/hyperlink" Target="mailto:WODONGA.UNI@police.vic.gov.au" TargetMode="External"/><Relationship Id="rId46" Type="http://schemas.openxmlformats.org/officeDocument/2006/relationships/hyperlink" Target="mailto:christopher.mcgeachan@police.vic.gov.au" TargetMode="External"/><Relationship Id="rId67" Type="http://schemas.openxmlformats.org/officeDocument/2006/relationships/hyperlink" Target="mailto:uni-whittlesea@police.vic.gov.au" TargetMode="External"/><Relationship Id="rId116" Type="http://schemas.openxmlformats.org/officeDocument/2006/relationships/hyperlink" Target="mailto:aymon.dalrymple@police.vic.gov.au" TargetMode="External"/><Relationship Id="rId137" Type="http://schemas.openxmlformats.org/officeDocument/2006/relationships/hyperlink" Target="mailto:Roberto.Gelvezon@police.vic.gov.au" TargetMode="External"/><Relationship Id="rId158" Type="http://schemas.openxmlformats.org/officeDocument/2006/relationships/hyperlink" Target="mailto:nicole.oreilly@police.vic.gov.au" TargetMode="External"/><Relationship Id="rId20" Type="http://schemas.openxmlformats.org/officeDocument/2006/relationships/hyperlink" Target="mailto:brooke.malane@police.vic.gov.au" TargetMode="External"/><Relationship Id="rId41" Type="http://schemas.openxmlformats.org/officeDocument/2006/relationships/hyperlink" Target="mailto:ross1.mitchell@police.vic.gov.au" TargetMode="External"/><Relationship Id="rId62" Type="http://schemas.openxmlformats.org/officeDocument/2006/relationships/hyperlink" Target="mailto:SUNBURY.UNI@police.vic.gov.au" TargetMode="External"/><Relationship Id="rId83" Type="http://schemas.openxmlformats.org/officeDocument/2006/relationships/hyperlink" Target="mailto:dandenong.uni@police.vic.gov.au" TargetMode="External"/><Relationship Id="rId88" Type="http://schemas.openxmlformats.org/officeDocument/2006/relationships/hyperlink" Target="mailto:patrick.brody@police.vic.gov.au" TargetMode="External"/><Relationship Id="rId111" Type="http://schemas.openxmlformats.org/officeDocument/2006/relationships/hyperlink" Target="mailto:shaun.h.allen@police.vic.gov.au" TargetMode="External"/><Relationship Id="rId132" Type="http://schemas.openxmlformats.org/officeDocument/2006/relationships/hyperlink" Target="mailto:Karlaine.Taylor@police.vic.gov.au" TargetMode="External"/><Relationship Id="rId153" Type="http://schemas.openxmlformats.org/officeDocument/2006/relationships/hyperlink" Target="mailto:Khoder.Ahmed@police.vic.gov.au" TargetMode="External"/><Relationship Id="rId174" Type="http://schemas.openxmlformats.org/officeDocument/2006/relationships/hyperlink" Target="mailto:David.Hoffmann@police.vic.gov.au" TargetMode="External"/><Relationship Id="rId15" Type="http://schemas.openxmlformats.org/officeDocument/2006/relationships/hyperlink" Target="mailto:rachel.cooke@police.vic.gov.au" TargetMode="External"/><Relationship Id="rId36" Type="http://schemas.openxmlformats.org/officeDocument/2006/relationships/hyperlink" Target="mailto:sale.uni@police.vic.gov.au" TargetMode="External"/><Relationship Id="rId57" Type="http://schemas.openxmlformats.org/officeDocument/2006/relationships/hyperlink" Target="mailto:kathryn.cardwell@police.vic.gov.au" TargetMode="External"/><Relationship Id="rId106" Type="http://schemas.openxmlformats.org/officeDocument/2006/relationships/hyperlink" Target="mailto:Alexandra.Hurley@police.vic.gov.au" TargetMode="External"/><Relationship Id="rId127" Type="http://schemas.openxmlformats.org/officeDocument/2006/relationships/hyperlink" Target="mailto:Jason.C.Brown@police.vic.gov.au" TargetMode="External"/><Relationship Id="rId10" Type="http://schemas.openxmlformats.org/officeDocument/2006/relationships/hyperlink" Target="mailto:kathryn.cardwell@police.vic.gov.au" TargetMode="External"/><Relationship Id="rId31" Type="http://schemas.openxmlformats.org/officeDocument/2006/relationships/hyperlink" Target="mailto:morwell.uni@police.vic.gov.au" TargetMode="External"/><Relationship Id="rId52" Type="http://schemas.openxmlformats.org/officeDocument/2006/relationships/hyperlink" Target="mailto:dean.earp@police.vic.gov.au" TargetMode="External"/><Relationship Id="rId73" Type="http://schemas.openxmlformats.org/officeDocument/2006/relationships/hyperlink" Target="mailto:kathryn.cardwell@police.vic.gov.au" TargetMode="External"/><Relationship Id="rId78" Type="http://schemas.openxmlformats.org/officeDocument/2006/relationships/hyperlink" Target="mailto:sarah.green@police.vic.gov.au" TargetMode="External"/><Relationship Id="rId94" Type="http://schemas.openxmlformats.org/officeDocument/2006/relationships/hyperlink" Target="mailto:andrea.gillanders@police.vic.gov.au" TargetMode="External"/><Relationship Id="rId99" Type="http://schemas.openxmlformats.org/officeDocument/2006/relationships/hyperlink" Target="mailto:rochelle.carter@police.vic.gov.au" TargetMode="External"/><Relationship Id="rId101" Type="http://schemas.openxmlformats.org/officeDocument/2006/relationships/hyperlink" Target="mailto:Carl.Robertson@police.vic.gov.au" TargetMode="External"/><Relationship Id="rId122" Type="http://schemas.openxmlformats.org/officeDocument/2006/relationships/hyperlink" Target="mailto:John.Edney@police.vic.gov.au" TargetMode="External"/><Relationship Id="rId143" Type="http://schemas.openxmlformats.org/officeDocument/2006/relationships/hyperlink" Target="mailto:mark.foster@police.vic.gov.au" TargetMode="External"/><Relationship Id="rId148" Type="http://schemas.openxmlformats.org/officeDocument/2006/relationships/hyperlink" Target="mailto:janine.lindsey@police.vic.gov.au" TargetMode="External"/><Relationship Id="rId164" Type="http://schemas.openxmlformats.org/officeDocument/2006/relationships/hyperlink" Target="mailto:sonia.defilippis@police.vic.gov.au" TargetMode="External"/><Relationship Id="rId169" Type="http://schemas.openxmlformats.org/officeDocument/2006/relationships/hyperlink" Target="mailto:aaron.heriot@police.vic.gov.au" TargetMode="External"/><Relationship Id="rId4" Type="http://schemas.openxmlformats.org/officeDocument/2006/relationships/hyperlink" Target="mailto:greg.garrisson@police.vic.gov.au" TargetMode="External"/><Relationship Id="rId9" Type="http://schemas.openxmlformats.org/officeDocument/2006/relationships/hyperlink" Target="mailto:lilydale.uni@police.vic.gov.au" TargetMode="External"/><Relationship Id="rId26" Type="http://schemas.openxmlformats.org/officeDocument/2006/relationships/hyperlink" Target="mailto:surrey.hunter@police.vic.gov.au" TargetMode="External"/><Relationship Id="rId47" Type="http://schemas.openxmlformats.org/officeDocument/2006/relationships/hyperlink" Target="mailto:ross1.mitchell@police.vic.gov.au" TargetMode="External"/><Relationship Id="rId68" Type="http://schemas.openxmlformats.org/officeDocument/2006/relationships/hyperlink" Target="mailto:diamondcreek.uni@police.vic.gov.au" TargetMode="External"/><Relationship Id="rId89" Type="http://schemas.openxmlformats.org/officeDocument/2006/relationships/hyperlink" Target="mailto:leeannenelson@police.vic.gov.au" TargetMode="External"/><Relationship Id="rId112" Type="http://schemas.openxmlformats.org/officeDocument/2006/relationships/hyperlink" Target="mailto:danny.x.wakelin@police.vic.gov.au" TargetMode="External"/><Relationship Id="rId133" Type="http://schemas.openxmlformats.org/officeDocument/2006/relationships/hyperlink" Target="mailto:ND4-PROACTIVE-UNIT-OIC@police.vic.gov.au" TargetMode="External"/><Relationship Id="rId154" Type="http://schemas.openxmlformats.org/officeDocument/2006/relationships/hyperlink" Target="mailto:Leanne.Castle@police.vic.gov.au" TargetMode="External"/><Relationship Id="rId175" Type="http://schemas.openxmlformats.org/officeDocument/2006/relationships/hyperlink" Target="mailto:shane.roberts@police.vic.gov.au" TargetMode="External"/><Relationship Id="rId16" Type="http://schemas.openxmlformats.org/officeDocument/2006/relationships/hyperlink" Target="mailto:peter.x.williams@police.vic.gov.au" TargetMode="External"/><Relationship Id="rId37" Type="http://schemas.openxmlformats.org/officeDocument/2006/relationships/hyperlink" Target="mailto:cannriver.uni@police.vic.gov.au" TargetMode="External"/><Relationship Id="rId58" Type="http://schemas.openxmlformats.org/officeDocument/2006/relationships/hyperlink" Target="mailto:Jason.Staindl@police.vic.gov.au" TargetMode="External"/><Relationship Id="rId79" Type="http://schemas.openxmlformats.org/officeDocument/2006/relationships/hyperlink" Target="mailto:martin.mclean@police.vic.gov.au" TargetMode="External"/><Relationship Id="rId102" Type="http://schemas.openxmlformats.org/officeDocument/2006/relationships/hyperlink" Target="mailto:Elizabeth.West@police.vic.gov.au" TargetMode="External"/><Relationship Id="rId123" Type="http://schemas.openxmlformats.org/officeDocument/2006/relationships/hyperlink" Target="mailto:Jaclyn.Mahood@police.vic.gov.au" TargetMode="External"/><Relationship Id="rId144" Type="http://schemas.openxmlformats.org/officeDocument/2006/relationships/hyperlink" Target="mailto:carmel.frith@police.vic.gov.au" TargetMode="External"/><Relationship Id="rId90" Type="http://schemas.openxmlformats.org/officeDocument/2006/relationships/hyperlink" Target="mailto:andrew.north@police.vic.gov.au" TargetMode="External"/><Relationship Id="rId165" Type="http://schemas.openxmlformats.org/officeDocument/2006/relationships/hyperlink" Target="mailto:SD3-PROACTIVE-POLICING-UNIT-MGR@police.vic.gov.au" TargetMode="External"/><Relationship Id="rId27" Type="http://schemas.openxmlformats.org/officeDocument/2006/relationships/hyperlink" Target="mailto:damien.duggan@police.vic.gov.au" TargetMode="External"/><Relationship Id="rId48" Type="http://schemas.openxmlformats.org/officeDocument/2006/relationships/hyperlink" Target="mailto:WERRIBEE.UNI@police.vic.gov.au" TargetMode="External"/><Relationship Id="rId69" Type="http://schemas.openxmlformats.org/officeDocument/2006/relationships/hyperlink" Target="mailto:eltham.uni@police.vic.gov.au" TargetMode="External"/><Relationship Id="rId113" Type="http://schemas.openxmlformats.org/officeDocument/2006/relationships/hyperlink" Target="mailto:mark.wood@police.vic.gov.au" TargetMode="External"/><Relationship Id="rId134" Type="http://schemas.openxmlformats.org/officeDocument/2006/relationships/hyperlink" Target="mailto:wendy.shields@police.vic.gov.au" TargetMode="External"/><Relationship Id="rId80" Type="http://schemas.openxmlformats.org/officeDocument/2006/relationships/hyperlink" Target="mailto:moorabbin-uniform-oic-mgr@police.vic.gov.au" TargetMode="External"/><Relationship Id="rId155" Type="http://schemas.openxmlformats.org/officeDocument/2006/relationships/hyperlink" Target="mailto:Olivia.Lyon@police.vic.gov.au" TargetMode="External"/><Relationship Id="rId176" Type="http://schemas.openxmlformats.org/officeDocument/2006/relationships/hyperlink" Target="mailto:MARYBOROUGH.UNI@police.vic.gov.au" TargetMode="External"/><Relationship Id="rId17" Type="http://schemas.openxmlformats.org/officeDocument/2006/relationships/hyperlink" Target="mailto:benalla.uni@police.vic.gov.au" TargetMode="External"/><Relationship Id="rId38" Type="http://schemas.openxmlformats.org/officeDocument/2006/relationships/hyperlink" Target="mailto:omeo.uni@police.vic.gov.au" TargetMode="External"/><Relationship Id="rId59" Type="http://schemas.openxmlformats.org/officeDocument/2006/relationships/hyperlink" Target="mailto:ross1.mitchell@police.vic.gov.au" TargetMode="External"/><Relationship Id="rId103" Type="http://schemas.openxmlformats.org/officeDocument/2006/relationships/hyperlink" Target="mailto:Dean.McLaren@police.vic.gov.au" TargetMode="External"/><Relationship Id="rId124" Type="http://schemas.openxmlformats.org/officeDocument/2006/relationships/hyperlink" Target="mailto:Jesse.Cummings@police.vic.gov.au" TargetMode="External"/><Relationship Id="rId70" Type="http://schemas.openxmlformats.org/officeDocument/2006/relationships/hyperlink" Target="mailto:PRESTON.UNI@police.vic.gov.au" TargetMode="External"/><Relationship Id="rId91" Type="http://schemas.openxmlformats.org/officeDocument/2006/relationships/hyperlink" Target="mailto:elizabeth.wilkie@police.vic.gov.au" TargetMode="External"/><Relationship Id="rId145" Type="http://schemas.openxmlformats.org/officeDocument/2006/relationships/hyperlink" Target="mailto:justin.goldsmith@police.vic.gov.au" TargetMode="External"/><Relationship Id="rId166" Type="http://schemas.openxmlformats.org/officeDocument/2006/relationships/hyperlink" Target="mailto:ND5-PPU-SGT-MGR@police.vic.gov.au"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mailto:bergin@tradeskills.net.au" TargetMode="External"/><Relationship Id="rId21" Type="http://schemas.openxmlformats.org/officeDocument/2006/relationships/hyperlink" Target="mailto:karl.smith@frv.vic.gov.au" TargetMode="External"/><Relationship Id="rId42" Type="http://schemas.openxmlformats.org/officeDocument/2006/relationships/hyperlink" Target="mailto:tbjjj@iprimus.com.au" TargetMode="External"/><Relationship Id="rId47" Type="http://schemas.openxmlformats.org/officeDocument/2006/relationships/hyperlink" Target="mailto:stephanie.debruin@cfa.vic.gov.au" TargetMode="External"/><Relationship Id="rId63" Type="http://schemas.openxmlformats.org/officeDocument/2006/relationships/hyperlink" Target="mailto:webster.g36@gmail.com" TargetMode="External"/><Relationship Id="rId68" Type="http://schemas.openxmlformats.org/officeDocument/2006/relationships/hyperlink" Target="mailto:luke.young@frv.vic.gov.au" TargetMode="External"/><Relationship Id="rId84" Type="http://schemas.openxmlformats.org/officeDocument/2006/relationships/hyperlink" Target="mailto:cory.woodyatt@frv.vic.gov.au" TargetMode="External"/><Relationship Id="rId89" Type="http://schemas.openxmlformats.org/officeDocument/2006/relationships/hyperlink" Target="mailto:john.schauble@cfa.vic.gov.au" TargetMode="External"/><Relationship Id="rId16" Type="http://schemas.openxmlformats.org/officeDocument/2006/relationships/hyperlink" Target="mailto:dmacelectserv@bigpond.com" TargetMode="External"/><Relationship Id="rId11" Type="http://schemas.openxmlformats.org/officeDocument/2006/relationships/hyperlink" Target="mailto:daranez@frv.vic.gov.au" TargetMode="External"/><Relationship Id="rId32" Type="http://schemas.openxmlformats.org/officeDocument/2006/relationships/hyperlink" Target="mailto:ps.menzies@bigpond.com" TargetMode="External"/><Relationship Id="rId37" Type="http://schemas.openxmlformats.org/officeDocument/2006/relationships/hyperlink" Target="mailto:rvanhattum@frv.vic.gov.au" TargetMode="External"/><Relationship Id="rId53" Type="http://schemas.openxmlformats.org/officeDocument/2006/relationships/hyperlink" Target="mailto:clare.mintern@ses.vic.gov.au" TargetMode="External"/><Relationship Id="rId58" Type="http://schemas.openxmlformats.org/officeDocument/2006/relationships/hyperlink" Target="mailto:frankston@ses.vic.gov.au" TargetMode="External"/><Relationship Id="rId74" Type="http://schemas.openxmlformats.org/officeDocument/2006/relationships/hyperlink" Target="mailto:kevin.wilson@frv.vic.gov.au" TargetMode="External"/><Relationship Id="rId79" Type="http://schemas.openxmlformats.org/officeDocument/2006/relationships/hyperlink" Target="mailto:brad.thompson@frv.vic.gov.au" TargetMode="External"/><Relationship Id="rId5" Type="http://schemas.openxmlformats.org/officeDocument/2006/relationships/hyperlink" Target="mailto:brad.pratt@frv.vic.gov.au" TargetMode="External"/><Relationship Id="rId90" Type="http://schemas.openxmlformats.org/officeDocument/2006/relationships/hyperlink" Target="mailto:chris.tanner@frv.vic.gov.au" TargetMode="External"/><Relationship Id="rId22" Type="http://schemas.openxmlformats.org/officeDocument/2006/relationships/hyperlink" Target="mailto:karlsmith101@hotmail.com" TargetMode="External"/><Relationship Id="rId27" Type="http://schemas.openxmlformats.org/officeDocument/2006/relationships/hyperlink" Target="mailto:pgillespie@frv.vic.gov.au" TargetMode="External"/><Relationship Id="rId43" Type="http://schemas.openxmlformats.org/officeDocument/2006/relationships/hyperlink" Target="mailto:wlane@frv.vic.gov.au" TargetMode="External"/><Relationship Id="rId48" Type="http://schemas.openxmlformats.org/officeDocument/2006/relationships/hyperlink" Target="mailto:t.heeson@cfa.vic.gov.au" TargetMode="External"/><Relationship Id="rId64" Type="http://schemas.openxmlformats.org/officeDocument/2006/relationships/hyperlink" Target="mailto:T.Campbell@cfa.vic.gov.au" TargetMode="External"/><Relationship Id="rId69" Type="http://schemas.openxmlformats.org/officeDocument/2006/relationships/hyperlink" Target="mailto:James.Munro@frv.vic.gov.au" TargetMode="External"/><Relationship Id="rId8" Type="http://schemas.openxmlformats.org/officeDocument/2006/relationships/hyperlink" Target="mailto:chris.darlene@bigpond.com" TargetMode="External"/><Relationship Id="rId51" Type="http://schemas.openxmlformats.org/officeDocument/2006/relationships/hyperlink" Target="mailto:H.King@cfa.vic.gov.au" TargetMode="External"/><Relationship Id="rId72" Type="http://schemas.openxmlformats.org/officeDocument/2006/relationships/hyperlink" Target="mailto:Andrew.DArcy@frv.vic.gov.au" TargetMode="External"/><Relationship Id="rId80" Type="http://schemas.openxmlformats.org/officeDocument/2006/relationships/hyperlink" Target="mailto:luke.alexander@frv.vic.gov.au" TargetMode="External"/><Relationship Id="rId85" Type="http://schemas.openxmlformats.org/officeDocument/2006/relationships/hyperlink" Target="mailto:p.tangey@cfa.vic.gov.au" TargetMode="External"/><Relationship Id="rId93" Type="http://schemas.openxmlformats.org/officeDocument/2006/relationships/hyperlink" Target="mailto:jane.patton@ses.vic.gov.au" TargetMode="External"/><Relationship Id="rId3" Type="http://schemas.openxmlformats.org/officeDocument/2006/relationships/hyperlink" Target="mailto:bplumridge@frv.vic.gov.au" TargetMode="External"/><Relationship Id="rId12" Type="http://schemas.openxmlformats.org/officeDocument/2006/relationships/hyperlink" Target="mailto:davidaranez@gmail.com" TargetMode="External"/><Relationship Id="rId17" Type="http://schemas.openxmlformats.org/officeDocument/2006/relationships/hyperlink" Target="mailto:ian.burke@frv.vic.gov.au" TargetMode="External"/><Relationship Id="rId25" Type="http://schemas.openxmlformats.org/officeDocument/2006/relationships/hyperlink" Target="mailto:mbergin@frv.vic.gov.au" TargetMode="External"/><Relationship Id="rId33" Type="http://schemas.openxmlformats.org/officeDocument/2006/relationships/hyperlink" Target="mailto:richard.izard@frv.vic.gov.au" TargetMode="External"/><Relationship Id="rId38" Type="http://schemas.openxmlformats.org/officeDocument/2006/relationships/hyperlink" Target="mailto:rvhattum@tpg.com.au" TargetMode="External"/><Relationship Id="rId46" Type="http://schemas.openxmlformats.org/officeDocument/2006/relationships/hyperlink" Target="mailto:k.sleep@cfa.vic.gov.au" TargetMode="External"/><Relationship Id="rId59" Type="http://schemas.openxmlformats.org/officeDocument/2006/relationships/hyperlink" Target="mailto:hastings@ses.vic.gov.au" TargetMode="External"/><Relationship Id="rId67" Type="http://schemas.openxmlformats.org/officeDocument/2006/relationships/hyperlink" Target="mailto:aaron.ficheroux@frv.vic.gov.au" TargetMode="External"/><Relationship Id="rId20" Type="http://schemas.openxmlformats.org/officeDocument/2006/relationships/hyperlink" Target="mailto:johnhale61@bigpond.com" TargetMode="External"/><Relationship Id="rId41" Type="http://schemas.openxmlformats.org/officeDocument/2006/relationships/hyperlink" Target="mailto:amilczakowsky@frv.vic.gov.au" TargetMode="External"/><Relationship Id="rId54" Type="http://schemas.openxmlformats.org/officeDocument/2006/relationships/hyperlink" Target="mailto:WILLIAM.ROBSON@members.ses.vic.gov.au" TargetMode="External"/><Relationship Id="rId62" Type="http://schemas.openxmlformats.org/officeDocument/2006/relationships/hyperlink" Target="mailto:kimmly.johnston@cfa.vic.gov.au" TargetMode="External"/><Relationship Id="rId70" Type="http://schemas.openxmlformats.org/officeDocument/2006/relationships/hyperlink" Target="mailto:Kieran.Cardillo@frv.vic.gov.au" TargetMode="External"/><Relationship Id="rId75" Type="http://schemas.openxmlformats.org/officeDocument/2006/relationships/hyperlink" Target="mailto:luke.romanin@frv.vic.gov.au" TargetMode="External"/><Relationship Id="rId83" Type="http://schemas.openxmlformats.org/officeDocument/2006/relationships/hyperlink" Target="mailto:steven.evans@frv.vic.gov.au" TargetMode="External"/><Relationship Id="rId88" Type="http://schemas.openxmlformats.org/officeDocument/2006/relationships/hyperlink" Target="mailto:t.lowther@cfa.vic.gov.au" TargetMode="External"/><Relationship Id="rId91" Type="http://schemas.openxmlformats.org/officeDocument/2006/relationships/hyperlink" Target="mailto:m.ahern@cfa.vic.gov.au" TargetMode="External"/><Relationship Id="rId1" Type="http://schemas.openxmlformats.org/officeDocument/2006/relationships/hyperlink" Target="mailto:Mark.Crowe@frv.vic.gov.au" TargetMode="External"/><Relationship Id="rId6" Type="http://schemas.openxmlformats.org/officeDocument/2006/relationships/hyperlink" Target="mailto:willmay@live.com.au" TargetMode="External"/><Relationship Id="rId15" Type="http://schemas.openxmlformats.org/officeDocument/2006/relationships/hyperlink" Target="mailto:dwayne.mcdonald@frv.vic.gov.au" TargetMode="External"/><Relationship Id="rId23" Type="http://schemas.openxmlformats.org/officeDocument/2006/relationships/hyperlink" Target="mailto:mlevins@frv.vic.gov.au" TargetMode="External"/><Relationship Id="rId28" Type="http://schemas.openxmlformats.org/officeDocument/2006/relationships/hyperlink" Target="mailto:patglspy@gmail.com" TargetMode="External"/><Relationship Id="rId36" Type="http://schemas.openxmlformats.org/officeDocument/2006/relationships/hyperlink" Target="mailto:rodneynatalie@gmail.com" TargetMode="External"/><Relationship Id="rId49" Type="http://schemas.openxmlformats.org/officeDocument/2006/relationships/hyperlink" Target="mailto:t.heeson@cfa.vic.gov.au" TargetMode="External"/><Relationship Id="rId57" Type="http://schemas.openxmlformats.org/officeDocument/2006/relationships/hyperlink" Target="mailto:sorrento@ses.vic.gov.au" TargetMode="External"/><Relationship Id="rId10" Type="http://schemas.openxmlformats.org/officeDocument/2006/relationships/hyperlink" Target="mailto:dalechantalw@bigpond.com" TargetMode="External"/><Relationship Id="rId31" Type="http://schemas.openxmlformats.org/officeDocument/2006/relationships/hyperlink" Target="mailto:phil.menzies@frv.vic.gov.au" TargetMode="External"/><Relationship Id="rId44" Type="http://schemas.openxmlformats.org/officeDocument/2006/relationships/hyperlink" Target="mailto:warrenandjane@optusnet.com.au" TargetMode="External"/><Relationship Id="rId52" Type="http://schemas.openxmlformats.org/officeDocument/2006/relationships/hyperlink" Target="mailto:alex.suwitra@ses.vic.gov.au" TargetMode="External"/><Relationship Id="rId60" Type="http://schemas.openxmlformats.org/officeDocument/2006/relationships/hyperlink" Target="mailto:MICK.SCHEMBRI@members.ses.vic.gov.au" TargetMode="External"/><Relationship Id="rId65" Type="http://schemas.openxmlformats.org/officeDocument/2006/relationships/hyperlink" Target="mailto:jay.mclellan@frv.vic.gov.au" TargetMode="External"/><Relationship Id="rId73" Type="http://schemas.openxmlformats.org/officeDocument/2006/relationships/hyperlink" Target="mailto:jonathan.rundell@frv.vic.gov.au" TargetMode="External"/><Relationship Id="rId78" Type="http://schemas.openxmlformats.org/officeDocument/2006/relationships/hyperlink" Target="mailto:shaun.pacher@frv.vic.gov.au" TargetMode="External"/><Relationship Id="rId81" Type="http://schemas.openxmlformats.org/officeDocument/2006/relationships/hyperlink" Target="mailto:briody.walker@frv.vic.gov.au" TargetMode="External"/><Relationship Id="rId86" Type="http://schemas.openxmlformats.org/officeDocument/2006/relationships/hyperlink" Target="mailto:e.thomas@cfa.vic.gov.au" TargetMode="External"/><Relationship Id="rId4" Type="http://schemas.openxmlformats.org/officeDocument/2006/relationships/hyperlink" Target="mailto:brad10401@hotmail.com" TargetMode="External"/><Relationship Id="rId9" Type="http://schemas.openxmlformats.org/officeDocument/2006/relationships/hyperlink" Target="mailto:dale.waterson@frv.vic.gov.au" TargetMode="External"/><Relationship Id="rId13" Type="http://schemas.openxmlformats.org/officeDocument/2006/relationships/hyperlink" Target="mailto:dsmith@frv.vic.gov.au" TargetMode="External"/><Relationship Id="rId18" Type="http://schemas.openxmlformats.org/officeDocument/2006/relationships/hyperlink" Target="mailto:burkey23@yahoo.com" TargetMode="External"/><Relationship Id="rId39" Type="http://schemas.openxmlformats.org/officeDocument/2006/relationships/hyperlink" Target="mailto:smorris@frv.vic.gov.au" TargetMode="External"/><Relationship Id="rId34" Type="http://schemas.openxmlformats.org/officeDocument/2006/relationships/hyperlink" Target="mailto:richardizard01@gmail.com" TargetMode="External"/><Relationship Id="rId50" Type="http://schemas.openxmlformats.org/officeDocument/2006/relationships/hyperlink" Target="mailto:northeast@ses.vic.gov.au" TargetMode="External"/><Relationship Id="rId55" Type="http://schemas.openxmlformats.org/officeDocument/2006/relationships/hyperlink" Target="mailto:H.King@cfa.vic.gov.au" TargetMode="External"/><Relationship Id="rId76" Type="http://schemas.openxmlformats.org/officeDocument/2006/relationships/hyperlink" Target="mailto:matthew.brown@frv.vic.gov.au" TargetMode="External"/><Relationship Id="rId7" Type="http://schemas.openxmlformats.org/officeDocument/2006/relationships/hyperlink" Target="mailto:chare@frv.vic.gov.au" TargetMode="External"/><Relationship Id="rId71" Type="http://schemas.openxmlformats.org/officeDocument/2006/relationships/hyperlink" Target="mailto:Richard.Brash@frv.vic.gov.au" TargetMode="External"/><Relationship Id="rId92" Type="http://schemas.openxmlformats.org/officeDocument/2006/relationships/hyperlink" Target="mailto:peter.sharman@me.com" TargetMode="External"/><Relationship Id="rId2" Type="http://schemas.openxmlformats.org/officeDocument/2006/relationships/hyperlink" Target="mailto:fivecrowes@hotmail.com" TargetMode="External"/><Relationship Id="rId29" Type="http://schemas.openxmlformats.org/officeDocument/2006/relationships/hyperlink" Target="mailto:Philip.Cuthbert@frv.vic.gov.au" TargetMode="External"/><Relationship Id="rId24" Type="http://schemas.openxmlformats.org/officeDocument/2006/relationships/hyperlink" Target="mailto:mark_levins@outlook.com" TargetMode="External"/><Relationship Id="rId40" Type="http://schemas.openxmlformats.org/officeDocument/2006/relationships/hyperlink" Target="mailto:morris.stu@bigpond.com" TargetMode="External"/><Relationship Id="rId45" Type="http://schemas.openxmlformats.org/officeDocument/2006/relationships/hyperlink" Target="mailto:MARGARET.DAVIS@members.ses.vic.gov.au" TargetMode="External"/><Relationship Id="rId66" Type="http://schemas.openxmlformats.org/officeDocument/2006/relationships/hyperlink" Target="mailto:todd.stebbing@frv.vic.gov.au" TargetMode="External"/><Relationship Id="rId87" Type="http://schemas.openxmlformats.org/officeDocument/2006/relationships/hyperlink" Target="mailto:p.cuthbert@cfa.vic.gov.au" TargetMode="External"/><Relationship Id="rId61" Type="http://schemas.openxmlformats.org/officeDocument/2006/relationships/hyperlink" Target="mailto:e.hill@cfa.vic.gov.au" TargetMode="External"/><Relationship Id="rId82" Type="http://schemas.openxmlformats.org/officeDocument/2006/relationships/hyperlink" Target="mailto:tim.lennox@frv.vic.gov.au" TargetMode="External"/><Relationship Id="rId19" Type="http://schemas.openxmlformats.org/officeDocument/2006/relationships/hyperlink" Target="mailto:jhale@frv.vic.gov.au" TargetMode="External"/><Relationship Id="rId14" Type="http://schemas.openxmlformats.org/officeDocument/2006/relationships/hyperlink" Target="mailto:dennis@etafirstaid.com.au" TargetMode="External"/><Relationship Id="rId30" Type="http://schemas.openxmlformats.org/officeDocument/2006/relationships/hyperlink" Target="mailto:shmoo@iprimus.com.au" TargetMode="External"/><Relationship Id="rId35" Type="http://schemas.openxmlformats.org/officeDocument/2006/relationships/hyperlink" Target="mailto:rosullivan@frv.vic.gov.au" TargetMode="External"/><Relationship Id="rId56" Type="http://schemas.openxmlformats.org/officeDocument/2006/relationships/hyperlink" Target="mailto:mrahoeboer@gmail.com" TargetMode="External"/><Relationship Id="rId77" Type="http://schemas.openxmlformats.org/officeDocument/2006/relationships/hyperlink" Target="mailto:shane.mccluskey@frv.vic.gov.au"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34@sr.police.vic"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 TargetMode="External"/><Relationship Id="rId21" Type="http://schemas.openxmlformats.org/officeDocument/2006/relationships/hyperlink" Target="../../:f:/g/Eh4oFpg46RtDpRQvsHjgw9ABOyq6tsgyi_d2MpDaIHbK2A?e=jBSGoW" TargetMode="External"/><Relationship Id="rId63" Type="http://schemas.openxmlformats.org/officeDocument/2006/relationships/hyperlink" Target="mailto:richard.izard@frv.vic.gov.au;%20luke.romanin@frv.vic.gov.au;%20Mark.Crowe@frv.vic.gov.au" TargetMode="External"/><Relationship Id="rId159" Type="http://schemas.openxmlformats.org/officeDocument/2006/relationships/hyperlink" Target="mailto:brendan.dyer@police.vic.gov.au" TargetMode="External"/><Relationship Id="rId170" Type="http://schemas.openxmlformats.org/officeDocument/2006/relationships/hyperlink" Target="mailto:rmurfet@chairo.vic.edu.au" TargetMode="External"/><Relationship Id="rId226" Type="http://schemas.openxmlformats.org/officeDocument/2006/relationships/hyperlink" Target="mailto:JamesD@hume.vic.gov.au" TargetMode="External"/><Relationship Id="rId268" Type="http://schemas.openxmlformats.org/officeDocument/2006/relationships/hyperlink" Target="mailto:chelsea.carter@education.vic.gov.au" TargetMode="External"/><Relationship Id="rId32" Type="http://schemas.openxmlformats.org/officeDocument/2006/relationships/hyperlink" Target="../../:f:/g/EvMnPmQEMlhGlB6T3HmkmNIBkmi0F0GTjdlf-wOF4UlPQg?e=Jd3lHw" TargetMode="External"/><Relationship Id="rId74" Type="http://schemas.openxmlformats.org/officeDocument/2006/relationships/hyperlink" Target="../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 TargetMode="External"/><Relationship Id="rId128" Type="http://schemas.openxmlformats.org/officeDocument/2006/relationships/hyperlink" Target="mailto:andrew.walsh@education.vic.gov.au" TargetMode="External"/><Relationship Id="rId5" Type="http://schemas.openxmlformats.org/officeDocument/2006/relationships/hyperlink" Target="mailto:Andrea.Zappner@education.vic.gov.au" TargetMode="External"/><Relationship Id="rId181" Type="http://schemas.openxmlformats.org/officeDocument/2006/relationships/hyperlink" Target="../../:f:/g/Eu92PdNXUOZIlOA96DA98ycBHeIMdrQxS8jUtuvIXGGojA?e=lYmF2l" TargetMode="External"/><Relationship Id="rId237" Type="http://schemas.openxmlformats.org/officeDocument/2006/relationships/hyperlink" Target="mailto:woolcockk@cggs.vic.edu.au" TargetMode="External"/><Relationship Id="rId279" Type="http://schemas.openxmlformats.org/officeDocument/2006/relationships/table" Target="../tables/table1.xml"/><Relationship Id="rId22" Type="http://schemas.openxmlformats.org/officeDocument/2006/relationships/hyperlink" Target="../Forms/AllItems.aspx?id=%2FShared%20Documents%2FPrograms%20%28PRO%29%2FF2D%20Workshop%202023%20%28F2D%29%2FF2D%20Program%20Logistics%2FMcClelland%20College%2F2023&amp;viewid=0c2d3ac4%2D21da%2D4b69%2Dac1e%2Da76daa39fc1f" TargetMode="External"/><Relationship Id="rId43" Type="http://schemas.openxmlformats.org/officeDocument/2006/relationships/hyperlink" Target="../Forms/AllItems.aspx?id=%2FShared%20Documents%2FPrograms%20%28PRO%29%2FF2D%20Workshop%202023%20%28F2D%29%2FF2D%20Program%20Logistics%2FStawell%20Secondary%20College%2F2023&amp;viewid=0c2d3ac4%2D21da%2D4b69%2Dac1e%2Da76daa39fc1f" TargetMode="External"/><Relationship Id="rId64" Type="http://schemas.openxmlformats.org/officeDocument/2006/relationships/hyperlink" Target="mailto:aaron.ficheroux@frv.vic.gov.au;%20luke.romanin@frv.vic.gov.au;%20Mark.Crowe@frv.vic.gov.au" TargetMode="External"/><Relationship Id="rId118" Type="http://schemas.openxmlformats.org/officeDocument/2006/relationships/hyperlink" Target="mailto:adiamond@shckyneton.catholic.edu.au" TargetMode="External"/><Relationship Id="rId139" Type="http://schemas.openxmlformats.org/officeDocument/2006/relationships/hyperlink" Target="../Forms/AllItems.aspx?ct=1678695936474&amp;or=OWA%2DNT&amp;cid=93f755e1%2Dbebb%2D7e2f%2Dae59%2De64a6df30a1d&amp;ga=1&amp;id=%2FShared%20Documents%2FPrograms%20%28PRO%29%2FF2D%20Workshop%202023%20%28F2D%29%2FF2D%20Program%20Logistics%2FFrankston%20High%20School%2F2023&amp;viewid=0c2d3ac4%2D21da%2D4b69%2Dac1e%2Da76daa39fc1f" TargetMode="External"/><Relationship Id="rId85" Type="http://schemas.openxmlformats.org/officeDocument/2006/relationships/hyperlink" Target="mailto:bhodges@stjosephs.com.au" TargetMode="External"/><Relationship Id="rId150" Type="http://schemas.openxmlformats.org/officeDocument/2006/relationships/hyperlink" Target="../../:f:/g/Eo_AWRGu_shGi21IHsh55AIB_clRHtizlwkAQ-HTzou6ug?e=CHG3aX" TargetMode="External"/><Relationship Id="rId171" Type="http://schemas.openxmlformats.org/officeDocument/2006/relationships/hyperlink" Target="../../:f:/g/EkfHORm48RNBpK8O8PgCKpQBWF7UfLCoxbISnAdaEfCo2w?e=6mDBb6" TargetMode="External"/><Relationship Id="rId192" Type="http://schemas.openxmlformats.org/officeDocument/2006/relationships/hyperlink" Target="../../:f:/g/EmJ736pyOo5Gi_BGA1t5gdQBC4M5A_yym4izXatOGOI8-w?e=pcvNp5" TargetMode="External"/><Relationship Id="rId206" Type="http://schemas.openxmlformats.org/officeDocument/2006/relationships/hyperlink" Target="../../:f:/g/Ei9fqolrG8tLk4rpccw437wBYesflpu_56Xh8JC34dQMRA?e=fvTfop" TargetMode="External"/><Relationship Id="rId227" Type="http://schemas.openxmlformats.org/officeDocument/2006/relationships/hyperlink" Target="mailto:JamesD@hume.vic.gov.au" TargetMode="External"/><Relationship Id="rId248" Type="http://schemas.openxmlformats.org/officeDocument/2006/relationships/hyperlink" Target="mailto:linsay.knight@education.vic.gov.au" TargetMode="External"/><Relationship Id="rId269" Type="http://schemas.openxmlformats.org/officeDocument/2006/relationships/hyperlink" Target="mailto:loren.cronin@education.vic.gov.au" TargetMode="External"/><Relationship Id="rId12" Type="http://schemas.openxmlformats.org/officeDocument/2006/relationships/hyperlink" Target="mailto:egalante@killester.vic.edu.au" TargetMode="External"/><Relationship Id="rId33" Type="http://schemas.openxmlformats.org/officeDocument/2006/relationships/hyperlink" Target="../../:f:/g/EnP2NaKlLShGv84-_jfegA4BxhyxHveTuncDh8lL8BS7WA?e=NK5EJl" TargetMode="External"/><Relationship Id="rId108" Type="http://schemas.openxmlformats.org/officeDocument/2006/relationships/hyperlink" Target="../Forms/AllItems.aspx?id=%2FShared%20Documents%2FPrograms%20%28PRO%29%2FF2D%20Workshop%202023%20%28F2D%29%2FF2D%20Program%20Logistics%2FLakeside%20College%2F2023&amp;viewid=0c2d3ac4%2D21da%2D4b69%2Dac1e%2Da76daa39fc1f" TargetMode="External"/><Relationship Id="rId129" Type="http://schemas.openxmlformats.org/officeDocument/2006/relationships/hyperlink" Target="../../:f:/g/EuEQdnEmu6hBjyEOsPOs0JQBnxpdNHGhtLfIqOyMso-ZpA?e=8KzORa" TargetMode="External"/><Relationship Id="rId280" Type="http://schemas.openxmlformats.org/officeDocument/2006/relationships/comments" Target="../comments2.xml"/><Relationship Id="rId54" Type="http://schemas.openxmlformats.org/officeDocument/2006/relationships/hyperlink" Target="mailto:mark.foster@police.vic.gov.au" TargetMode="External"/><Relationship Id="rId75" Type="http://schemas.openxmlformats.org/officeDocument/2006/relationships/hyperlink" Target="mailto:michelle.roberts@lakeside.vic.edu.au" TargetMode="External"/><Relationship Id="rId96" Type="http://schemas.openxmlformats.org/officeDocument/2006/relationships/hyperlink" Target="mailto:luke.romanin@frv.vic.gov.au;%20Mark.Crowe@frv.vic.gov.au" TargetMode="External"/><Relationship Id="rId140" Type="http://schemas.openxmlformats.org/officeDocument/2006/relationships/hyperlink" Target="../Forms/AllItems.aspx?ct=1678695936474&amp;or=OWA%2DNT&amp;cid=93f755e1%2Dbebb%2D7e2f%2Dae59%2De64a6df30a1d&amp;ga=1&amp;id=%2FShared%20Documents%2FPrograms%20%28PRO%29%2FF2D%20Workshop%202023%20%28F2D%29%2FF2D%20Program%20Logistics%2FRosebud%20Secondary%20College%2F2023&amp;viewid=0c2d3ac4%2D21da%2D4b69%2Dac1e%2Da76daa39fc1f" TargetMode="External"/><Relationship Id="rId161" Type="http://schemas.openxmlformats.org/officeDocument/2006/relationships/hyperlink" Target="mailto:Mark.Crowe@frv.vic.gov.au;%20michael.barnes@frv.vic.gov.au" TargetMode="External"/><Relationship Id="rId182" Type="http://schemas.openxmlformats.org/officeDocument/2006/relationships/hyperlink" Target="mailto:jgowdy@scg.vic.edu.au" TargetMode="External"/><Relationship Id="rId217" Type="http://schemas.openxmlformats.org/officeDocument/2006/relationships/hyperlink" Target="mailto:sue.dempster@kilbreda.vic.edu.au" TargetMode="External"/><Relationship Id="rId6" Type="http://schemas.openxmlformats.org/officeDocument/2006/relationships/hyperlink" Target="mailto:rachel.gordon@education.vic.gov.au" TargetMode="External"/><Relationship Id="rId238" Type="http://schemas.openxmlformats.org/officeDocument/2006/relationships/hyperlink" Target="mailto:trish.moloney@kilbreda.vic.edu.au" TargetMode="External"/><Relationship Id="rId259" Type="http://schemas.openxmlformats.org/officeDocument/2006/relationships/hyperlink" Target="mailto:Lauren.Hatch@education.vic.gov.au" TargetMode="External"/><Relationship Id="rId23" Type="http://schemas.openxmlformats.org/officeDocument/2006/relationships/hyperlink" Target="../../:w:/g/EWHpW4IHTedCu-b2IZsdsQgB2B_dmyCx-uUrTOQ2XPuqOQ?e=9lvt3Y" TargetMode="External"/><Relationship Id="rId119" Type="http://schemas.openxmlformats.org/officeDocument/2006/relationships/hyperlink" Target="mailto:Pseal@tcc.vic.edu.au,%20jelborough@tcc.vic.edu.au" TargetMode="External"/><Relationship Id="rId270" Type="http://schemas.openxmlformats.org/officeDocument/2006/relationships/hyperlink" Target="mailto:ajw@cgs.vic.edu.au" TargetMode="External"/><Relationship Id="rId44" Type="http://schemas.openxmlformats.org/officeDocument/2006/relationships/hyperlink" Target="../Forms/AllItems.aspx?ct=1676261295131&amp;or=Teams%2DHL&amp;ga=1&amp;id=%2FShared%20Documents%2FPrograms%20%28PRO%29%2FF2D%20Workshop%202023%20%28F2D%29%2FF2D%20Program%20Logistics%2FFlinders%20Christian%20Community%20College%20Tyabb%20Campus%2F2023&amp;viewid=0c2d3ac4%2D21da%2D4b69%2Dac1e%2Da76daa39fc1f" TargetMode="External"/><Relationship Id="rId65" Type="http://schemas.openxmlformats.org/officeDocument/2006/relationships/hyperlink" Target="mailto:aaron.ficheroux@frv.vic.gov.au;%20luke.romanin@frv.vic.gov.au;%20Mark.Crowe@frv.vic.gov.au" TargetMode="External"/><Relationship Id="rId86" Type="http://schemas.openxmlformats.org/officeDocument/2006/relationships/hyperlink" Target="mailto:sunita.badhwar@education.vic.gov.au" TargetMode="External"/><Relationship Id="rId130" Type="http://schemas.openxmlformats.org/officeDocument/2006/relationships/hyperlink" Target="../../:f:/g/Elac_rHC4eBOj_EAcFpQ9CgBTXzjVzq5y5qtLB-c8cE46w?e=lVr8hW" TargetMode="External"/><Relationship Id="rId151" Type="http://schemas.openxmlformats.org/officeDocument/2006/relationships/hyperlink" Target="../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 TargetMode="External"/><Relationship Id="rId172" Type="http://schemas.openxmlformats.org/officeDocument/2006/relationships/hyperlink" Target="../../:f:/g/EnulYSdTXrBLszTXPIRia98BVXje5rjKLQ80JOXHlSwmDQ?e=oeZfgB" TargetMode="External"/><Relationship Id="rId193" Type="http://schemas.openxmlformats.org/officeDocument/2006/relationships/hyperlink" Target="mailto:gavin.x.williams@police.vic.gov.au" TargetMode="External"/><Relationship Id="rId207" Type="http://schemas.openxmlformats.org/officeDocument/2006/relationships/hyperlink" Target="mailto:lviggers@vcass.vic.edu.au" TargetMode="External"/><Relationship Id="rId228" Type="http://schemas.openxmlformats.org/officeDocument/2006/relationships/hyperlink" Target="mailto:JamesD@hume.vic.gov.au" TargetMode="External"/><Relationship Id="rId249" Type="http://schemas.openxmlformats.org/officeDocument/2006/relationships/hyperlink" Target="mailto:gregm@brimbank.vic.gov.au" TargetMode="External"/><Relationship Id="rId13" Type="http://schemas.openxmlformats.org/officeDocument/2006/relationships/hyperlink" Target="../../:f:/g/ErHzxSn2CtVLrbAJz8FW810BcbX5rI9V7OxsRVFdM2i7Mw?e=E3AEcK" TargetMode="External"/><Relationship Id="rId109" Type="http://schemas.openxmlformats.org/officeDocument/2006/relationships/hyperlink" Target="mailto:T.Campbell@cfa.vic.gov.au" TargetMode="External"/><Relationship Id="rId260" Type="http://schemas.openxmlformats.org/officeDocument/2006/relationships/hyperlink" Target="mailto:Amelia.Beardmore@education.vic.gov.au" TargetMode="External"/><Relationship Id="rId281" Type="http://schemas.microsoft.com/office/2017/10/relationships/threadedComment" Target="../threadedComments/threadedComment2.xml"/><Relationship Id="rId34" Type="http://schemas.openxmlformats.org/officeDocument/2006/relationships/hyperlink" Target="mailto:Laura.Murphy2@education.vic.gov.au" TargetMode="External"/><Relationship Id="rId55" Type="http://schemas.openxmlformats.org/officeDocument/2006/relationships/hyperlink" Target="mailto:mark.foster@police.vic.gov.au" TargetMode="External"/><Relationship Id="rId76" Type="http://schemas.openxmlformats.org/officeDocument/2006/relationships/hyperlink" Target="mailto:ana.jovel@education.vic.gov.au" TargetMode="External"/><Relationship Id="rId97" Type="http://schemas.openxmlformats.org/officeDocument/2006/relationships/hyperlink" Target="mailto:Mark.Crowe@frv.vic.gov.au" TargetMode="External"/><Relationship Id="rId120" Type="http://schemas.openxmlformats.org/officeDocument/2006/relationships/hyperlink" Target="mailto:rebecca.kimm@education.vic.gov.au;%20penny.nevill@education.vic.gov.au" TargetMode="External"/><Relationship Id="rId141" Type="http://schemas.openxmlformats.org/officeDocument/2006/relationships/hyperlink" Target="mailto:lscerri@sccmelb.catholic.edu.au" TargetMode="External"/><Relationship Id="rId7" Type="http://schemas.openxmlformats.org/officeDocument/2006/relationships/hyperlink" Target="../../:f:/g/EslI0rLWGMpMjQcDYkkBYb8B5Ad8s58AkhMMvO0LgeZ7wg?e=TwZBQP" TargetMode="External"/><Relationship Id="rId162" Type="http://schemas.openxmlformats.org/officeDocument/2006/relationships/hyperlink" Target="mailto:Mark.Crowe@frv.vic.gov.au;%20michael.barnes@frv.vic.gov.au" TargetMode="External"/><Relationship Id="rId183" Type="http://schemas.openxmlformats.org/officeDocument/2006/relationships/hyperlink" Target="../../:f:/g/EuVF8RKrtcFCr1J8QBdQ3IABkheaeuIWqEPDh0ZRqPQpmQ?e=NiS3Af" TargetMode="External"/><Relationship Id="rId218" Type="http://schemas.openxmlformats.org/officeDocument/2006/relationships/hyperlink" Target="mailto:Faya.mrad@education.vic.gov.au" TargetMode="External"/><Relationship Id="rId239" Type="http://schemas.openxmlformats.org/officeDocument/2006/relationships/hyperlink" Target="mailto:joanne.carvalho@education.vic.gov.au" TargetMode="External"/><Relationship Id="rId250" Type="http://schemas.openxmlformats.org/officeDocument/2006/relationships/hyperlink" Target="mailto:Paris.Hardwick@education.vic.gov.au" TargetMode="External"/><Relationship Id="rId271" Type="http://schemas.openxmlformats.org/officeDocument/2006/relationships/hyperlink" Target="mailto:nicollette.plakas@education.vic.gov.au" TargetMode="External"/><Relationship Id="rId24" Type="http://schemas.openxmlformats.org/officeDocument/2006/relationships/hyperlink" Target="../../:f:/g/ElBHCwfUSsdGgUzQbkFfiVQBD2eXFyZT3I3l4yfun9vEHw?e=nQ32aG" TargetMode="External"/><Relationship Id="rId45" Type="http://schemas.openxmlformats.org/officeDocument/2006/relationships/hyperlink" Target="../Forms/AllItems.aspx?id=%2FShared%20Documents%2FPrograms%20%28PRO%29%2FF2D%20Workshop%202023%20%28F2D%29%2FF2D%20Program%20Logistics%2FBalcombe%20Grammar%20School%2F2023&amp;viewid=0c2d3ac4%2D21da%2D4b69%2Dac1e%2Da76daa39fc1f" TargetMode="External"/><Relationship Id="rId66" Type="http://schemas.openxmlformats.org/officeDocument/2006/relationships/hyperlink" Target="mailto:luke.romanin@frv.vic.gov.au;%20Mark.Crowe@frv.vic.gov.au" TargetMode="External"/><Relationship Id="rId87" Type="http://schemas.openxmlformats.org/officeDocument/2006/relationships/hyperlink" Target="mailto:james.mcnicol@education.vic.gov.au" TargetMode="External"/><Relationship Id="rId110" Type="http://schemas.openxmlformats.org/officeDocument/2006/relationships/hyperlink" Target="mailto:alison.wall@education.vic.gov.au;%20rick.taig@education.vic.gov.au" TargetMode="External"/><Relationship Id="rId131" Type="http://schemas.openxmlformats.org/officeDocument/2006/relationships/hyperlink" Target="../../:f:/g/EpyGi3hdodhEtSUxGCygsrIB43LAOO-Kmu4JHB33MQD82w?e=1mIUsC" TargetMode="External"/><Relationship Id="rId152" Type="http://schemas.openxmlformats.org/officeDocument/2006/relationships/hyperlink" Target="mailto:joel.cordwell@education.vic.gov.au,%20%20Elisa.McKenzie@education.vic.gov.au" TargetMode="External"/><Relationship Id="rId173" Type="http://schemas.openxmlformats.org/officeDocument/2006/relationships/hyperlink" Target="../../:f:/g/EmePM0b9jaxFktCetyku-sEBwIZNBOi2ucaVLcbyDM05Dw?e=rNg7jM" TargetMode="External"/><Relationship Id="rId194" Type="http://schemas.openxmlformats.org/officeDocument/2006/relationships/hyperlink" Target="mailto:gavin.x.williams@police.vic.gov.au" TargetMode="External"/><Relationship Id="rId208" Type="http://schemas.openxmlformats.org/officeDocument/2006/relationships/hyperlink" Target="../../:f:/g/Ep4pcQzAm1FEoVyDhPHIGhQBwz3AwMdZeXv17hgRD2KQQQ?e=krabZX" TargetMode="External"/><Relationship Id="rId229" Type="http://schemas.openxmlformats.org/officeDocument/2006/relationships/hyperlink" Target="mailto:JamesD@hume.vic.gov.au" TargetMode="External"/><Relationship Id="rId240" Type="http://schemas.openxmlformats.org/officeDocument/2006/relationships/hyperlink" Target="../../:f:/g/EkLA-syzHthOsx-CIuEOPRQB5pipzvo12TzDo_pHdC4Wuw?e=ta0pBq" TargetMode="External"/><Relationship Id="rId261" Type="http://schemas.openxmlformats.org/officeDocument/2006/relationships/hyperlink" Target="mailto:ashlin.brown@education.vic.gov.au" TargetMode="External"/><Relationship Id="rId14" Type="http://schemas.openxmlformats.org/officeDocument/2006/relationships/hyperlink" Target="mailto:loren.cronin@education.vic.gov.au,%20daniel.hawkins@education.vic.gov.au" TargetMode="External"/><Relationship Id="rId35" Type="http://schemas.openxmlformats.org/officeDocument/2006/relationships/hyperlink" Target="../Forms/AllItems.aspx?ct=1676261295131&amp;or=Teams%2DHL&amp;ga=1&amp;id=%2FShared%20Documents%2FPrograms%20%28PRO%29%2FF2D%20Workshop%202023%20%28F2D%29%2FF2D%20Program%20Logistics%2FMcClelland%20College%2F2023%2FYear%2011s&amp;viewid=0c2d3ac4%2D21da%2D4b69%2Dac1e%2Da76daa39fc1f" TargetMode="External"/><Relationship Id="rId56" Type="http://schemas.openxmlformats.org/officeDocument/2006/relationships/hyperlink" Target="mailto:mark.foster@police.vic.gov.au" TargetMode="External"/><Relationship Id="rId77" Type="http://schemas.openxmlformats.org/officeDocument/2006/relationships/hyperlink" Target="../../:f:/g/EoQSleNWSulJuPhLoVVrt2cBHU2p-P2wwXuB0eMseC6oHw?e=6qVm1x" TargetMode="External"/><Relationship Id="rId100" Type="http://schemas.openxmlformats.org/officeDocument/2006/relationships/hyperlink" Target="../Forms/AllItems.aspx?ct=1678695936474&amp;or=OWA%2DNT&amp;cid=93f755e1%2Dbebb%2D7e2f%2Dae59%2De64a6df30a1d&amp;ga=1&amp;id=%2FShared%20Documents%2FPrograms%20%28PRO%29%2FF2D%20Workshop%202023%20%28F2D%29%2FF2D%20Program%20Logistics%2FMount%20Erin%20College%2F2023&amp;viewid=0c2d3ac4%2D21da%2D4b69%2Dac1e%2Da76daa39fc1f" TargetMode="External"/><Relationship Id="rId282" Type="http://schemas.microsoft.com/office/2019/04/relationships/documenttask" Target="../documenttasks/documenttask1.xml"/><Relationship Id="rId8" Type="http://schemas.openxmlformats.org/officeDocument/2006/relationships/hyperlink" Target="../Forms/AllItems.aspx?ct=1676261295131&amp;or=Teams%2DHL&amp;ga=1&amp;id=%2FShared%20Documents%2FPrograms%20%28PRO%29%2FF2D%20Workshop%202023%20%28F2D%29%2FF2D%20Program%20Logistics%2FBirchip%20P%2D12%20School%2F2023&amp;viewid=0c2d3ac4%2D21da%2D4b69%2Dac1e%2Da76daa39fc1f" TargetMode="External"/><Relationship Id="rId98" Type="http://schemas.openxmlformats.org/officeDocument/2006/relationships/hyperlink" Target="../Forms/AllItems.aspx?ct=1678695936474&amp;or=OWA%2DNT&amp;cid=93f755e1%2Dbebb%2D7e2f%2Dae59%2De64a6df30a1d&amp;ga=1&amp;id=%2FShared%20Documents%2FPrograms%20%28PRO%29%2FF2D%20Workshop%202023%20%28F2D%29%2FF2D%20Program%20Logistics%2FNhill%20College%2F2023&amp;viewid=0c2d3ac4%2D21da%2D4b69%2Dac1e%2Da76daa39fc1f" TargetMode="External"/><Relationship Id="rId121" Type="http://schemas.openxmlformats.org/officeDocument/2006/relationships/hyperlink" Target="../../:f:/g/EicDzL1ZvlhEt5MvQcCj9vABiWlf-w9L5BS-W8l6ARFP7Q?e=uyicZS" TargetMode="External"/><Relationship Id="rId142" Type="http://schemas.openxmlformats.org/officeDocument/2006/relationships/hyperlink" Target="../Forms/AllItems.aspx?id=%2FShared%20Documents%2FPrograms%20%28PRO%29%2FF2D%20Workshop%202023%20%28F2D%29%2FF2D%20Program%20Logistics%2FKyneton%20High%20School%2F2023&amp;viewid=0c2d3ac4%2D21da%2D4b69%2Dac1e%2Da76daa39fc1f" TargetMode="External"/><Relationship Id="rId163" Type="http://schemas.openxmlformats.org/officeDocument/2006/relationships/hyperlink" Target="mailto:Mark.Crowe@frv.vic.gov.au;%20michael.barnes@frv.vic.gov.au" TargetMode="External"/><Relationship Id="rId184" Type="http://schemas.openxmlformats.org/officeDocument/2006/relationships/hyperlink" Target="mailto:Vu.Nguyen@education.vic.gov.au" TargetMode="External"/><Relationship Id="rId219" Type="http://schemas.openxmlformats.org/officeDocument/2006/relationships/hyperlink" Target="../../:f:/g/EvnRIjni3KVCo3kal_-whwIB5Z6qgf1vQRVBk-XkzRGg1w?e=Kdjgmg" TargetMode="External"/><Relationship Id="rId230" Type="http://schemas.openxmlformats.org/officeDocument/2006/relationships/hyperlink" Target="mailto:JamesD@hume.vic.gov.au" TargetMode="External"/><Relationship Id="rId251" Type="http://schemas.openxmlformats.org/officeDocument/2006/relationships/hyperlink" Target="mailto:Mitchell.Bright@education.vic.gov.au" TargetMode="External"/><Relationship Id="rId25" Type="http://schemas.openxmlformats.org/officeDocument/2006/relationships/hyperlink" Target="../../:f:/g/Ev9UJzEfWQtKqsNZ6CkAEdwBwJmWgJU5qlzJvksHG1GqdA?e=7GDzqp" TargetMode="External"/><Relationship Id="rId46" Type="http://schemas.openxmlformats.org/officeDocument/2006/relationships/hyperlink" Target="mailto:rikki.nitschke@education.vic.gov.au" TargetMode="External"/><Relationship Id="rId67" Type="http://schemas.openxmlformats.org/officeDocument/2006/relationships/hyperlink" Target="mailto:luke.romanin@frv.vic.gov.au;%20Mark.Crowe@frv.vic.gov.au" TargetMode="External"/><Relationship Id="rId272" Type="http://schemas.openxmlformats.org/officeDocument/2006/relationships/hyperlink" Target="mailto:Peta.Sirec@nhs.vic.edu.au" TargetMode="External"/><Relationship Id="rId88" Type="http://schemas.openxmlformats.org/officeDocument/2006/relationships/hyperlink" Target="../../:f:/g/Eqja24AseV1DkAybrhlWVXMBcxO6pU8uFLmGi1viFyqsWA?e=2hdBf4" TargetMode="External"/><Relationship Id="rId111" Type="http://schemas.openxmlformats.org/officeDocument/2006/relationships/hyperlink" Target="../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 TargetMode="External"/><Relationship Id="rId132" Type="http://schemas.openxmlformats.org/officeDocument/2006/relationships/hyperlink" Target="../../:f:/g/EuRo4STNsF5KjK6FgwWTklkBxJo8d63GjZuz8IneuJQGrA?e=naZiR5" TargetMode="External"/><Relationship Id="rId153" Type="http://schemas.openxmlformats.org/officeDocument/2006/relationships/hyperlink" Target="../../:f:/g/EsfFssv9HJpCvQcyoyKZNQsBTQ4i_x4F8djueyVvgQ6GLw?e=ojS7w3" TargetMode="External"/><Relationship Id="rId174" Type="http://schemas.openxmlformats.org/officeDocument/2006/relationships/hyperlink" Target="mailto:hruckert@tintern.vic.edu.au" TargetMode="External"/><Relationship Id="rId195" Type="http://schemas.openxmlformats.org/officeDocument/2006/relationships/hyperlink" Target="mailto:Peta.Sirec@nhs.vic.edu.au" TargetMode="External"/><Relationship Id="rId209" Type="http://schemas.openxmlformats.org/officeDocument/2006/relationships/hyperlink" Target="../Forms/AllItems.aspx?ga=1&amp;id=%2FShared%20Documents%2FPrograms%20%28PRO%29%2FF2D%20Workshop%202023%20%28F2D%29%2FF2D%20Program%20Logistics%2FEast%20Loddon%20P%2D12%20College%2F2023&amp;viewid=0c2d3ac4%2D21da%2D4b69%2Dac1e%2Da76daa39fc1f" TargetMode="External"/><Relationship Id="rId220" Type="http://schemas.openxmlformats.org/officeDocument/2006/relationships/hyperlink" Target="../../:f:/g/Est-Hhks7EtFttquvGRtY-gBuNnbhnaRdYDJ63QcCGyDpg?e=j3h0X6" TargetMode="External"/><Relationship Id="rId241" Type="http://schemas.openxmlformats.org/officeDocument/2006/relationships/hyperlink" Target="mailto:Maria.Curphey@education.vic.gov.au" TargetMode="External"/><Relationship Id="rId15" Type="http://schemas.openxmlformats.org/officeDocument/2006/relationships/hyperlink" Target="../../:f:/g/Eh3OdZxQUKlKihTogZy0W6oBuXo7JQPvKfK8f5wyjoYh9w?e=kesbbF" TargetMode="External"/><Relationship Id="rId36" Type="http://schemas.openxmlformats.org/officeDocument/2006/relationships/hyperlink" Target="mailto:joanne.carvalho@education.vic.gov.au" TargetMode="External"/><Relationship Id="rId57" Type="http://schemas.openxmlformats.org/officeDocument/2006/relationships/hyperlink" Target="mailto:mark.foster@police.vic.gov.au" TargetMode="External"/><Relationship Id="rId262" Type="http://schemas.openxmlformats.org/officeDocument/2006/relationships/hyperlink" Target="mailto:emily.rosenbrock@education.vic.gov.au" TargetMode="External"/><Relationship Id="rId78" Type="http://schemas.openxmlformats.org/officeDocument/2006/relationships/hyperlink" Target="../Forms/AllItems.aspx?ct=1678695936474&amp;or=OWA%2DNT&amp;cid=93f755e1%2Dbebb%2D7e2f%2Dae59%2De64a6df30a1d&amp;ga=1&amp;id=%2FShared%20Documents%2FPrograms%20%28PRO%29%2FF2D%20Workshop%202023%20%28F2D%29%2FF2D%20Program%20Logistics%2FPadua%20College%2F2023&amp;viewid=0c2d3ac4%2D21da%2D4b69%2Dac1e%2Da76daa39fc1f" TargetMode="External"/><Relationship Id="rId99" Type="http://schemas.openxmlformats.org/officeDocument/2006/relationships/hyperlink" Target="../../:f:/g/Eo1kEX9MzM5Npk4l1jpG_G0BC7xgOS2avwYnU90lR_Yhzw?e=xdwUAC" TargetMode="External"/><Relationship Id="rId101" Type="http://schemas.openxmlformats.org/officeDocument/2006/relationships/hyperlink" Target="../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 TargetMode="External"/><Relationship Id="rId122" Type="http://schemas.openxmlformats.org/officeDocument/2006/relationships/hyperlink" Target="../../:f:/g/EmRi_bomrjNOvgKJDAWR0mABRhqBwUt-2c5F_fs1quAhFg?e=uFTehH" TargetMode="External"/><Relationship Id="rId143" Type="http://schemas.openxmlformats.org/officeDocument/2006/relationships/hyperlink" Target="mailto:Austin.VanStrijp@flinders.vic.edu.au" TargetMode="External"/><Relationship Id="rId164" Type="http://schemas.openxmlformats.org/officeDocument/2006/relationships/hyperlink" Target="../Forms/AllItems.aspx?ga=1&amp;id=%2FShared%20Documents%2FPrograms%20%28PRO%29%2FF2D%20Workshop%202023%20%28F2D%29%2FF2D%20Program%20Logistics%2FThornbury%20High%20School%2F2023&amp;viewid=0c2d3ac4%2D21da%2D4b69%2Dac1e%2Da76daa39fc1f" TargetMode="External"/><Relationship Id="rId185" Type="http://schemas.openxmlformats.org/officeDocument/2006/relationships/hyperlink" Target="../../:f:/g/EiQudhy175ZMnX_1BoHCbJQByUrb5vSVOUcfx49C9OfkZA?e=rk1nxC" TargetMode="External"/><Relationship Id="rId9" Type="http://schemas.openxmlformats.org/officeDocument/2006/relationships/hyperlink" Target="../Forms/AllItems.aspx?ct=1676261295131&amp;or=Teams%2DHL&amp;ga=1&amp;id=%2FShared%20Documents%2FPrograms%20%28PRO%29%2FF2D%20Workshop%202023%20%28F2D%29%2FF2D%20Program%20Logistics%2FDonald%20High%20School%2F2023&amp;viewid=0c2d3ac4%2D21da%2D4b69%2Dac1e%2Da76daa39fc1f" TargetMode="External"/><Relationship Id="rId210" Type="http://schemas.openxmlformats.org/officeDocument/2006/relationships/hyperlink" Target="../Forms/AllItems.aspx?ga=1&amp;id=%2FShared%20Documents%2FPrograms%20%28PRO%29%2FF2D%20Workshop%202023%20%28F2D%29%2FF2D%20Program%20Logistics%2FBorinya%20Wangaratta%20Community%20Partnership%2F2023&amp;viewid=0c2d3ac4%2D21da%2D4b69%2Dac1e%2Da76daa39fc1f" TargetMode="External"/><Relationship Id="rId26" Type="http://schemas.openxmlformats.org/officeDocument/2006/relationships/hyperlink" Target="mailto:francisd@smbg.vic.edu.au" TargetMode="External"/><Relationship Id="rId231" Type="http://schemas.openxmlformats.org/officeDocument/2006/relationships/hyperlink" Target="mailto:JamesD@hume.vic.gov.au" TargetMode="External"/><Relationship Id="rId252" Type="http://schemas.openxmlformats.org/officeDocument/2006/relationships/hyperlink" Target="mailto:hdemorton@pgs.vic.edu.au" TargetMode="External"/><Relationship Id="rId273" Type="http://schemas.openxmlformats.org/officeDocument/2006/relationships/hyperlink" Target="mailto:sfrochotchauhan@y2ic.vic.edu.au" TargetMode="External"/><Relationship Id="rId47" Type="http://schemas.openxmlformats.org/officeDocument/2006/relationships/hyperlink" Target="mailto:leeannenelson@police.vic.gov.au" TargetMode="External"/><Relationship Id="rId68" Type="http://schemas.openxmlformats.org/officeDocument/2006/relationships/hyperlink" Target="mailto:Marisa.Rizio@education.vic.gov.au" TargetMode="External"/><Relationship Id="rId89" Type="http://schemas.openxmlformats.org/officeDocument/2006/relationships/hyperlink" Target="mailto:paul.santuccione@police.vic.gov.au;" TargetMode="External"/><Relationship Id="rId112" Type="http://schemas.openxmlformats.org/officeDocument/2006/relationships/hyperlink" Target="../../:f:/g/EgHbOzVUqhFHn9knnnYuBwsB4YJJOeT9o7Y-xU5EB7wBXw?e=i4qeQj" TargetMode="External"/><Relationship Id="rId133" Type="http://schemas.openxmlformats.org/officeDocument/2006/relationships/hyperlink" Target="mailto:tierney.carew@education.vic.gov.au" TargetMode="External"/><Relationship Id="rId154" Type="http://schemas.openxmlformats.org/officeDocument/2006/relationships/hyperlink" Target="mailto:tom.ding@thornburyhs.vic.edu.au" TargetMode="External"/><Relationship Id="rId175" Type="http://schemas.openxmlformats.org/officeDocument/2006/relationships/hyperlink" Target="../../:f:/g/EimMcqDDQexBgmieUUFydSoBWYsTy_2UiF-p3Fa0Hu67Tg?e=Q2VQZF" TargetMode="External"/><Relationship Id="rId196" Type="http://schemas.openxmlformats.org/officeDocument/2006/relationships/hyperlink" Target="mailto:scullen@borinya.catholic.edu.au" TargetMode="External"/><Relationship Id="rId200" Type="http://schemas.openxmlformats.org/officeDocument/2006/relationships/hyperlink" Target="../../:f:/g/ElrwVxM1QoBJhIpzLM3UgYcBuRMw0ELbQzw1-rqhR0t4cA?e=uuPDpC" TargetMode="External"/><Relationship Id="rId16" Type="http://schemas.openxmlformats.org/officeDocument/2006/relationships/hyperlink" Target="mailto:bar@macleod.vic.edu.au" TargetMode="External"/><Relationship Id="rId221" Type="http://schemas.openxmlformats.org/officeDocument/2006/relationships/hyperlink" Target="mailto:JamesD@hume.vic.gov.au" TargetMode="External"/><Relationship Id="rId242" Type="http://schemas.openxmlformats.org/officeDocument/2006/relationships/hyperlink" Target="mailto:michael.barnes@frv.vic.gov.au" TargetMode="External"/><Relationship Id="rId263" Type="http://schemas.openxmlformats.org/officeDocument/2006/relationships/hyperlink" Target="mailto:c.mathew@stmarys.vic.edu.au" TargetMode="External"/><Relationship Id="rId37" Type="http://schemas.openxmlformats.org/officeDocument/2006/relationships/hyperlink" Target="mailto:cmerrett@ecmelb.catholic.edu.au" TargetMode="External"/><Relationship Id="rId58" Type="http://schemas.openxmlformats.org/officeDocument/2006/relationships/hyperlink" Target="mailto:mark.foster@police.vic.gov.au;%20peter.vandermeer@police.vic.gov.au" TargetMode="External"/><Relationship Id="rId79" Type="http://schemas.openxmlformats.org/officeDocument/2006/relationships/hyperlink" Target="../Forms/AllItems.aspx?ct=1678695936474&amp;or=OWA%2DNT&amp;cid=93f755e1%2Dbebb%2D7e2f%2Dae59%2De64a6df30a1d&amp;ga=1&amp;id=%2FShared%20Documents%2FPrograms%20%28PRO%29%2FF2D%20Workshop%202023%20%28F2D%29%2FF2D%20Program%20Logistics%2FPadua%20College%2F2023&amp;viewid=0c2d3ac4%2D21da%2D4b69%2Dac1e%2Da76daa39fc1f" TargetMode="External"/><Relationship Id="rId102" Type="http://schemas.openxmlformats.org/officeDocument/2006/relationships/hyperlink" Target="../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 TargetMode="External"/><Relationship Id="rId123" Type="http://schemas.openxmlformats.org/officeDocument/2006/relationships/hyperlink" Target="mailto:rdemiral@alsiraat.vic.edu.au" TargetMode="External"/><Relationship Id="rId144" Type="http://schemas.openxmlformats.org/officeDocument/2006/relationships/hyperlink" Target="../../:f:/g/Eu8UIkbj33ZFubdGMq-QP1QBOrZUGCynhiidX9oN9LT3kA?e=zYaD2r" TargetMode="External"/><Relationship Id="rId90" Type="http://schemas.openxmlformats.org/officeDocument/2006/relationships/hyperlink" Target="../Forms/AllItems.aspx?ct=1678695936474&amp;or=OWA%2DNT&amp;cid=93f755e1%2Dbebb%2D7e2f%2Dae59%2De64a6df30a1d&amp;ga=1&amp;id=%2FShared%20Documents%2FPrograms%20%28PRO%29%2FF2D%20Workshop%202023%20%28F2D%29%2FF2D%20Program%20Logistics%2FBallarat%20Christian%20College%2F2023&amp;viewid=0c2d3ac4%2D21da%2D4b69%2Dac1e%2Da76daa39fc1f" TargetMode="External"/><Relationship Id="rId165" Type="http://schemas.openxmlformats.org/officeDocument/2006/relationships/hyperlink" Target="../Forms/AllItems.aspx?ga=1&amp;id=%2FShared%20Documents%2FPrograms%20%28PRO%29%2FF2D%20Workshop%202023%20%28F2D%29%2FF2D%20Program%20Logistics%2FToorak%20College%2F2023&amp;viewid=0c2d3ac4%2D21da%2D4b69%2Dac1e%2Da76daa39fc1f" TargetMode="External"/><Relationship Id="rId186" Type="http://schemas.openxmlformats.org/officeDocument/2006/relationships/hyperlink" Target="../Forms/AllItems.aspx?ga=1&amp;id=%2FShared%20Documents%2FPrograms%20%28PRO%29%2FF2D%20Workshop%202023%20%28F2D%29%2FF2D%20Program%20Logistics%2FJacana%20School%20for%20Autism&amp;viewid=0c2d3ac4%2D21da%2D4b69%2Dac1e%2Da76daa39fc1f" TargetMode="External"/><Relationship Id="rId211" Type="http://schemas.openxmlformats.org/officeDocument/2006/relationships/hyperlink" Target="mailto:James.Guthrie@mhs.vic.edu.au" TargetMode="External"/><Relationship Id="rId232" Type="http://schemas.openxmlformats.org/officeDocument/2006/relationships/hyperlink" Target="mailto:JamesD@hume.vic.gov.au" TargetMode="External"/><Relationship Id="rId253" Type="http://schemas.openxmlformats.org/officeDocument/2006/relationships/hyperlink" Target="mailto:raeanne.oshea@education.vic.gov.au" TargetMode="External"/><Relationship Id="rId274" Type="http://schemas.openxmlformats.org/officeDocument/2006/relationships/hyperlink" Target="mailto:m.heron@balcombegrammar.vic.edu.au" TargetMode="External"/><Relationship Id="rId27" Type="http://schemas.openxmlformats.org/officeDocument/2006/relationships/hyperlink" Target="../../:f:/g/EksfKj8ptblLgt9vtUvfxm0BoYgMdlNQ5ctjosOg8-ZtCw?e=cKnFMb" TargetMode="External"/><Relationship Id="rId48" Type="http://schemas.openxmlformats.org/officeDocument/2006/relationships/hyperlink" Target="mailto:mark.foster@police.vic.gov.au" TargetMode="External"/><Relationship Id="rId69" Type="http://schemas.openxmlformats.org/officeDocument/2006/relationships/hyperlink" Target="mailto:c.mathew@stmarys.vic.edu.au" TargetMode="External"/><Relationship Id="rId113" Type="http://schemas.openxmlformats.org/officeDocument/2006/relationships/hyperlink" Target="../../:f:/g/EtmQHWk3xNxJuT6UIKpf_gcBhgseu5AU-s1J4O9tukhZ8Q?e=U6ZIYj" TargetMode="External"/><Relationship Id="rId134" Type="http://schemas.openxmlformats.org/officeDocument/2006/relationships/hyperlink" Target="mailto:ND2CYT@police.vic.gov.au" TargetMode="External"/><Relationship Id="rId80" Type="http://schemas.openxmlformats.org/officeDocument/2006/relationships/hyperlink" Target="mailto:annette.brown@education.vic.gov.au" TargetMode="External"/><Relationship Id="rId155" Type="http://schemas.openxmlformats.org/officeDocument/2006/relationships/hyperlink" Target="mailto:fiona.fuller@education.vic.gov.au" TargetMode="External"/><Relationship Id="rId176" Type="http://schemas.openxmlformats.org/officeDocument/2006/relationships/hyperlink" Target="mailto:brigette.gilmour@education.vic.gov.au" TargetMode="External"/><Relationship Id="rId197" Type="http://schemas.openxmlformats.org/officeDocument/2006/relationships/hyperlink" Target="mailto:Giulia.Fontana@education.vic.gov.au" TargetMode="External"/><Relationship Id="rId201" Type="http://schemas.openxmlformats.org/officeDocument/2006/relationships/hyperlink" Target="mailto:fiona.ray@education.vic.gov.au" TargetMode="External"/><Relationship Id="rId222" Type="http://schemas.openxmlformats.org/officeDocument/2006/relationships/hyperlink" Target="mailto:JamesD@hume.vic.gov.au" TargetMode="External"/><Relationship Id="rId243" Type="http://schemas.openxmlformats.org/officeDocument/2006/relationships/hyperlink" Target="mailto:christopher.pagonis@education.vic.gov.au" TargetMode="External"/><Relationship Id="rId264" Type="http://schemas.openxmlformats.org/officeDocument/2006/relationships/hyperlink" Target="mailto:danielle.prescott18@gmail.com" TargetMode="External"/><Relationship Id="rId17" Type="http://schemas.openxmlformats.org/officeDocument/2006/relationships/hyperlink" Target="../../:f:/g/EqIYiY6WNylOmTJTw_-IwJEB93TwfvAiFHxYrc0irkczRg?e=5Q2LRN" TargetMode="External"/><Relationship Id="rId38" Type="http://schemas.openxmlformats.org/officeDocument/2006/relationships/hyperlink" Target="../Forms/AllItems.aspx?ct=1676261295131&amp;or=Teams%2DHL&amp;ga=1&amp;id=%2FShared%20Documents%2FPrograms%20%28PRO%29%2FF2D%20Workshop%202023%20%28F2D%29%2FF2D%20Program%20Logistics%2FCasterton%20Secondary%20College%2F2023&amp;viewid=0c2d3ac4%2D21da%2D4b69%2Dac1e%2Da76daa39fc1f" TargetMode="External"/><Relationship Id="rId59" Type="http://schemas.openxmlformats.org/officeDocument/2006/relationships/hyperlink" Target="mailto:mark.foster@police.vic.gov.au;%20peter.vandermeer@police.vic.gov.au" TargetMode="External"/><Relationship Id="rId103" Type="http://schemas.openxmlformats.org/officeDocument/2006/relationships/hyperlink" Target="mailto:Mark.Crowe@frv.vic.gov.au" TargetMode="External"/><Relationship Id="rId124" Type="http://schemas.openxmlformats.org/officeDocument/2006/relationships/hyperlink" Target="../Forms/AllItems.aspx?id=%2FShared%20Documents%2FPrograms%20%28PRO%29%2FF2D%20Workshop%202023%20%28F2D%29%2FF2D%20Program%20Logistics%2FPeninsula%20Grammar%2F2023&amp;viewid=0c2d3ac4%2D21da%2D4b69%2Dac1e%2Da76daa39fc1f" TargetMode="External"/><Relationship Id="rId70" Type="http://schemas.openxmlformats.org/officeDocument/2006/relationships/hyperlink" Target="../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 TargetMode="External"/><Relationship Id="rId91" Type="http://schemas.openxmlformats.org/officeDocument/2006/relationships/hyperlink" Target="../Forms/AllItems.aspx?id=%2FShared%20Documents%2FPrograms%20%28PRO%29%2FF2D%20Workshop%202023%20%28F2D%29%2FF2D%20Program%20Logistics%2FECG%20College%20Pakenham%2F2023&amp;viewid=0c2d3ac4%2D21da%2D4b69%2Dac1e%2Da76daa39fc1f" TargetMode="External"/><Relationship Id="rId145" Type="http://schemas.openxmlformats.org/officeDocument/2006/relationships/hyperlink" Target="../../:f:/g/EtuB2qQjhYhArDvpd8daJSABhroFuvMxd5V_94VtzIiRXQ?e=w6toU7" TargetMode="External"/><Relationship Id="rId166" Type="http://schemas.openxmlformats.org/officeDocument/2006/relationships/hyperlink" Target="../Forms/AllItems.aspx?ga=1&amp;id=%2FShared%20Documents%2FPrograms%20%28PRO%29%2FF2D%20Workshop%202023%20%28F2D%29%2FF2D%20Program%20Logistics%2FWestern%20Port%20Secondary%20College%2F2023&amp;viewid=0c2d3ac4%2D21da%2D4b69%2Dac1e%2Da76daa39fc1f" TargetMode="External"/><Relationship Id="rId187" Type="http://schemas.openxmlformats.org/officeDocument/2006/relationships/hyperlink" Target="mailto:ddiaz@penola.vic.edu.au" TargetMode="External"/><Relationship Id="rId1" Type="http://schemas.openxmlformats.org/officeDocument/2006/relationships/hyperlink" Target="mailto:paris.hardwick@education.vic.gov.au" TargetMode="External"/><Relationship Id="rId212" Type="http://schemas.openxmlformats.org/officeDocument/2006/relationships/hyperlink" Target="../../:f:/g/Erzn6EvHXZNHphtWsy1te5kBnShD0G7p3ajlqqEohv_7lw?e=yr3srF" TargetMode="External"/><Relationship Id="rId233" Type="http://schemas.openxmlformats.org/officeDocument/2006/relationships/hyperlink" Target="mailto:JamesD@hume.vic.gov.au" TargetMode="External"/><Relationship Id="rId254" Type="http://schemas.openxmlformats.org/officeDocument/2006/relationships/hyperlink" Target="mailto:Jacinta.Connelly@education.vic.gov.au" TargetMode="External"/><Relationship Id="rId28" Type="http://schemas.openxmlformats.org/officeDocument/2006/relationships/hyperlink" Target="mailto:natalie.pace@education.vic.gov.au" TargetMode="External"/><Relationship Id="rId49" Type="http://schemas.openxmlformats.org/officeDocument/2006/relationships/hyperlink" Target="mailto:mark.foster@police.vic.gov.au" TargetMode="External"/><Relationship Id="rId114" Type="http://schemas.openxmlformats.org/officeDocument/2006/relationships/hyperlink" Target="../../:f:/g/EoKzAExN-3BAhxsnKDw56CkBbpzD-PjGt9hMaBrGdUGlLA?e=LhgtOY" TargetMode="External"/><Relationship Id="rId275" Type="http://schemas.openxmlformats.org/officeDocument/2006/relationships/hyperlink" Target="mailto:mprusac@mlmc.vic.edu.au" TargetMode="External"/><Relationship Id="rId60" Type="http://schemas.openxmlformats.org/officeDocument/2006/relationships/hyperlink" Target="mailto:derek.jenkins@police.vic.gov.au;%20anita.harraway@police.vic.gov.au" TargetMode="External"/><Relationship Id="rId81" Type="http://schemas.openxmlformats.org/officeDocument/2006/relationships/hyperlink" Target="../../:f:/g/EpL4WgSCJLtJgal4MG5zmMcB0LjbIu8MbdWZ5HmDnw4sqA?e=4DaC3m" TargetMode="External"/><Relationship Id="rId135" Type="http://schemas.openxmlformats.org/officeDocument/2006/relationships/hyperlink" Target="../Forms/AllItems.aspx?id=%2FShared%20Documents%2FPrograms%20%28PRO%29%2FF2D%20Workshop%202023%20%28F2D%29%2FF2D%20Program%20Logistics%2FMount%20Eliza%20Secondary%20College%2F2023&amp;viewid=0c2d3ac4%2D21da%2D4b69%2Dac1e%2Da76daa39fc1f" TargetMode="External"/><Relationship Id="rId156" Type="http://schemas.openxmlformats.org/officeDocument/2006/relationships/hyperlink" Target="../../:f:/g/EkCAXoQSi7BMsfSSb9KLrl4BPX_bzACKuh4h0hrHvSk0hQ?e=XkfezA" TargetMode="External"/><Relationship Id="rId177" Type="http://schemas.openxmlformats.org/officeDocument/2006/relationships/hyperlink" Target="mailto:guinanee@stkevins.vic.edu.au" TargetMode="External"/><Relationship Id="rId198" Type="http://schemas.openxmlformats.org/officeDocument/2006/relationships/hyperlink" Target="mailto:Joel.McDougall@education.vic.gov.au" TargetMode="External"/><Relationship Id="rId202" Type="http://schemas.openxmlformats.org/officeDocument/2006/relationships/hyperlink" Target="../Forms/AllItems.aspx?id=%2FShared%20Documents%2FPrograms%20%28PRO%29%2FF2D%20Workshop%202023%20%28F2D%29%2FF2D%20Program%20Logistics%2FMaffra%20Secondary%20College%2F2023&amp;viewid=0c2d3ac4%2D21da%2D4b69%2Dac1e%2Da76daa39fc1f" TargetMode="External"/><Relationship Id="rId223" Type="http://schemas.openxmlformats.org/officeDocument/2006/relationships/hyperlink" Target="mailto:JamesD@hume.vic.gov.au" TargetMode="External"/><Relationship Id="rId244" Type="http://schemas.openxmlformats.org/officeDocument/2006/relationships/hyperlink" Target="mailto:gregm@brimbank.vic.gov.au" TargetMode="External"/><Relationship Id="rId18" Type="http://schemas.openxmlformats.org/officeDocument/2006/relationships/hyperlink" Target="mailto:Sarah.Krahe@education.vic.gov.au" TargetMode="External"/><Relationship Id="rId39" Type="http://schemas.openxmlformats.org/officeDocument/2006/relationships/hyperlink" Target="../../:f:/g/EkzgrAfdw79Gv1h6cx6sR74BOhyqxEcJ-ll0ewY0htu1XA?e=hSqVHF" TargetMode="External"/><Relationship Id="rId265" Type="http://schemas.openxmlformats.org/officeDocument/2006/relationships/hyperlink" Target="mailto:vasiliadist@humegrammar.vic.edu.au" TargetMode="External"/><Relationship Id="rId50" Type="http://schemas.openxmlformats.org/officeDocument/2006/relationships/hyperlink" Target="mailto:mark.foster@police.vic.gov.au" TargetMode="External"/><Relationship Id="rId104" Type="http://schemas.openxmlformats.org/officeDocument/2006/relationships/hyperlink" Target="mailto:Mark.Crowe@frv.vic.gov.au" TargetMode="External"/><Relationship Id="rId125" Type="http://schemas.openxmlformats.org/officeDocument/2006/relationships/hyperlink" Target="mailto:Michael.Patchell@education.vic.gov.au" TargetMode="External"/><Relationship Id="rId146" Type="http://schemas.openxmlformats.org/officeDocument/2006/relationships/hyperlink" Target="../Forms/AllItems.aspx?id=%2FShared%20Documents%2FPrograms%20%28PRO%29%2FF2D%20Workshop%202023%20%28F2D%29%2FF2D%20Program%20Logistics%2FCobram%20Secondary%20College%2F2023&amp;viewid=0c2d3ac4%2D21da%2D4b69%2Dac1e%2Da76daa39fc1f" TargetMode="External"/><Relationship Id="rId167" Type="http://schemas.openxmlformats.org/officeDocument/2006/relationships/hyperlink" Target="mailto:09523001@dsc.vic.edu.au" TargetMode="External"/><Relationship Id="rId188" Type="http://schemas.openxmlformats.org/officeDocument/2006/relationships/hyperlink" Target="../../:f:/g/Ev3NjyG6ToZFnCE_dOxcADYBp9RSNpLfOimqr-PO_q0JvQ?e=hXdZoy" TargetMode="External"/><Relationship Id="rId71" Type="http://schemas.openxmlformats.org/officeDocument/2006/relationships/hyperlink" Target="../Forms/AllItems.aspx?ct=1676261295131&amp;or=Teams%2DHL&amp;ga=1&amp;id=%2FShared%20Documents%2FPrograms%20%28PRO%29%2FF2D%20Workshop%202023%20%28F2D%29%2FF2D%20Program%20Logistics%2FWarracknabeal%20Secondary%20College%2F2023&amp;viewid=0c2d3ac4%2D21da%2D4b69%2Dac1e%2Da76daa39fc1f" TargetMode="External"/><Relationship Id="rId92" Type="http://schemas.openxmlformats.org/officeDocument/2006/relationships/hyperlink" Target="../Forms/AllItems.aspx?ct=1678695936474&amp;or=OWA%2DNT&amp;cid=93f755e1%2Dbebb%2D7e2f%2Dae59%2De64a6df30a1d&amp;ga=1&amp;id=%2FShared%20Documents%2FPrograms%20%28PRO%29%2FF2D%20Workshop%202023%20%28F2D%29%2FF2D%20Program%20Logistics%2FKambrya%20College%2F2023&amp;viewid=0c2d3ac4%2D21da%2D4b69%2Dac1e%2Da76daa39fc1f" TargetMode="External"/><Relationship Id="rId213" Type="http://schemas.openxmlformats.org/officeDocument/2006/relationships/hyperlink" Target="mailto:derek.jenkins@police.vic.gov.au" TargetMode="External"/><Relationship Id="rId234" Type="http://schemas.openxmlformats.org/officeDocument/2006/relationships/hyperlink" Target="mailto:JamesD@hume.vic.gov.au" TargetMode="External"/><Relationship Id="rId2" Type="http://schemas.openxmlformats.org/officeDocument/2006/relationships/hyperlink" Target="mailto:Kaisha.Corkery-Lavender@education.vic.gov.au" TargetMode="External"/><Relationship Id="rId29" Type="http://schemas.openxmlformats.org/officeDocument/2006/relationships/hyperlink" Target="../../:f:/g/EjNFdJhhqZxFlKLQV_Y2MUIBuVhBdoCWXLE3uKGqqaj7BA?e=2QNS5b" TargetMode="External"/><Relationship Id="rId255" Type="http://schemas.openxmlformats.org/officeDocument/2006/relationships/hyperlink" Target="mailto:Micah.Collie@education.vic.gov.au" TargetMode="External"/><Relationship Id="rId276" Type="http://schemas.openxmlformats.org/officeDocument/2006/relationships/printerSettings" Target="../printerSettings/printerSettings2.bin"/><Relationship Id="rId40" Type="http://schemas.openxmlformats.org/officeDocument/2006/relationships/hyperlink" Target="../Forms/AllItems.aspx?ct=1676261295131&amp;or=Teams%2DHL&amp;ga=1&amp;id=%2FShared%20Documents%2FPrograms%20%28PRO%29%2FF2D%20Workshop%202023%20%28F2D%29%2FF2D%20Program%20Logistics%2FBerwick%20Grammar%20School%2F2023&amp;viewid=0c2d3ac4%2D21da%2D4b69%2Dac1e%2Da76daa39fc1f" TargetMode="External"/><Relationship Id="rId115" Type="http://schemas.openxmlformats.org/officeDocument/2006/relationships/hyperlink" Target="../../:f:/g/Eidklytx28hMnMcWZuDuFe8B7Rkitl6PidY4y2iyqNwAsA?e=ZgUfbV" TargetMode="External"/><Relationship Id="rId136" Type="http://schemas.openxmlformats.org/officeDocument/2006/relationships/hyperlink" Target="../Forms/AllItems.aspx?id=%2FShared%20Documents%2FPrograms%20%28PRO%29%2FF2D%20Workshop%202023%20%28F2D%29%2FF2D%20Program%20Logistics%2FBacchus%20Marsh%20Secondary%20College%2F2023&amp;viewid=0c2d3ac4%2D21da%2D4b69%2Dac1e%2Da76daa39fc1f" TargetMode="External"/><Relationship Id="rId157" Type="http://schemas.openxmlformats.org/officeDocument/2006/relationships/hyperlink" Target="mailto:salvatorep@humegrammar.vic.edu.au" TargetMode="External"/><Relationship Id="rId178" Type="http://schemas.openxmlformats.org/officeDocument/2006/relationships/hyperlink" Target="../../:f:/g/Ei4r5JieHMxMnBl6b4NQ4pEB6egNY-JplstQz8gvbMynPw?e=ezKxGc" TargetMode="External"/><Relationship Id="rId61" Type="http://schemas.openxmlformats.org/officeDocument/2006/relationships/hyperlink" Target="mailto:uni-whittlesea@police.vic.gov.au" TargetMode="External"/><Relationship Id="rId82" Type="http://schemas.openxmlformats.org/officeDocument/2006/relationships/hyperlink" Target="mailto:kate.barresi@education.vic.gov.au" TargetMode="External"/><Relationship Id="rId199" Type="http://schemas.openxmlformats.org/officeDocument/2006/relationships/hyperlink" Target="mailto:ppiccione@mariansw.catholic.edu.au" TargetMode="External"/><Relationship Id="rId203" Type="http://schemas.openxmlformats.org/officeDocument/2006/relationships/hyperlink" Target="../Forms/AllItems.aspx?ga=1&amp;id=%2FShared%20Documents%2FPrograms%20%28PRO%29%2FF2D%20Workshop%202023%20%28F2D%29%2FF2D%20Program%20Logistics%2FNorthcote%20High%20School%2F2023&amp;viewid=0c2d3ac4%2D21da%2D4b69%2Dac1e%2Da76daa39fc1f" TargetMode="External"/><Relationship Id="rId19" Type="http://schemas.openxmlformats.org/officeDocument/2006/relationships/hyperlink" Target="mailto:amya@dcc.vic.edu.au" TargetMode="External"/><Relationship Id="rId224" Type="http://schemas.openxmlformats.org/officeDocument/2006/relationships/hyperlink" Target="mailto:JamesD@hume.vic.gov.au" TargetMode="External"/><Relationship Id="rId245" Type="http://schemas.openxmlformats.org/officeDocument/2006/relationships/hyperlink" Target="mailto:gregm@brimbank.vic.gov.au" TargetMode="External"/><Relationship Id="rId266" Type="http://schemas.openxmlformats.org/officeDocument/2006/relationships/hyperlink" Target="mailto:elloydsmith@stpeters.vic.edu.au" TargetMode="External"/><Relationship Id="rId30" Type="http://schemas.openxmlformats.org/officeDocument/2006/relationships/hyperlink" Target="mailto:aduncan@msj.vic.edu.au" TargetMode="External"/><Relationship Id="rId105" Type="http://schemas.openxmlformats.org/officeDocument/2006/relationships/hyperlink" Target="mailto:Mark.Crowe@frv.vic.gov.au" TargetMode="External"/><Relationship Id="rId126" Type="http://schemas.openxmlformats.org/officeDocument/2006/relationships/hyperlink" Target="../../:f:/g/EixSVajY3WtMniqq7H7Tm7cBEOCDcLh16Ay0K-bepH5XuQ?e=1aW9gY" TargetMode="External"/><Relationship Id="rId147" Type="http://schemas.openxmlformats.org/officeDocument/2006/relationships/hyperlink" Target="mailto:Jane.Altermatt@education.vic.gov.au" TargetMode="External"/><Relationship Id="rId168" Type="http://schemas.openxmlformats.org/officeDocument/2006/relationships/hyperlink" Target="../Forms/AllItems.aspx?id=%2FShared%20Documents%2FPrograms%20%28PRO%29%2FF2D%20Workshop%202023%20%28F2D%29%2FF2D%20Program%20Logistics%2FDromana%20Secondary%20College%2F2023&amp;viewid=0c2d3ac4%2D21da%2D4b69%2Dac1e%2Da76daa39fc1f" TargetMode="External"/><Relationship Id="rId51" Type="http://schemas.openxmlformats.org/officeDocument/2006/relationships/hyperlink" Target="mailto:mark.foster@police.vic.gov.au" TargetMode="External"/><Relationship Id="rId72" Type="http://schemas.openxmlformats.org/officeDocument/2006/relationships/hyperlink" Target="../Forms/AllItems.aspx?ct=1678695936474&amp;or=OWA%2DNT&amp;cid=93f755e1%2Dbebb%2D7e2f%2Dae59%2De64a6df30a1d&amp;ga=1&amp;id=%2FShared%20Documents%2FPrograms%20%28PRO%29%2FF2D%20Workshop%202023%20%28F2D%29%2FF2D%20Program%20Logistics%2FElisabeth%20Murdoch%20College%2F2023&amp;viewid=0c2d3ac4%2D21da%2D4b69%2Dac1e%2Da76daa39fc1f" TargetMode="External"/><Relationship Id="rId93" Type="http://schemas.openxmlformats.org/officeDocument/2006/relationships/hyperlink" Target="../Forms/AllItems.aspx?ct=1678695936474&amp;or=OWA%2DNT&amp;cid=93f755e1%2Dbebb%2D7e2f%2Dae59%2De64a6df30a1d&amp;ga=1&amp;id=%2FShared%20Documents%2FPrograms%20%28PRO%29%2FF2D%20Workshop%202023%20%28F2D%29%2FF2D%20Program%20Logistics%2FKambrya%20College%2F2023&amp;viewid=0c2d3ac4%2D21da%2D4b69%2Dac1e%2Da76daa39fc1f" TargetMode="External"/><Relationship Id="rId189" Type="http://schemas.openxmlformats.org/officeDocument/2006/relationships/hyperlink" Target="mailto:cwolfaardt@bhcs.vic.edu.au" TargetMode="External"/><Relationship Id="rId3" Type="http://schemas.openxmlformats.org/officeDocument/2006/relationships/hyperlink" Target="mailto:julie.gillett@flinders.vic.edu.au" TargetMode="External"/><Relationship Id="rId214" Type="http://schemas.openxmlformats.org/officeDocument/2006/relationships/hyperlink" Target="mailto:corey.dickson@police.vic.gov.au" TargetMode="External"/><Relationship Id="rId235" Type="http://schemas.openxmlformats.org/officeDocument/2006/relationships/hyperlink" Target="mailto:JamesD@hume.vic.gov.au" TargetMode="External"/><Relationship Id="rId256" Type="http://schemas.openxmlformats.org/officeDocument/2006/relationships/hyperlink" Target="mailto:shyland@padua.vic.edu.au" TargetMode="External"/><Relationship Id="rId277" Type="http://schemas.openxmlformats.org/officeDocument/2006/relationships/drawing" Target="../drawings/drawing1.xml"/><Relationship Id="rId116" Type="http://schemas.openxmlformats.org/officeDocument/2006/relationships/hyperlink" Target="mailto:darcy.garton@education.vic.gov.au" TargetMode="External"/><Relationship Id="rId137" Type="http://schemas.openxmlformats.org/officeDocument/2006/relationships/hyperlink" Target="../Forms/AllItems.aspx?id=%2FShared%20Documents%2FPrograms%20%28PRO%29%2FF2D%20Workshop%202023%20%28F2D%29%2FF2D%20Program%20Logistics%2FOfficer%20Specialist%20School%2F2023&amp;viewid=0c2d3ac4%2D21da%2D4b69%2Dac1e%2Da76daa39fc1f" TargetMode="External"/><Relationship Id="rId158" Type="http://schemas.openxmlformats.org/officeDocument/2006/relationships/hyperlink" Target="../../:f:/g/Eu9gU3xU6Y5EpDwGRvxkkyQBpv0bYHgG0hhTJTOQIJZ60w?e=F7JEr9" TargetMode="External"/><Relationship Id="rId20" Type="http://schemas.openxmlformats.org/officeDocument/2006/relationships/hyperlink" Target="mailto:Alex.Canton@education.vic.gov.au" TargetMode="External"/><Relationship Id="rId41" Type="http://schemas.openxmlformats.org/officeDocument/2006/relationships/hyperlink" Target="../Forms/AllItems.aspx?ct=1676261295131&amp;or=Teams%2DHL&amp;ga=1&amp;id=%2FShared%20Documents%2FPrograms%20%28PRO%29%2FF2D%20Workshop%202023%20%28F2D%29%2FF2D%20Program%20Logistics%2FKillester%20College%2F2023&amp;viewid=0c2d3ac4%2D21da%2D4b69%2Dac1e%2Da76daa39fc1f" TargetMode="External"/><Relationship Id="rId62" Type="http://schemas.openxmlformats.org/officeDocument/2006/relationships/hyperlink" Target="mailto:chris.tanner@frv.vic.gov.au;%20luke.romanin@frv.vic.gov.au;%20Mark.Crowe@frv.vic.gov.au" TargetMode="External"/><Relationship Id="rId83" Type="http://schemas.openxmlformats.org/officeDocument/2006/relationships/hyperlink" Target="mailto:Angelo.RATSKOS@ivanhoe.com.au" TargetMode="External"/><Relationship Id="rId179" Type="http://schemas.openxmlformats.org/officeDocument/2006/relationships/hyperlink" Target="../../:f:/g/Esd1_3NJBJBIuh3LDnbOwa4B2p8D4njFZetAhNXZL8wHZA?e=jOsNwu" TargetMode="External"/><Relationship Id="rId190" Type="http://schemas.openxmlformats.org/officeDocument/2006/relationships/hyperlink" Target="../../:f:/g/Ei3CRhVac55Bv_njNpiBeEEBUaEwXexUcWgM1N_eAmW2ew?e=Znt9OL" TargetMode="External"/><Relationship Id="rId204" Type="http://schemas.openxmlformats.org/officeDocument/2006/relationships/hyperlink" Target="mailto:michael.barnes@frv.vic.gov.au" TargetMode="External"/><Relationship Id="rId225" Type="http://schemas.openxmlformats.org/officeDocument/2006/relationships/hyperlink" Target="mailto:JamesD@hume.vic.gov.au" TargetMode="External"/><Relationship Id="rId246" Type="http://schemas.openxmlformats.org/officeDocument/2006/relationships/hyperlink" Target="mailto:linsay.knight@education.vic.gov.au" TargetMode="External"/><Relationship Id="rId267" Type="http://schemas.openxmlformats.org/officeDocument/2006/relationships/hyperlink" Target="mailto:elloydsmith@stpeters.vic.edu.au" TargetMode="External"/><Relationship Id="rId106" Type="http://schemas.openxmlformats.org/officeDocument/2006/relationships/hyperlink" Target="mailto:lmilne@fhs.vic.edu.au,%20srodan@fhs.vic.edu.au" TargetMode="External"/><Relationship Id="rId127" Type="http://schemas.openxmlformats.org/officeDocument/2006/relationships/hyperlink" Target="../Forms/AllItems.aspx?ga=1&amp;id=%2FShared%20Documents%2FPrograms%20%28PRO%29%2FF2D%20Workshop%202023%20%28F2D%29%2FF2D%20Program%20Logistics%2FSacred%20Heart%20College%20Kyneton%2F2023&amp;viewid=0c2d3ac4%2D21da%2D4b69%2Dac1e%2Da76daa39fc1f" TargetMode="External"/><Relationship Id="rId10" Type="http://schemas.openxmlformats.org/officeDocument/2006/relationships/hyperlink" Target="../Forms/AllItems.aspx?ct=1676261295131&amp;or=Teams%2DHL&amp;ga=1&amp;id=%2FShared%20Documents%2FPrograms%20%28PRO%29%2FF2D%20Workshop%202023%20%28F2D%29%2FF2D%20Program%20Logistics%2FKangan%20Institute%20Broadmeadows%2F2023&amp;viewid=0c2d3ac4%2D21da%2D4b69%2Dac1e%2Da76daa39fc1f" TargetMode="External"/><Relationship Id="rId31" Type="http://schemas.openxmlformats.org/officeDocument/2006/relationships/hyperlink" Target="mailto:lwrightcoles@stpats.vic.edu.au" TargetMode="External"/><Relationship Id="rId52" Type="http://schemas.openxmlformats.org/officeDocument/2006/relationships/hyperlink" Target="mailto:mark.foster@police.vic.gov.au" TargetMode="External"/><Relationship Id="rId73" Type="http://schemas.openxmlformats.org/officeDocument/2006/relationships/hyperlink" Target="../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 TargetMode="External"/><Relationship Id="rId94" Type="http://schemas.openxmlformats.org/officeDocument/2006/relationships/hyperlink" Target="mailto:Michelle.anderson4@education.vic.gov.au" TargetMode="External"/><Relationship Id="rId148" Type="http://schemas.openxmlformats.org/officeDocument/2006/relationships/hyperlink" Target="../../:f:/g/EoDw69DkXe9Cv5K8H1TQ16EBRXIwAQ_0vAt5NfNOFb9qqg?e=e3uBMQ" TargetMode="External"/><Relationship Id="rId169" Type="http://schemas.openxmlformats.org/officeDocument/2006/relationships/hyperlink" Target="mailto:Kerry.Norton@education.vic.gov.au" TargetMode="External"/><Relationship Id="rId4" Type="http://schemas.openxmlformats.org/officeDocument/2006/relationships/hyperlink" Target="mailto:Matt.Wright@education.vic.gov.au" TargetMode="External"/><Relationship Id="rId180" Type="http://schemas.openxmlformats.org/officeDocument/2006/relationships/hyperlink" Target="mailto:chris.alley@baysidecc.vic.edu.au" TargetMode="External"/><Relationship Id="rId215" Type="http://schemas.openxmlformats.org/officeDocument/2006/relationships/hyperlink" Target="mailto:eltham.uni@police.vic.gov.au" TargetMode="External"/><Relationship Id="rId236" Type="http://schemas.openxmlformats.org/officeDocument/2006/relationships/hyperlink" Target="mailto:michael.barnes@frv.vic.gov.au" TargetMode="External"/><Relationship Id="rId257" Type="http://schemas.openxmlformats.org/officeDocument/2006/relationships/hyperlink" Target="mailto:shyland@padua.vic.edu.au" TargetMode="External"/><Relationship Id="rId278" Type="http://schemas.openxmlformats.org/officeDocument/2006/relationships/vmlDrawing" Target="../drawings/vmlDrawing2.vml"/><Relationship Id="rId42" Type="http://schemas.openxmlformats.org/officeDocument/2006/relationships/hyperlink" Target="../Forms/AllItems.aspx?id=%2FShared%20Documents%2FPrograms%20%28PRO%29%2FF2D%20Workshop%202023%20%28F2D%29%2FF2D%20Program%20Logistics%2FSt%2E%20Arnaud%20Secondary%20College%2F2023&amp;viewid=0c2d3ac4%2D21da%2D4b69%2Dac1e%2Da76daa39fc1f" TargetMode="External"/><Relationship Id="rId84" Type="http://schemas.openxmlformats.org/officeDocument/2006/relationships/hyperlink" Target="mailto:J.Su@yavneh.vic.edu.au;%20A.Wonder@yavneh.vic.edu.au;%20M.Segal@yavneh.vic.edu.au" TargetMode="External"/><Relationship Id="rId138" Type="http://schemas.openxmlformats.org/officeDocument/2006/relationships/hyperlink" Target="../Forms/AllItems.aspx?ct=1678695936474&amp;or=OWA%2DNT&amp;cid=93f755e1%2Dbebb%2D7e2f%2Dae59%2De64a6df30a1d&amp;ga=1&amp;id=%2FShared%20Documents%2FPrograms%20%28PRO%29%2FF2D%20Workshop%202023%20%28F2D%29%2FF2D%20Program%20Logistics%2FTrinity%20College%20Colac%2F2023&amp;viewid=0c2d3ac4%2D21da%2D4b69%2Dac1e%2Da76daa39fc1f" TargetMode="External"/><Relationship Id="rId191" Type="http://schemas.openxmlformats.org/officeDocument/2006/relationships/hyperlink" Target="mailto:sbrasier@kolbecc.catholic.edu.au" TargetMode="External"/><Relationship Id="rId205" Type="http://schemas.openxmlformats.org/officeDocument/2006/relationships/hyperlink" Target="../../:f:/g/EsoRuGYti09BsauSstyrzIcB7UkNv4tSmvnfEKJ0SKzyBg?e=wL6Wjp" TargetMode="External"/><Relationship Id="rId247" Type="http://schemas.openxmlformats.org/officeDocument/2006/relationships/hyperlink" Target="mailto:huy.le@education.vic.gov.au" TargetMode="External"/><Relationship Id="rId107" Type="http://schemas.openxmlformats.org/officeDocument/2006/relationships/hyperlink" Target="mailto:kated@toorakc.vic.edu.au" TargetMode="External"/><Relationship Id="rId11" Type="http://schemas.openxmlformats.org/officeDocument/2006/relationships/hyperlink" Target="mailto:chris.tanner@frv.vic.gov.au" TargetMode="External"/><Relationship Id="rId53" Type="http://schemas.openxmlformats.org/officeDocument/2006/relationships/hyperlink" Target="mailto:mark.foster@police.vic.gov.au" TargetMode="External"/><Relationship Id="rId149" Type="http://schemas.openxmlformats.org/officeDocument/2006/relationships/hyperlink" Target="mailto:jessica.gruer@education.vic.gov.au" TargetMode="External"/><Relationship Id="rId95" Type="http://schemas.openxmlformats.org/officeDocument/2006/relationships/hyperlink" Target="../../:f:/g/ElJCbSb1BstFnnxYaDwkS1sB3s7adi9EEFURiXjumTEFHw?e=rPpCkx" TargetMode="External"/><Relationship Id="rId160" Type="http://schemas.openxmlformats.org/officeDocument/2006/relationships/hyperlink" Target="mailto:Mark.Crowe@frv.vic.gov.au;%20michael.barnes@frv.vic.gov.au" TargetMode="External"/><Relationship Id="rId216" Type="http://schemas.openxmlformats.org/officeDocument/2006/relationships/hyperlink" Target="mailto:eltham.uni@police.vic.gov.au" TargetMode="External"/><Relationship Id="rId258" Type="http://schemas.openxmlformats.org/officeDocument/2006/relationships/hyperlink" Target="mailto:matt.baker@mounterin.vic.edu.au"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Forms/AllItems.aspx?ga=1&amp;id=%2FShared%20Documents%2FPrograms%20%28PRO%29%2FF2D%20Workshop%20%28F2D%29%2FF2D%20Program%20Logistics%2FKaniva%20College%2F2024&amp;viewid=0c2d3ac4%2D21da%2D4b69%2Dac1e%2Da76daa39fc1f" TargetMode="External"/><Relationship Id="rId21" Type="http://schemas.openxmlformats.org/officeDocument/2006/relationships/hyperlink" Target="mailto:zac.bull@police.vic.gov.au,%20andrew.downes@police.vic.gov.au" TargetMode="External"/><Relationship Id="rId42" Type="http://schemas.openxmlformats.org/officeDocument/2006/relationships/hyperlink" Target="../Forms/AllItems.aspx?ga=1&amp;id=%2FShared%20Documents%2FPrograms%20%28PRO%29%2FF2D%20Workshop%20%28F2D%29%2FF2D%20Program%20Logistics%2FDonald%20High%20School%2F2024&amp;viewid=0c2d3ac4%2D21da%2D4b69%2Dac1e%2Da76daa39fc1f" TargetMode="External"/><Relationship Id="rId63" Type="http://schemas.openxmlformats.org/officeDocument/2006/relationships/hyperlink" Target="mailto:Michelle.Dowsett@education.vic.gov.au" TargetMode="External"/><Relationship Id="rId84" Type="http://schemas.openxmlformats.org/officeDocument/2006/relationships/hyperlink" Target="mailto:michael.barnes@frv.vic.gov.au" TargetMode="External"/><Relationship Id="rId138" Type="http://schemas.openxmlformats.org/officeDocument/2006/relationships/hyperlink" Target="../../:f:/g/EtdJ2Gad6RxMkVNLHa0Kl9sB1k5T65dyGH2GkyVRBJR3lA?e=axUdz1" TargetMode="External"/><Relationship Id="rId159" Type="http://schemas.openxmlformats.org/officeDocument/2006/relationships/hyperlink" Target="../Forms/AllItems.aspx?ga=1&amp;id=%2FShared%20Documents%2FPrograms%20%28PRO%29%2FF2D%20Workshop%20%28F2D%29%2FF2D%20Program%20Logistics%2FPeninsula%20Grammar%2F2024&amp;viewid=0c2d3ac4%2D21da%2D4b69%2Dac1e%2Da76daa39fc1f" TargetMode="External"/><Relationship Id="rId170" Type="http://schemas.openxmlformats.org/officeDocument/2006/relationships/hyperlink" Target="../Forms/AllItems.aspx?ga=1&amp;id=%2FShared%20Documents%2FPrograms%20%28PRO%29%2FF2D%20Workshop%20%28F2D%29%2FF2D%20Program%20Logistics%2FBayside%20Christian%20College%2F2024&amp;viewid=0c2d3ac4%2D21da%2D4b69%2Dac1e%2Da76daa39fc1f" TargetMode="External"/><Relationship Id="rId191" Type="http://schemas.openxmlformats.org/officeDocument/2006/relationships/hyperlink" Target="mailto:michael.barnes@frv.vic.gov.au" TargetMode="External"/><Relationship Id="rId205" Type="http://schemas.openxmlformats.org/officeDocument/2006/relationships/hyperlink" Target="../../:f:/g/EtEHI-Ra4VFFjodGScnNxmcBoxeJH4KPta3yyaV4Xh57UA?e=P39a1O" TargetMode="External"/><Relationship Id="rId226" Type="http://schemas.openxmlformats.org/officeDocument/2006/relationships/hyperlink" Target="mailto:guinanee@stkevins.vic.edu.au" TargetMode="External"/><Relationship Id="rId107" Type="http://schemas.openxmlformats.org/officeDocument/2006/relationships/hyperlink" Target="mailto:michael.barnes@frv.vic.gov.au" TargetMode="External"/><Relationship Id="rId11" Type="http://schemas.openxmlformats.org/officeDocument/2006/relationships/hyperlink" Target="mailto:michael.barnes@frv.vic.gov.au" TargetMode="External"/><Relationship Id="rId32" Type="http://schemas.openxmlformats.org/officeDocument/2006/relationships/hyperlink" Target="mailto:Sonia.DeFilippis@police.vic.gov.au" TargetMode="External"/><Relationship Id="rId53" Type="http://schemas.openxmlformats.org/officeDocument/2006/relationships/hyperlink" Target="mailto:sharon.patterson@police.vic.gov.au" TargetMode="External"/><Relationship Id="rId74" Type="http://schemas.openxmlformats.org/officeDocument/2006/relationships/hyperlink" Target="mailto:michael.barnes@frv.vic.gov.au" TargetMode="External"/><Relationship Id="rId128" Type="http://schemas.openxmlformats.org/officeDocument/2006/relationships/hyperlink" Target="mailto:linda.mclennan@police.vic.gov.au,%20david.piera@police.vic.gov.au" TargetMode="External"/><Relationship Id="rId149" Type="http://schemas.openxmlformats.org/officeDocument/2006/relationships/hyperlink" Target="mailto:accountspayable@scr.vic.edu.au" TargetMode="External"/><Relationship Id="rId5" Type="http://schemas.openxmlformats.org/officeDocument/2006/relationships/hyperlink" Target="mailto:michael.barnes@frv.vic.gov.au" TargetMode="External"/><Relationship Id="rId95" Type="http://schemas.openxmlformats.org/officeDocument/2006/relationships/hyperlink" Target="../../:f:/g/Ev2bSCizO79IkLqKYj3u4Q4BDKRJX0gcOKv5GomtQPBAjg?e=B6sZiy" TargetMode="External"/><Relationship Id="rId160" Type="http://schemas.openxmlformats.org/officeDocument/2006/relationships/hyperlink" Target="../Forms/AllItems.aspx?id=%2FShared%20Documents%2FPrograms%20%28PRO%29%2FF2D%20Workshop%20%28F2D%29%2FF2D%20Program%20Logistics%2FWestern%20Port%20Secondary%20College%2F2024&amp;viewid=0c2d3ac4%2D21da%2D4b69%2Dac1e%2Da76daa39fc1f" TargetMode="External"/><Relationship Id="rId181" Type="http://schemas.openxmlformats.org/officeDocument/2006/relationships/hyperlink" Target="mailto:aaron.heriot@police.vic.gov.au" TargetMode="External"/><Relationship Id="rId216" Type="http://schemas.openxmlformats.org/officeDocument/2006/relationships/hyperlink" Target="mailto:michael.barnes@frv.vic.gov.au" TargetMode="External"/><Relationship Id="rId22" Type="http://schemas.openxmlformats.org/officeDocument/2006/relationships/hyperlink" Target="mailto:andrew.downes@police.vic.gov.au" TargetMode="External"/><Relationship Id="rId43" Type="http://schemas.openxmlformats.org/officeDocument/2006/relationships/hyperlink" Target="mailto:accounts@cggs.vic.edu.au" TargetMode="External"/><Relationship Id="rId64" Type="http://schemas.openxmlformats.org/officeDocument/2006/relationships/hyperlink" Target="mailto:sam.ryrie@education.vic.gov.au" TargetMode="External"/><Relationship Id="rId118" Type="http://schemas.openxmlformats.org/officeDocument/2006/relationships/hyperlink" Target="../Forms/AllItems.aspx?ga=1&amp;id=%2FShared%20Documents%2FPrograms%20%28PRO%29%2FF2D%20Workshop%20%28F2D%29%2FF2D%20Program%20Logistics%2FSt%2E%20Peter%27s%20College%20Clyde%20North%20Campus%2F2024&amp;viewid=0c2d3ac4%2D21da%2D4b69%2Dac1e%2Da76daa39fc1f" TargetMode="External"/><Relationship Id="rId139" Type="http://schemas.openxmlformats.org/officeDocument/2006/relationships/hyperlink" Target="mailto:Gurminder.Kaur@education.vic.gov.au" TargetMode="External"/><Relationship Id="rId85" Type="http://schemas.openxmlformats.org/officeDocument/2006/relationships/hyperlink" Target="mailto:michael.barnes@frv.vic.gov.au" TargetMode="External"/><Relationship Id="rId150" Type="http://schemas.openxmlformats.org/officeDocument/2006/relationships/hyperlink" Target="../../:f:/g/ElMOD_-bU3pPtCpvGUn_muYBBPCCy5wdeqE8zRXvOOOyoA?e=O6i8FQ" TargetMode="External"/><Relationship Id="rId171" Type="http://schemas.openxmlformats.org/officeDocument/2006/relationships/hyperlink" Target="../Forms/AllItems.aspx?ga=1&amp;id=%2FShared%20Documents%2FPrograms%20%28PRO%29%2FF2D%20Workshop%20%28F2D%29%2FF2D%20Program%20Logistics%2FFrankston%20High%20School%2F2024&amp;viewid=0c2d3ac4%2D21da%2D4b69%2Dac1e%2Da76daa39fc1f" TargetMode="External"/><Relationship Id="rId192" Type="http://schemas.openxmlformats.org/officeDocument/2006/relationships/hyperlink" Target="mailto:michael.barnes@frv.vic.gov.au" TargetMode="External"/><Relationship Id="rId206" Type="http://schemas.openxmlformats.org/officeDocument/2006/relationships/hyperlink" Target="mailto:michael.barnes@frv.vic.gov.au" TargetMode="External"/><Relationship Id="rId227" Type="http://schemas.openxmlformats.org/officeDocument/2006/relationships/hyperlink" Target="mailto:lwrightcoles@stpats.vic.edu.au" TargetMode="External"/><Relationship Id="rId12" Type="http://schemas.openxmlformats.org/officeDocument/2006/relationships/hyperlink" Target="mailto:michael.barnes@frv.vic.gov.au" TargetMode="External"/><Relationship Id="rId33" Type="http://schemas.openxmlformats.org/officeDocument/2006/relationships/hyperlink" Target="mailto:aaron.heriot@police.vic.gov.au" TargetMode="External"/><Relationship Id="rId108" Type="http://schemas.openxmlformats.org/officeDocument/2006/relationships/hyperlink" Target="../Forms/AllItems.aspx?ga=1&amp;id=%2FShared%20Documents%2FPrograms%20%28PRO%29%2FF2D%20Workshop%20%28F2D%29%2FF2D%20Program%20Logistics%2FMacleod%20College%2F2024&amp;viewid=0c2d3ac4%2D21da%2D4b69%2Dac1e%2Da76daa39fc1f" TargetMode="External"/><Relationship Id="rId129" Type="http://schemas.openxmlformats.org/officeDocument/2006/relationships/hyperlink" Target="../Forms/AllItems.aspx?ga=1&amp;id=%2FShared%20Documents%2FPrograms%20%28PRO%29%2FF2D%20Workshop%20%28F2D%29%2FF2D%20Program%20Logistics%2FStawell%20Secondary%20College%2F2024&amp;viewid=0c2d3ac4%2D21da%2D4b69%2Dac1e%2Da76daa39fc1f" TargetMode="External"/><Relationship Id="rId54" Type="http://schemas.openxmlformats.org/officeDocument/2006/relationships/hyperlink" Target="mailto:michael.barnes@frv.vic.gov.au" TargetMode="External"/><Relationship Id="rId75" Type="http://schemas.openxmlformats.org/officeDocument/2006/relationships/hyperlink" Target="mailto:michael.barnes@frv.vic.gov.au" TargetMode="External"/><Relationship Id="rId96" Type="http://schemas.openxmlformats.org/officeDocument/2006/relationships/hyperlink" Target="../../:f:/g/EtRHEFVFgR5KlYIlgkBnJdkB7ryTtOoObQ4H4ehWtutZvA?e=djShpR" TargetMode="External"/><Relationship Id="rId140" Type="http://schemas.openxmlformats.org/officeDocument/2006/relationships/hyperlink" Target="mailto:a.dennaoui@ilimcollege.vic.edu.au" TargetMode="External"/><Relationship Id="rId161" Type="http://schemas.openxmlformats.org/officeDocument/2006/relationships/hyperlink" Target="mailto:JamesD@hume.vic.gov.au" TargetMode="External"/><Relationship Id="rId182" Type="http://schemas.openxmlformats.org/officeDocument/2006/relationships/hyperlink" Target="mailto:tash.penny@kilbreda.vic.edu.au" TargetMode="External"/><Relationship Id="rId217" Type="http://schemas.openxmlformats.org/officeDocument/2006/relationships/hyperlink" Target="https://fittodrivefoundationinc.sharepoint.com/:f:/g/Eo8MEgaChp5ChgRqHWvPYYEBQlF02Kg_B0tJacRCOsrMQw?e=Ae0i5m" TargetMode="External"/><Relationship Id="rId6" Type="http://schemas.openxmlformats.org/officeDocument/2006/relationships/hyperlink" Target="mailto:michael.barnes@frv.vic.gov.au" TargetMode="External"/><Relationship Id="rId23" Type="http://schemas.openxmlformats.org/officeDocument/2006/relationships/hyperlink" Target="mailto:rajg@goodnews.vic.edu.au" TargetMode="External"/><Relationship Id="rId119" Type="http://schemas.openxmlformats.org/officeDocument/2006/relationships/hyperlink" Target="../Forms/AllItems.aspx?ga=1&amp;id=%2FShared%20Documents%2FPrograms%20%28PRO%29%2FF2D%20Workshop%20%28F2D%29%2FF2D%20Program%20Logistics%2FSt%2E%20Peter%27s%20College%20Cranbourne%20Campus%2F2024&amp;viewid=0c2d3ac4%2D21da%2D4b69%2Dac1e%2Da76daa39fc1f" TargetMode="External"/><Relationship Id="rId44" Type="http://schemas.openxmlformats.org/officeDocument/2006/relationships/hyperlink" Target="../../:f:/g/EgJuw_u6H91Ll1147KsYlTgBVVKHUhqTynglzekA-q7qvw?e=DMonSR" TargetMode="External"/><Relationship Id="rId65" Type="http://schemas.openxmlformats.org/officeDocument/2006/relationships/hyperlink" Target="mailto:ksellenger@mesc.vic.edu.au" TargetMode="External"/><Relationship Id="rId86" Type="http://schemas.openxmlformats.org/officeDocument/2006/relationships/hyperlink" Target="mailto:marnie.cooper2@education.vic.gov.au" TargetMode="External"/><Relationship Id="rId130" Type="http://schemas.openxmlformats.org/officeDocument/2006/relationships/hyperlink" Target="../../:f:/g/EsMVY8aClPpKjWrBKIUqcYIBWry6hpVTMe6RV0lfL2RlUQ?e=ffcXMy" TargetMode="External"/><Relationship Id="rId151" Type="http://schemas.openxmlformats.org/officeDocument/2006/relationships/hyperlink" Target="mailto:rgr@tc.vic.edu.au%20acar@tc.vic.edu.au" TargetMode="External"/><Relationship Id="rId172" Type="http://schemas.openxmlformats.org/officeDocument/2006/relationships/hyperlink" Target="mailto:mark.foster@police.vic.gov.au" TargetMode="External"/><Relationship Id="rId193" Type="http://schemas.openxmlformats.org/officeDocument/2006/relationships/hyperlink" Target="mailto:michael.barnes@frv.vic.gov.au" TargetMode="External"/><Relationship Id="rId207" Type="http://schemas.openxmlformats.org/officeDocument/2006/relationships/hyperlink" Target="mailto:michael.barnes@frv.vic.gov.au" TargetMode="External"/><Relationship Id="rId228" Type="http://schemas.openxmlformats.org/officeDocument/2006/relationships/hyperlink" Target="mailto:James.Guthrie@mhs.vic.edu.au" TargetMode="External"/><Relationship Id="rId13" Type="http://schemas.openxmlformats.org/officeDocument/2006/relationships/hyperlink" Target="mailto:ND4-PROACTIVE-UNIT-OIC@police.vic.gov.au,%20gavin.x.williams@police.vic.gov.au" TargetMode="External"/><Relationship Id="rId109" Type="http://schemas.openxmlformats.org/officeDocument/2006/relationships/hyperlink" Target="../Forms/AllItems.aspx?ga=1&amp;id=%2FShared%20Documents%2FPrograms%20%28PRO%29%2FF2D%20Workshop%20%28F2D%29%2FF2D%20Program%20Logistics%2FCasterton%20Secondary%20College%2F2024&amp;viewid=0c2d3ac4%2D21da%2D4b69%2Dac1e%2Da76daa39fc1f" TargetMode="External"/><Relationship Id="rId34" Type="http://schemas.openxmlformats.org/officeDocument/2006/relationships/hyperlink" Target="../Forms/AllItems.aspx?ga=1&amp;id=%2FShared%20Documents%2FPrograms%20%28PRO%29%2FF2D%20Workshop%20%28F2D%29%2FF2D%20Program%20Logistics%2FNumurkah%20Secondary%20College%2F2024&amp;viewid=0c2d3ac4%2D21da%2D4b69%2Dac1e%2Da76daa39fc1f" TargetMode="External"/><Relationship Id="rId55" Type="http://schemas.openxmlformats.org/officeDocument/2006/relationships/hyperlink" Target="mailto:michael.barnes@frv.vic.gov.au" TargetMode="External"/><Relationship Id="rId76" Type="http://schemas.openxmlformats.org/officeDocument/2006/relationships/hyperlink" Target="mailto:michael.barnes@frv.vic.gov.au" TargetMode="External"/><Relationship Id="rId97" Type="http://schemas.openxmlformats.org/officeDocument/2006/relationships/hyperlink" Target="mailto:Megan.Steel@education.vic.gov.au" TargetMode="External"/><Relationship Id="rId120" Type="http://schemas.openxmlformats.org/officeDocument/2006/relationships/hyperlink" Target="../Forms/AllItems.aspx?ga=1&amp;id=%2FShared%20Documents%2FPrograms%20%28PRO%29%2FF2D%20Workshop%20%28F2D%29%2FF2D%20Program%20Logistics%2FKambrya%20College%2F2024&amp;viewid=0c2d3ac4%2D21da%2D4b69%2Dac1e%2Da76daa39fc1f" TargetMode="External"/><Relationship Id="rId141" Type="http://schemas.openxmlformats.org/officeDocument/2006/relationships/hyperlink" Target="../../:f:/g/EgNDdDLIN91LhykoFDxE3l4BjdzB3EM0A5m4uRKKKD9qsQ?e=CwPm3A" TargetMode="External"/><Relationship Id="rId7" Type="http://schemas.openxmlformats.org/officeDocument/2006/relationships/hyperlink" Target="mailto:michael.barnes@frv.vic.gov.au" TargetMode="External"/><Relationship Id="rId162" Type="http://schemas.openxmlformats.org/officeDocument/2006/relationships/hyperlink" Target="mailto:accounts.payable@stmarys.vic.edu.au" TargetMode="External"/><Relationship Id="rId183" Type="http://schemas.openxmlformats.org/officeDocument/2006/relationships/hyperlink" Target="mailto:JamesD@hume.vic.gov.au" TargetMode="External"/><Relationship Id="rId218" Type="http://schemas.openxmlformats.org/officeDocument/2006/relationships/hyperlink" Target="mailto:accountspayable@humegrammar.vic.edu.au" TargetMode="External"/><Relationship Id="rId24" Type="http://schemas.openxmlformats.org/officeDocument/2006/relationships/hyperlink" Target="mailto:david.p.smith@police.vic.gov.au" TargetMode="External"/><Relationship Id="rId45" Type="http://schemas.openxmlformats.org/officeDocument/2006/relationships/hyperlink" Target="mailto:sfrochotchauhan@y2ic.vic.edu.au" TargetMode="External"/><Relationship Id="rId66" Type="http://schemas.openxmlformats.org/officeDocument/2006/relationships/hyperlink" Target="mailto:David.Logan@darebin.vic.gov.au" TargetMode="External"/><Relationship Id="rId87" Type="http://schemas.openxmlformats.org/officeDocument/2006/relationships/hyperlink" Target="mailto:michael.barnes@frv.vic.gov.au" TargetMode="External"/><Relationship Id="rId110" Type="http://schemas.openxmlformats.org/officeDocument/2006/relationships/hyperlink" Target="../Forms/AllItems.aspx?ga=1&amp;id=%2FShared%20Documents%2FPrograms%20%28PRO%29%2FF2D%20Workshop%20%28F2D%29%2FF2D%20Program%20Logistics%2FCarrum%20Downs%20Secondary%20College%2F2024&amp;viewid=0c2d3ac4%2D21da%2D4b69%2Dac1e%2Da76daa39fc1f" TargetMode="External"/><Relationship Id="rId131" Type="http://schemas.openxmlformats.org/officeDocument/2006/relationships/hyperlink" Target="mailto:Paul.Santuccione@police.vic.gov.au" TargetMode="External"/><Relationship Id="rId152" Type="http://schemas.openxmlformats.org/officeDocument/2006/relationships/hyperlink" Target="../Forms/AllItems.aspx?ga=1&amp;id=%2FShared%20Documents%2FPrograms%20%28PRO%29%2FF2D%20Workshop%20%28F2D%29%2FF2D%20Program%20Logistics%2FCopperfield%20College%2F2024&amp;viewid=0c2d3ac4%2D21da%2D4b69%2Dac1e%2Da76daa39fc1f" TargetMode="External"/><Relationship Id="rId173" Type="http://schemas.openxmlformats.org/officeDocument/2006/relationships/hyperlink" Target="mailto:mark.foster@police.vic.gov.au" TargetMode="External"/><Relationship Id="rId194" Type="http://schemas.openxmlformats.org/officeDocument/2006/relationships/hyperlink" Target="mailto:michael.barnes@frv.vic.gov.au" TargetMode="External"/><Relationship Id="rId208" Type="http://schemas.openxmlformats.org/officeDocument/2006/relationships/hyperlink" Target="../../:f:/g/EivrBqfFwmFLslRh1L_rQvcBjWlIC_b7G41xV7zF1AuKMg?e=QIjeV8" TargetMode="External"/><Relationship Id="rId229" Type="http://schemas.openxmlformats.org/officeDocument/2006/relationships/printerSettings" Target="../printerSettings/printerSettings3.bin"/><Relationship Id="rId14" Type="http://schemas.openxmlformats.org/officeDocument/2006/relationships/hyperlink" Target="mailto:ND4-PROACTIVE-UNIT-OIC@police.vic.gov.au,%20gavin.x.williams@police.vic.gov.au" TargetMode="External"/><Relationship Id="rId35" Type="http://schemas.openxmlformats.org/officeDocument/2006/relationships/hyperlink" Target="mailto:woolcockk@cggs.vic.edu.au" TargetMode="External"/><Relationship Id="rId56" Type="http://schemas.openxmlformats.org/officeDocument/2006/relationships/hyperlink" Target="mailto:michael.barnes@frv.vic.gov.au" TargetMode="External"/><Relationship Id="rId77" Type="http://schemas.openxmlformats.org/officeDocument/2006/relationships/hyperlink" Target="mailto:michael.barnes@frv.vic.gov.au" TargetMode="External"/><Relationship Id="rId100" Type="http://schemas.openxmlformats.org/officeDocument/2006/relationships/hyperlink" Target="mailto:accounts.payable@banyule.vic.gov.au" TargetMode="External"/><Relationship Id="rId8" Type="http://schemas.openxmlformats.org/officeDocument/2006/relationships/hyperlink" Target="mailto:michael.barnes@frv.vic.gov.au" TargetMode="External"/><Relationship Id="rId98" Type="http://schemas.openxmlformats.org/officeDocument/2006/relationships/hyperlink" Target="mailto:loes.parma@education.vic.gov.au" TargetMode="External"/><Relationship Id="rId121" Type="http://schemas.openxmlformats.org/officeDocument/2006/relationships/hyperlink" Target="../Forms/AllItems.aspx?ga=1&amp;id=%2FShared%20Documents%2FPrograms%20%28PRO%29%2FF2D%20Workshop%20%28F2D%29%2FF2D%20Program%20Logistics%2FSomerville%20Secondary%20College%2F2024&amp;viewid=0c2d3ac4%2D21da%2D4b69%2Dac1e%2Da76daa39fc1f" TargetMode="External"/><Relationship Id="rId142" Type="http://schemas.openxmlformats.org/officeDocument/2006/relationships/hyperlink" Target="mailto:chris.alley@baysidecc.vic.edu.au" TargetMode="External"/><Relationship Id="rId163" Type="http://schemas.openxmlformats.org/officeDocument/2006/relationships/hyperlink" Target="../Forms/AllItems.aspx?id=%2FShared%20Documents%2FPrograms%20%28PRO%29%2FF2D%20Workshop%20%28F2D%29%2FF2D%20Program%20Logistics%2FRosebud%20Secondary%20College%2F2024&amp;viewid=0c2d3ac4%2D21da%2D4b69%2Dac1e%2Da76daa39fc1f" TargetMode="External"/><Relationship Id="rId184" Type="http://schemas.openxmlformats.org/officeDocument/2006/relationships/hyperlink" Target="mailto:jireland@penola.vic.edu.au" TargetMode="External"/><Relationship Id="rId219" Type="http://schemas.openxmlformats.org/officeDocument/2006/relationships/hyperlink" Target="mailto:Sarah.Heath@education.vic.gov.au" TargetMode="External"/><Relationship Id="rId230" Type="http://schemas.openxmlformats.org/officeDocument/2006/relationships/drawing" Target="../drawings/drawing2.xml"/><Relationship Id="rId25" Type="http://schemas.openxmlformats.org/officeDocument/2006/relationships/hyperlink" Target="mailto:Peta.Sirec@nhs.vic.edu.au,%20Christine.Martin@nhs.vic.edu.au,%20%20Joanna.Gerantidis@nhs.vic.edu.au" TargetMode="External"/><Relationship Id="rId46" Type="http://schemas.openxmlformats.org/officeDocument/2006/relationships/hyperlink" Target="mailto:chris.dawson@police.vic.gov.au," TargetMode="External"/><Relationship Id="rId67" Type="http://schemas.openxmlformats.org/officeDocument/2006/relationships/hyperlink" Target="mailto:Peta.Sirec@nhs.vic.edu.au" TargetMode="External"/><Relationship Id="rId20" Type="http://schemas.openxmlformats.org/officeDocument/2006/relationships/hyperlink" Target="mailto:leeannenelson@police.vic.gov.au" TargetMode="External"/><Relationship Id="rId41" Type="http://schemas.openxmlformats.org/officeDocument/2006/relationships/hyperlink" Target="mailto:LeahDavies@westwimmera.vic.gov.au" TargetMode="External"/><Relationship Id="rId62" Type="http://schemas.openxmlformats.org/officeDocument/2006/relationships/hyperlink" Target="mailto:brendan.dyer@police.vic.gov.au" TargetMode="External"/><Relationship Id="rId83" Type="http://schemas.openxmlformats.org/officeDocument/2006/relationships/hyperlink" Target="mailto:michael.barnes@frv.vic.gov.au" TargetMode="External"/><Relationship Id="rId88" Type="http://schemas.openxmlformats.org/officeDocument/2006/relationships/hyperlink" Target="mailto:ND4-PROACTIVE-UNIT-OIC@police.vic.gov.au,%20gavin.x.williams@police.vic.gov.au" TargetMode="External"/><Relationship Id="rId111" Type="http://schemas.openxmlformats.org/officeDocument/2006/relationships/hyperlink" Target="mailto:pscaccountspayable@parkdalesc.vic.edu.au" TargetMode="External"/><Relationship Id="rId132" Type="http://schemas.openxmlformats.org/officeDocument/2006/relationships/hyperlink" Target="mailto:R.Shrestha@cardinia.vic.gov.au" TargetMode="External"/><Relationship Id="rId153" Type="http://schemas.openxmlformats.org/officeDocument/2006/relationships/hyperlink" Target="mailto:copperfield.co@education.vic.gov.au" TargetMode="External"/><Relationship Id="rId174" Type="http://schemas.openxmlformats.org/officeDocument/2006/relationships/hyperlink" Target="mailto:mark.foster@police.vic.gov.au" TargetMode="External"/><Relationship Id="rId179" Type="http://schemas.openxmlformats.org/officeDocument/2006/relationships/hyperlink" Target="mailto:Gavin.x.Williams@police.vic.gov.au,%20ND4-PROACTIVE-UNIT-OIC@police.vic.gov.au" TargetMode="External"/><Relationship Id="rId195" Type="http://schemas.openxmlformats.org/officeDocument/2006/relationships/hyperlink" Target="mailto:michael.barnes@frv.vic.gov.au" TargetMode="External"/><Relationship Id="rId209" Type="http://schemas.openxmlformats.org/officeDocument/2006/relationships/hyperlink" Target="../../:f:/g/EixYkZ3KCVBKkOh6NcE5c5EBEb3GofZK7FgmEWGgdoeK2Q?e=x76130" TargetMode="External"/><Relationship Id="rId190" Type="http://schemas.openxmlformats.org/officeDocument/2006/relationships/hyperlink" Target="mailto:michael.barnes@frv.vic.gov.au" TargetMode="External"/><Relationship Id="rId204" Type="http://schemas.openxmlformats.org/officeDocument/2006/relationships/hyperlink" Target="mailto:melissa.stokes@education.vic.gov.au" TargetMode="External"/><Relationship Id="rId220" Type="http://schemas.openxmlformats.org/officeDocument/2006/relationships/hyperlink" Target="https://fittodrivefoundationinc.sharepoint.com/:f:/g/Er8x_4pxyWJGnC1tcL5ccU4Bhcyc5xkCaFxMtvm9187PLg?e=5XFLj5" TargetMode="External"/><Relationship Id="rId225" Type="http://schemas.openxmlformats.org/officeDocument/2006/relationships/hyperlink" Target="https://fittodrivefoundationinc.sharepoint.com/:f:/g/ErE6mPa9AyJIq8pj3j384rcB7QTjNvAB2fm-NjkolxsV6g?e=gAaZts" TargetMode="External"/><Relationship Id="rId15" Type="http://schemas.openxmlformats.org/officeDocument/2006/relationships/hyperlink" Target="mailto:ND4-PROACTIVE-UNIT-OIC@police.vic.gov.au,%20gavin.x.williams@police.vic.gov.au" TargetMode="External"/><Relationship Id="rId36" Type="http://schemas.openxmlformats.org/officeDocument/2006/relationships/hyperlink" Target="../../:f:/g/EqHDwmwoqt1FtKl8DU_RbrsBlCCmPD73HbKuYZVWVAEEdA?e=7k4dp2" TargetMode="External"/><Relationship Id="rId57" Type="http://schemas.openxmlformats.org/officeDocument/2006/relationships/hyperlink" Target="mailto:teegan.simmons@education.vic.gov.au" TargetMode="External"/><Relationship Id="rId106" Type="http://schemas.openxmlformats.org/officeDocument/2006/relationships/hyperlink" Target="mailto:michael.barnes@frv.vic.gov.au" TargetMode="External"/><Relationship Id="rId127" Type="http://schemas.openxmlformats.org/officeDocument/2006/relationships/hyperlink" Target="mailto:acar@tc.vic.edu.au" TargetMode="External"/><Relationship Id="rId10" Type="http://schemas.openxmlformats.org/officeDocument/2006/relationships/hyperlink" Target="mailto:michael.barnes@frv.vic.gov.au" TargetMode="External"/><Relationship Id="rId31" Type="http://schemas.openxmlformats.org/officeDocument/2006/relationships/hyperlink" Target="../Forms/AllItems.aspx?ga=1&amp;id=%2FShared%20Documents%2FPrograms%20%28PRO%29%2FF2D%20Workshop%20%28F2D%29%2FF2D%20Program%20Logistics%2FHolmesglen%20Institute%20%28Moorabbin%20Campus%29%2F2024&amp;viewid=0c2d3ac4%2D21da%2D4b69%2Dac1e%2Da76daa39fc1f" TargetMode="External"/><Relationship Id="rId52" Type="http://schemas.openxmlformats.org/officeDocument/2006/relationships/hyperlink" Target="mailto:admin@y2ic.vic.edu.au" TargetMode="External"/><Relationship Id="rId73" Type="http://schemas.openxmlformats.org/officeDocument/2006/relationships/hyperlink" Target="mailto:michael.barnes@frv.vic.gov.au" TargetMode="External"/><Relationship Id="rId78" Type="http://schemas.openxmlformats.org/officeDocument/2006/relationships/hyperlink" Target="mailto:michael.barnes@frv.vic.gov.au" TargetMode="External"/><Relationship Id="rId94" Type="http://schemas.openxmlformats.org/officeDocument/2006/relationships/hyperlink" Target="mailto:julie.gillett@flinders.vic.edu.au" TargetMode="External"/><Relationship Id="rId99" Type="http://schemas.openxmlformats.org/officeDocument/2006/relationships/hyperlink" Target="mailto:david.p.smith@police.vic.gov.au" TargetMode="External"/><Relationship Id="rId101" Type="http://schemas.openxmlformats.org/officeDocument/2006/relationships/hyperlink" Target="mailto:michael.barnes@frv.vic.gov.au" TargetMode="External"/><Relationship Id="rId122" Type="http://schemas.openxmlformats.org/officeDocument/2006/relationships/hyperlink" Target="mailto:chris.dawson@police.vic.gov.au,%20moorabbin-PPU-OIC@police.vic.gov.au" TargetMode="External"/><Relationship Id="rId143" Type="http://schemas.openxmlformats.org/officeDocument/2006/relationships/hyperlink" Target="mailto:dprescott@penola.vic.edu.au" TargetMode="External"/><Relationship Id="rId148" Type="http://schemas.openxmlformats.org/officeDocument/2006/relationships/hyperlink" Target="mailto:payables@ilimcollege.vic.edu.au" TargetMode="External"/><Relationship Id="rId164" Type="http://schemas.openxmlformats.org/officeDocument/2006/relationships/hyperlink" Target="../Forms/AllItems.aspx?id=%2FShared%20Documents%2FPrograms%20%28PRO%29%2FF2D%20Workshop%20%28F2D%29%2FF2D%20Program%20Logistics%2FMount%20Eliza%20Secondary%20College%2F2024&amp;viewid=0c2d3ac4%2D21da%2D4b69%2Dac1e%2Da76daa39fc1f" TargetMode="External"/><Relationship Id="rId169" Type="http://schemas.openxmlformats.org/officeDocument/2006/relationships/hyperlink" Target="mailto:wendy.tingley@education.vic.gov.au" TargetMode="External"/><Relationship Id="rId185" Type="http://schemas.openxmlformats.org/officeDocument/2006/relationships/hyperlink" Target="mailto:michael.barnes@frv.vic.gov.au" TargetMode="External"/><Relationship Id="rId4" Type="http://schemas.openxmlformats.org/officeDocument/2006/relationships/hyperlink" Target="mailto:michael.barnes@frv.vic.gov.au" TargetMode="External"/><Relationship Id="rId9" Type="http://schemas.openxmlformats.org/officeDocument/2006/relationships/hyperlink" Target="mailto:michael.barnes@frv.vic.gov.au" TargetMode="External"/><Relationship Id="rId180" Type="http://schemas.openxmlformats.org/officeDocument/2006/relationships/hyperlink" Target="mailto:accountspayable@baysidecc.vic.edu.au" TargetMode="External"/><Relationship Id="rId210" Type="http://schemas.openxmlformats.org/officeDocument/2006/relationships/hyperlink" Target="mailto:FORESTHILL-UNI-OIC@police.vic.gov.au" TargetMode="External"/><Relationship Id="rId215" Type="http://schemas.openxmlformats.org/officeDocument/2006/relationships/hyperlink" Target="mailto:mark.foster@police.vic.gov.au" TargetMode="External"/><Relationship Id="rId26" Type="http://schemas.openxmlformats.org/officeDocument/2006/relationships/hyperlink" Target="mailto:Andrew.Moreton@police.vic.gov.au" TargetMode="External"/><Relationship Id="rId231" Type="http://schemas.openxmlformats.org/officeDocument/2006/relationships/vmlDrawing" Target="../drawings/vmlDrawing3.vml"/><Relationship Id="rId47" Type="http://schemas.openxmlformats.org/officeDocument/2006/relationships/hyperlink" Target="mailto:lscerri@sccmelb.catholic.edu.au" TargetMode="External"/><Relationship Id="rId68" Type="http://schemas.openxmlformats.org/officeDocument/2006/relationships/hyperlink" Target="mailto:Mollie.Riddle@education.vic.gov.au" TargetMode="External"/><Relationship Id="rId89" Type="http://schemas.openxmlformats.org/officeDocument/2006/relationships/hyperlink" Target="mailto:mark.foster@police.vic.gov.au,%20peter.vandermeer@police.vic.gov.au" TargetMode="External"/><Relationship Id="rId112" Type="http://schemas.openxmlformats.org/officeDocument/2006/relationships/hyperlink" Target="../../:f:/g/EkmbN3pDYMlFmLHUeLRVBJkB-OMf76gV7VdGeB6DIPOjSg?e=GkTAb4" TargetMode="External"/><Relationship Id="rId133" Type="http://schemas.openxmlformats.org/officeDocument/2006/relationships/hyperlink" Target="mailto:laura.murphy2@education.vic.gov.au" TargetMode="External"/><Relationship Id="rId154" Type="http://schemas.openxmlformats.org/officeDocument/2006/relationships/hyperlink" Target="mailto:elloydsmith@stpeters.vic.edu.au" TargetMode="External"/><Relationship Id="rId175" Type="http://schemas.openxmlformats.org/officeDocument/2006/relationships/hyperlink" Target="mailto:mark.foster@police.vic.gov.au" TargetMode="External"/><Relationship Id="rId196" Type="http://schemas.openxmlformats.org/officeDocument/2006/relationships/hyperlink" Target="mailto:michael.barnes@frv.vic.gov.au" TargetMode="External"/><Relationship Id="rId200" Type="http://schemas.openxmlformats.org/officeDocument/2006/relationships/hyperlink" Target="mailto:ahaugen@pgs.vic.edu.au" TargetMode="External"/><Relationship Id="rId16" Type="http://schemas.openxmlformats.org/officeDocument/2006/relationships/hyperlink" Target="mailto:ND4-PROACTIVE-UNIT-OIC@police.vic.gov.au,%20gavin.x.williams@police.vic.gov.au" TargetMode="External"/><Relationship Id="rId221" Type="http://schemas.openxmlformats.org/officeDocument/2006/relationships/hyperlink" Target="mailto:JamesD@hume.vic.gov.au" TargetMode="External"/><Relationship Id="rId37" Type="http://schemas.openxmlformats.org/officeDocument/2006/relationships/hyperlink" Target="mailto:carmel.frith@police.vic.gov.au,%20ND2CYT@police.vic.gov.au" TargetMode="External"/><Relationship Id="rId58" Type="http://schemas.openxmlformats.org/officeDocument/2006/relationships/hyperlink" Target="mailto:bharvey@fhs.vic.edu.au" TargetMode="External"/><Relationship Id="rId79" Type="http://schemas.openxmlformats.org/officeDocument/2006/relationships/hyperlink" Target="mailto:michael.barnes@frv.vic.gov.au" TargetMode="External"/><Relationship Id="rId102" Type="http://schemas.openxmlformats.org/officeDocument/2006/relationships/hyperlink" Target="mailto:michael.barnes@frv.vic.gov.au" TargetMode="External"/><Relationship Id="rId123" Type="http://schemas.openxmlformats.org/officeDocument/2006/relationships/hyperlink" Target="mailto:jason.dickinson@police.vic.gov.au" TargetMode="External"/><Relationship Id="rId144" Type="http://schemas.openxmlformats.org/officeDocument/2006/relationships/hyperlink" Target="../../:f:/g/ErDUDt9GQFxDiGNpXSxOfksBppyTdErsfr7BONi5sD0qfg?e=H9dZY5" TargetMode="External"/><Relationship Id="rId90" Type="http://schemas.openxmlformats.org/officeDocument/2006/relationships/hyperlink" Target="mailto:mark.foster@police.vic.gov.au,%20peter.vandermeer@police.vic.gov.au" TargetMode="External"/><Relationship Id="rId165" Type="http://schemas.openxmlformats.org/officeDocument/2006/relationships/hyperlink" Target="mailto:sccaccounts@sccmelb.catholic.edu.au" TargetMode="External"/><Relationship Id="rId186" Type="http://schemas.openxmlformats.org/officeDocument/2006/relationships/hyperlink" Target="mailto:woolcockk@cggs.vic.edu.au" TargetMode="External"/><Relationship Id="rId211" Type="http://schemas.openxmlformats.org/officeDocument/2006/relationships/hyperlink" Target="../../:f:/g/EuIwihtw5M1FjupB_nFNPQEBh1V6FxNIckUjrDSxANArHQ?e=1hpYmf" TargetMode="External"/><Relationship Id="rId232" Type="http://schemas.openxmlformats.org/officeDocument/2006/relationships/table" Target="../tables/table2.xml"/><Relationship Id="rId27" Type="http://schemas.openxmlformats.org/officeDocument/2006/relationships/hyperlink" Target="../Forms/AllItems.aspx?ct=1678695936474&amp;or=OWA%2DNT&amp;cid=93f755e1%2Dbebb%2D7e2f%2Dae59%2De64a6df30a1d&amp;ga=1&amp;id=%2FShared%20Documents%2FPrograms%20%28PRO%29%2FF2D%20Workshop%20%28F2D%29%2FF2D%20Program%20Logistics%2FRochester%20Secondary%20College%2F2024&amp;viewid=0c2d3ac4%2D21da%2D4b69%2Dac1e%2Da76daa39fc1f" TargetMode="External"/><Relationship Id="rId48" Type="http://schemas.openxmlformats.org/officeDocument/2006/relationships/hyperlink" Target="mailto:lscerri@sccmelb.catholic.edu.au" TargetMode="External"/><Relationship Id="rId69" Type="http://schemas.openxmlformats.org/officeDocument/2006/relationships/hyperlink" Target="mailto:alex.canton@education.vic.gov.au" TargetMode="External"/><Relationship Id="rId113" Type="http://schemas.openxmlformats.org/officeDocument/2006/relationships/hyperlink" Target="mailto:jsc@cgs.vic.edu.au" TargetMode="External"/><Relationship Id="rId134" Type="http://schemas.openxmlformats.org/officeDocument/2006/relationships/hyperlink" Target="mailto:mark.foster@police.vic.gov.au" TargetMode="External"/><Relationship Id="rId80" Type="http://schemas.openxmlformats.org/officeDocument/2006/relationships/hyperlink" Target="mailto:michael.barnes@frv.vic.gov.au" TargetMode="External"/><Relationship Id="rId155" Type="http://schemas.openxmlformats.org/officeDocument/2006/relationships/hyperlink" Target="mailto:Megan.Steel@education.vic.gov.au" TargetMode="External"/><Relationship Id="rId176" Type="http://schemas.openxmlformats.org/officeDocument/2006/relationships/hyperlink" Target="mailto:mark.foster@police.vic.gov.au" TargetMode="External"/><Relationship Id="rId197" Type="http://schemas.openxmlformats.org/officeDocument/2006/relationships/hyperlink" Target="mailto:michael.barnes@frv.vic.gov.au" TargetMode="External"/><Relationship Id="rId201" Type="http://schemas.openxmlformats.org/officeDocument/2006/relationships/hyperlink" Target="mailto:Caitlin.Kennedy@education.vic.gov.au" TargetMode="External"/><Relationship Id="rId222" Type="http://schemas.openxmlformats.org/officeDocument/2006/relationships/hyperlink" Target="mailto:JamesD@hume.vic.gov.au" TargetMode="External"/><Relationship Id="rId17" Type="http://schemas.openxmlformats.org/officeDocument/2006/relationships/hyperlink" Target="mailto:ND4-PROACTIVE-UNIT-OIC@police.vic.gov.au,%20gavin.x.williams@police.vic.gov.au" TargetMode="External"/><Relationship Id="rId38" Type="http://schemas.openxmlformats.org/officeDocument/2006/relationships/hyperlink" Target="mailto:linda.mclennan@police.vic.gov.au,%20david.piera@police.vic.gov.au" TargetMode="External"/><Relationship Id="rId59" Type="http://schemas.openxmlformats.org/officeDocument/2006/relationships/hyperlink" Target="mailto:tania.stacey@police.vic.gov.au,%20Sofia.Alexiou@police.vic.gov.au" TargetMode="External"/><Relationship Id="rId103" Type="http://schemas.openxmlformats.org/officeDocument/2006/relationships/hyperlink" Target="mailto:michael.barnes@frv.vic.gov.au" TargetMode="External"/><Relationship Id="rId124" Type="http://schemas.openxmlformats.org/officeDocument/2006/relationships/hyperlink" Target="mailto:ruth.wiltshire@indie.edu.au" TargetMode="External"/><Relationship Id="rId70" Type="http://schemas.openxmlformats.org/officeDocument/2006/relationships/hyperlink" Target="mailto:Mitchell.Bright@education.vic.gov.au,%20Anita.White@education.vic.gov.au" TargetMode="External"/><Relationship Id="rId91" Type="http://schemas.openxmlformats.org/officeDocument/2006/relationships/hyperlink" Target="mailto:mark.foster@police.vic.gov.au,%20peter.vandermeer@police.vic.gov.au" TargetMode="External"/><Relationship Id="rId145" Type="http://schemas.openxmlformats.org/officeDocument/2006/relationships/hyperlink" Target="../../:f:/g/Egp0ie2YVIdAv2WjuGlNJn0BYuk-TJiP_Q9cYDzQO1XTzw?e=oJ8ZSp" TargetMode="External"/><Relationship Id="rId166" Type="http://schemas.openxmlformats.org/officeDocument/2006/relationships/hyperlink" Target="../Forms/AllItems.aspx?id=%2FShared%20Documents%2FPrograms%20%28PRO%29%2FF2D%20Workshop%20%28F2D%29%2FF2D%20Program%20Logistics%2FPatterson%20River%20Secondary%20College%2F2024&amp;viewid=0c2d3ac4%2D21da%2D4b69%2Dac1e%2Da76daa39fc1f" TargetMode="External"/><Relationship Id="rId187" Type="http://schemas.openxmlformats.org/officeDocument/2006/relationships/hyperlink" Target="../../:f:/g/EqHDwmwoqt1FtKl8DU_RbrsBlCCmPD73HbKuYZVWVAEEdA?e=O0FtN4" TargetMode="External"/><Relationship Id="rId1" Type="http://schemas.openxmlformats.org/officeDocument/2006/relationships/hyperlink" Target="mailto:Carole.McMahon@holmesglen.edu.au" TargetMode="External"/><Relationship Id="rId212" Type="http://schemas.openxmlformats.org/officeDocument/2006/relationships/hyperlink" Target="../../SitePages/Home.aspx?RootFolder=%2FShared%20Documents%2FPrograms%20%28PRO%29%2FF2D%20Workshop%20%28F2D%29%2FF2D%20Program%20Logistics%2FToorak%20College%2F2024&amp;FolderCTID=0x0120008D437D399142F64CA8176926925A3711&amp;View=%7B86C05318%2DB875%2D4399%2DA428%2D277556F8E599%7D" TargetMode="External"/><Relationship Id="rId233" Type="http://schemas.openxmlformats.org/officeDocument/2006/relationships/comments" Target="../comments3.xml"/><Relationship Id="rId28" Type="http://schemas.openxmlformats.org/officeDocument/2006/relationships/hyperlink" Target="../Forms/AllItems.aspx?ct=1678695936474&amp;or=OWA%2DNT&amp;cid=93f755e1%2Dbebb%2D7e2f%2Dae59%2De64a6df30a1d&amp;ga=1&amp;id=%2FShared%20Documents%2FPrograms%20%28PRO%29%2FF2D%20Workshop%20%28F2D%29%2FF2D%20Program%20Logistics%2FEdenhope%20College%2F2024&amp;viewid=0c2d3ac4%2D21da%2D4b69%2Dac1e%2Da76daa39fc1f" TargetMode="External"/><Relationship Id="rId49" Type="http://schemas.openxmlformats.org/officeDocument/2006/relationships/hyperlink" Target="../../:f:/g/EgsBwQANv89FtuCIzC-f5sABUhvLnrzqBv5MvjwIPdw7Eg?e=Mcs1BU" TargetMode="External"/><Relationship Id="rId114" Type="http://schemas.openxmlformats.org/officeDocument/2006/relationships/hyperlink" Target="../Forms/AllItems.aspx?ga=1&amp;id=%2FShared%20Documents%2FPrograms%20%28PRO%29%2FF2D%20Workshop%20%28F2D%29%2FF2D%20Program%20Logistics%2FFlinders%20Christian%20Community%20College%20Tyabb%20Campus%2F2024&amp;viewid=0c2d3ac4%2D21da%2D4b69%2Dac1e%2Da76daa39fc1f" TargetMode="External"/><Relationship Id="rId60" Type="http://schemas.openxmlformats.org/officeDocument/2006/relationships/hyperlink" Target="../../:f:/g/Evw3od5kBeVCpvTV3slNk_4B8vbuHEAyWfHO0_4HasEaaQ?e=2VL2z8" TargetMode="External"/><Relationship Id="rId81" Type="http://schemas.openxmlformats.org/officeDocument/2006/relationships/hyperlink" Target="mailto:michael.barnes@frv.vic.gov.au" TargetMode="External"/><Relationship Id="rId135" Type="http://schemas.openxmlformats.org/officeDocument/2006/relationships/hyperlink" Target="mailto:Andrew.Reynolds@education.vic.gov.au" TargetMode="External"/><Relationship Id="rId156" Type="http://schemas.openxmlformats.org/officeDocument/2006/relationships/hyperlink" Target="../Forms/AllItems.aspx?ga=1&amp;id=%2FShared%20Documents%2FPrograms%20%28PRO%29%2FF2D%20Workshop%20%28F2D%29%2FF2D%20Program%20Logistics%2FPadua%20College%2F2024&amp;viewid=0c2d3ac4%2D21da%2D4b69%2Dac1e%2Da76daa39fc1f" TargetMode="External"/><Relationship Id="rId177" Type="http://schemas.openxmlformats.org/officeDocument/2006/relationships/hyperlink" Target="mailto:Maygen.Cooper@education.vic.gov.au" TargetMode="External"/><Relationship Id="rId198" Type="http://schemas.openxmlformats.org/officeDocument/2006/relationships/hyperlink" Target="mailto:ND4-PROACTIVE-UNIT-OIC@police.vic.gov.au,%20gavin.x.williams@police.vic.gov.au" TargetMode="External"/><Relationship Id="rId202" Type="http://schemas.openxmlformats.org/officeDocument/2006/relationships/hyperlink" Target="mailto:michael.barnes@frv.vic.gov.au" TargetMode="External"/><Relationship Id="rId223" Type="http://schemas.openxmlformats.org/officeDocument/2006/relationships/hyperlink" Target="https://fittodrivefoundationinc.sharepoint.com/:f:/g/Ei4U1FGo9jxGi52o2JVVIU4BLDq1s4Xfc2ZIpFcVudHfUQ?e=gbW24t" TargetMode="External"/><Relationship Id="rId18" Type="http://schemas.openxmlformats.org/officeDocument/2006/relationships/hyperlink" Target="mailto:ND4-PROACTIVE-UNIT-OIC@police.vic.gov.au,%20gavin.x.williams@police.vic.gov.au" TargetMode="External"/><Relationship Id="rId39" Type="http://schemas.openxmlformats.org/officeDocument/2006/relationships/hyperlink" Target="mailto:bernadette.brooks@police.vic.gov.au" TargetMode="External"/><Relationship Id="rId50" Type="http://schemas.openxmlformats.org/officeDocument/2006/relationships/hyperlink" Target="../../:f:/g/EtMlstzYphRFuvER3AITNR8Bzo-8i2eFNmiX0AsAggP5Ww?e=Qw8ce3" TargetMode="External"/><Relationship Id="rId104" Type="http://schemas.openxmlformats.org/officeDocument/2006/relationships/hyperlink" Target="mailto:michael.barnes@frv.vic.gov.au" TargetMode="External"/><Relationship Id="rId125" Type="http://schemas.openxmlformats.org/officeDocument/2006/relationships/hyperlink" Target="../Forms/AllItems.aspx?ga=1&amp;id=%2FShared%20Documents%2FPrograms%20%28PRO%29%2FF2D%20Workshop%20%28F2D%29%2FF2D%20Program%20Logistics%2FOfficer%20Secondary%20College%2F2024&amp;viewid=0c2d3ac4%2D21da%2D4b69%2Dac1e%2Da76daa39fc1f" TargetMode="External"/><Relationship Id="rId146" Type="http://schemas.openxmlformats.org/officeDocument/2006/relationships/hyperlink" Target="../../:f:/g/Ep95m5fuxolOjEjQK8T02WoB27t4evQQxjQ-FwgQ8CXTJA?e=ZdoVEh" TargetMode="External"/><Relationship Id="rId167" Type="http://schemas.openxmlformats.org/officeDocument/2006/relationships/hyperlink" Target="mailto:brendan.dyer@police.vic.gov.au" TargetMode="External"/><Relationship Id="rId188" Type="http://schemas.openxmlformats.org/officeDocument/2006/relationships/hyperlink" Target="mailto:michael.barnes@frv.vic.gov.au" TargetMode="External"/><Relationship Id="rId71" Type="http://schemas.openxmlformats.org/officeDocument/2006/relationships/hyperlink" Target="../../:f:/g/Ej3L9OIJlS5EqlMhT_6hHgkBSH2K0wSX7j7YAuOPLwghsA?e=4vejvS" TargetMode="External"/><Relationship Id="rId92" Type="http://schemas.openxmlformats.org/officeDocument/2006/relationships/hyperlink" Target="mailto:mark.foster@police.vic.gov.au" TargetMode="External"/><Relationship Id="rId213" Type="http://schemas.openxmlformats.org/officeDocument/2006/relationships/hyperlink" Target="mailto:kated@toorakc.vic.edu.au" TargetMode="External"/><Relationship Id="rId234" Type="http://schemas.microsoft.com/office/2017/10/relationships/threadedComment" Target="../threadedComments/threadedComment3.xml"/><Relationship Id="rId2" Type="http://schemas.openxmlformats.org/officeDocument/2006/relationships/hyperlink" Target="mailto:keegan.ryan@education.vic.gov.au" TargetMode="External"/><Relationship Id="rId29" Type="http://schemas.openxmlformats.org/officeDocument/2006/relationships/hyperlink" Target="../Forms/AllItems.aspx?ct=1678695936474&amp;or=OWA%2DNT&amp;cid=93f755e1%2Dbebb%2D7e2f%2Dae59%2De64a6df30a1d&amp;ga=1&amp;id=%2FShared%20Documents%2FPrograms%20%28PRO%29%2FF2D%20Workshop%20%28F2D%29%2FF2D%20Program%20Logistics%2FNorthcote%20High%20School%2F2024&amp;viewid=0c2d3ac4%2D21da%2D4b69%2Dac1e%2Da76daa39fc1f" TargetMode="External"/><Relationship Id="rId40" Type="http://schemas.openxmlformats.org/officeDocument/2006/relationships/hyperlink" Target="../Forms/AllItems.aspx?ga=1&amp;id=%2FShared%20Documents%2FPrograms%20%28PRO%29%2FF2D%20Workshop%20%28F2D%29%2FF2D%20Program%20Logistics%2FBirchip%20P%2D12%20School%2F2024&amp;viewid=0c2d3ac4%2D21da%2D4b69%2Dac1e%2Da76daa39fc1f" TargetMode="External"/><Relationship Id="rId115" Type="http://schemas.openxmlformats.org/officeDocument/2006/relationships/hyperlink" Target="mailto:salomp@rossbourne.vic.edu.au" TargetMode="External"/><Relationship Id="rId136" Type="http://schemas.openxmlformats.org/officeDocument/2006/relationships/hyperlink" Target="mailto:elloydsmith@stpeters.vic.edu.au" TargetMode="External"/><Relationship Id="rId157" Type="http://schemas.openxmlformats.org/officeDocument/2006/relationships/hyperlink" Target="../Forms/AllItems.aspx?ga=1&amp;id=%2FShared%20Documents%2FPrograms%20%28PRO%29%2FF2D%20Workshop%20%28F2D%29%2FF2D%20Program%20Logistics%2FPadua%20College%2F2024&amp;viewid=0c2d3ac4%2D21da%2D4b69%2Dac1e%2Da76daa39fc1f" TargetMode="External"/><Relationship Id="rId178" Type="http://schemas.openxmlformats.org/officeDocument/2006/relationships/hyperlink" Target="../Forms/AllItems.aspx?ga=1&amp;id=%2FShared%20Documents%2FPrograms%20%28PRO%29%2FF2D%20Workshop%20%28F2D%29%2FF2D%20Program%20Logistics%2FMaribyrnong%20College%2F2024&amp;viewid=0c2d3ac4%2D21da%2D4b69%2Dac1e%2Da76daa39fc1f" TargetMode="External"/><Relationship Id="rId61" Type="http://schemas.openxmlformats.org/officeDocument/2006/relationships/hyperlink" Target="mailto:Sonia.DeFilippis@police.vic.gov.au" TargetMode="External"/><Relationship Id="rId82" Type="http://schemas.openxmlformats.org/officeDocument/2006/relationships/hyperlink" Target="mailto:michael.barnes@frv.vic.gov.au" TargetMode="External"/><Relationship Id="rId199" Type="http://schemas.openxmlformats.org/officeDocument/2006/relationships/hyperlink" Target="../../:f:/g/Eju4usF6TeRPoTJwfDJ9CWkB6HpFtlwfOcCHkhoElY-Hzw?e=08TorV" TargetMode="External"/><Relationship Id="rId203" Type="http://schemas.openxmlformats.org/officeDocument/2006/relationships/hyperlink" Target="mailto:michael.barnes@frv.vic.gov.au" TargetMode="External"/><Relationship Id="rId19" Type="http://schemas.openxmlformats.org/officeDocument/2006/relationships/hyperlink" Target="mailto:ND4-PROACTIVE-UNIT-OIC@police.vic.gov.au,%20gavin.x.williams@police.vic.gov.au" TargetMode="External"/><Relationship Id="rId224" Type="http://schemas.openxmlformats.org/officeDocument/2006/relationships/hyperlink" Target="mailto:andrew.thomson@police.vic.gov.au" TargetMode="External"/><Relationship Id="rId30" Type="http://schemas.openxmlformats.org/officeDocument/2006/relationships/hyperlink" Target="../../:f:/g/EpL5nwYlqYdMoq16Uf69Eo0BcL1C37QeOuIcb6NxL3MfjA?e=gw7u4W" TargetMode="External"/><Relationship Id="rId105" Type="http://schemas.openxmlformats.org/officeDocument/2006/relationships/hyperlink" Target="mailto:michael.barnes@frv.vic.gov.au" TargetMode="External"/><Relationship Id="rId126" Type="http://schemas.openxmlformats.org/officeDocument/2006/relationships/hyperlink" Target="../../:f:/g/EgIcA-hBGypMrLDR-0yrH3MBrxtMUFskCZjKUUJ_2PgXRg?e=wXVjCT" TargetMode="External"/><Relationship Id="rId147" Type="http://schemas.openxmlformats.org/officeDocument/2006/relationships/hyperlink" Target="mailto:rvalencich@scr.vic.edu.au" TargetMode="External"/><Relationship Id="rId168" Type="http://schemas.openxmlformats.org/officeDocument/2006/relationships/hyperlink" Target="mailto:JamesD@hume.vic.gov.au" TargetMode="External"/><Relationship Id="rId51" Type="http://schemas.openxmlformats.org/officeDocument/2006/relationships/hyperlink" Target="mailto:Faya.mrad@education.vic.gov.au" TargetMode="External"/><Relationship Id="rId72" Type="http://schemas.openxmlformats.org/officeDocument/2006/relationships/hyperlink" Target="mailto:giulia.fontana@education.vic.gov.au" TargetMode="External"/><Relationship Id="rId93" Type="http://schemas.openxmlformats.org/officeDocument/2006/relationships/hyperlink" Target="mailto:mark.foster@police.vic.gov.au,%20peter.vandermeer@police.vic.gov.au" TargetMode="External"/><Relationship Id="rId189" Type="http://schemas.openxmlformats.org/officeDocument/2006/relationships/hyperlink" Target="mailto:michael.barnes@frv.vic.gov.au" TargetMode="External"/><Relationship Id="rId3" Type="http://schemas.openxmlformats.org/officeDocument/2006/relationships/hyperlink" Target="mailto:michael.barnes@frv.vic.gov.au" TargetMode="External"/><Relationship Id="rId214" Type="http://schemas.openxmlformats.org/officeDocument/2006/relationships/hyperlink" Target="../../:f:/g/EsQco8tVhyFEmhbbKvQ2YQoBDY9kPDDMI2cUEL6Z6Ixp8A?e=2CwUYg" TargetMode="External"/><Relationship Id="rId235" Type="http://schemas.microsoft.com/office/2019/04/relationships/documenttask" Target="../documenttasks/documenttask2.xml"/><Relationship Id="rId116" Type="http://schemas.openxmlformats.org/officeDocument/2006/relationships/hyperlink" Target="mailto:greg.garrisson@police.vic.gov.au" TargetMode="External"/><Relationship Id="rId137" Type="http://schemas.openxmlformats.org/officeDocument/2006/relationships/hyperlink" Target="mailto:Dale.Murley@police.vic.gov.au" TargetMode="External"/><Relationship Id="rId158" Type="http://schemas.openxmlformats.org/officeDocument/2006/relationships/hyperlink" Target="../Forms/AllItems.aspx?ga=1&amp;id=%2FShared%20Documents%2FPrograms%20%28PRO%29%2FF2D%20Workshop%20%28F2D%29%2FF2D%20Program%20Logistics%2FMcClelland%20College%2F2024&amp;viewid=0c2d3ac4%2D21da%2D4b69%2Dac1e%2Da76daa39fc1f"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mailto:Elina.Puronpaa@fittodrive.org.au" TargetMode="External"/><Relationship Id="rId117" Type="http://schemas.openxmlformats.org/officeDocument/2006/relationships/hyperlink" Target="mailto:jack.carpenter@fittodrive.org.au" TargetMode="External"/><Relationship Id="rId21" Type="http://schemas.openxmlformats.org/officeDocument/2006/relationships/hyperlink" Target="mailto:kathleen.cashin@f2d.com.au" TargetMode="External"/><Relationship Id="rId42" Type="http://schemas.openxmlformats.org/officeDocument/2006/relationships/hyperlink" Target="mailto:ropeyalex66@hotmail.com" TargetMode="External"/><Relationship Id="rId47" Type="http://schemas.openxmlformats.org/officeDocument/2006/relationships/hyperlink" Target="mailto:hamish14@live.com.au" TargetMode="External"/><Relationship Id="rId63" Type="http://schemas.openxmlformats.org/officeDocument/2006/relationships/hyperlink" Target="mailto:tessacan8@gmail.com" TargetMode="External"/><Relationship Id="rId68" Type="http://schemas.openxmlformats.org/officeDocument/2006/relationships/hyperlink" Target="mailto:kimberlynguyen217@gmail.com" TargetMode="External"/><Relationship Id="rId84" Type="http://schemas.openxmlformats.org/officeDocument/2006/relationships/hyperlink" Target="mailto:deborah.barreno@f2d.com.au" TargetMode="External"/><Relationship Id="rId89" Type="http://schemas.openxmlformats.org/officeDocument/2006/relationships/hyperlink" Target="mailto:emily.beggs@f2d.com.au" TargetMode="External"/><Relationship Id="rId112" Type="http://schemas.openxmlformats.org/officeDocument/2006/relationships/hyperlink" Target="mailto:ruiling.yew@gmail.com" TargetMode="External"/><Relationship Id="rId16" Type="http://schemas.openxmlformats.org/officeDocument/2006/relationships/hyperlink" Target="mailto:poppy.cullen@f2d.com.au" TargetMode="External"/><Relationship Id="rId107" Type="http://schemas.openxmlformats.org/officeDocument/2006/relationships/hyperlink" Target="mailto:emily_beggs@hotmail.com" TargetMode="External"/><Relationship Id="rId11" Type="http://schemas.openxmlformats.org/officeDocument/2006/relationships/hyperlink" Target="mailto:lachlan.mccracken@f2d.com.au" TargetMode="External"/><Relationship Id="rId32" Type="http://schemas.openxmlformats.org/officeDocument/2006/relationships/hyperlink" Target="mailto:jessespithill@outlook.com" TargetMode="External"/><Relationship Id="rId37" Type="http://schemas.openxmlformats.org/officeDocument/2006/relationships/hyperlink" Target="mailto:deborahbarreno.j@gmail.com" TargetMode="External"/><Relationship Id="rId53" Type="http://schemas.openxmlformats.org/officeDocument/2006/relationships/hyperlink" Target="mailto:hussainrezaie251@yahoo.com" TargetMode="External"/><Relationship Id="rId58" Type="http://schemas.openxmlformats.org/officeDocument/2006/relationships/hyperlink" Target="mailto:lauren.haber88@gmail.com" TargetMode="External"/><Relationship Id="rId74" Type="http://schemas.openxmlformats.org/officeDocument/2006/relationships/hyperlink" Target="mailto:Connie.Wan@fittodrive.org.au" TargetMode="External"/><Relationship Id="rId79" Type="http://schemas.openxmlformats.org/officeDocument/2006/relationships/hyperlink" Target="mailto:Joshua.Wilson-Douglas@fittodrive.org.au" TargetMode="External"/><Relationship Id="rId102" Type="http://schemas.openxmlformats.org/officeDocument/2006/relationships/hyperlink" Target="mailto:nellie.shi@fittodrive.org.au" TargetMode="External"/><Relationship Id="rId5" Type="http://schemas.openxmlformats.org/officeDocument/2006/relationships/hyperlink" Target="mailto:sanjna.polamarasetty@f2d.com.au" TargetMode="External"/><Relationship Id="rId90" Type="http://schemas.openxmlformats.org/officeDocument/2006/relationships/hyperlink" Target="mailto:Laura.Kemp@fittodrive.org.au" TargetMode="External"/><Relationship Id="rId95" Type="http://schemas.openxmlformats.org/officeDocument/2006/relationships/hyperlink" Target="mailto:leila.romiti@fittodrive.org.au" TargetMode="External"/><Relationship Id="rId22" Type="http://schemas.openxmlformats.org/officeDocument/2006/relationships/hyperlink" Target="mailto:alex.lalor@f2d.com.au" TargetMode="External"/><Relationship Id="rId27" Type="http://schemas.openxmlformats.org/officeDocument/2006/relationships/hyperlink" Target="mailto:harrybarley112@gmail.com" TargetMode="External"/><Relationship Id="rId43" Type="http://schemas.openxmlformats.org/officeDocument/2006/relationships/hyperlink" Target="mailto:al_email@tutanota.com" TargetMode="External"/><Relationship Id="rId48" Type="http://schemas.openxmlformats.org/officeDocument/2006/relationships/hyperlink" Target="mailto:kimnle002@gmail.com" TargetMode="External"/><Relationship Id="rId64" Type="http://schemas.openxmlformats.org/officeDocument/2006/relationships/hyperlink" Target="mailto:claireroseluxford@gmail.com" TargetMode="External"/><Relationship Id="rId69" Type="http://schemas.openxmlformats.org/officeDocument/2006/relationships/hyperlink" Target="mailto:melinda_fonseka@hotmail.com" TargetMode="External"/><Relationship Id="rId113" Type="http://schemas.openxmlformats.org/officeDocument/2006/relationships/hyperlink" Target="mailto:RuiLing.Yew@fittodrive.org.au" TargetMode="External"/><Relationship Id="rId118" Type="http://schemas.openxmlformats.org/officeDocument/2006/relationships/hyperlink" Target="mailto:avery.morley@fittodrive.org.au" TargetMode="External"/><Relationship Id="rId80" Type="http://schemas.openxmlformats.org/officeDocument/2006/relationships/hyperlink" Target="mailto:kimberly.nguyen@f2d.com.au" TargetMode="External"/><Relationship Id="rId85" Type="http://schemas.openxmlformats.org/officeDocument/2006/relationships/hyperlink" Target="mailto:madeleine.paulson@f2d.com.au" TargetMode="External"/><Relationship Id="rId12" Type="http://schemas.openxmlformats.org/officeDocument/2006/relationships/hyperlink" Target="mailto:kathy.zu@f2d.com.au" TargetMode="External"/><Relationship Id="rId17" Type="http://schemas.openxmlformats.org/officeDocument/2006/relationships/hyperlink" Target="mailto:mitch.groenewald@f2d.com.au" TargetMode="External"/><Relationship Id="rId33" Type="http://schemas.openxmlformats.org/officeDocument/2006/relationships/hyperlink" Target="mailto:stewartzoee@gmail.com" TargetMode="External"/><Relationship Id="rId38" Type="http://schemas.openxmlformats.org/officeDocument/2006/relationships/hyperlink" Target="mailto:cullenpoppy29@gmail.com" TargetMode="External"/><Relationship Id="rId59" Type="http://schemas.openxmlformats.org/officeDocument/2006/relationships/hyperlink" Target="mailto:zefeiteo@gmail.com" TargetMode="External"/><Relationship Id="rId103" Type="http://schemas.openxmlformats.org/officeDocument/2006/relationships/hyperlink" Target="mailto:michael.anandan@fittodrive.org.au" TargetMode="External"/><Relationship Id="rId108" Type="http://schemas.openxmlformats.org/officeDocument/2006/relationships/hyperlink" Target="mailto:kathyzu93@gmail.com" TargetMode="External"/><Relationship Id="rId54" Type="http://schemas.openxmlformats.org/officeDocument/2006/relationships/hyperlink" Target="mailto:siobhan.daws@hotmail.com" TargetMode="External"/><Relationship Id="rId70" Type="http://schemas.openxmlformats.org/officeDocument/2006/relationships/hyperlink" Target="mailto:njong@live.com.au" TargetMode="External"/><Relationship Id="rId75" Type="http://schemas.openxmlformats.org/officeDocument/2006/relationships/hyperlink" Target="mailto:Amber.Mckenzie@fittodrive.org.au" TargetMode="External"/><Relationship Id="rId91" Type="http://schemas.openxmlformats.org/officeDocument/2006/relationships/hyperlink" Target="mailto:alena.bondarchuk@f2d.com.au" TargetMode="External"/><Relationship Id="rId96" Type="http://schemas.openxmlformats.org/officeDocument/2006/relationships/hyperlink" Target="mailto:cassandra.ferrito@fittodrive.org.au" TargetMode="External"/><Relationship Id="rId1" Type="http://schemas.openxmlformats.org/officeDocument/2006/relationships/hyperlink" Target="mailto:john.dinh@f2d.com.au" TargetMode="External"/><Relationship Id="rId6" Type="http://schemas.openxmlformats.org/officeDocument/2006/relationships/hyperlink" Target="mailto:hussain.rezaie@f2d.com.au" TargetMode="External"/><Relationship Id="rId23" Type="http://schemas.openxmlformats.org/officeDocument/2006/relationships/hyperlink" Target="mailto:sajad.safaei@f2d.com.au" TargetMode="External"/><Relationship Id="rId28" Type="http://schemas.openxmlformats.org/officeDocument/2006/relationships/hyperlink" Target="mailto:tian.martin@mackillop.org.au" TargetMode="External"/><Relationship Id="rId49" Type="http://schemas.openxmlformats.org/officeDocument/2006/relationships/hyperlink" Target="mailto:john.dinh.24@gmail.com" TargetMode="External"/><Relationship Id="rId114" Type="http://schemas.openxmlformats.org/officeDocument/2006/relationships/hyperlink" Target="mailto:dominique.dinh@fittodrive.org.au" TargetMode="External"/><Relationship Id="rId119" Type="http://schemas.openxmlformats.org/officeDocument/2006/relationships/hyperlink" Target="mailto:charles.morgan@fittodrive.org.au" TargetMode="External"/><Relationship Id="rId10" Type="http://schemas.openxmlformats.org/officeDocument/2006/relationships/hyperlink" Target="mailto:natalie.jong@f2d.com.au" TargetMode="External"/><Relationship Id="rId31" Type="http://schemas.openxmlformats.org/officeDocument/2006/relationships/hyperlink" Target="mailto:liam.metcalfe501@gmail.com" TargetMode="External"/><Relationship Id="rId44" Type="http://schemas.openxmlformats.org/officeDocument/2006/relationships/hyperlink" Target="mailto:stasi.romano@gmail.com" TargetMode="External"/><Relationship Id="rId52" Type="http://schemas.openxmlformats.org/officeDocument/2006/relationships/hyperlink" Target="mailto:jaidansharma@gmail.com" TargetMode="External"/><Relationship Id="rId60" Type="http://schemas.openxmlformats.org/officeDocument/2006/relationships/hyperlink" Target="mailto:mynameisgradwell@gmail.com" TargetMode="External"/><Relationship Id="rId65" Type="http://schemas.openxmlformats.org/officeDocument/2006/relationships/hyperlink" Target="mailto:cfaithv@gmail.com" TargetMode="External"/><Relationship Id="rId73" Type="http://schemas.openxmlformats.org/officeDocument/2006/relationships/hyperlink" Target="mailto:Liam.Metcalfe@fittodrive.org.au" TargetMode="External"/><Relationship Id="rId78" Type="http://schemas.openxmlformats.org/officeDocument/2006/relationships/hyperlink" Target="mailto:Candice.Vitug@fittodrive.org.au" TargetMode="External"/><Relationship Id="rId81" Type="http://schemas.openxmlformats.org/officeDocument/2006/relationships/hyperlink" Target="mailto:Jacob.Beshara@fittodrive.org.au" TargetMode="External"/><Relationship Id="rId86" Type="http://schemas.openxmlformats.org/officeDocument/2006/relationships/hyperlink" Target="mailto:sarah.canning@f2d.com.au" TargetMode="External"/><Relationship Id="rId94" Type="http://schemas.openxmlformats.org/officeDocument/2006/relationships/hyperlink" Target="mailto:brad.crofts@f2d.com.au" TargetMode="External"/><Relationship Id="rId99" Type="http://schemas.openxmlformats.org/officeDocument/2006/relationships/hyperlink" Target="mailto:alex.cairns.j@gmail.com" TargetMode="External"/><Relationship Id="rId101" Type="http://schemas.openxmlformats.org/officeDocument/2006/relationships/hyperlink" Target="mailto:will.tremain@fittodrive.org.au" TargetMode="External"/><Relationship Id="rId4" Type="http://schemas.openxmlformats.org/officeDocument/2006/relationships/hyperlink" Target="mailto:riya.chhetry@f2d.com.au" TargetMode="External"/><Relationship Id="rId9" Type="http://schemas.openxmlformats.org/officeDocument/2006/relationships/hyperlink" Target="mailto:lauren.situ@f2d.com.au" TargetMode="External"/><Relationship Id="rId13" Type="http://schemas.openxmlformats.org/officeDocument/2006/relationships/hyperlink" Target="mailto:georgia.symmons@f2d.com.au" TargetMode="External"/><Relationship Id="rId18" Type="http://schemas.openxmlformats.org/officeDocument/2006/relationships/hyperlink" Target="mailto:hamish.millerd@f2d.com.au" TargetMode="External"/><Relationship Id="rId39" Type="http://schemas.openxmlformats.org/officeDocument/2006/relationships/hyperlink" Target="mailto:sarahannecanning1@gmail.com" TargetMode="External"/><Relationship Id="rId109" Type="http://schemas.openxmlformats.org/officeDocument/2006/relationships/hyperlink" Target="mailto:Michaeljanandan@gmail.com" TargetMode="External"/><Relationship Id="rId34" Type="http://schemas.openxmlformats.org/officeDocument/2006/relationships/hyperlink" Target="mailto:me@natbeaton.com" TargetMode="External"/><Relationship Id="rId50" Type="http://schemas.openxmlformats.org/officeDocument/2006/relationships/hyperlink" Target="mailto:riyachhetry07@gmail.com" TargetMode="External"/><Relationship Id="rId55" Type="http://schemas.openxmlformats.org/officeDocument/2006/relationships/hyperlink" Target="mailto:violetjeanburgess@live.com" TargetMode="External"/><Relationship Id="rId76" Type="http://schemas.openxmlformats.org/officeDocument/2006/relationships/hyperlink" Target="mailto:Natalie.Beaton@fittodrive.org.au" TargetMode="External"/><Relationship Id="rId97" Type="http://schemas.openxmlformats.org/officeDocument/2006/relationships/hyperlink" Target="mailto:jack.obrien@fittodrive.org.au" TargetMode="External"/><Relationship Id="rId104" Type="http://schemas.openxmlformats.org/officeDocument/2006/relationships/hyperlink" Target="mailto:joandrea.remigio@fittodrive.org.au" TargetMode="External"/><Relationship Id="rId7" Type="http://schemas.openxmlformats.org/officeDocument/2006/relationships/hyperlink" Target="mailto:jack.carpenter@f2d.com.au" TargetMode="External"/><Relationship Id="rId71" Type="http://schemas.openxmlformats.org/officeDocument/2006/relationships/hyperlink" Target="mailto:Jesse.Spithill@fittodrive.org.au" TargetMode="External"/><Relationship Id="rId92" Type="http://schemas.openxmlformats.org/officeDocument/2006/relationships/hyperlink" Target="mailto:melissa.burns@f2d.com.au" TargetMode="External"/><Relationship Id="rId2" Type="http://schemas.openxmlformats.org/officeDocument/2006/relationships/hyperlink" Target="mailto:apoorva.sreejith@f2d.com.au" TargetMode="External"/><Relationship Id="rId29" Type="http://schemas.openxmlformats.org/officeDocument/2006/relationships/hyperlink" Target="mailto:Sajad.10@hotmail.com" TargetMode="External"/><Relationship Id="rId24" Type="http://schemas.openxmlformats.org/officeDocument/2006/relationships/hyperlink" Target="mailto:teja.reddy@f2d.com.au" TargetMode="External"/><Relationship Id="rId40" Type="http://schemas.openxmlformats.org/officeDocument/2006/relationships/hyperlink" Target="mailto:paulsonm1990@gmail.com" TargetMode="External"/><Relationship Id="rId45" Type="http://schemas.openxmlformats.org/officeDocument/2006/relationships/hyperlink" Target="mailto:andreasandiego.a@gmail.com" TargetMode="External"/><Relationship Id="rId66" Type="http://schemas.openxmlformats.org/officeDocument/2006/relationships/hyperlink" Target="mailto:laurensitu3288@gmail.com" TargetMode="External"/><Relationship Id="rId87" Type="http://schemas.openxmlformats.org/officeDocument/2006/relationships/hyperlink" Target="mailto:andrea.sandiego@f2d.com.au" TargetMode="External"/><Relationship Id="rId110" Type="http://schemas.openxmlformats.org/officeDocument/2006/relationships/hyperlink" Target="mailto:danni.hickey@fittodrive.org.au" TargetMode="External"/><Relationship Id="rId115" Type="http://schemas.openxmlformats.org/officeDocument/2006/relationships/hyperlink" Target="mailto:em.dewhurst@fittodrive.org.au" TargetMode="External"/><Relationship Id="rId61" Type="http://schemas.openxmlformats.org/officeDocument/2006/relationships/hyperlink" Target="mailto:lachlanmc97@gmail.com" TargetMode="External"/><Relationship Id="rId82" Type="http://schemas.openxmlformats.org/officeDocument/2006/relationships/hyperlink" Target="mailto:stasi.romano@f2d.com.au" TargetMode="External"/><Relationship Id="rId19" Type="http://schemas.openxmlformats.org/officeDocument/2006/relationships/hyperlink" Target="mailto:mel.fonseka@f2d.com.au" TargetMode="External"/><Relationship Id="rId14" Type="http://schemas.openxmlformats.org/officeDocument/2006/relationships/hyperlink" Target="mailto:peta.simpson@f2d.com.au" TargetMode="External"/><Relationship Id="rId30" Type="http://schemas.openxmlformats.org/officeDocument/2006/relationships/hyperlink" Target="mailto:conniewan0328@gmail.com" TargetMode="External"/><Relationship Id="rId35" Type="http://schemas.openxmlformats.org/officeDocument/2006/relationships/hyperlink" Target="mailto:elinagrace1999@gmail.com" TargetMode="External"/><Relationship Id="rId56" Type="http://schemas.openxmlformats.org/officeDocument/2006/relationships/hyperlink" Target="mailto:jacobbeshara@gmail.com" TargetMode="External"/><Relationship Id="rId77" Type="http://schemas.openxmlformats.org/officeDocument/2006/relationships/hyperlink" Target="mailto:tessa.canning@f2d.com.au" TargetMode="External"/><Relationship Id="rId100" Type="http://schemas.openxmlformats.org/officeDocument/2006/relationships/hyperlink" Target="mailto:mietta.symmons@fittodrive.org.au" TargetMode="External"/><Relationship Id="rId105" Type="http://schemas.openxmlformats.org/officeDocument/2006/relationships/hyperlink" Target="mailto:debi.desilva@fittodrive.org.au" TargetMode="External"/><Relationship Id="rId8" Type="http://schemas.openxmlformats.org/officeDocument/2006/relationships/hyperlink" Target="mailto:claire.luxford@f2d.com.au" TargetMode="External"/><Relationship Id="rId51" Type="http://schemas.openxmlformats.org/officeDocument/2006/relationships/hyperlink" Target="mailto:ttejareddy.93@gmail.com" TargetMode="External"/><Relationship Id="rId72" Type="http://schemas.openxmlformats.org/officeDocument/2006/relationships/hyperlink" Target="mailto:Zoe.Stewart@fittodrive.org.au" TargetMode="External"/><Relationship Id="rId93" Type="http://schemas.openxmlformats.org/officeDocument/2006/relationships/hyperlink" Target="mailto:Alan.Nguyen@fittodrive.org.au" TargetMode="External"/><Relationship Id="rId98" Type="http://schemas.openxmlformats.org/officeDocument/2006/relationships/hyperlink" Target="mailto:Alexandra.Cairns@fittodrive.org.au" TargetMode="External"/><Relationship Id="rId3" Type="http://schemas.openxmlformats.org/officeDocument/2006/relationships/hyperlink" Target="mailto:alan.gruner@f2d.com.au" TargetMode="External"/><Relationship Id="rId25" Type="http://schemas.openxmlformats.org/officeDocument/2006/relationships/hyperlink" Target="mailto:harry.barley@f2d.com.au" TargetMode="External"/><Relationship Id="rId46" Type="http://schemas.openxmlformats.org/officeDocument/2006/relationships/hyperlink" Target="mailto:apoorvasreejith99@gmail.com" TargetMode="External"/><Relationship Id="rId67" Type="http://schemas.openxmlformats.org/officeDocument/2006/relationships/hyperlink" Target="mailto:tarac583@gmail.com" TargetMode="External"/><Relationship Id="rId116" Type="http://schemas.openxmlformats.org/officeDocument/2006/relationships/hyperlink" Target="mailto:isabel.byrne@fittodrive.org.au" TargetMode="External"/><Relationship Id="rId20" Type="http://schemas.openxmlformats.org/officeDocument/2006/relationships/hyperlink" Target="mailto:Tian.Martin@fittodrive.org.au" TargetMode="External"/><Relationship Id="rId41" Type="http://schemas.openxmlformats.org/officeDocument/2006/relationships/hyperlink" Target="mailto:kathleen.c@live.com.au" TargetMode="External"/><Relationship Id="rId62" Type="http://schemas.openxmlformats.org/officeDocument/2006/relationships/hyperlink" Target="mailto:camjduncan@hotmail.com" TargetMode="External"/><Relationship Id="rId83" Type="http://schemas.openxmlformats.org/officeDocument/2006/relationships/hyperlink" Target="mailto:violet.burgess@f2d.com.au" TargetMode="External"/><Relationship Id="rId88" Type="http://schemas.openxmlformats.org/officeDocument/2006/relationships/hyperlink" Target="mailto:Samantha.Lam@fittodrive.org.au" TargetMode="External"/><Relationship Id="rId111" Type="http://schemas.openxmlformats.org/officeDocument/2006/relationships/hyperlink" Target="mailto:joshuawilsondouglas@gmail.com" TargetMode="External"/><Relationship Id="rId15" Type="http://schemas.openxmlformats.org/officeDocument/2006/relationships/hyperlink" Target="mailto:kim.le@f2d.com.au" TargetMode="External"/><Relationship Id="rId36" Type="http://schemas.openxmlformats.org/officeDocument/2006/relationships/hyperlink" Target="mailto:Amber.jayne.mckenzie@gmail.com" TargetMode="External"/><Relationship Id="rId57" Type="http://schemas.openxmlformats.org/officeDocument/2006/relationships/hyperlink" Target="mailto:lamkhanhnhu98@gmail.com" TargetMode="External"/><Relationship Id="rId106" Type="http://schemas.openxmlformats.org/officeDocument/2006/relationships/hyperlink" Target="mailto:ryan.pitts@fittodrive.org.a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Katrina%20King,%20kik@wantirnacollege.vic.edu.au"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3" Type="http://schemas.openxmlformats.org/officeDocument/2006/relationships/hyperlink" Target="mailto:Kris%20Kasmawan%20kkasmawan@moreland.vic.gov.au" TargetMode="External"/><Relationship Id="rId2" Type="http://schemas.openxmlformats.org/officeDocument/2006/relationships/hyperlink" Target="mailto:Lisa%20Bagnati%20lbagnati@mvcc.vic.gov.au" TargetMode="External"/><Relationship Id="rId1" Type="http://schemas.openxmlformats.org/officeDocument/2006/relationships/hyperlink" Target="mailto:Lisette%20Pine;%20lisette.pine@knox.vic.gov.au" TargetMode="External"/><Relationship Id="rId6" Type="http://schemas.openxmlformats.org/officeDocument/2006/relationships/hyperlink" Target="mailto:%3crotaryclubmaffra@gmail.com%3e%20%20or%20%3cmaffrasecretary@rotary9820.org.au%3e%20&amp;%20Jeanette%20Henwood%20(SRC)%20%3cJeanette.Henwood@ap.jll.com" TargetMode="External"/><Relationship Id="rId5" Type="http://schemas.openxmlformats.org/officeDocument/2006/relationships/hyperlink" Target="https://cia.communityenterprisefoundation.com.au/Program/Index/1?_ga=2.211232662.280437433.1683598446-426514891.1683598446&amp;_gl=1*gtf4iu*_ga*NDI2NTE0ODkxLjE2ODM1OTg0NDY.*_ga_8G245KPFM1*MTY4MzYwNTkxMy4zLjAuMTY4MzYwNTkyMy41MC4wLjA" TargetMode="External"/><Relationship Id="rId4" Type="http://schemas.openxmlformats.org/officeDocument/2006/relationships/hyperlink" Target="mailto:Chris%20Hui%20&#160;;%20chris.hui@whitehorse.vic.gov.a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EDDD3-76E4-4879-B750-100F20629484}">
  <sheetPr codeName="Sheet9">
    <tabColor rgb="FFFFEFFF"/>
  </sheetPr>
  <dimension ref="B1:L34"/>
  <sheetViews>
    <sheetView showGridLines="0" workbookViewId="0">
      <selection activeCell="N1" sqref="N1"/>
    </sheetView>
  </sheetViews>
  <sheetFormatPr defaultColWidth="9.140625" defaultRowHeight="15"/>
  <cols>
    <col min="1" max="1" width="9.140625" style="2980"/>
    <col min="2" max="2" width="1.42578125" style="2980" customWidth="1"/>
    <col min="3" max="3" width="20.7109375" style="2980" customWidth="1"/>
    <col min="4" max="4" width="1.42578125" style="2980" customWidth="1"/>
    <col min="5" max="5" width="20.7109375" style="2980" customWidth="1"/>
    <col min="6" max="8" width="1.42578125" style="2980" customWidth="1"/>
    <col min="9" max="9" width="20.7109375" style="2980" customWidth="1"/>
    <col min="10" max="10" width="1.42578125" style="2980" customWidth="1"/>
    <col min="11" max="11" width="20.7109375" style="2980" customWidth="1"/>
    <col min="12" max="12" width="1.42578125" style="2980" customWidth="1"/>
    <col min="13" max="16384" width="9.140625" style="2980"/>
  </cols>
  <sheetData>
    <row r="1" spans="2:12" ht="15.75" thickBot="1">
      <c r="B1" s="4197" t="s">
        <v>0</v>
      </c>
      <c r="C1" s="4197"/>
      <c r="D1" s="4197"/>
      <c r="E1" s="4197"/>
      <c r="F1" s="4197"/>
      <c r="G1" s="4197"/>
      <c r="H1" s="4197"/>
      <c r="I1" s="4197"/>
      <c r="J1" s="4197"/>
      <c r="K1" s="4197"/>
      <c r="L1" s="4197"/>
    </row>
    <row r="2" spans="2:12" ht="15" customHeight="1" thickBot="1">
      <c r="B2" s="2998"/>
      <c r="C2" s="2999"/>
      <c r="D2" s="3000"/>
      <c r="E2" s="3000"/>
      <c r="F2" s="3001"/>
      <c r="G2" s="3002"/>
      <c r="H2" s="3003"/>
      <c r="I2" s="3000"/>
      <c r="J2" s="3000"/>
      <c r="K2" s="3000"/>
      <c r="L2" s="3001"/>
    </row>
    <row r="3" spans="2:12">
      <c r="B3" s="3004"/>
      <c r="C3" s="4198" t="s">
        <v>1</v>
      </c>
      <c r="D3" s="4198"/>
      <c r="E3" s="4199"/>
      <c r="F3" s="3005"/>
      <c r="G3" s="3006"/>
      <c r="H3" s="3004"/>
      <c r="I3" s="4200" t="s">
        <v>2</v>
      </c>
      <c r="J3" s="4200"/>
      <c r="K3" s="4200"/>
      <c r="L3" s="3007"/>
    </row>
    <row r="4" spans="2:12">
      <c r="B4" s="3004"/>
      <c r="C4" t="s">
        <v>3</v>
      </c>
      <c r="D4" s="3008"/>
      <c r="E4" t="s">
        <v>4</v>
      </c>
      <c r="F4" s="3004"/>
      <c r="G4" s="3009"/>
      <c r="H4" s="3004"/>
      <c r="I4" t="s">
        <v>5</v>
      </c>
      <c r="J4" s="3008"/>
      <c r="K4" s="3010" t="s">
        <v>6</v>
      </c>
      <c r="L4" s="3004"/>
    </row>
    <row r="5" spans="2:12">
      <c r="B5" s="3004"/>
      <c r="C5" t="s">
        <v>7</v>
      </c>
      <c r="D5" s="3008"/>
      <c r="E5" t="s">
        <v>8</v>
      </c>
      <c r="F5" s="3004"/>
      <c r="G5" s="3009"/>
      <c r="H5" s="3004"/>
      <c r="I5" t="s">
        <v>9</v>
      </c>
      <c r="J5" s="3008"/>
      <c r="K5" s="3010" t="s">
        <v>10</v>
      </c>
      <c r="L5" s="3004"/>
    </row>
    <row r="6" spans="2:12">
      <c r="B6" s="3004"/>
      <c r="C6" t="s">
        <v>11</v>
      </c>
      <c r="D6" s="3008"/>
      <c r="E6" t="s">
        <v>12</v>
      </c>
      <c r="F6" s="3004"/>
      <c r="G6" s="3009"/>
      <c r="H6" s="3004"/>
      <c r="I6" t="s">
        <v>13</v>
      </c>
      <c r="J6" s="3008"/>
      <c r="K6" s="3010" t="s">
        <v>14</v>
      </c>
      <c r="L6" s="3004"/>
    </row>
    <row r="7" spans="2:12">
      <c r="B7" s="3004"/>
      <c r="C7" t="s">
        <v>15</v>
      </c>
      <c r="D7" s="3008"/>
      <c r="E7" t="s">
        <v>16</v>
      </c>
      <c r="F7" s="3004"/>
      <c r="G7" s="3009"/>
      <c r="H7" s="3004"/>
      <c r="I7" t="s">
        <v>17</v>
      </c>
      <c r="J7" s="3008"/>
      <c r="K7" s="3010" t="s">
        <v>18</v>
      </c>
      <c r="L7" s="3004"/>
    </row>
    <row r="8" spans="2:12">
      <c r="B8" s="3004"/>
      <c r="C8" t="s">
        <v>19</v>
      </c>
      <c r="D8" s="3008"/>
      <c r="E8" t="s">
        <v>20</v>
      </c>
      <c r="F8" s="3004"/>
      <c r="G8" s="3009"/>
      <c r="H8" s="3004"/>
      <c r="I8" t="s">
        <v>21</v>
      </c>
      <c r="J8" s="3008"/>
      <c r="K8" s="3010" t="s">
        <v>22</v>
      </c>
      <c r="L8" s="3004"/>
    </row>
    <row r="9" spans="2:12">
      <c r="B9" s="3004"/>
      <c r="C9" t="s">
        <v>23</v>
      </c>
      <c r="D9" s="3008"/>
      <c r="E9" t="s">
        <v>24</v>
      </c>
      <c r="F9" s="3004"/>
      <c r="G9" s="3009"/>
      <c r="H9" s="3004"/>
      <c r="I9" t="s">
        <v>25</v>
      </c>
      <c r="J9" s="3008"/>
      <c r="K9" s="3010" t="s">
        <v>26</v>
      </c>
      <c r="L9" s="3004"/>
    </row>
    <row r="10" spans="2:12">
      <c r="B10" s="3004"/>
      <c r="C10" t="s">
        <v>27</v>
      </c>
      <c r="D10" s="3008"/>
      <c r="E10" t="s">
        <v>28</v>
      </c>
      <c r="F10" s="3004"/>
      <c r="G10" s="3009"/>
      <c r="H10" s="3004"/>
      <c r="I10" t="s">
        <v>29</v>
      </c>
      <c r="J10" s="3008"/>
      <c r="K10" s="3010" t="s">
        <v>30</v>
      </c>
      <c r="L10" s="3004"/>
    </row>
    <row r="11" spans="2:12">
      <c r="B11" s="3004"/>
      <c r="C11" t="s">
        <v>31</v>
      </c>
      <c r="D11" s="3008"/>
      <c r="E11" t="s">
        <v>32</v>
      </c>
      <c r="F11" s="3004"/>
      <c r="G11" s="3009"/>
      <c r="H11" s="3004"/>
      <c r="I11" t="s">
        <v>33</v>
      </c>
      <c r="J11" s="3008"/>
      <c r="K11" s="3010" t="s">
        <v>34</v>
      </c>
      <c r="L11" s="3004"/>
    </row>
    <row r="12" spans="2:12">
      <c r="B12" s="3004"/>
      <c r="C12" t="s">
        <v>35</v>
      </c>
      <c r="D12" s="3008"/>
      <c r="E12" t="s">
        <v>36</v>
      </c>
      <c r="F12" s="3004"/>
      <c r="G12" s="3009"/>
      <c r="H12" s="3004"/>
      <c r="I12" t="s">
        <v>37</v>
      </c>
      <c r="J12" s="3008"/>
      <c r="K12" s="3010" t="s">
        <v>38</v>
      </c>
      <c r="L12" s="3004"/>
    </row>
    <row r="13" spans="2:12">
      <c r="B13" s="3004"/>
      <c r="C13" t="s">
        <v>39</v>
      </c>
      <c r="D13" s="3008"/>
      <c r="E13" t="s">
        <v>40</v>
      </c>
      <c r="F13" s="3004"/>
      <c r="G13" s="3009"/>
      <c r="H13" s="3004"/>
      <c r="I13" t="s">
        <v>41</v>
      </c>
      <c r="J13" s="3008"/>
      <c r="K13" s="3010" t="s">
        <v>42</v>
      </c>
      <c r="L13" s="3004"/>
    </row>
    <row r="14" spans="2:12">
      <c r="B14" s="3004"/>
      <c r="C14" t="s">
        <v>43</v>
      </c>
      <c r="D14" s="3008"/>
      <c r="E14" t="s">
        <v>44</v>
      </c>
      <c r="F14" s="3004"/>
      <c r="G14" s="3009"/>
      <c r="H14" s="3004"/>
      <c r="I14" t="s">
        <v>45</v>
      </c>
      <c r="J14" s="3008"/>
      <c r="K14" s="3010" t="s">
        <v>46</v>
      </c>
      <c r="L14" s="3004"/>
    </row>
    <row r="15" spans="2:12">
      <c r="B15" s="3004"/>
      <c r="C15" t="s">
        <v>47</v>
      </c>
      <c r="D15" s="3008"/>
      <c r="E15" t="s">
        <v>48</v>
      </c>
      <c r="F15" s="3004"/>
      <c r="G15" s="3009"/>
      <c r="H15" s="3004"/>
      <c r="I15" t="s">
        <v>49</v>
      </c>
      <c r="J15" s="3008"/>
      <c r="K15" s="3010" t="s">
        <v>50</v>
      </c>
      <c r="L15" s="3004"/>
    </row>
    <row r="16" spans="2:12">
      <c r="B16" s="3004"/>
      <c r="C16" t="s">
        <v>51</v>
      </c>
      <c r="D16" s="3008"/>
      <c r="E16" t="s">
        <v>52</v>
      </c>
      <c r="F16" s="3004"/>
      <c r="G16" s="3009"/>
      <c r="H16" s="3004"/>
      <c r="I16" t="s">
        <v>53</v>
      </c>
      <c r="J16" s="3008"/>
      <c r="K16" s="3010" t="s">
        <v>54</v>
      </c>
      <c r="L16" s="3004"/>
    </row>
    <row r="17" spans="2:12">
      <c r="B17" s="3004"/>
      <c r="C17" t="s">
        <v>55</v>
      </c>
      <c r="D17" s="3008"/>
      <c r="E17" t="s">
        <v>56</v>
      </c>
      <c r="F17" s="3004"/>
      <c r="G17" s="3009"/>
      <c r="H17" s="3004"/>
      <c r="I17" t="s">
        <v>57</v>
      </c>
      <c r="J17" s="3008"/>
      <c r="K17" s="3010" t="s">
        <v>58</v>
      </c>
      <c r="L17" s="3004"/>
    </row>
    <row r="18" spans="2:12">
      <c r="B18" s="3004"/>
      <c r="C18"/>
      <c r="D18" s="3008"/>
      <c r="E18" t="s">
        <v>59</v>
      </c>
      <c r="F18" s="3004"/>
      <c r="G18" s="3009"/>
      <c r="H18" s="3004"/>
      <c r="I18" t="s">
        <v>60</v>
      </c>
      <c r="J18" s="3008"/>
      <c r="K18" s="3010" t="s">
        <v>61</v>
      </c>
      <c r="L18" s="3004"/>
    </row>
    <row r="19" spans="2:12">
      <c r="B19" s="3004"/>
      <c r="C19"/>
      <c r="D19" s="3008"/>
      <c r="E19" t="s">
        <v>62</v>
      </c>
      <c r="F19" s="3004"/>
      <c r="G19" s="3009"/>
      <c r="H19" s="3004"/>
      <c r="I19" t="s">
        <v>63</v>
      </c>
      <c r="J19" s="3008"/>
      <c r="K19" s="3010" t="s">
        <v>64</v>
      </c>
      <c r="L19" s="3004"/>
    </row>
    <row r="20" spans="2:12">
      <c r="B20" s="3004"/>
      <c r="C20"/>
      <c r="D20" s="3008"/>
      <c r="E20" t="s">
        <v>65</v>
      </c>
      <c r="F20" s="3004"/>
      <c r="G20" s="3009"/>
      <c r="H20" s="3004"/>
      <c r="I20" t="s">
        <v>66</v>
      </c>
      <c r="J20" s="3008"/>
      <c r="K20" s="3010" t="s">
        <v>67</v>
      </c>
      <c r="L20" s="3004"/>
    </row>
    <row r="21" spans="2:12">
      <c r="B21" s="3004"/>
      <c r="C21"/>
      <c r="D21" s="3011"/>
      <c r="E21" s="3012"/>
      <c r="F21" s="3013"/>
      <c r="G21" s="3012"/>
      <c r="H21" s="3004"/>
      <c r="I21" t="s">
        <v>68</v>
      </c>
      <c r="J21" s="3011"/>
      <c r="K21" s="3010" t="s">
        <v>69</v>
      </c>
      <c r="L21" s="3013"/>
    </row>
    <row r="22" spans="2:12">
      <c r="B22" s="3004"/>
      <c r="C22"/>
      <c r="D22" s="3008"/>
      <c r="E22" s="3009"/>
      <c r="F22" s="3004"/>
      <c r="G22" s="3009"/>
      <c r="H22" s="3004"/>
      <c r="I22" t="s">
        <v>70</v>
      </c>
      <c r="J22" s="3008"/>
      <c r="K22" s="3010" t="s">
        <v>71</v>
      </c>
      <c r="L22" s="3004"/>
    </row>
    <row r="23" spans="2:12">
      <c r="B23" s="3004"/>
      <c r="C23"/>
      <c r="D23" s="3008"/>
      <c r="E23" s="3009"/>
      <c r="F23" s="3004"/>
      <c r="G23" s="3009"/>
      <c r="H23" s="3004"/>
      <c r="I23" t="s">
        <v>72</v>
      </c>
      <c r="J23" s="3008"/>
      <c r="K23" s="3010" t="s">
        <v>73</v>
      </c>
      <c r="L23" s="3004"/>
    </row>
    <row r="24" spans="2:12">
      <c r="B24" s="3004"/>
      <c r="C24"/>
      <c r="D24" s="3008"/>
      <c r="E24" s="3009"/>
      <c r="F24" s="3004"/>
      <c r="G24" s="3009"/>
      <c r="H24" s="3004"/>
      <c r="I24" t="s">
        <v>74</v>
      </c>
      <c r="J24" s="3008"/>
      <c r="K24" s="3010" t="s">
        <v>75</v>
      </c>
      <c r="L24" s="3004"/>
    </row>
    <row r="25" spans="2:12">
      <c r="B25" s="3004"/>
      <c r="C25"/>
      <c r="D25" s="3008"/>
      <c r="E25" s="3009"/>
      <c r="F25" s="3004"/>
      <c r="G25" s="3009"/>
      <c r="H25" s="3004"/>
      <c r="I25" t="s">
        <v>76</v>
      </c>
      <c r="J25" s="3008"/>
      <c r="K25" s="3010" t="s">
        <v>77</v>
      </c>
      <c r="L25" s="3004"/>
    </row>
    <row r="26" spans="2:12">
      <c r="B26" s="3004"/>
      <c r="C26"/>
      <c r="D26" s="3008"/>
      <c r="E26" s="3009"/>
      <c r="F26" s="3004"/>
      <c r="G26" s="3009"/>
      <c r="H26" s="3004"/>
      <c r="I26" t="s">
        <v>78</v>
      </c>
      <c r="J26" s="3008"/>
      <c r="K26" s="3010" t="s">
        <v>79</v>
      </c>
      <c r="L26" s="3004"/>
    </row>
    <row r="27" spans="2:12" ht="15.75" thickBot="1">
      <c r="B27" s="3004"/>
      <c r="C27"/>
      <c r="D27" s="3008"/>
      <c r="E27" s="3009"/>
      <c r="F27" s="3004"/>
      <c r="G27" s="3009"/>
      <c r="H27" s="3004"/>
      <c r="I27" t="s">
        <v>80</v>
      </c>
      <c r="J27" s="3008"/>
      <c r="K27" t="s">
        <v>81</v>
      </c>
      <c r="L27" s="3004"/>
    </row>
    <row r="28" spans="2:12" ht="9.9499999999999993" customHeight="1" thickBot="1">
      <c r="B28" s="3014"/>
      <c r="C28" s="2999"/>
      <c r="D28" s="3000"/>
      <c r="E28" s="3000"/>
      <c r="F28" s="3015"/>
      <c r="H28" s="3016"/>
      <c r="I28" s="3000"/>
      <c r="J28" s="3000"/>
      <c r="K28" s="3000"/>
      <c r="L28" s="3015"/>
    </row>
    <row r="29" spans="2:12">
      <c r="B29" s="3017"/>
      <c r="C29"/>
    </row>
    <row r="30" spans="2:12">
      <c r="C30"/>
    </row>
    <row r="31" spans="2:12">
      <c r="C31"/>
    </row>
    <row r="32" spans="2:12">
      <c r="C32"/>
    </row>
    <row r="33" spans="3:3">
      <c r="C33"/>
    </row>
    <row r="34" spans="3:3">
      <c r="C34" s="3018"/>
    </row>
  </sheetData>
  <mergeCells count="3">
    <mergeCell ref="B1:L1"/>
    <mergeCell ref="C3:E3"/>
    <mergeCell ref="I3:K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6686D-A625-406B-BDB1-E874E2A5B2CF}">
  <sheetPr codeName="Sheet2">
    <tabColor rgb="FFA9D08E"/>
  </sheetPr>
  <dimension ref="A1:AF952"/>
  <sheetViews>
    <sheetView tabSelected="1" zoomScaleNormal="100" workbookViewId="0">
      <pane xSplit="2" ySplit="2" topLeftCell="C119" activePane="bottomRight" state="frozen"/>
      <selection pane="bottomRight" activeCell="W457" sqref="W457"/>
      <selection pane="bottomLeft" activeCell="A3" sqref="A3"/>
      <selection pane="topRight" activeCell="B1" sqref="B1"/>
    </sheetView>
  </sheetViews>
  <sheetFormatPr defaultColWidth="9.140625" defaultRowHeight="12.75"/>
  <cols>
    <col min="1" max="1" width="18.42578125" style="2851" customWidth="1"/>
    <col min="2" max="2" width="49.42578125" style="2906" customWidth="1"/>
    <col min="3" max="3" width="14.42578125" style="2907" customWidth="1"/>
    <col min="4" max="4" width="38.5703125" style="2851" customWidth="1"/>
    <col min="5" max="5" width="46.28515625" style="2851" customWidth="1"/>
    <col min="6" max="6" width="20" style="2851" customWidth="1"/>
    <col min="7" max="7" width="13.42578125" style="2851" customWidth="1"/>
    <col min="8" max="8" width="6.5703125" style="2851" customWidth="1"/>
    <col min="9" max="9" width="7.85546875" style="2851" customWidth="1"/>
    <col min="10" max="10" width="7.42578125" style="2851" customWidth="1"/>
    <col min="11" max="11" width="9.42578125" style="2903" customWidth="1"/>
    <col min="12" max="21" width="11.28515625" style="2903" customWidth="1"/>
    <col min="22" max="24" width="11.28515625" style="2851" customWidth="1"/>
    <col min="25" max="25" width="17.42578125" style="2851" customWidth="1"/>
    <col min="26" max="26" width="21.85546875" style="2851" customWidth="1"/>
    <col min="27" max="27" width="43.85546875" style="2851" customWidth="1"/>
    <col min="28" max="28" width="13.5703125" style="2904" customWidth="1"/>
    <col min="29" max="29" width="25.28515625" style="2851" customWidth="1"/>
    <col min="30" max="30" width="13.5703125" style="2851" customWidth="1"/>
    <col min="31" max="31" width="41" style="2851" customWidth="1"/>
    <col min="32" max="32" width="158" style="2851" customWidth="1"/>
    <col min="33" max="16384" width="9.140625" style="2851"/>
  </cols>
  <sheetData>
    <row r="1" spans="1:32" s="2837" customFormat="1">
      <c r="A1" s="2835"/>
      <c r="B1" s="2835"/>
      <c r="C1" s="2835"/>
      <c r="D1" s="2835"/>
      <c r="E1" s="2835"/>
      <c r="F1" s="2835"/>
      <c r="G1" s="2835"/>
      <c r="H1" s="2835"/>
      <c r="I1" s="2835"/>
      <c r="J1" s="2835"/>
      <c r="K1" s="2835"/>
      <c r="L1" s="4201" t="s">
        <v>82</v>
      </c>
      <c r="M1" s="4201"/>
      <c r="N1" s="4201"/>
      <c r="O1" s="4201"/>
      <c r="P1" s="4201"/>
      <c r="Q1" s="4201"/>
      <c r="R1" s="4201"/>
      <c r="S1" s="4201"/>
      <c r="T1" s="4201"/>
      <c r="U1" s="4201"/>
      <c r="V1" s="4201"/>
      <c r="W1" s="2836"/>
      <c r="X1" s="2836"/>
      <c r="Y1" s="4202" t="s">
        <v>83</v>
      </c>
      <c r="Z1" s="4202"/>
      <c r="AA1" s="4202"/>
      <c r="AB1" s="4202"/>
      <c r="AC1" s="4202"/>
      <c r="AD1" s="2835"/>
      <c r="AE1" s="2835"/>
      <c r="AF1" s="2835"/>
    </row>
    <row r="2" spans="1:32" s="2844" customFormat="1">
      <c r="A2" s="2838" t="s">
        <v>84</v>
      </c>
      <c r="B2" s="2838" t="s">
        <v>85</v>
      </c>
      <c r="C2" s="2839" t="s">
        <v>86</v>
      </c>
      <c r="D2" s="2839" t="s">
        <v>87</v>
      </c>
      <c r="E2" s="2839" t="s">
        <v>88</v>
      </c>
      <c r="F2" s="2839" t="s">
        <v>89</v>
      </c>
      <c r="G2" s="2839" t="s">
        <v>90</v>
      </c>
      <c r="H2" s="2839" t="s">
        <v>91</v>
      </c>
      <c r="I2" s="2840" t="s">
        <v>92</v>
      </c>
      <c r="J2" s="2840" t="s">
        <v>93</v>
      </c>
      <c r="K2" s="2840" t="s">
        <v>94</v>
      </c>
      <c r="L2" s="2841">
        <v>2014</v>
      </c>
      <c r="M2" s="2841">
        <v>2015</v>
      </c>
      <c r="N2" s="2841">
        <v>2016</v>
      </c>
      <c r="O2" s="2841">
        <v>2017</v>
      </c>
      <c r="P2" s="2841">
        <v>2018</v>
      </c>
      <c r="Q2" s="2841">
        <v>2019</v>
      </c>
      <c r="R2" s="2841" t="s">
        <v>95</v>
      </c>
      <c r="S2" s="2841" t="s">
        <v>96</v>
      </c>
      <c r="T2" s="2841" t="s">
        <v>97</v>
      </c>
      <c r="U2" s="2841" t="s">
        <v>98</v>
      </c>
      <c r="V2" s="2841" t="s">
        <v>99</v>
      </c>
      <c r="W2" s="2841" t="s">
        <v>100</v>
      </c>
      <c r="X2" s="2841" t="s">
        <v>101</v>
      </c>
      <c r="Y2" s="2842" t="s">
        <v>102</v>
      </c>
      <c r="Z2" s="2842" t="s">
        <v>103</v>
      </c>
      <c r="AA2" s="2842" t="s">
        <v>104</v>
      </c>
      <c r="AB2" s="2842" t="s">
        <v>105</v>
      </c>
      <c r="AC2" s="2842" t="s">
        <v>106</v>
      </c>
      <c r="AD2" s="2843" t="s">
        <v>107</v>
      </c>
      <c r="AE2" s="2843" t="s">
        <v>108</v>
      </c>
      <c r="AF2" s="2843" t="s">
        <v>109</v>
      </c>
    </row>
    <row r="3" spans="1:32">
      <c r="A3" s="2845" t="s">
        <v>110</v>
      </c>
      <c r="B3" s="2846" t="s">
        <v>111</v>
      </c>
      <c r="C3" s="2845" t="s">
        <v>112</v>
      </c>
      <c r="D3" s="2847" t="s">
        <v>113</v>
      </c>
      <c r="E3" s="2847" t="s">
        <v>114</v>
      </c>
      <c r="F3" s="2848" t="s">
        <v>115</v>
      </c>
      <c r="G3" s="2845" t="s">
        <v>116</v>
      </c>
      <c r="H3" s="2845">
        <v>3741</v>
      </c>
      <c r="I3" s="2849" t="s">
        <v>117</v>
      </c>
      <c r="J3" s="2849" t="s">
        <v>118</v>
      </c>
      <c r="K3" s="2849">
        <v>28</v>
      </c>
      <c r="L3" s="2849"/>
      <c r="M3" s="2850">
        <v>42234</v>
      </c>
      <c r="N3" s="2849"/>
      <c r="O3" s="2850">
        <v>42942</v>
      </c>
      <c r="P3" s="2850">
        <v>43243</v>
      </c>
      <c r="Q3" s="2850">
        <v>43608</v>
      </c>
      <c r="R3" s="2849"/>
      <c r="S3" s="2849"/>
      <c r="T3" s="2849"/>
      <c r="U3" s="2849"/>
      <c r="V3" s="2849"/>
      <c r="W3" s="2849"/>
      <c r="X3" s="2849"/>
      <c r="Y3" s="2849"/>
      <c r="Z3" s="2849" t="s">
        <v>119</v>
      </c>
      <c r="AA3" s="2849" t="s">
        <v>120</v>
      </c>
      <c r="AB3" s="2849" t="s">
        <v>112</v>
      </c>
      <c r="AC3" s="2849"/>
      <c r="AD3" s="2849" t="s">
        <v>121</v>
      </c>
      <c r="AE3" s="2849"/>
      <c r="AF3" s="2849"/>
    </row>
    <row r="4" spans="1:32">
      <c r="A4" s="2845" t="s">
        <v>110</v>
      </c>
      <c r="B4" s="2846" t="s">
        <v>122</v>
      </c>
      <c r="C4" s="2845" t="s">
        <v>123</v>
      </c>
      <c r="D4" s="2847" t="s">
        <v>124</v>
      </c>
      <c r="E4" s="2847" t="s">
        <v>125</v>
      </c>
      <c r="F4" s="2848" t="s">
        <v>126</v>
      </c>
      <c r="G4" s="2845" t="s">
        <v>127</v>
      </c>
      <c r="H4" s="2845">
        <v>3737</v>
      </c>
      <c r="I4" s="2849" t="s">
        <v>128</v>
      </c>
      <c r="J4" s="2849" t="s">
        <v>118</v>
      </c>
      <c r="K4" s="2849">
        <v>30</v>
      </c>
      <c r="L4" s="2849"/>
      <c r="M4" s="2850">
        <v>42248</v>
      </c>
      <c r="N4" s="2849"/>
      <c r="O4" s="2850">
        <v>42942</v>
      </c>
      <c r="P4" s="2850">
        <v>43243</v>
      </c>
      <c r="Q4" s="2850">
        <v>43608</v>
      </c>
      <c r="R4" s="2849"/>
      <c r="S4" s="2849"/>
      <c r="T4" s="2849"/>
      <c r="U4" s="2849"/>
      <c r="V4" s="2849"/>
      <c r="W4" s="2849"/>
      <c r="X4" s="2849"/>
      <c r="Y4" s="2849"/>
      <c r="Z4" s="2849" t="s">
        <v>129</v>
      </c>
      <c r="AA4" s="2849" t="s">
        <v>130</v>
      </c>
      <c r="AB4" s="2849" t="s">
        <v>123</v>
      </c>
      <c r="AC4" s="2849"/>
      <c r="AD4" s="2849" t="s">
        <v>121</v>
      </c>
      <c r="AE4" s="2849"/>
      <c r="AF4" s="2849"/>
    </row>
    <row r="5" spans="1:32">
      <c r="A5" s="2845" t="s">
        <v>110</v>
      </c>
      <c r="B5" s="2846" t="s">
        <v>131</v>
      </c>
      <c r="C5" s="2845" t="s">
        <v>132</v>
      </c>
      <c r="D5" s="2847" t="s">
        <v>133</v>
      </c>
      <c r="E5" s="2847" t="s">
        <v>134</v>
      </c>
      <c r="F5" s="2848" t="s">
        <v>135</v>
      </c>
      <c r="G5" s="2845" t="s">
        <v>136</v>
      </c>
      <c r="H5" s="2845">
        <v>3699</v>
      </c>
      <c r="I5" s="2849" t="s">
        <v>117</v>
      </c>
      <c r="J5" s="2849" t="s">
        <v>118</v>
      </c>
      <c r="K5" s="2849">
        <v>24</v>
      </c>
      <c r="L5" s="2849"/>
      <c r="M5" s="2850">
        <v>42234</v>
      </c>
      <c r="N5" s="2849"/>
      <c r="O5" s="2850">
        <v>42942</v>
      </c>
      <c r="P5" s="2850">
        <v>43243</v>
      </c>
      <c r="Q5" s="2850">
        <v>43608</v>
      </c>
      <c r="R5" s="2849"/>
      <c r="S5" s="2849"/>
      <c r="T5" s="2849"/>
      <c r="U5" s="2850">
        <v>44490</v>
      </c>
      <c r="V5" s="2850"/>
      <c r="W5" s="2850"/>
      <c r="X5" s="2850"/>
      <c r="Y5" s="2849"/>
      <c r="Z5" s="2849" t="s">
        <v>137</v>
      </c>
      <c r="AA5" s="2849" t="s">
        <v>138</v>
      </c>
      <c r="AB5" s="2849" t="s">
        <v>132</v>
      </c>
      <c r="AC5" s="2849" t="s">
        <v>139</v>
      </c>
      <c r="AD5" s="2849" t="s">
        <v>121</v>
      </c>
      <c r="AE5" s="2849"/>
      <c r="AF5" s="2849"/>
    </row>
    <row r="6" spans="1:32">
      <c r="A6" s="2845" t="s">
        <v>110</v>
      </c>
      <c r="B6" s="2846" t="s">
        <v>140</v>
      </c>
      <c r="C6" s="2845" t="s">
        <v>141</v>
      </c>
      <c r="D6" s="2847" t="s">
        <v>142</v>
      </c>
      <c r="E6" s="2847" t="s">
        <v>143</v>
      </c>
      <c r="F6" s="2848" t="s">
        <v>126</v>
      </c>
      <c r="G6" s="2845" t="s">
        <v>127</v>
      </c>
      <c r="H6" s="2845">
        <v>3737</v>
      </c>
      <c r="I6" s="2849" t="s">
        <v>117</v>
      </c>
      <c r="J6" s="2849" t="s">
        <v>118</v>
      </c>
      <c r="K6" s="2849">
        <v>10</v>
      </c>
      <c r="L6" s="2849"/>
      <c r="M6" s="2850">
        <v>42234</v>
      </c>
      <c r="N6" s="2849"/>
      <c r="O6" s="2850">
        <v>42942</v>
      </c>
      <c r="P6" s="2850">
        <v>43243</v>
      </c>
      <c r="Q6" s="2850">
        <v>43608</v>
      </c>
      <c r="R6" s="2849"/>
      <c r="S6" s="2849"/>
      <c r="T6" s="2849"/>
      <c r="U6" s="2849"/>
      <c r="V6" s="2849"/>
      <c r="W6" s="2849"/>
      <c r="X6" s="2849"/>
      <c r="Y6" s="2849"/>
      <c r="Z6" s="2849" t="s">
        <v>144</v>
      </c>
      <c r="AA6" s="2849" t="s">
        <v>145</v>
      </c>
      <c r="AB6" s="2849" t="s">
        <v>141</v>
      </c>
      <c r="AC6" s="2849"/>
      <c r="AD6" s="2849" t="s">
        <v>121</v>
      </c>
      <c r="AE6" s="2849"/>
      <c r="AF6" s="2849"/>
    </row>
    <row r="7" spans="1:32" ht="15">
      <c r="A7" s="2852" t="s">
        <v>146</v>
      </c>
      <c r="B7" s="2852" t="s">
        <v>147</v>
      </c>
      <c r="C7" s="2852" t="s">
        <v>148</v>
      </c>
      <c r="D7" s="2853" t="s">
        <v>149</v>
      </c>
      <c r="E7" s="2853" t="s">
        <v>150</v>
      </c>
      <c r="F7" s="2852" t="s">
        <v>151</v>
      </c>
      <c r="G7" s="2852" t="s">
        <v>9</v>
      </c>
      <c r="H7" s="2852">
        <v>3377</v>
      </c>
      <c r="I7" s="2854" t="s">
        <v>117</v>
      </c>
      <c r="J7" s="2854" t="s">
        <v>118</v>
      </c>
      <c r="K7" s="2854">
        <v>24</v>
      </c>
      <c r="L7" s="2854"/>
      <c r="M7" s="2855">
        <v>42226</v>
      </c>
      <c r="N7" s="2855">
        <v>42597</v>
      </c>
      <c r="O7" s="2855">
        <v>43031</v>
      </c>
      <c r="P7" s="2855">
        <v>43353</v>
      </c>
      <c r="Q7" s="2854"/>
      <c r="R7" s="2854"/>
      <c r="S7" s="2854"/>
      <c r="T7" s="2854"/>
      <c r="U7" s="2854"/>
      <c r="V7" s="2856">
        <v>44728</v>
      </c>
      <c r="W7" s="2855"/>
      <c r="X7" s="2855"/>
      <c r="Y7" s="2854">
        <v>2022</v>
      </c>
      <c r="Z7" s="2854" t="s">
        <v>152</v>
      </c>
      <c r="AA7" s="2857" t="s">
        <v>153</v>
      </c>
      <c r="AB7" s="2854" t="s">
        <v>154</v>
      </c>
      <c r="AC7" s="2858" t="s">
        <v>155</v>
      </c>
      <c r="AD7" s="2854" t="s">
        <v>121</v>
      </c>
      <c r="AE7" s="2854"/>
      <c r="AF7" s="2854"/>
    </row>
    <row r="8" spans="1:32">
      <c r="A8" s="2852" t="s">
        <v>146</v>
      </c>
      <c r="B8" s="2852" t="s">
        <v>156</v>
      </c>
      <c r="C8" s="2852" t="s">
        <v>157</v>
      </c>
      <c r="D8" s="2853" t="s">
        <v>158</v>
      </c>
      <c r="E8" s="2853" t="s">
        <v>159</v>
      </c>
      <c r="F8" s="2852" t="s">
        <v>160</v>
      </c>
      <c r="G8" s="2852" t="s">
        <v>161</v>
      </c>
      <c r="H8" s="2852">
        <v>3351</v>
      </c>
      <c r="I8" s="2854" t="s">
        <v>117</v>
      </c>
      <c r="J8" s="2854" t="s">
        <v>118</v>
      </c>
      <c r="K8" s="2854">
        <v>5</v>
      </c>
      <c r="L8" s="2854"/>
      <c r="M8" s="2854"/>
      <c r="N8" s="2854"/>
      <c r="O8" s="2854"/>
      <c r="P8" s="2854"/>
      <c r="Q8" s="2854"/>
      <c r="R8" s="2854"/>
      <c r="S8" s="2854"/>
      <c r="T8" s="2854"/>
      <c r="U8" s="2854"/>
      <c r="V8" s="2854"/>
      <c r="W8" s="2854"/>
      <c r="X8" s="2854"/>
      <c r="Y8" s="2854"/>
      <c r="Z8" s="2854"/>
      <c r="AA8" s="2854" t="s">
        <v>162</v>
      </c>
      <c r="AB8" s="2854"/>
      <c r="AC8" s="2854"/>
      <c r="AD8" s="2854" t="s">
        <v>121</v>
      </c>
      <c r="AE8" s="2854"/>
      <c r="AF8" s="2854"/>
    </row>
    <row r="9" spans="1:32">
      <c r="A9" s="2852" t="s">
        <v>146</v>
      </c>
      <c r="B9" s="2852" t="s">
        <v>163</v>
      </c>
      <c r="C9" s="2852" t="s">
        <v>164</v>
      </c>
      <c r="D9" s="2853" t="s">
        <v>165</v>
      </c>
      <c r="E9" s="2853" t="s">
        <v>166</v>
      </c>
      <c r="F9" s="2852" t="s">
        <v>167</v>
      </c>
      <c r="G9" s="2852" t="s">
        <v>9</v>
      </c>
      <c r="H9" s="2852">
        <v>3377</v>
      </c>
      <c r="I9" s="2854" t="s">
        <v>128</v>
      </c>
      <c r="J9" s="2854" t="s">
        <v>118</v>
      </c>
      <c r="K9" s="2854">
        <v>80</v>
      </c>
      <c r="L9" s="2854"/>
      <c r="M9" s="2855">
        <v>42265</v>
      </c>
      <c r="N9" s="2855">
        <v>42629</v>
      </c>
      <c r="O9" s="2855">
        <v>43000</v>
      </c>
      <c r="P9" s="2855">
        <v>43364</v>
      </c>
      <c r="Q9" s="2855">
        <v>43728</v>
      </c>
      <c r="R9" s="2854"/>
      <c r="S9" s="2854"/>
      <c r="T9" s="2854"/>
      <c r="U9" s="2854"/>
      <c r="V9" s="2854"/>
      <c r="W9" s="2854"/>
      <c r="X9" s="2854"/>
      <c r="Y9" s="2854"/>
      <c r="Z9" s="2859" t="s">
        <v>168</v>
      </c>
      <c r="AA9" s="2854" t="s">
        <v>169</v>
      </c>
      <c r="AB9" s="2859" t="s">
        <v>170</v>
      </c>
      <c r="AC9" s="2859"/>
      <c r="AD9" s="2854" t="s">
        <v>121</v>
      </c>
      <c r="AE9" s="2854"/>
      <c r="AF9" s="2854"/>
    </row>
    <row r="10" spans="1:32">
      <c r="A10" s="2845" t="s">
        <v>171</v>
      </c>
      <c r="B10" s="2846" t="s">
        <v>172</v>
      </c>
      <c r="C10" s="2845" t="s">
        <v>173</v>
      </c>
      <c r="D10" s="2847" t="s">
        <v>174</v>
      </c>
      <c r="E10" s="2847" t="s">
        <v>175</v>
      </c>
      <c r="F10" s="2848" t="s">
        <v>176</v>
      </c>
      <c r="G10" s="2845" t="s">
        <v>177</v>
      </c>
      <c r="H10" s="2845">
        <v>3356</v>
      </c>
      <c r="I10" s="2849" t="s">
        <v>178</v>
      </c>
      <c r="J10" s="2849" t="s">
        <v>118</v>
      </c>
      <c r="K10" s="2849">
        <v>17</v>
      </c>
      <c r="L10" s="2849"/>
      <c r="M10" s="2850">
        <v>42265</v>
      </c>
      <c r="N10" s="2850">
        <v>42667</v>
      </c>
      <c r="O10" s="2849"/>
      <c r="P10" s="2850">
        <v>43264</v>
      </c>
      <c r="Q10" s="2850">
        <v>43637</v>
      </c>
      <c r="R10" s="2849"/>
      <c r="S10" s="2850">
        <v>43993</v>
      </c>
      <c r="T10" s="2850">
        <v>44517</v>
      </c>
      <c r="U10" s="2849"/>
      <c r="V10" s="2856">
        <v>44720</v>
      </c>
      <c r="W10" s="2850">
        <v>45084</v>
      </c>
      <c r="X10" s="2850"/>
      <c r="Y10" s="2849">
        <v>2023</v>
      </c>
      <c r="Z10" s="2849" t="s">
        <v>179</v>
      </c>
      <c r="AA10" s="2860" t="s">
        <v>180</v>
      </c>
      <c r="AB10" s="2849" t="s">
        <v>181</v>
      </c>
      <c r="AC10" s="2849" t="s">
        <v>182</v>
      </c>
      <c r="AD10" s="2849" t="s">
        <v>121</v>
      </c>
      <c r="AE10" s="2849"/>
      <c r="AF10" s="2849" t="s">
        <v>183</v>
      </c>
    </row>
    <row r="11" spans="1:32">
      <c r="A11" s="2845" t="s">
        <v>171</v>
      </c>
      <c r="B11" s="2846" t="s">
        <v>184</v>
      </c>
      <c r="C11" s="2845" t="s">
        <v>185</v>
      </c>
      <c r="D11" s="2847" t="s">
        <v>186</v>
      </c>
      <c r="E11" s="2847" t="s">
        <v>187</v>
      </c>
      <c r="F11" s="2848" t="s">
        <v>188</v>
      </c>
      <c r="G11" s="2845" t="s">
        <v>13</v>
      </c>
      <c r="H11" s="2845">
        <v>3350</v>
      </c>
      <c r="I11" s="2849" t="s">
        <v>178</v>
      </c>
      <c r="J11" s="2849" t="s">
        <v>118</v>
      </c>
      <c r="K11" s="2849">
        <v>119</v>
      </c>
      <c r="L11" s="2849"/>
      <c r="M11" s="2849"/>
      <c r="N11" s="2849"/>
      <c r="O11" s="2849"/>
      <c r="P11" s="2849"/>
      <c r="Q11" s="2849"/>
      <c r="R11" s="2849"/>
      <c r="S11" s="2849"/>
      <c r="T11" s="2849"/>
      <c r="U11" s="2849"/>
      <c r="V11" s="2849"/>
      <c r="W11" s="2849"/>
      <c r="X11" s="2849"/>
      <c r="Y11" s="2849"/>
      <c r="Z11" s="2849"/>
      <c r="AA11" s="2849"/>
      <c r="AB11" s="2849"/>
      <c r="AC11" s="2849"/>
      <c r="AD11" s="2849" t="s">
        <v>121</v>
      </c>
      <c r="AE11" s="2849"/>
      <c r="AF11" s="2849"/>
    </row>
    <row r="12" spans="1:32">
      <c r="A12" s="2845" t="s">
        <v>171</v>
      </c>
      <c r="B12" s="2846" t="s">
        <v>189</v>
      </c>
      <c r="C12" s="2845" t="s">
        <v>190</v>
      </c>
      <c r="D12" s="2861" t="s">
        <v>191</v>
      </c>
      <c r="E12" s="2847" t="s">
        <v>192</v>
      </c>
      <c r="F12" s="2848" t="s">
        <v>193</v>
      </c>
      <c r="G12" s="2845" t="s">
        <v>194</v>
      </c>
      <c r="H12" s="2845">
        <v>3355</v>
      </c>
      <c r="I12" s="2849" t="s">
        <v>178</v>
      </c>
      <c r="J12" s="2849" t="s">
        <v>118</v>
      </c>
      <c r="K12" s="2849">
        <v>159</v>
      </c>
      <c r="L12" s="2850">
        <v>41982</v>
      </c>
      <c r="M12" s="2849"/>
      <c r="N12" s="2850">
        <v>42710</v>
      </c>
      <c r="O12" s="2850">
        <v>43074</v>
      </c>
      <c r="P12" s="2850">
        <v>43438</v>
      </c>
      <c r="Q12" s="2849"/>
      <c r="R12" s="2849"/>
      <c r="S12" s="2849"/>
      <c r="T12" s="2849"/>
      <c r="U12" s="2849"/>
      <c r="V12" s="2849"/>
      <c r="W12" s="2849"/>
      <c r="X12" s="2849"/>
      <c r="Y12" s="2849">
        <v>2022</v>
      </c>
      <c r="Z12" s="2849" t="s">
        <v>195</v>
      </c>
      <c r="AA12" s="2860" t="s">
        <v>191</v>
      </c>
      <c r="AB12" s="2849" t="s">
        <v>196</v>
      </c>
      <c r="AC12" s="2849" t="s">
        <v>197</v>
      </c>
      <c r="AD12" s="2849" t="s">
        <v>121</v>
      </c>
      <c r="AE12" s="2849"/>
      <c r="AF12" s="2849"/>
    </row>
    <row r="13" spans="1:32">
      <c r="A13" s="2845" t="s">
        <v>171</v>
      </c>
      <c r="B13" s="2846" t="s">
        <v>198</v>
      </c>
      <c r="C13" s="2845" t="s">
        <v>199</v>
      </c>
      <c r="D13" s="2861" t="s">
        <v>200</v>
      </c>
      <c r="E13" s="2847" t="s">
        <v>201</v>
      </c>
      <c r="F13" s="2848" t="s">
        <v>202</v>
      </c>
      <c r="G13" s="2845" t="s">
        <v>13</v>
      </c>
      <c r="H13" s="2845">
        <v>3350</v>
      </c>
      <c r="I13" s="2849" t="s">
        <v>117</v>
      </c>
      <c r="J13" s="2849" t="s">
        <v>118</v>
      </c>
      <c r="K13" s="2849"/>
      <c r="L13" s="2849"/>
      <c r="M13" s="2849"/>
      <c r="N13" s="2849"/>
      <c r="O13" s="2849"/>
      <c r="P13" s="2849"/>
      <c r="Q13" s="2849"/>
      <c r="R13" s="2849"/>
      <c r="S13" s="2849"/>
      <c r="T13" s="2849"/>
      <c r="U13" s="2849"/>
      <c r="V13" s="2849"/>
      <c r="W13" s="2849"/>
      <c r="X13" s="2849"/>
      <c r="Y13" s="2849">
        <v>2022</v>
      </c>
      <c r="Z13" s="2849" t="s">
        <v>203</v>
      </c>
      <c r="AA13" s="2860" t="s">
        <v>204</v>
      </c>
      <c r="AB13" s="2849"/>
      <c r="AC13" s="2849"/>
      <c r="AD13" s="2849" t="s">
        <v>121</v>
      </c>
      <c r="AE13" s="2849"/>
      <c r="AF13" s="2849"/>
    </row>
    <row r="14" spans="1:32">
      <c r="A14" s="2845" t="s">
        <v>171</v>
      </c>
      <c r="B14" s="2846" t="s">
        <v>205</v>
      </c>
      <c r="C14" s="2845" t="s">
        <v>206</v>
      </c>
      <c r="D14" s="2847" t="s">
        <v>207</v>
      </c>
      <c r="E14" s="2847" t="s">
        <v>208</v>
      </c>
      <c r="F14" s="2848" t="s">
        <v>209</v>
      </c>
      <c r="G14" s="2845" t="s">
        <v>210</v>
      </c>
      <c r="H14" s="2845">
        <v>3355</v>
      </c>
      <c r="I14" s="2849" t="s">
        <v>211</v>
      </c>
      <c r="J14" s="2849" t="s">
        <v>118</v>
      </c>
      <c r="K14" s="2849"/>
      <c r="L14" s="2849"/>
      <c r="M14" s="2849"/>
      <c r="N14" s="2849"/>
      <c r="O14" s="2849"/>
      <c r="P14" s="2849"/>
      <c r="Q14" s="2849"/>
      <c r="R14" s="2849"/>
      <c r="S14" s="2849"/>
      <c r="T14" s="2849"/>
      <c r="U14" s="2849"/>
      <c r="V14" s="2849"/>
      <c r="W14" s="2849"/>
      <c r="X14" s="2849"/>
      <c r="Y14" s="2849"/>
      <c r="Z14" s="2849" t="s">
        <v>212</v>
      </c>
      <c r="AA14" s="2862" t="s">
        <v>213</v>
      </c>
      <c r="AB14" s="2849" t="s">
        <v>214</v>
      </c>
      <c r="AC14" s="2849"/>
      <c r="AD14" s="2849" t="s">
        <v>121</v>
      </c>
      <c r="AE14" s="2849"/>
      <c r="AF14" s="2849"/>
    </row>
    <row r="15" spans="1:32">
      <c r="A15" s="2845" t="s">
        <v>171</v>
      </c>
      <c r="B15" s="2846" t="s">
        <v>215</v>
      </c>
      <c r="C15" s="2845" t="s">
        <v>216</v>
      </c>
      <c r="D15" s="2847" t="s">
        <v>217</v>
      </c>
      <c r="E15" s="2847" t="s">
        <v>218</v>
      </c>
      <c r="F15" s="2845" t="s">
        <v>219</v>
      </c>
      <c r="G15" s="2845" t="s">
        <v>177</v>
      </c>
      <c r="H15" s="2845">
        <v>3356</v>
      </c>
      <c r="I15" s="2849" t="s">
        <v>220</v>
      </c>
      <c r="J15" s="2849" t="s">
        <v>118</v>
      </c>
      <c r="K15" s="2849"/>
      <c r="L15" s="2849"/>
      <c r="M15" s="2849"/>
      <c r="N15" s="2849"/>
      <c r="O15" s="2849"/>
      <c r="P15" s="2849"/>
      <c r="Q15" s="2849"/>
      <c r="R15" s="2849"/>
      <c r="S15" s="2850">
        <v>44155</v>
      </c>
      <c r="T15" s="2850"/>
      <c r="U15" s="2849"/>
      <c r="V15" s="2849"/>
      <c r="W15" s="2849"/>
      <c r="X15" s="2849"/>
      <c r="Y15" s="2849"/>
      <c r="Z15" s="2849" t="s">
        <v>221</v>
      </c>
      <c r="AA15" s="2862" t="s">
        <v>222</v>
      </c>
      <c r="AB15" s="2849"/>
      <c r="AC15" s="2849"/>
      <c r="AD15" s="2849" t="s">
        <v>121</v>
      </c>
      <c r="AE15" s="2849"/>
      <c r="AF15" s="2849"/>
    </row>
    <row r="16" spans="1:32">
      <c r="A16" s="2845" t="s">
        <v>171</v>
      </c>
      <c r="B16" s="2846" t="s">
        <v>223</v>
      </c>
      <c r="C16" s="2845" t="s">
        <v>224</v>
      </c>
      <c r="D16" s="2847" t="s">
        <v>225</v>
      </c>
      <c r="E16" s="2847" t="s">
        <v>226</v>
      </c>
      <c r="F16" s="2848" t="s">
        <v>227</v>
      </c>
      <c r="G16" s="2845" t="s">
        <v>228</v>
      </c>
      <c r="H16" s="2845">
        <v>3350</v>
      </c>
      <c r="I16" s="2849" t="s">
        <v>128</v>
      </c>
      <c r="J16" s="2849" t="s">
        <v>118</v>
      </c>
      <c r="K16" s="2849">
        <v>134</v>
      </c>
      <c r="L16" s="2850">
        <v>41878</v>
      </c>
      <c r="M16" s="2850">
        <v>42242</v>
      </c>
      <c r="N16" s="2850">
        <v>42606</v>
      </c>
      <c r="O16" s="2850">
        <v>42873</v>
      </c>
      <c r="P16" s="2850">
        <v>43272</v>
      </c>
      <c r="Q16" s="2850">
        <v>43636</v>
      </c>
      <c r="R16" s="2849"/>
      <c r="S16" s="2849"/>
      <c r="T16" s="2849"/>
      <c r="U16" s="2849"/>
      <c r="V16" s="2849"/>
      <c r="W16" s="2849"/>
      <c r="X16" s="2849"/>
      <c r="Y16" s="2849"/>
      <c r="Z16" s="2849" t="s">
        <v>229</v>
      </c>
      <c r="AA16" s="2849" t="s">
        <v>230</v>
      </c>
      <c r="AB16" s="2849" t="s">
        <v>231</v>
      </c>
      <c r="AC16" s="2849"/>
      <c r="AD16" s="2849" t="s">
        <v>121</v>
      </c>
      <c r="AE16" s="2849"/>
      <c r="AF16" s="2849"/>
    </row>
    <row r="17" spans="1:32">
      <c r="A17" s="2845" t="s">
        <v>171</v>
      </c>
      <c r="B17" s="2846" t="s">
        <v>232</v>
      </c>
      <c r="C17" s="2845" t="s">
        <v>233</v>
      </c>
      <c r="D17" s="2847" t="s">
        <v>234</v>
      </c>
      <c r="E17" s="2847" t="s">
        <v>235</v>
      </c>
      <c r="F17" s="2848" t="s">
        <v>236</v>
      </c>
      <c r="G17" s="2845" t="s">
        <v>13</v>
      </c>
      <c r="H17" s="2845">
        <v>3350</v>
      </c>
      <c r="I17" s="2849" t="s">
        <v>128</v>
      </c>
      <c r="J17" s="2849" t="s">
        <v>118</v>
      </c>
      <c r="K17" s="2849">
        <v>149</v>
      </c>
      <c r="L17" s="2849"/>
      <c r="M17" s="2849"/>
      <c r="N17" s="2849"/>
      <c r="O17" s="2849"/>
      <c r="P17" s="2849"/>
      <c r="Q17" s="2849"/>
      <c r="R17" s="2849"/>
      <c r="S17" s="2849"/>
      <c r="T17" s="2849"/>
      <c r="U17" s="2849"/>
      <c r="V17" s="2849"/>
      <c r="W17" s="2849"/>
      <c r="X17" s="2849"/>
      <c r="Y17" s="2849">
        <v>2022</v>
      </c>
      <c r="Z17" s="2863" t="s">
        <v>237</v>
      </c>
      <c r="AA17" s="2864" t="s">
        <v>238</v>
      </c>
      <c r="AB17" s="2864"/>
      <c r="AC17" s="2863" t="s">
        <v>239</v>
      </c>
      <c r="AD17" s="2849" t="s">
        <v>121</v>
      </c>
      <c r="AE17" s="2849"/>
      <c r="AF17" s="2849"/>
    </row>
    <row r="18" spans="1:32">
      <c r="A18" s="2845" t="s">
        <v>171</v>
      </c>
      <c r="B18" s="2846" t="s">
        <v>240</v>
      </c>
      <c r="C18" s="2845" t="s">
        <v>241</v>
      </c>
      <c r="D18" s="2847" t="s">
        <v>242</v>
      </c>
      <c r="E18" s="2847" t="s">
        <v>243</v>
      </c>
      <c r="F18" s="2848" t="s">
        <v>244</v>
      </c>
      <c r="G18" s="2845" t="s">
        <v>13</v>
      </c>
      <c r="H18" s="2845">
        <v>3350</v>
      </c>
      <c r="I18" s="2849" t="s">
        <v>220</v>
      </c>
      <c r="J18" s="2849" t="s">
        <v>118</v>
      </c>
      <c r="K18" s="2849"/>
      <c r="L18" s="2849"/>
      <c r="M18" s="2849"/>
      <c r="N18" s="2849"/>
      <c r="O18" s="2849"/>
      <c r="P18" s="2849"/>
      <c r="Q18" s="2849"/>
      <c r="R18" s="2849"/>
      <c r="S18" s="2849"/>
      <c r="T18" s="2849"/>
      <c r="U18" s="2849"/>
      <c r="V18" s="2849"/>
      <c r="W18" s="2849"/>
      <c r="X18" s="2849"/>
      <c r="Y18" s="2849"/>
      <c r="Z18" s="2849"/>
      <c r="AA18" s="2860" t="s">
        <v>245</v>
      </c>
      <c r="AB18" s="2849"/>
      <c r="AC18" s="2849"/>
      <c r="AD18" s="2849" t="s">
        <v>121</v>
      </c>
      <c r="AE18" s="2849"/>
      <c r="AF18" s="2849"/>
    </row>
    <row r="19" spans="1:32">
      <c r="A19" s="2845" t="s">
        <v>171</v>
      </c>
      <c r="B19" s="2846" t="s">
        <v>246</v>
      </c>
      <c r="C19" s="2845" t="s">
        <v>247</v>
      </c>
      <c r="D19" s="2847" t="s">
        <v>248</v>
      </c>
      <c r="E19" s="2847" t="s">
        <v>249</v>
      </c>
      <c r="F19" s="2845" t="s">
        <v>250</v>
      </c>
      <c r="G19" s="2845" t="s">
        <v>228</v>
      </c>
      <c r="H19" s="2845">
        <v>3353</v>
      </c>
      <c r="I19" s="2849" t="s">
        <v>117</v>
      </c>
      <c r="J19" s="2849" t="s">
        <v>118</v>
      </c>
      <c r="K19" s="2849">
        <v>123</v>
      </c>
      <c r="L19" s="2850">
        <v>41772</v>
      </c>
      <c r="M19" s="2850">
        <v>42136</v>
      </c>
      <c r="N19" s="2849"/>
      <c r="O19" s="2849"/>
      <c r="P19" s="2849"/>
      <c r="Q19" s="2849"/>
      <c r="R19" s="2849"/>
      <c r="S19" s="2850">
        <v>44069</v>
      </c>
      <c r="T19" s="2850"/>
      <c r="U19" s="2849"/>
      <c r="V19" s="2849"/>
      <c r="W19" s="2849"/>
      <c r="X19" s="2849"/>
      <c r="Y19" s="2849"/>
      <c r="Z19" s="2849" t="s">
        <v>251</v>
      </c>
      <c r="AA19" s="2862" t="s">
        <v>252</v>
      </c>
      <c r="AB19" s="2849" t="s">
        <v>253</v>
      </c>
      <c r="AC19" s="2849"/>
      <c r="AD19" s="2849" t="s">
        <v>121</v>
      </c>
      <c r="AE19" s="2849"/>
      <c r="AF19" s="2849"/>
    </row>
    <row r="20" spans="1:32">
      <c r="A20" s="2845" t="s">
        <v>171</v>
      </c>
      <c r="B20" s="2846" t="s">
        <v>254</v>
      </c>
      <c r="C20" s="2845" t="s">
        <v>255</v>
      </c>
      <c r="D20" s="2847" t="s">
        <v>256</v>
      </c>
      <c r="E20" s="2847" t="s">
        <v>257</v>
      </c>
      <c r="F20" s="2845" t="s">
        <v>258</v>
      </c>
      <c r="G20" s="2845" t="s">
        <v>194</v>
      </c>
      <c r="H20" s="2845">
        <v>3355</v>
      </c>
      <c r="I20" s="2849" t="s">
        <v>117</v>
      </c>
      <c r="J20" s="2849" t="s">
        <v>118</v>
      </c>
      <c r="K20" s="2849">
        <v>29</v>
      </c>
      <c r="L20" s="2849"/>
      <c r="M20" s="2849"/>
      <c r="N20" s="2849"/>
      <c r="O20" s="2849"/>
      <c r="P20" s="2849"/>
      <c r="Q20" s="2849"/>
      <c r="R20" s="2849"/>
      <c r="S20" s="2849"/>
      <c r="T20" s="2849"/>
      <c r="U20" s="2849"/>
      <c r="V20" s="2849"/>
      <c r="W20" s="2849"/>
      <c r="X20" s="2849"/>
      <c r="Y20" s="2849"/>
      <c r="Z20" s="2849"/>
      <c r="AA20" s="2849"/>
      <c r="AB20" s="2849"/>
      <c r="AC20" s="2849"/>
      <c r="AD20" s="2849" t="s">
        <v>121</v>
      </c>
      <c r="AE20" s="2849"/>
      <c r="AF20" s="2849"/>
    </row>
    <row r="21" spans="1:32">
      <c r="A21" s="2845" t="s">
        <v>171</v>
      </c>
      <c r="B21" s="2846" t="s">
        <v>259</v>
      </c>
      <c r="C21" s="2845" t="s">
        <v>260</v>
      </c>
      <c r="D21" s="2847" t="s">
        <v>261</v>
      </c>
      <c r="E21" s="2847" t="s">
        <v>262</v>
      </c>
      <c r="F21" s="2848" t="s">
        <v>263</v>
      </c>
      <c r="G21" s="2845" t="s">
        <v>177</v>
      </c>
      <c r="H21" s="2845">
        <v>3356</v>
      </c>
      <c r="I21" s="2849" t="s">
        <v>117</v>
      </c>
      <c r="J21" s="2849" t="s">
        <v>118</v>
      </c>
      <c r="K21" s="2849">
        <v>102</v>
      </c>
      <c r="L21" s="2849"/>
      <c r="M21" s="2849"/>
      <c r="N21" s="2849"/>
      <c r="O21" s="2849"/>
      <c r="P21" s="2849"/>
      <c r="Q21" s="2849"/>
      <c r="R21" s="2849"/>
      <c r="S21" s="2849"/>
      <c r="T21" s="2849"/>
      <c r="U21" s="2849"/>
      <c r="V21" s="2849"/>
      <c r="W21" s="2849"/>
      <c r="X21" s="2849"/>
      <c r="Y21" s="2849">
        <v>2022</v>
      </c>
      <c r="Z21" s="2849" t="s">
        <v>264</v>
      </c>
      <c r="AA21" s="2860" t="s">
        <v>265</v>
      </c>
      <c r="AB21" s="2849"/>
      <c r="AC21" s="2849" t="s">
        <v>266</v>
      </c>
      <c r="AD21" s="2849" t="s">
        <v>121</v>
      </c>
      <c r="AE21" s="2849"/>
      <c r="AF21" s="2849"/>
    </row>
    <row r="22" spans="1:32">
      <c r="A22" s="2845" t="s">
        <v>171</v>
      </c>
      <c r="B22" s="2846" t="s">
        <v>267</v>
      </c>
      <c r="C22" s="2845" t="s">
        <v>268</v>
      </c>
      <c r="D22" s="2847" t="s">
        <v>269</v>
      </c>
      <c r="E22" s="2847" t="s">
        <v>270</v>
      </c>
      <c r="F22" s="2845" t="s">
        <v>271</v>
      </c>
      <c r="G22" s="2845" t="s">
        <v>13</v>
      </c>
      <c r="H22" s="2845">
        <v>3350</v>
      </c>
      <c r="I22" s="2849" t="s">
        <v>128</v>
      </c>
      <c r="J22" s="2849" t="s">
        <v>118</v>
      </c>
      <c r="K22" s="2849">
        <v>20</v>
      </c>
      <c r="L22" s="2849"/>
      <c r="M22" s="2849"/>
      <c r="N22" s="2849"/>
      <c r="O22" s="2849"/>
      <c r="P22" s="2849"/>
      <c r="Q22" s="2849"/>
      <c r="R22" s="2849"/>
      <c r="S22" s="2849"/>
      <c r="T22" s="2850">
        <v>44266</v>
      </c>
      <c r="U22" s="2849"/>
      <c r="V22" s="2849"/>
      <c r="W22" s="2850">
        <v>45006</v>
      </c>
      <c r="X22" s="2850"/>
      <c r="Y22" s="2849">
        <v>2023</v>
      </c>
      <c r="Z22" s="2849" t="s">
        <v>272</v>
      </c>
      <c r="AA22" s="2862" t="s">
        <v>273</v>
      </c>
      <c r="AB22" s="2849" t="s">
        <v>268</v>
      </c>
      <c r="AC22" s="2849"/>
      <c r="AD22" s="2849" t="s">
        <v>121</v>
      </c>
      <c r="AE22" s="2849"/>
      <c r="AF22" s="2849" t="s">
        <v>274</v>
      </c>
    </row>
    <row r="23" spans="1:32">
      <c r="A23" s="2845" t="s">
        <v>171</v>
      </c>
      <c r="B23" s="2846" t="s">
        <v>275</v>
      </c>
      <c r="C23" s="2845" t="s">
        <v>276</v>
      </c>
      <c r="D23" s="2847" t="s">
        <v>277</v>
      </c>
      <c r="E23" s="2847" t="s">
        <v>278</v>
      </c>
      <c r="F23" s="2848" t="s">
        <v>279</v>
      </c>
      <c r="G23" s="2845" t="s">
        <v>280</v>
      </c>
      <c r="H23" s="2845">
        <v>3350</v>
      </c>
      <c r="I23" s="2849" t="s">
        <v>178</v>
      </c>
      <c r="J23" s="2849" t="s">
        <v>118</v>
      </c>
      <c r="K23" s="2849"/>
      <c r="L23" s="2849"/>
      <c r="M23" s="2849"/>
      <c r="N23" s="2850">
        <v>42674</v>
      </c>
      <c r="O23" s="2850">
        <v>43073</v>
      </c>
      <c r="P23" s="2850">
        <v>43437</v>
      </c>
      <c r="Q23" s="2849"/>
      <c r="R23" s="2849"/>
      <c r="S23" s="2849"/>
      <c r="T23" s="2849"/>
      <c r="U23" s="2849"/>
      <c r="V23" s="2849"/>
      <c r="W23" s="2849"/>
      <c r="X23" s="2849"/>
      <c r="Y23" s="2849"/>
      <c r="Z23" s="2849"/>
      <c r="AA23" s="2860" t="s">
        <v>281</v>
      </c>
      <c r="AB23" s="2849"/>
      <c r="AC23" s="2849"/>
      <c r="AD23" s="2849" t="s">
        <v>121</v>
      </c>
      <c r="AE23" s="2849"/>
      <c r="AF23" s="2849"/>
    </row>
    <row r="24" spans="1:32">
      <c r="A24" s="2852" t="s">
        <v>282</v>
      </c>
      <c r="B24" s="2852" t="s">
        <v>283</v>
      </c>
      <c r="C24" s="2852" t="s">
        <v>284</v>
      </c>
      <c r="D24" s="2853" t="s">
        <v>285</v>
      </c>
      <c r="E24" s="2853" t="s">
        <v>286</v>
      </c>
      <c r="F24" s="2852" t="s">
        <v>287</v>
      </c>
      <c r="G24" s="2852" t="s">
        <v>288</v>
      </c>
      <c r="H24" s="2852">
        <v>3083</v>
      </c>
      <c r="I24" s="2854" t="s">
        <v>117</v>
      </c>
      <c r="J24" s="2854" t="s">
        <v>289</v>
      </c>
      <c r="K24" s="2854">
        <v>52</v>
      </c>
      <c r="L24" s="2854"/>
      <c r="M24" s="2854"/>
      <c r="N24" s="2854"/>
      <c r="O24" s="2854"/>
      <c r="P24" s="2855">
        <v>43391</v>
      </c>
      <c r="Q24" s="2855">
        <v>43594</v>
      </c>
      <c r="R24" s="2854"/>
      <c r="S24" s="2854"/>
      <c r="T24" s="2854"/>
      <c r="U24" s="2854"/>
      <c r="V24" s="2854"/>
      <c r="W24" s="2854"/>
      <c r="X24" s="2854"/>
      <c r="Y24" s="2854"/>
      <c r="Z24" s="2854" t="s">
        <v>290</v>
      </c>
      <c r="AA24" s="2854" t="s">
        <v>291</v>
      </c>
      <c r="AB24" s="2854"/>
      <c r="AC24" s="2854"/>
      <c r="AD24" s="2854" t="s">
        <v>292</v>
      </c>
      <c r="AE24" s="2854" t="s">
        <v>293</v>
      </c>
      <c r="AF24" s="2854"/>
    </row>
    <row r="25" spans="1:32">
      <c r="A25" s="2852" t="s">
        <v>282</v>
      </c>
      <c r="B25" s="2852" t="s">
        <v>294</v>
      </c>
      <c r="C25" s="2852" t="s">
        <v>295</v>
      </c>
      <c r="D25" s="2853" t="s">
        <v>296</v>
      </c>
      <c r="E25" s="2853" t="s">
        <v>297</v>
      </c>
      <c r="F25" s="2852" t="s">
        <v>298</v>
      </c>
      <c r="G25" s="2852" t="s">
        <v>288</v>
      </c>
      <c r="H25" s="2852">
        <v>3083</v>
      </c>
      <c r="I25" s="2854" t="s">
        <v>211</v>
      </c>
      <c r="J25" s="2854" t="s">
        <v>289</v>
      </c>
      <c r="K25" s="2854"/>
      <c r="L25" s="2854"/>
      <c r="M25" s="2854"/>
      <c r="N25" s="2854"/>
      <c r="O25" s="2854"/>
      <c r="P25" s="2854"/>
      <c r="Q25" s="2854"/>
      <c r="R25" s="2854"/>
      <c r="S25" s="2855">
        <v>44040</v>
      </c>
      <c r="T25" s="2855"/>
      <c r="U25" s="2854"/>
      <c r="V25" s="2854"/>
      <c r="W25" s="2854"/>
      <c r="X25" s="2854"/>
      <c r="Y25" s="2854"/>
      <c r="Z25" s="2854" t="s">
        <v>299</v>
      </c>
      <c r="AA25" s="2854" t="s">
        <v>300</v>
      </c>
      <c r="AB25" s="2854"/>
      <c r="AC25" s="2854"/>
      <c r="AD25" s="2854" t="s">
        <v>292</v>
      </c>
      <c r="AE25" s="2854" t="s">
        <v>293</v>
      </c>
      <c r="AF25" s="2854"/>
    </row>
    <row r="26" spans="1:32">
      <c r="A26" s="2852" t="s">
        <v>282</v>
      </c>
      <c r="B26" s="2852" t="s">
        <v>301</v>
      </c>
      <c r="C26" s="2852" t="s">
        <v>302</v>
      </c>
      <c r="D26" s="2853" t="s">
        <v>303</v>
      </c>
      <c r="E26" s="2853" t="s">
        <v>304</v>
      </c>
      <c r="F26" s="2852" t="s">
        <v>305</v>
      </c>
      <c r="G26" s="2852" t="s">
        <v>306</v>
      </c>
      <c r="H26" s="2852">
        <v>3088</v>
      </c>
      <c r="I26" s="2854" t="s">
        <v>220</v>
      </c>
      <c r="J26" s="2854" t="s">
        <v>289</v>
      </c>
      <c r="K26" s="2854"/>
      <c r="L26" s="2854"/>
      <c r="M26" s="2854"/>
      <c r="N26" s="2854"/>
      <c r="O26" s="2854"/>
      <c r="P26" s="2854"/>
      <c r="Q26" s="2854"/>
      <c r="R26" s="2854"/>
      <c r="S26" s="2854"/>
      <c r="T26" s="2854"/>
      <c r="U26" s="2854"/>
      <c r="V26" s="2854"/>
      <c r="W26" s="2854"/>
      <c r="X26" s="2854"/>
      <c r="Y26" s="2854"/>
      <c r="Z26" s="2854"/>
      <c r="AA26" s="2854"/>
      <c r="AB26" s="2854"/>
      <c r="AC26" s="2854"/>
      <c r="AD26" s="2854" t="s">
        <v>292</v>
      </c>
      <c r="AE26" s="2854" t="s">
        <v>293</v>
      </c>
      <c r="AF26" s="2854"/>
    </row>
    <row r="27" spans="1:32">
      <c r="A27" s="2852" t="s">
        <v>282</v>
      </c>
      <c r="B27" s="2852" t="s">
        <v>307</v>
      </c>
      <c r="C27" s="2852" t="s">
        <v>308</v>
      </c>
      <c r="D27" s="2853" t="s">
        <v>309</v>
      </c>
      <c r="E27" s="2853" t="s">
        <v>310</v>
      </c>
      <c r="F27" s="2852" t="s">
        <v>311</v>
      </c>
      <c r="G27" s="2852" t="s">
        <v>306</v>
      </c>
      <c r="H27" s="2852">
        <v>3088</v>
      </c>
      <c r="I27" s="2854" t="s">
        <v>117</v>
      </c>
      <c r="J27" s="2854" t="s">
        <v>289</v>
      </c>
      <c r="K27" s="2854">
        <v>62</v>
      </c>
      <c r="L27" s="2854"/>
      <c r="M27" s="2854"/>
      <c r="N27" s="2854"/>
      <c r="O27" s="2854"/>
      <c r="P27" s="2854"/>
      <c r="Q27" s="2854"/>
      <c r="R27" s="2854"/>
      <c r="S27" s="2854"/>
      <c r="T27" s="2855">
        <v>44239</v>
      </c>
      <c r="U27" s="2854"/>
      <c r="V27" s="2856">
        <v>44627</v>
      </c>
      <c r="W27" s="2855">
        <v>44991</v>
      </c>
      <c r="X27" s="2855"/>
      <c r="Y27" s="2854">
        <v>2023</v>
      </c>
      <c r="Z27" s="2854" t="s">
        <v>312</v>
      </c>
      <c r="AA27" s="2854" t="s">
        <v>313</v>
      </c>
      <c r="AB27" s="2854" t="s">
        <v>314</v>
      </c>
      <c r="AC27" s="2854" t="s">
        <v>315</v>
      </c>
      <c r="AD27" s="2854" t="s">
        <v>292</v>
      </c>
      <c r="AE27" s="2854" t="s">
        <v>293</v>
      </c>
      <c r="AF27" s="2854" t="s">
        <v>316</v>
      </c>
    </row>
    <row r="28" spans="1:32">
      <c r="A28" s="2852" t="s">
        <v>282</v>
      </c>
      <c r="B28" s="2852" t="s">
        <v>317</v>
      </c>
      <c r="C28" s="2852" t="s">
        <v>318</v>
      </c>
      <c r="D28" s="2853" t="s">
        <v>319</v>
      </c>
      <c r="E28" s="2853" t="s">
        <v>320</v>
      </c>
      <c r="F28" s="2852" t="s">
        <v>321</v>
      </c>
      <c r="G28" s="2852" t="s">
        <v>322</v>
      </c>
      <c r="H28" s="2852">
        <v>3079</v>
      </c>
      <c r="I28" s="2854" t="s">
        <v>178</v>
      </c>
      <c r="J28" s="2854" t="s">
        <v>289</v>
      </c>
      <c r="K28" s="2854">
        <v>110</v>
      </c>
      <c r="L28" s="2854"/>
      <c r="M28" s="2854"/>
      <c r="N28" s="2854"/>
      <c r="O28" s="2854"/>
      <c r="P28" s="2854"/>
      <c r="Q28" s="2854"/>
      <c r="R28" s="2854"/>
      <c r="S28" s="2854"/>
      <c r="T28" s="2854"/>
      <c r="U28" s="2854"/>
      <c r="V28" s="2854"/>
      <c r="W28" s="2854"/>
      <c r="X28" s="2854"/>
      <c r="Y28" s="2854"/>
      <c r="Z28" s="2854"/>
      <c r="AA28" s="2854"/>
      <c r="AB28" s="2854"/>
      <c r="AC28" s="2854"/>
      <c r="AD28" s="2854" t="s">
        <v>292</v>
      </c>
      <c r="AE28" s="2854" t="s">
        <v>293</v>
      </c>
      <c r="AF28" s="2854"/>
    </row>
    <row r="29" spans="1:32">
      <c r="A29" s="2852" t="s">
        <v>282</v>
      </c>
      <c r="B29" s="2852" t="s">
        <v>323</v>
      </c>
      <c r="C29" s="2852" t="s">
        <v>324</v>
      </c>
      <c r="D29" s="2853" t="s">
        <v>325</v>
      </c>
      <c r="E29" s="2853" t="s">
        <v>326</v>
      </c>
      <c r="F29" s="2852" t="s">
        <v>327</v>
      </c>
      <c r="G29" s="2852" t="s">
        <v>322</v>
      </c>
      <c r="H29" s="2852">
        <v>3079</v>
      </c>
      <c r="I29" s="2854" t="s">
        <v>178</v>
      </c>
      <c r="J29" s="2854" t="s">
        <v>289</v>
      </c>
      <c r="K29" s="2854">
        <v>305</v>
      </c>
      <c r="L29" s="2854"/>
      <c r="M29" s="2854"/>
      <c r="N29" s="2854"/>
      <c r="O29" s="2854"/>
      <c r="P29" s="2854"/>
      <c r="Q29" s="2854"/>
      <c r="R29" s="2854"/>
      <c r="S29" s="2854"/>
      <c r="T29" s="2854"/>
      <c r="U29" s="2854"/>
      <c r="V29" s="2854"/>
      <c r="W29" s="2854"/>
      <c r="X29" s="2854"/>
      <c r="Y29" s="2854">
        <v>2022</v>
      </c>
      <c r="Z29" s="2854" t="s">
        <v>328</v>
      </c>
      <c r="AA29" s="2865" t="s">
        <v>329</v>
      </c>
      <c r="AB29" s="2854"/>
      <c r="AC29" s="2854"/>
      <c r="AD29" s="2854" t="s">
        <v>292</v>
      </c>
      <c r="AE29" s="2854" t="s">
        <v>293</v>
      </c>
      <c r="AF29" s="2854"/>
    </row>
    <row r="30" spans="1:32">
      <c r="A30" s="2852" t="s">
        <v>282</v>
      </c>
      <c r="B30" s="2852" t="s">
        <v>330</v>
      </c>
      <c r="C30" s="2852" t="s">
        <v>331</v>
      </c>
      <c r="D30" s="2853" t="s">
        <v>332</v>
      </c>
      <c r="E30" s="2853" t="s">
        <v>333</v>
      </c>
      <c r="F30" s="2852" t="s">
        <v>334</v>
      </c>
      <c r="G30" s="2852" t="s">
        <v>288</v>
      </c>
      <c r="H30" s="2852">
        <v>3083</v>
      </c>
      <c r="I30" s="2854" t="s">
        <v>220</v>
      </c>
      <c r="J30" s="2854" t="s">
        <v>289</v>
      </c>
      <c r="K30" s="2854"/>
      <c r="L30" s="2854"/>
      <c r="M30" s="2854"/>
      <c r="N30" s="2854"/>
      <c r="O30" s="2854"/>
      <c r="P30" s="2854"/>
      <c r="Q30" s="2854"/>
      <c r="R30" s="2854"/>
      <c r="S30" s="2854"/>
      <c r="T30" s="2854"/>
      <c r="U30" s="2854"/>
      <c r="V30" s="2854"/>
      <c r="W30" s="2854"/>
      <c r="X30" s="2854"/>
      <c r="Y30" s="2854"/>
      <c r="Z30" s="2854"/>
      <c r="AA30" s="2854"/>
      <c r="AB30" s="2854"/>
      <c r="AC30" s="2854"/>
      <c r="AD30" s="2854" t="s">
        <v>292</v>
      </c>
      <c r="AE30" s="2854" t="s">
        <v>293</v>
      </c>
      <c r="AF30" s="2854"/>
    </row>
    <row r="31" spans="1:32">
      <c r="A31" s="2852" t="s">
        <v>282</v>
      </c>
      <c r="B31" s="2852" t="s">
        <v>335</v>
      </c>
      <c r="C31" s="2852" t="s">
        <v>336</v>
      </c>
      <c r="D31" s="2853" t="s">
        <v>337</v>
      </c>
      <c r="E31" s="2853" t="s">
        <v>338</v>
      </c>
      <c r="F31" s="2852" t="s">
        <v>339</v>
      </c>
      <c r="G31" s="2852" t="s">
        <v>340</v>
      </c>
      <c r="H31" s="2852">
        <v>3087</v>
      </c>
      <c r="I31" s="2854" t="s">
        <v>128</v>
      </c>
      <c r="J31" s="2854" t="s">
        <v>289</v>
      </c>
      <c r="K31" s="2854">
        <v>209</v>
      </c>
      <c r="L31" s="2855">
        <v>41879</v>
      </c>
      <c r="M31" s="2854"/>
      <c r="N31" s="2855">
        <v>42607</v>
      </c>
      <c r="O31" s="2854"/>
      <c r="P31" s="2855">
        <v>43389</v>
      </c>
      <c r="Q31" s="2854"/>
      <c r="R31" s="2854"/>
      <c r="S31" s="2854"/>
      <c r="T31" s="2854"/>
      <c r="U31" s="2854"/>
      <c r="V31" s="2854"/>
      <c r="W31" s="2854"/>
      <c r="X31" s="2854"/>
      <c r="Y31" s="2854">
        <v>2022</v>
      </c>
      <c r="Z31" s="2854" t="s">
        <v>341</v>
      </c>
      <c r="AA31" s="2854" t="s">
        <v>342</v>
      </c>
      <c r="AB31" s="2854"/>
      <c r="AC31" s="2854" t="s">
        <v>343</v>
      </c>
      <c r="AD31" s="2854" t="s">
        <v>292</v>
      </c>
      <c r="AE31" s="2854" t="s">
        <v>293</v>
      </c>
      <c r="AF31" s="2854"/>
    </row>
    <row r="32" spans="1:32" ht="15">
      <c r="A32" s="2852" t="s">
        <v>282</v>
      </c>
      <c r="B32" s="2852" t="s">
        <v>344</v>
      </c>
      <c r="C32" s="2852" t="s">
        <v>345</v>
      </c>
      <c r="D32" s="2853" t="s">
        <v>346</v>
      </c>
      <c r="E32" s="2853" t="s">
        <v>347</v>
      </c>
      <c r="F32" s="2852" t="s">
        <v>348</v>
      </c>
      <c r="G32" s="2852" t="s">
        <v>349</v>
      </c>
      <c r="H32" s="2852">
        <v>3085</v>
      </c>
      <c r="I32" s="2854" t="s">
        <v>117</v>
      </c>
      <c r="J32" s="2854" t="s">
        <v>289</v>
      </c>
      <c r="K32" s="2854">
        <v>65</v>
      </c>
      <c r="L32" s="2855">
        <v>41859</v>
      </c>
      <c r="M32" s="2855">
        <v>42108</v>
      </c>
      <c r="N32" s="2855">
        <v>42472</v>
      </c>
      <c r="O32" s="2855">
        <v>42768</v>
      </c>
      <c r="P32" s="2855">
        <v>43133</v>
      </c>
      <c r="Q32" s="2855">
        <v>43504</v>
      </c>
      <c r="R32" s="2855">
        <v>43882</v>
      </c>
      <c r="S32" s="2854"/>
      <c r="T32" s="2855">
        <v>44228</v>
      </c>
      <c r="U32" s="2854"/>
      <c r="V32" s="2856">
        <v>44610</v>
      </c>
      <c r="W32" s="2855">
        <v>45096</v>
      </c>
      <c r="X32" s="2855"/>
      <c r="Y32" s="2854">
        <v>2023</v>
      </c>
      <c r="Z32" s="2854" t="s">
        <v>350</v>
      </c>
      <c r="AA32" s="2866" t="s">
        <v>351</v>
      </c>
      <c r="AB32" s="2854">
        <v>447050732</v>
      </c>
      <c r="AC32" s="2854" t="s">
        <v>352</v>
      </c>
      <c r="AD32" s="2854" t="s">
        <v>292</v>
      </c>
      <c r="AE32" s="2854" t="s">
        <v>293</v>
      </c>
      <c r="AF32" s="2854" t="s">
        <v>353</v>
      </c>
    </row>
    <row r="33" spans="1:32">
      <c r="A33" s="2852" t="s">
        <v>282</v>
      </c>
      <c r="B33" s="2852" t="s">
        <v>354</v>
      </c>
      <c r="C33" s="2852" t="s">
        <v>355</v>
      </c>
      <c r="D33" s="2853" t="s">
        <v>356</v>
      </c>
      <c r="E33" s="2853" t="s">
        <v>357</v>
      </c>
      <c r="F33" s="2852" t="s">
        <v>358</v>
      </c>
      <c r="G33" s="2852" t="s">
        <v>306</v>
      </c>
      <c r="H33" s="2852">
        <v>3088</v>
      </c>
      <c r="I33" s="2854" t="s">
        <v>359</v>
      </c>
      <c r="J33" s="2854" t="s">
        <v>289</v>
      </c>
      <c r="K33" s="2854"/>
      <c r="L33" s="2854"/>
      <c r="M33" s="2854"/>
      <c r="N33" s="2854"/>
      <c r="O33" s="2854"/>
      <c r="P33" s="2854"/>
      <c r="Q33" s="2854"/>
      <c r="R33" s="2854"/>
      <c r="S33" s="2854"/>
      <c r="T33" s="2854"/>
      <c r="U33" s="2854"/>
      <c r="V33" s="2854"/>
      <c r="W33" s="2854"/>
      <c r="X33" s="2854"/>
      <c r="Y33" s="2854"/>
      <c r="Z33" s="2854"/>
      <c r="AA33" s="2854"/>
      <c r="AB33" s="2854"/>
      <c r="AC33" s="2854"/>
      <c r="AD33" s="2854" t="s">
        <v>292</v>
      </c>
      <c r="AE33" s="2854" t="s">
        <v>293</v>
      </c>
      <c r="AF33" s="2854"/>
    </row>
    <row r="34" spans="1:32">
      <c r="A34" s="2852" t="s">
        <v>282</v>
      </c>
      <c r="B34" s="2852" t="s">
        <v>360</v>
      </c>
      <c r="C34" s="2852" t="s">
        <v>355</v>
      </c>
      <c r="D34" s="2853" t="s">
        <v>356</v>
      </c>
      <c r="E34" s="2853" t="s">
        <v>357</v>
      </c>
      <c r="F34" s="2852" t="s">
        <v>361</v>
      </c>
      <c r="G34" s="2852" t="s">
        <v>362</v>
      </c>
      <c r="H34" s="2852">
        <v>3084</v>
      </c>
      <c r="I34" s="2854" t="s">
        <v>359</v>
      </c>
      <c r="J34" s="2854" t="s">
        <v>289</v>
      </c>
      <c r="K34" s="2854"/>
      <c r="L34" s="2854"/>
      <c r="M34" s="2855">
        <v>42066</v>
      </c>
      <c r="N34" s="2854"/>
      <c r="O34" s="2854"/>
      <c r="P34" s="2854"/>
      <c r="Q34" s="2854"/>
      <c r="R34" s="2854"/>
      <c r="S34" s="2855">
        <v>44061</v>
      </c>
      <c r="T34" s="2855"/>
      <c r="U34" s="2854"/>
      <c r="V34" s="2854"/>
      <c r="W34" s="2854"/>
      <c r="X34" s="2854"/>
      <c r="Y34" s="2854"/>
      <c r="Z34" s="2854"/>
      <c r="AA34" s="2854"/>
      <c r="AB34" s="2854"/>
      <c r="AC34" s="2854"/>
      <c r="AD34" s="2854" t="s">
        <v>292</v>
      </c>
      <c r="AE34" s="2854" t="s">
        <v>293</v>
      </c>
      <c r="AF34" s="2854"/>
    </row>
    <row r="35" spans="1:32">
      <c r="A35" s="2852" t="s">
        <v>282</v>
      </c>
      <c r="B35" s="2852" t="s">
        <v>363</v>
      </c>
      <c r="C35" s="2852" t="s">
        <v>364</v>
      </c>
      <c r="D35" s="2853" t="s">
        <v>365</v>
      </c>
      <c r="E35" s="2853" t="s">
        <v>366</v>
      </c>
      <c r="F35" s="2852" t="s">
        <v>367</v>
      </c>
      <c r="G35" s="2852" t="s">
        <v>368</v>
      </c>
      <c r="H35" s="2852">
        <v>3094</v>
      </c>
      <c r="I35" s="2854" t="s">
        <v>117</v>
      </c>
      <c r="J35" s="2854" t="s">
        <v>289</v>
      </c>
      <c r="K35" s="2854">
        <v>111</v>
      </c>
      <c r="L35" s="2854"/>
      <c r="M35" s="2854"/>
      <c r="N35" s="2854"/>
      <c r="O35" s="2854"/>
      <c r="P35" s="2854"/>
      <c r="Q35" s="2854"/>
      <c r="R35" s="2854"/>
      <c r="S35" s="2854"/>
      <c r="T35" s="2855"/>
      <c r="U35" s="2855">
        <v>44488</v>
      </c>
      <c r="V35" s="2854"/>
      <c r="W35" s="2854"/>
      <c r="X35" s="2854"/>
      <c r="Y35" s="2854"/>
      <c r="Z35" s="2854" t="s">
        <v>369</v>
      </c>
      <c r="AA35" s="2865" t="s">
        <v>370</v>
      </c>
      <c r="AB35" s="2854" t="s">
        <v>371</v>
      </c>
      <c r="AC35" s="2854" t="s">
        <v>372</v>
      </c>
      <c r="AD35" s="2854" t="s">
        <v>292</v>
      </c>
      <c r="AE35" s="2854" t="s">
        <v>293</v>
      </c>
      <c r="AF35" s="2854"/>
    </row>
    <row r="36" spans="1:32">
      <c r="A36" s="2852" t="s">
        <v>282</v>
      </c>
      <c r="B36" s="2852" t="s">
        <v>373</v>
      </c>
      <c r="C36" s="2852" t="s">
        <v>374</v>
      </c>
      <c r="D36" s="2853" t="s">
        <v>375</v>
      </c>
      <c r="E36" s="2853" t="s">
        <v>376</v>
      </c>
      <c r="F36" s="2852" t="s">
        <v>377</v>
      </c>
      <c r="G36" s="2852" t="s">
        <v>362</v>
      </c>
      <c r="H36" s="2852">
        <v>3084</v>
      </c>
      <c r="I36" s="2854" t="s">
        <v>128</v>
      </c>
      <c r="J36" s="2854" t="s">
        <v>289</v>
      </c>
      <c r="K36" s="2854">
        <v>168</v>
      </c>
      <c r="L36" s="2854"/>
      <c r="M36" s="2854"/>
      <c r="N36" s="2854"/>
      <c r="O36" s="2855">
        <v>42962</v>
      </c>
      <c r="P36" s="2854"/>
      <c r="Q36" s="2854"/>
      <c r="R36" s="2854"/>
      <c r="S36" s="2854"/>
      <c r="T36" s="2854"/>
      <c r="U36" s="2854"/>
      <c r="V36" s="2854"/>
      <c r="W36" s="2854"/>
      <c r="X36" s="2854"/>
      <c r="Y36" s="2854"/>
      <c r="Z36" s="2854"/>
      <c r="AA36" s="2854" t="s">
        <v>378</v>
      </c>
      <c r="AB36" s="2854"/>
      <c r="AC36" s="2854"/>
      <c r="AD36" s="2854" t="s">
        <v>292</v>
      </c>
      <c r="AE36" s="2854" t="s">
        <v>293</v>
      </c>
      <c r="AF36" s="2854"/>
    </row>
    <row r="37" spans="1:32">
      <c r="A37" s="2852" t="s">
        <v>282</v>
      </c>
      <c r="B37" s="2852" t="s">
        <v>379</v>
      </c>
      <c r="C37" s="2852" t="s">
        <v>380</v>
      </c>
      <c r="D37" s="2852" t="s">
        <v>381</v>
      </c>
      <c r="E37" s="2853" t="s">
        <v>382</v>
      </c>
      <c r="F37" s="2852" t="s">
        <v>383</v>
      </c>
      <c r="G37" s="2852" t="s">
        <v>288</v>
      </c>
      <c r="H37" s="2852">
        <v>3083</v>
      </c>
      <c r="I37" s="2854" t="s">
        <v>128</v>
      </c>
      <c r="J37" s="2854" t="s">
        <v>289</v>
      </c>
      <c r="K37" s="2854">
        <v>258</v>
      </c>
      <c r="L37" s="2854"/>
      <c r="M37" s="2854"/>
      <c r="N37" s="2854"/>
      <c r="O37" s="2854"/>
      <c r="P37" s="2854"/>
      <c r="Q37" s="2854"/>
      <c r="R37" s="2854"/>
      <c r="S37" s="2854"/>
      <c r="T37" s="2854"/>
      <c r="U37" s="2854"/>
      <c r="V37" s="2854"/>
      <c r="W37" s="2854"/>
      <c r="X37" s="2854"/>
      <c r="Y37" s="2854"/>
      <c r="Z37" s="2854"/>
      <c r="AA37" s="2854" t="s">
        <v>384</v>
      </c>
      <c r="AB37" s="2854"/>
      <c r="AC37" s="2854"/>
      <c r="AD37" s="2854" t="s">
        <v>292</v>
      </c>
      <c r="AE37" s="2854" t="s">
        <v>293</v>
      </c>
      <c r="AF37" s="2854"/>
    </row>
    <row r="38" spans="1:32">
      <c r="A38" s="2852" t="s">
        <v>282</v>
      </c>
      <c r="B38" s="2852" t="s">
        <v>385</v>
      </c>
      <c r="C38" s="2852" t="s">
        <v>386</v>
      </c>
      <c r="D38" s="2853" t="s">
        <v>387</v>
      </c>
      <c r="E38" s="2853" t="s">
        <v>388</v>
      </c>
      <c r="F38" s="2852" t="s">
        <v>389</v>
      </c>
      <c r="G38" s="2852" t="s">
        <v>390</v>
      </c>
      <c r="H38" s="2852">
        <v>3095</v>
      </c>
      <c r="I38" s="2854" t="s">
        <v>117</v>
      </c>
      <c r="J38" s="2854" t="s">
        <v>289</v>
      </c>
      <c r="K38" s="2854">
        <v>246</v>
      </c>
      <c r="L38" s="2855">
        <v>41885</v>
      </c>
      <c r="M38" s="2855">
        <v>42256</v>
      </c>
      <c r="N38" s="2855">
        <v>42600</v>
      </c>
      <c r="O38" s="2854"/>
      <c r="P38" s="2855">
        <v>43328</v>
      </c>
      <c r="Q38" s="2854"/>
      <c r="R38" s="2854"/>
      <c r="S38" s="2854"/>
      <c r="T38" s="2854"/>
      <c r="U38" s="2854"/>
      <c r="V38" s="2854"/>
      <c r="W38" s="2854"/>
      <c r="X38" s="2854"/>
      <c r="Y38" s="2854"/>
      <c r="Z38" s="2854"/>
      <c r="AA38" s="2854" t="s">
        <v>391</v>
      </c>
      <c r="AB38" s="2854"/>
      <c r="AC38" s="2854"/>
      <c r="AD38" s="2854" t="s">
        <v>292</v>
      </c>
      <c r="AE38" s="2854" t="s">
        <v>293</v>
      </c>
      <c r="AF38" s="2854"/>
    </row>
    <row r="39" spans="1:32">
      <c r="A39" s="2852" t="s">
        <v>282</v>
      </c>
      <c r="B39" s="2852" t="s">
        <v>392</v>
      </c>
      <c r="C39" s="2852" t="s">
        <v>393</v>
      </c>
      <c r="D39" s="2853" t="s">
        <v>394</v>
      </c>
      <c r="E39" s="2853" t="s">
        <v>395</v>
      </c>
      <c r="F39" s="2852" t="s">
        <v>396</v>
      </c>
      <c r="G39" s="2852" t="s">
        <v>362</v>
      </c>
      <c r="H39" s="2852">
        <v>3084</v>
      </c>
      <c r="I39" s="2854" t="s">
        <v>211</v>
      </c>
      <c r="J39" s="2854" t="s">
        <v>289</v>
      </c>
      <c r="K39" s="2854"/>
      <c r="L39" s="2854"/>
      <c r="M39" s="2854"/>
      <c r="N39" s="2854"/>
      <c r="O39" s="2854"/>
      <c r="P39" s="2854"/>
      <c r="Q39" s="2854"/>
      <c r="R39" s="2854"/>
      <c r="S39" s="2854"/>
      <c r="T39" s="2854"/>
      <c r="U39" s="2854"/>
      <c r="V39" s="2854"/>
      <c r="W39" s="2854"/>
      <c r="X39" s="2854"/>
      <c r="Y39" s="2854"/>
      <c r="Z39" s="2854"/>
      <c r="AA39" s="2854"/>
      <c r="AB39" s="2854"/>
      <c r="AC39" s="2854"/>
      <c r="AD39" s="2854" t="s">
        <v>292</v>
      </c>
      <c r="AE39" s="2854" t="s">
        <v>293</v>
      </c>
      <c r="AF39" s="2854"/>
    </row>
    <row r="40" spans="1:32">
      <c r="A40" s="2852" t="s">
        <v>282</v>
      </c>
      <c r="B40" s="2852" t="s">
        <v>397</v>
      </c>
      <c r="C40" s="2852" t="s">
        <v>398</v>
      </c>
      <c r="D40" s="2853" t="s">
        <v>399</v>
      </c>
      <c r="E40" s="2853" t="s">
        <v>400</v>
      </c>
      <c r="F40" s="2852" t="s">
        <v>401</v>
      </c>
      <c r="G40" s="2852" t="s">
        <v>402</v>
      </c>
      <c r="H40" s="2852">
        <v>3084</v>
      </c>
      <c r="I40" s="2854" t="s">
        <v>117</v>
      </c>
      <c r="J40" s="2854" t="s">
        <v>289</v>
      </c>
      <c r="K40" s="2854">
        <v>184</v>
      </c>
      <c r="L40" s="2854"/>
      <c r="M40" s="2854"/>
      <c r="N40" s="2854"/>
      <c r="O40" s="2854"/>
      <c r="P40" s="2854"/>
      <c r="Q40" s="2854"/>
      <c r="R40" s="2854"/>
      <c r="S40" s="2854"/>
      <c r="T40" s="2854"/>
      <c r="U40" s="2854"/>
      <c r="V40" s="2854"/>
      <c r="W40" s="2854"/>
      <c r="X40" s="2854"/>
      <c r="Y40" s="2854">
        <v>2022</v>
      </c>
      <c r="Z40" s="2854" t="s">
        <v>403</v>
      </c>
      <c r="AA40" s="2865" t="s">
        <v>404</v>
      </c>
      <c r="AB40" s="2854"/>
      <c r="AC40" s="2854"/>
      <c r="AD40" s="2854" t="s">
        <v>292</v>
      </c>
      <c r="AE40" s="2854" t="s">
        <v>293</v>
      </c>
      <c r="AF40" s="2854"/>
    </row>
    <row r="41" spans="1:32">
      <c r="A41" s="2852" t="s">
        <v>282</v>
      </c>
      <c r="B41" s="2852" t="s">
        <v>405</v>
      </c>
      <c r="C41" s="2852" t="s">
        <v>406</v>
      </c>
      <c r="D41" s="2853" t="s">
        <v>407</v>
      </c>
      <c r="E41" s="2853" t="s">
        <v>408</v>
      </c>
      <c r="F41" s="2852" t="s">
        <v>409</v>
      </c>
      <c r="G41" s="2852" t="s">
        <v>410</v>
      </c>
      <c r="H41" s="2852">
        <v>3081</v>
      </c>
      <c r="I41" s="2854" t="s">
        <v>211</v>
      </c>
      <c r="J41" s="2854" t="s">
        <v>289</v>
      </c>
      <c r="K41" s="2854"/>
      <c r="L41" s="2854"/>
      <c r="M41" s="2854"/>
      <c r="N41" s="2854"/>
      <c r="O41" s="2854"/>
      <c r="P41" s="2854"/>
      <c r="Q41" s="2854"/>
      <c r="R41" s="2854"/>
      <c r="S41" s="2854"/>
      <c r="T41" s="2854"/>
      <c r="U41" s="2854"/>
      <c r="V41" s="2854"/>
      <c r="W41" s="2854"/>
      <c r="X41" s="2854"/>
      <c r="Y41" s="2854"/>
      <c r="Z41" s="2854"/>
      <c r="AA41" s="2854"/>
      <c r="AB41" s="2854"/>
      <c r="AC41" s="2854"/>
      <c r="AD41" s="2854" t="s">
        <v>292</v>
      </c>
      <c r="AE41" s="2854" t="s">
        <v>293</v>
      </c>
      <c r="AF41" s="2854"/>
    </row>
    <row r="42" spans="1:32">
      <c r="A42" s="2845" t="s">
        <v>411</v>
      </c>
      <c r="B42" s="2846" t="s">
        <v>412</v>
      </c>
      <c r="C42" s="2845" t="s">
        <v>413</v>
      </c>
      <c r="D42" s="2847" t="s">
        <v>414</v>
      </c>
      <c r="E42" s="2847" t="s">
        <v>415</v>
      </c>
      <c r="F42" s="2845" t="s">
        <v>416</v>
      </c>
      <c r="G42" s="2845" t="s">
        <v>417</v>
      </c>
      <c r="H42" s="2845">
        <v>3995</v>
      </c>
      <c r="I42" s="2849" t="s">
        <v>211</v>
      </c>
      <c r="J42" s="2849" t="s">
        <v>118</v>
      </c>
      <c r="K42" s="2849"/>
      <c r="L42" s="2849"/>
      <c r="M42" s="2849"/>
      <c r="N42" s="2849"/>
      <c r="O42" s="2849"/>
      <c r="P42" s="2849"/>
      <c r="Q42" s="2849"/>
      <c r="R42" s="2849"/>
      <c r="S42" s="2849"/>
      <c r="T42" s="2849"/>
      <c r="U42" s="2849"/>
      <c r="V42" s="2849"/>
      <c r="W42" s="2849"/>
      <c r="X42" s="2849"/>
      <c r="Y42" s="2849"/>
      <c r="Z42" s="2849"/>
      <c r="AA42" s="2867"/>
      <c r="AB42" s="2849"/>
      <c r="AC42" s="2849"/>
      <c r="AD42" s="2849" t="s">
        <v>121</v>
      </c>
      <c r="AE42" s="2849"/>
      <c r="AF42" s="2849"/>
    </row>
    <row r="43" spans="1:32">
      <c r="A43" s="2845" t="s">
        <v>411</v>
      </c>
      <c r="B43" s="2846" t="s">
        <v>418</v>
      </c>
      <c r="C43" s="2845" t="s">
        <v>419</v>
      </c>
      <c r="D43" s="2845" t="s">
        <v>381</v>
      </c>
      <c r="E43" s="2847" t="s">
        <v>420</v>
      </c>
      <c r="F43" s="2848" t="s">
        <v>421</v>
      </c>
      <c r="G43" s="2845" t="s">
        <v>417</v>
      </c>
      <c r="H43" s="2845">
        <v>3995</v>
      </c>
      <c r="I43" s="2849" t="s">
        <v>359</v>
      </c>
      <c r="J43" s="2849" t="s">
        <v>118</v>
      </c>
      <c r="K43" s="2849"/>
      <c r="L43" s="2849"/>
      <c r="M43" s="2849"/>
      <c r="N43" s="2849"/>
      <c r="O43" s="2849"/>
      <c r="P43" s="2849"/>
      <c r="Q43" s="2849"/>
      <c r="R43" s="2849"/>
      <c r="S43" s="2849"/>
      <c r="T43" s="2849"/>
      <c r="U43" s="2849"/>
      <c r="V43" s="2849"/>
      <c r="W43" s="2849"/>
      <c r="X43" s="2849"/>
      <c r="Y43" s="2849"/>
      <c r="Z43" s="2849"/>
      <c r="AA43" s="2849"/>
      <c r="AB43" s="2849"/>
      <c r="AC43" s="2849"/>
      <c r="AD43" s="2849" t="s">
        <v>121</v>
      </c>
      <c r="AE43" s="2849"/>
      <c r="AF43" s="2849"/>
    </row>
    <row r="44" spans="1:32">
      <c r="A44" s="2845" t="s">
        <v>411</v>
      </c>
      <c r="B44" s="2846" t="s">
        <v>422</v>
      </c>
      <c r="C44" s="2845" t="s">
        <v>423</v>
      </c>
      <c r="D44" s="2847" t="s">
        <v>424</v>
      </c>
      <c r="E44" s="2847" t="s">
        <v>425</v>
      </c>
      <c r="F44" s="2848" t="s">
        <v>426</v>
      </c>
      <c r="G44" s="2845" t="s">
        <v>427</v>
      </c>
      <c r="H44" s="2845">
        <v>3923</v>
      </c>
      <c r="I44" s="2849" t="s">
        <v>117</v>
      </c>
      <c r="J44" s="2849" t="s">
        <v>118</v>
      </c>
      <c r="K44" s="2849"/>
      <c r="L44" s="2849"/>
      <c r="M44" s="2849"/>
      <c r="N44" s="2849"/>
      <c r="O44" s="2849"/>
      <c r="P44" s="2849"/>
      <c r="Q44" s="2849"/>
      <c r="R44" s="2849"/>
      <c r="S44" s="2849"/>
      <c r="T44" s="2849"/>
      <c r="U44" s="2849"/>
      <c r="V44" s="2849"/>
      <c r="W44" s="2849"/>
      <c r="X44" s="2849"/>
      <c r="Y44" s="2849"/>
      <c r="Z44" s="2849"/>
      <c r="AA44" s="2849"/>
      <c r="AB44" s="2849"/>
      <c r="AC44" s="2849"/>
      <c r="AD44" s="2849" t="s">
        <v>121</v>
      </c>
      <c r="AE44" s="2849"/>
      <c r="AF44" s="2849"/>
    </row>
    <row r="45" spans="1:32">
      <c r="A45" s="2845" t="s">
        <v>411</v>
      </c>
      <c r="B45" s="2846" t="s">
        <v>428</v>
      </c>
      <c r="C45" s="2845" t="s">
        <v>429</v>
      </c>
      <c r="D45" s="2847" t="s">
        <v>430</v>
      </c>
      <c r="E45" s="2847" t="s">
        <v>431</v>
      </c>
      <c r="F45" s="2845" t="s">
        <v>432</v>
      </c>
      <c r="G45" s="2845" t="s">
        <v>433</v>
      </c>
      <c r="H45" s="2845">
        <v>3992</v>
      </c>
      <c r="I45" s="2849" t="s">
        <v>117</v>
      </c>
      <c r="J45" s="2849" t="s">
        <v>118</v>
      </c>
      <c r="K45" s="2849"/>
      <c r="L45" s="2849"/>
      <c r="M45" s="2849"/>
      <c r="N45" s="2849"/>
      <c r="O45" s="2849"/>
      <c r="P45" s="2849"/>
      <c r="Q45" s="2849"/>
      <c r="R45" s="2849"/>
      <c r="S45" s="2849"/>
      <c r="T45" s="2849"/>
      <c r="U45" s="2849"/>
      <c r="V45" s="2849"/>
      <c r="W45" s="2849"/>
      <c r="X45" s="2849"/>
      <c r="Y45" s="2849"/>
      <c r="Z45" s="2849"/>
      <c r="AA45" s="2863"/>
      <c r="AB45" s="2849"/>
      <c r="AC45" s="2849"/>
      <c r="AD45" s="2849" t="s">
        <v>121</v>
      </c>
      <c r="AE45" s="2849"/>
      <c r="AF45" s="2849"/>
    </row>
    <row r="46" spans="1:32">
      <c r="A46" s="2845" t="s">
        <v>411</v>
      </c>
      <c r="B46" s="2846" t="s">
        <v>434</v>
      </c>
      <c r="C46" s="2845" t="s">
        <v>435</v>
      </c>
      <c r="D46" s="2847" t="s">
        <v>436</v>
      </c>
      <c r="E46" s="2847" t="s">
        <v>437</v>
      </c>
      <c r="F46" s="2848" t="s">
        <v>438</v>
      </c>
      <c r="G46" s="2845" t="s">
        <v>417</v>
      </c>
      <c r="H46" s="2845">
        <v>3995</v>
      </c>
      <c r="I46" s="2849" t="s">
        <v>117</v>
      </c>
      <c r="J46" s="2849" t="s">
        <v>118</v>
      </c>
      <c r="K46" s="2849">
        <v>153</v>
      </c>
      <c r="L46" s="2849"/>
      <c r="M46" s="2849"/>
      <c r="N46" s="2849"/>
      <c r="O46" s="2849"/>
      <c r="P46" s="2849"/>
      <c r="Q46" s="2849"/>
      <c r="R46" s="2849"/>
      <c r="S46" s="2849"/>
      <c r="T46" s="2849"/>
      <c r="U46" s="2849"/>
      <c r="V46" s="2849"/>
      <c r="W46" s="2849"/>
      <c r="X46" s="2849"/>
      <c r="Y46" s="2849"/>
      <c r="Z46" s="2849" t="s">
        <v>439</v>
      </c>
      <c r="AA46" s="2864" t="s">
        <v>440</v>
      </c>
      <c r="AB46" s="2860"/>
      <c r="AC46" s="2849" t="s">
        <v>441</v>
      </c>
      <c r="AD46" s="2849" t="s">
        <v>121</v>
      </c>
      <c r="AE46" s="2849"/>
      <c r="AF46" s="2849"/>
    </row>
    <row r="47" spans="1:32">
      <c r="A47" s="2852" t="s">
        <v>442</v>
      </c>
      <c r="B47" s="2852" t="s">
        <v>443</v>
      </c>
      <c r="C47" s="2852" t="s">
        <v>444</v>
      </c>
      <c r="D47" s="2853" t="s">
        <v>445</v>
      </c>
      <c r="E47" s="2853" t="s">
        <v>446</v>
      </c>
      <c r="F47" s="2852" t="s">
        <v>447</v>
      </c>
      <c r="G47" s="2852" t="s">
        <v>448</v>
      </c>
      <c r="H47" s="2852">
        <v>3818</v>
      </c>
      <c r="I47" s="2854" t="s">
        <v>178</v>
      </c>
      <c r="J47" s="2854" t="s">
        <v>118</v>
      </c>
      <c r="K47" s="2854">
        <v>57</v>
      </c>
      <c r="L47" s="2854"/>
      <c r="M47" s="2854"/>
      <c r="N47" s="2855">
        <v>42627</v>
      </c>
      <c r="O47" s="2855">
        <v>42996</v>
      </c>
      <c r="P47" s="2855">
        <v>43360</v>
      </c>
      <c r="Q47" s="2855">
        <v>43725</v>
      </c>
      <c r="R47" s="2854"/>
      <c r="S47" s="2855">
        <v>44089</v>
      </c>
      <c r="T47" s="2855"/>
      <c r="U47" s="2855">
        <v>44495</v>
      </c>
      <c r="V47" s="2868">
        <v>44817</v>
      </c>
      <c r="W47" s="2868">
        <v>45174</v>
      </c>
      <c r="X47" s="2855"/>
      <c r="Y47" s="2854">
        <v>2022</v>
      </c>
      <c r="Z47" s="2854" t="s">
        <v>449</v>
      </c>
      <c r="AA47" s="2854" t="s">
        <v>450</v>
      </c>
      <c r="AB47" s="2854" t="s">
        <v>451</v>
      </c>
      <c r="AC47" s="2854" t="s">
        <v>239</v>
      </c>
      <c r="AD47" s="2854" t="s">
        <v>452</v>
      </c>
      <c r="AE47" s="2854" t="s">
        <v>453</v>
      </c>
      <c r="AF47" s="2854"/>
    </row>
    <row r="48" spans="1:32" ht="15">
      <c r="A48" s="2852" t="s">
        <v>442</v>
      </c>
      <c r="B48" s="2852" t="s">
        <v>454</v>
      </c>
      <c r="C48" s="2852" t="s">
        <v>455</v>
      </c>
      <c r="D48" s="2853" t="s">
        <v>456</v>
      </c>
      <c r="E48" s="2853" t="s">
        <v>457</v>
      </c>
      <c r="F48" s="2852" t="s">
        <v>458</v>
      </c>
      <c r="G48" s="2852" t="s">
        <v>448</v>
      </c>
      <c r="H48" s="2852">
        <v>3818</v>
      </c>
      <c r="I48" s="2854" t="s">
        <v>117</v>
      </c>
      <c r="J48" s="2854" t="s">
        <v>118</v>
      </c>
      <c r="K48" s="2854">
        <v>230</v>
      </c>
      <c r="L48" s="2854"/>
      <c r="M48" s="2854"/>
      <c r="N48" s="2854"/>
      <c r="O48" s="2855">
        <v>42821</v>
      </c>
      <c r="P48" s="2855">
        <v>43185</v>
      </c>
      <c r="Q48" s="2855">
        <v>43549</v>
      </c>
      <c r="R48" s="2854"/>
      <c r="S48" s="2854"/>
      <c r="T48" s="2855">
        <v>44343</v>
      </c>
      <c r="U48" s="2854"/>
      <c r="V48" s="2856">
        <v>44707</v>
      </c>
      <c r="W48" s="2855">
        <v>45139</v>
      </c>
      <c r="X48" s="2855"/>
      <c r="Y48" s="2854">
        <v>2023</v>
      </c>
      <c r="Z48" s="2854" t="s">
        <v>459</v>
      </c>
      <c r="AA48" s="2866" t="s">
        <v>460</v>
      </c>
      <c r="AB48" s="2854" t="s">
        <v>455</v>
      </c>
      <c r="AC48" s="2854"/>
      <c r="AD48" s="2854" t="s">
        <v>452</v>
      </c>
      <c r="AE48" s="2854" t="s">
        <v>453</v>
      </c>
      <c r="AF48" s="2854" t="s">
        <v>461</v>
      </c>
    </row>
    <row r="49" spans="1:32">
      <c r="A49" s="2852" t="s">
        <v>442</v>
      </c>
      <c r="B49" s="2852" t="s">
        <v>462</v>
      </c>
      <c r="C49" s="2852" t="s">
        <v>463</v>
      </c>
      <c r="D49" s="2853" t="s">
        <v>464</v>
      </c>
      <c r="E49" s="2853" t="s">
        <v>465</v>
      </c>
      <c r="F49" s="2852" t="s">
        <v>466</v>
      </c>
      <c r="G49" s="2852" t="s">
        <v>467</v>
      </c>
      <c r="H49" s="2852">
        <v>3820</v>
      </c>
      <c r="I49" s="2854" t="s">
        <v>220</v>
      </c>
      <c r="J49" s="2854" t="s">
        <v>118</v>
      </c>
      <c r="K49" s="2854">
        <v>40</v>
      </c>
      <c r="L49" s="2854"/>
      <c r="M49" s="2854"/>
      <c r="N49" s="2854"/>
      <c r="O49" s="2854"/>
      <c r="P49" s="2854"/>
      <c r="Q49" s="2854"/>
      <c r="R49" s="2854"/>
      <c r="S49" s="2854"/>
      <c r="T49" s="2855"/>
      <c r="U49" s="2854"/>
      <c r="V49" s="2856">
        <v>44627</v>
      </c>
      <c r="W49" s="2855"/>
      <c r="X49" s="2855"/>
      <c r="Y49" s="2854">
        <v>2022</v>
      </c>
      <c r="Z49" s="2854" t="s">
        <v>468</v>
      </c>
      <c r="AA49" s="2865" t="s">
        <v>469</v>
      </c>
      <c r="AB49" s="2854" t="s">
        <v>470</v>
      </c>
      <c r="AC49" s="2854" t="s">
        <v>471</v>
      </c>
      <c r="AD49" s="2854" t="s">
        <v>121</v>
      </c>
      <c r="AE49" s="2854"/>
      <c r="AF49" s="2854"/>
    </row>
    <row r="50" spans="1:32">
      <c r="A50" s="2852" t="s">
        <v>442</v>
      </c>
      <c r="B50" s="2852" t="s">
        <v>472</v>
      </c>
      <c r="C50" s="2852" t="s">
        <v>473</v>
      </c>
      <c r="D50" s="2853" t="s">
        <v>474</v>
      </c>
      <c r="E50" s="2853" t="s">
        <v>475</v>
      </c>
      <c r="F50" s="2852" t="s">
        <v>476</v>
      </c>
      <c r="G50" s="2852" t="s">
        <v>467</v>
      </c>
      <c r="H50" s="2852">
        <v>3820</v>
      </c>
      <c r="I50" s="2854" t="s">
        <v>128</v>
      </c>
      <c r="J50" s="2854" t="s">
        <v>118</v>
      </c>
      <c r="K50" s="2854">
        <v>103</v>
      </c>
      <c r="L50" s="2854"/>
      <c r="M50" s="2854"/>
      <c r="N50" s="2854"/>
      <c r="O50" s="2854"/>
      <c r="P50" s="2854"/>
      <c r="Q50" s="2854"/>
      <c r="R50" s="2854"/>
      <c r="S50" s="2854"/>
      <c r="T50" s="2854"/>
      <c r="U50" s="2854"/>
      <c r="V50" s="2854"/>
      <c r="W50" s="2854"/>
      <c r="X50" s="2854"/>
      <c r="Y50" s="2854"/>
      <c r="Z50" s="2854" t="s">
        <v>477</v>
      </c>
      <c r="AA50" s="2854" t="s">
        <v>478</v>
      </c>
      <c r="AB50" s="2854"/>
      <c r="AC50" s="2854" t="s">
        <v>479</v>
      </c>
      <c r="AD50" s="2854" t="s">
        <v>121</v>
      </c>
      <c r="AE50" s="2854"/>
      <c r="AF50" s="2854"/>
    </row>
    <row r="51" spans="1:32">
      <c r="A51" s="2852" t="s">
        <v>442</v>
      </c>
      <c r="B51" s="2852" t="s">
        <v>480</v>
      </c>
      <c r="C51" s="2852" t="s">
        <v>481</v>
      </c>
      <c r="D51" s="2853" t="s">
        <v>482</v>
      </c>
      <c r="E51" s="2853" t="s">
        <v>483</v>
      </c>
      <c r="F51" s="2852" t="s">
        <v>484</v>
      </c>
      <c r="G51" s="2852" t="s">
        <v>485</v>
      </c>
      <c r="H51" s="2852">
        <v>3831</v>
      </c>
      <c r="I51" s="2854" t="s">
        <v>117</v>
      </c>
      <c r="J51" s="2854" t="s">
        <v>118</v>
      </c>
      <c r="K51" s="2854">
        <v>21</v>
      </c>
      <c r="L51" s="2854"/>
      <c r="M51" s="2854"/>
      <c r="N51" s="2854"/>
      <c r="O51" s="2854"/>
      <c r="P51" s="2854"/>
      <c r="Q51" s="2854"/>
      <c r="R51" s="2854"/>
      <c r="S51" s="2854"/>
      <c r="T51" s="2854"/>
      <c r="U51" s="2854"/>
      <c r="V51" s="2854"/>
      <c r="W51" s="2854"/>
      <c r="X51" s="2854"/>
      <c r="Y51" s="2854"/>
      <c r="Z51" s="2854" t="s">
        <v>486</v>
      </c>
      <c r="AA51" s="2854" t="s">
        <v>487</v>
      </c>
      <c r="AB51" s="2854"/>
      <c r="AC51" s="2854" t="s">
        <v>488</v>
      </c>
      <c r="AD51" s="2854" t="s">
        <v>121</v>
      </c>
      <c r="AE51" s="2854"/>
      <c r="AF51" s="2854"/>
    </row>
    <row r="52" spans="1:32">
      <c r="A52" s="2852" t="s">
        <v>442</v>
      </c>
      <c r="B52" s="2852" t="s">
        <v>489</v>
      </c>
      <c r="C52" s="2852" t="s">
        <v>490</v>
      </c>
      <c r="D52" s="2853" t="s">
        <v>491</v>
      </c>
      <c r="E52" s="2853" t="s">
        <v>492</v>
      </c>
      <c r="F52" s="2852" t="s">
        <v>493</v>
      </c>
      <c r="G52" s="2852" t="s">
        <v>467</v>
      </c>
      <c r="H52" s="2852">
        <v>3820</v>
      </c>
      <c r="I52" s="2854" t="s">
        <v>178</v>
      </c>
      <c r="J52" s="2854" t="s">
        <v>118</v>
      </c>
      <c r="K52" s="2854">
        <v>143</v>
      </c>
      <c r="L52" s="2854"/>
      <c r="M52" s="2854"/>
      <c r="N52" s="2854"/>
      <c r="O52" s="2854"/>
      <c r="P52" s="2854"/>
      <c r="Q52" s="2854"/>
      <c r="R52" s="2854"/>
      <c r="S52" s="2854"/>
      <c r="T52" s="2854"/>
      <c r="U52" s="2854"/>
      <c r="V52" s="2854"/>
      <c r="W52" s="2854"/>
      <c r="X52" s="2854"/>
      <c r="Y52" s="2854">
        <v>2022</v>
      </c>
      <c r="Z52" s="2854" t="s">
        <v>494</v>
      </c>
      <c r="AA52" s="2865" t="s">
        <v>495</v>
      </c>
      <c r="AB52" s="2854"/>
      <c r="AC52" s="2854" t="s">
        <v>239</v>
      </c>
      <c r="AD52" s="2854" t="s">
        <v>121</v>
      </c>
      <c r="AE52" s="2854"/>
      <c r="AF52" s="2854"/>
    </row>
    <row r="53" spans="1:32">
      <c r="A53" s="2852" t="s">
        <v>442</v>
      </c>
      <c r="B53" s="2852" t="s">
        <v>496</v>
      </c>
      <c r="C53" s="2852" t="s">
        <v>497</v>
      </c>
      <c r="D53" s="2853" t="s">
        <v>498</v>
      </c>
      <c r="E53" s="2853" t="s">
        <v>499</v>
      </c>
      <c r="F53" s="2852" t="s">
        <v>500</v>
      </c>
      <c r="G53" s="2852" t="s">
        <v>501</v>
      </c>
      <c r="H53" s="2852">
        <v>3824</v>
      </c>
      <c r="I53" s="2854" t="s">
        <v>117</v>
      </c>
      <c r="J53" s="2854" t="s">
        <v>118</v>
      </c>
      <c r="K53" s="2854">
        <v>70</v>
      </c>
      <c r="L53" s="2855">
        <v>41919</v>
      </c>
      <c r="M53" s="2855">
        <v>42284</v>
      </c>
      <c r="N53" s="2854"/>
      <c r="O53" s="2854"/>
      <c r="P53" s="2854"/>
      <c r="Q53" s="2854"/>
      <c r="R53" s="2854"/>
      <c r="S53" s="2854"/>
      <c r="T53" s="2854"/>
      <c r="U53" s="2854"/>
      <c r="V53" s="2854"/>
      <c r="W53" s="2854"/>
      <c r="X53" s="2854"/>
      <c r="Y53" s="2854"/>
      <c r="Z53" s="2854"/>
      <c r="AA53" s="2854"/>
      <c r="AB53" s="2854"/>
      <c r="AC53" s="2854"/>
      <c r="AD53" s="2854" t="s">
        <v>121</v>
      </c>
      <c r="AE53" s="2854"/>
      <c r="AF53" s="2854"/>
    </row>
    <row r="54" spans="1:32">
      <c r="A54" s="2852" t="s">
        <v>442</v>
      </c>
      <c r="B54" s="2852" t="s">
        <v>502</v>
      </c>
      <c r="C54" s="2852" t="s">
        <v>503</v>
      </c>
      <c r="D54" s="2852" t="s">
        <v>504</v>
      </c>
      <c r="E54" s="2853" t="s">
        <v>505</v>
      </c>
      <c r="F54" s="2852" t="s">
        <v>506</v>
      </c>
      <c r="G54" s="2852" t="s">
        <v>467</v>
      </c>
      <c r="H54" s="2852">
        <v>3820</v>
      </c>
      <c r="I54" s="2854" t="s">
        <v>211</v>
      </c>
      <c r="J54" s="2854" t="s">
        <v>118</v>
      </c>
      <c r="K54" s="2854">
        <v>20</v>
      </c>
      <c r="L54" s="2854"/>
      <c r="M54" s="2854"/>
      <c r="N54" s="2854"/>
      <c r="O54" s="2854"/>
      <c r="P54" s="2854"/>
      <c r="Q54" s="2854"/>
      <c r="R54" s="2854"/>
      <c r="S54" s="2854"/>
      <c r="T54" s="2854"/>
      <c r="U54" s="2854"/>
      <c r="V54" s="2854"/>
      <c r="W54" s="2854"/>
      <c r="X54" s="2854"/>
      <c r="Y54" s="2854"/>
      <c r="Z54" s="2854"/>
      <c r="AA54" s="2854"/>
      <c r="AB54" s="2854"/>
      <c r="AC54" s="2854"/>
      <c r="AD54" s="2854" t="s">
        <v>121</v>
      </c>
      <c r="AE54" s="2854"/>
      <c r="AF54" s="2854"/>
    </row>
    <row r="55" spans="1:32">
      <c r="A55" s="2852" t="s">
        <v>442</v>
      </c>
      <c r="B55" s="2852" t="s">
        <v>507</v>
      </c>
      <c r="C55" s="2852" t="s">
        <v>508</v>
      </c>
      <c r="D55" s="2853" t="s">
        <v>509</v>
      </c>
      <c r="E55" s="2853" t="s">
        <v>510</v>
      </c>
      <c r="F55" s="2852" t="s">
        <v>506</v>
      </c>
      <c r="G55" s="2852" t="s">
        <v>467</v>
      </c>
      <c r="H55" s="2852">
        <v>3820</v>
      </c>
      <c r="I55" s="2854" t="s">
        <v>117</v>
      </c>
      <c r="J55" s="2854" t="s">
        <v>118</v>
      </c>
      <c r="K55" s="2854">
        <v>108</v>
      </c>
      <c r="L55" s="2854"/>
      <c r="M55" s="2855">
        <v>42334</v>
      </c>
      <c r="N55" s="2854"/>
      <c r="O55" s="2854"/>
      <c r="P55" s="2854"/>
      <c r="Q55" s="2854"/>
      <c r="R55" s="2854"/>
      <c r="S55" s="2854"/>
      <c r="T55" s="2854"/>
      <c r="U55" s="2854"/>
      <c r="V55" s="2854"/>
      <c r="W55" s="2854"/>
      <c r="X55" s="2854"/>
      <c r="Y55" s="2854"/>
      <c r="Z55" s="2854"/>
      <c r="AA55" s="2854"/>
      <c r="AB55" s="2854"/>
      <c r="AC55" s="2854"/>
      <c r="AD55" s="2854" t="s">
        <v>121</v>
      </c>
      <c r="AE55" s="2854"/>
      <c r="AF55" s="2854"/>
    </row>
    <row r="56" spans="1:32">
      <c r="A56" s="2845" t="s">
        <v>511</v>
      </c>
      <c r="B56" s="2846" t="s">
        <v>512</v>
      </c>
      <c r="C56" s="2845" t="s">
        <v>513</v>
      </c>
      <c r="D56" s="2847" t="s">
        <v>514</v>
      </c>
      <c r="E56" s="2847" t="s">
        <v>515</v>
      </c>
      <c r="F56" s="2845" t="s">
        <v>516</v>
      </c>
      <c r="G56" s="2845" t="s">
        <v>517</v>
      </c>
      <c r="H56" s="2845">
        <v>3193</v>
      </c>
      <c r="I56" s="2849" t="s">
        <v>117</v>
      </c>
      <c r="J56" s="2849" t="s">
        <v>1</v>
      </c>
      <c r="K56" s="2849"/>
      <c r="L56" s="2849"/>
      <c r="M56" s="2849"/>
      <c r="N56" s="2849"/>
      <c r="O56" s="2849"/>
      <c r="P56" s="2849"/>
      <c r="Q56" s="2849"/>
      <c r="R56" s="2849"/>
      <c r="S56" s="2849"/>
      <c r="T56" s="2849"/>
      <c r="U56" s="2849"/>
      <c r="V56" s="2849"/>
      <c r="W56" s="2849"/>
      <c r="X56" s="2849"/>
      <c r="Y56" s="2849"/>
      <c r="Z56" s="2849"/>
      <c r="AA56" s="2849"/>
      <c r="AB56" s="2849"/>
      <c r="AC56" s="2849"/>
      <c r="AD56" s="2849" t="s">
        <v>121</v>
      </c>
      <c r="AE56" s="2849"/>
      <c r="AF56" s="2849"/>
    </row>
    <row r="57" spans="1:32">
      <c r="A57" s="2845" t="s">
        <v>511</v>
      </c>
      <c r="B57" s="2846" t="s">
        <v>518</v>
      </c>
      <c r="C57" s="2845" t="s">
        <v>519</v>
      </c>
      <c r="D57" s="2869" t="s">
        <v>520</v>
      </c>
      <c r="E57" s="2847" t="s">
        <v>521</v>
      </c>
      <c r="F57" s="2848" t="s">
        <v>522</v>
      </c>
      <c r="G57" s="2845" t="s">
        <v>523</v>
      </c>
      <c r="H57" s="2845">
        <v>3188</v>
      </c>
      <c r="I57" s="2849" t="s">
        <v>211</v>
      </c>
      <c r="J57" s="2849" t="s">
        <v>1</v>
      </c>
      <c r="K57" s="2849"/>
      <c r="L57" s="2849"/>
      <c r="M57" s="2849"/>
      <c r="N57" s="2849"/>
      <c r="O57" s="2849"/>
      <c r="P57" s="2849"/>
      <c r="Q57" s="2849"/>
      <c r="R57" s="2849"/>
      <c r="S57" s="2849"/>
      <c r="T57" s="2849"/>
      <c r="U57" s="2849"/>
      <c r="V57" s="2849"/>
      <c r="W57" s="2849"/>
      <c r="X57" s="2849"/>
      <c r="Y57" s="2849"/>
      <c r="Z57" s="2849"/>
      <c r="AA57" s="2849"/>
      <c r="AB57" s="2849"/>
      <c r="AC57" s="2849"/>
      <c r="AD57" s="2849" t="s">
        <v>121</v>
      </c>
      <c r="AE57" s="2849"/>
      <c r="AF57" s="2849"/>
    </row>
    <row r="58" spans="1:32">
      <c r="A58" s="2845" t="s">
        <v>511</v>
      </c>
      <c r="B58" s="2846" t="s">
        <v>524</v>
      </c>
      <c r="C58" s="2845" t="s">
        <v>525</v>
      </c>
      <c r="D58" s="2869" t="s">
        <v>526</v>
      </c>
      <c r="E58" s="2847" t="s">
        <v>527</v>
      </c>
      <c r="F58" s="2848" t="s">
        <v>528</v>
      </c>
      <c r="G58" s="2845" t="s">
        <v>529</v>
      </c>
      <c r="H58" s="2845">
        <v>3186</v>
      </c>
      <c r="I58" s="2849" t="s">
        <v>178</v>
      </c>
      <c r="J58" s="2849" t="s">
        <v>1</v>
      </c>
      <c r="K58" s="2849">
        <v>146</v>
      </c>
      <c r="L58" s="2849"/>
      <c r="M58" s="2849"/>
      <c r="N58" s="2849"/>
      <c r="O58" s="2849"/>
      <c r="P58" s="2849"/>
      <c r="Q58" s="2849"/>
      <c r="R58" s="2849"/>
      <c r="S58" s="2849"/>
      <c r="T58" s="2849"/>
      <c r="U58" s="2849"/>
      <c r="V58" s="2849"/>
      <c r="W58" s="2849"/>
      <c r="X58" s="2849"/>
      <c r="Y58" s="2849"/>
      <c r="Z58" s="2849"/>
      <c r="AA58" s="2849"/>
      <c r="AB58" s="2849"/>
      <c r="AC58" s="2849"/>
      <c r="AD58" s="2849" t="s">
        <v>121</v>
      </c>
      <c r="AE58" s="2849"/>
      <c r="AF58" s="2849"/>
    </row>
    <row r="59" spans="1:32">
      <c r="A59" s="2845" t="s">
        <v>511</v>
      </c>
      <c r="B59" s="2846" t="s">
        <v>530</v>
      </c>
      <c r="C59" s="2845" t="s">
        <v>531</v>
      </c>
      <c r="D59" s="2869" t="s">
        <v>532</v>
      </c>
      <c r="E59" s="2847" t="s">
        <v>533</v>
      </c>
      <c r="F59" s="2848" t="s">
        <v>534</v>
      </c>
      <c r="G59" s="2845" t="s">
        <v>535</v>
      </c>
      <c r="H59" s="2845">
        <v>3187</v>
      </c>
      <c r="I59" s="2849" t="s">
        <v>117</v>
      </c>
      <c r="J59" s="2849" t="s">
        <v>1</v>
      </c>
      <c r="K59" s="2849">
        <v>181</v>
      </c>
      <c r="L59" s="2849"/>
      <c r="M59" s="2849"/>
      <c r="N59" s="2849"/>
      <c r="O59" s="2849"/>
      <c r="P59" s="2849"/>
      <c r="Q59" s="2849"/>
      <c r="R59" s="2849"/>
      <c r="S59" s="2849"/>
      <c r="T59" s="2849"/>
      <c r="U59" s="2849"/>
      <c r="V59" s="2849"/>
      <c r="W59" s="2849"/>
      <c r="X59" s="2849"/>
      <c r="Y59" s="2849"/>
      <c r="Z59" s="2849"/>
      <c r="AA59" s="2849"/>
      <c r="AB59" s="2849"/>
      <c r="AC59" s="2849"/>
      <c r="AD59" s="2849" t="s">
        <v>121</v>
      </c>
      <c r="AE59" s="2849"/>
      <c r="AF59" s="2849"/>
    </row>
    <row r="60" spans="1:32">
      <c r="A60" s="2845" t="s">
        <v>511</v>
      </c>
      <c r="B60" s="2846" t="s">
        <v>536</v>
      </c>
      <c r="C60" s="2845" t="s">
        <v>537</v>
      </c>
      <c r="D60" s="2845" t="s">
        <v>504</v>
      </c>
      <c r="E60" s="2847" t="s">
        <v>538</v>
      </c>
      <c r="F60" s="2848" t="s">
        <v>539</v>
      </c>
      <c r="G60" s="2845" t="s">
        <v>529</v>
      </c>
      <c r="H60" s="2845">
        <v>3186</v>
      </c>
      <c r="I60" s="2849" t="s">
        <v>178</v>
      </c>
      <c r="J60" s="2849" t="s">
        <v>289</v>
      </c>
      <c r="K60" s="2849">
        <v>112</v>
      </c>
      <c r="L60" s="2849"/>
      <c r="M60" s="2849"/>
      <c r="N60" s="2849"/>
      <c r="O60" s="2849"/>
      <c r="P60" s="2849"/>
      <c r="Q60" s="2849"/>
      <c r="R60" s="2849"/>
      <c r="S60" s="2849"/>
      <c r="T60" s="2849"/>
      <c r="U60" s="2849"/>
      <c r="V60" s="2849"/>
      <c r="W60" s="2849"/>
      <c r="X60" s="2849"/>
      <c r="Y60" s="2849"/>
      <c r="Z60" s="2849"/>
      <c r="AA60" s="2849"/>
      <c r="AB60" s="2849"/>
      <c r="AC60" s="2849"/>
      <c r="AD60" s="2849" t="s">
        <v>121</v>
      </c>
      <c r="AE60" s="2849"/>
      <c r="AF60" s="2849"/>
    </row>
    <row r="61" spans="1:32">
      <c r="A61" s="2845" t="s">
        <v>511</v>
      </c>
      <c r="B61" s="2846" t="s">
        <v>540</v>
      </c>
      <c r="C61" s="2845" t="s">
        <v>541</v>
      </c>
      <c r="D61" s="2869" t="s">
        <v>542</v>
      </c>
      <c r="E61" s="2847" t="s">
        <v>543</v>
      </c>
      <c r="F61" s="2848" t="s">
        <v>544</v>
      </c>
      <c r="G61" s="2845" t="s">
        <v>535</v>
      </c>
      <c r="H61" s="2845">
        <v>3187</v>
      </c>
      <c r="I61" s="2849" t="s">
        <v>178</v>
      </c>
      <c r="J61" s="2849" t="s">
        <v>289</v>
      </c>
      <c r="K61" s="2849"/>
      <c r="L61" s="2849"/>
      <c r="M61" s="2849"/>
      <c r="N61" s="2849"/>
      <c r="O61" s="2849"/>
      <c r="P61" s="2849"/>
      <c r="Q61" s="2849"/>
      <c r="R61" s="2849"/>
      <c r="S61" s="2849"/>
      <c r="T61" s="2849"/>
      <c r="U61" s="2849"/>
      <c r="V61" s="2849"/>
      <c r="W61" s="2849"/>
      <c r="X61" s="2849"/>
      <c r="Y61" s="2849"/>
      <c r="Z61" s="2849"/>
      <c r="AA61" s="2849"/>
      <c r="AB61" s="2849"/>
      <c r="AC61" s="2849"/>
      <c r="AD61" s="2849" t="s">
        <v>121</v>
      </c>
      <c r="AE61" s="2849"/>
      <c r="AF61" s="2849"/>
    </row>
    <row r="62" spans="1:32" ht="15">
      <c r="A62" s="2845" t="s">
        <v>511</v>
      </c>
      <c r="B62" s="2846" t="s">
        <v>545</v>
      </c>
      <c r="C62" s="2845" t="s">
        <v>546</v>
      </c>
      <c r="D62" s="2869" t="s">
        <v>547</v>
      </c>
      <c r="E62" s="2847" t="s">
        <v>548</v>
      </c>
      <c r="F62" s="2848" t="s">
        <v>549</v>
      </c>
      <c r="G62" s="2845" t="s">
        <v>550</v>
      </c>
      <c r="H62" s="2845">
        <v>3191</v>
      </c>
      <c r="I62" s="2849" t="s">
        <v>117</v>
      </c>
      <c r="J62" s="2849" t="s">
        <v>289</v>
      </c>
      <c r="K62" s="2849">
        <v>188</v>
      </c>
      <c r="L62" s="2849"/>
      <c r="M62" s="2849"/>
      <c r="N62" s="2849"/>
      <c r="O62" s="2849"/>
      <c r="P62" s="2849"/>
      <c r="Q62" s="2849"/>
      <c r="R62" s="2849"/>
      <c r="S62" s="2849"/>
      <c r="T62" s="2849"/>
      <c r="U62" s="2849"/>
      <c r="V62" s="2849"/>
      <c r="W62" s="2850">
        <v>45265</v>
      </c>
      <c r="X62" s="2850"/>
      <c r="Y62" s="2849">
        <v>2023</v>
      </c>
      <c r="Z62" s="754" t="s">
        <v>551</v>
      </c>
      <c r="AA62" s="2037" t="s">
        <v>552</v>
      </c>
      <c r="AB62" s="2849">
        <v>413449748</v>
      </c>
      <c r="AC62" s="2849"/>
      <c r="AD62" s="2849" t="s">
        <v>121</v>
      </c>
      <c r="AE62" s="2849"/>
      <c r="AF62" s="2849"/>
    </row>
    <row r="63" spans="1:32">
      <c r="A63" s="2845" t="s">
        <v>511</v>
      </c>
      <c r="B63" s="2846" t="s">
        <v>553</v>
      </c>
      <c r="C63" s="2845" t="s">
        <v>554</v>
      </c>
      <c r="D63" s="2869" t="s">
        <v>555</v>
      </c>
      <c r="E63" s="2847" t="s">
        <v>556</v>
      </c>
      <c r="F63" s="2848" t="s">
        <v>557</v>
      </c>
      <c r="G63" s="2845" t="s">
        <v>535</v>
      </c>
      <c r="H63" s="2845">
        <v>3187</v>
      </c>
      <c r="I63" s="2849" t="s">
        <v>178</v>
      </c>
      <c r="J63" s="2849" t="s">
        <v>1</v>
      </c>
      <c r="K63" s="2849">
        <v>233</v>
      </c>
      <c r="L63" s="2849"/>
      <c r="M63" s="2849"/>
      <c r="N63" s="2849"/>
      <c r="O63" s="2849"/>
      <c r="P63" s="2849"/>
      <c r="Q63" s="2849"/>
      <c r="R63" s="2849"/>
      <c r="S63" s="2849"/>
      <c r="T63" s="2849"/>
      <c r="U63" s="2849"/>
      <c r="V63" s="2849"/>
      <c r="W63" s="2849"/>
      <c r="X63" s="2849"/>
      <c r="Y63" s="2849"/>
      <c r="Z63" s="2849"/>
      <c r="AA63" s="2849"/>
      <c r="AB63" s="2849"/>
      <c r="AC63" s="2849"/>
      <c r="AD63" s="2849" t="s">
        <v>121</v>
      </c>
      <c r="AE63" s="2849"/>
      <c r="AF63" s="2849"/>
    </row>
    <row r="64" spans="1:32">
      <c r="A64" s="2845" t="s">
        <v>511</v>
      </c>
      <c r="B64" s="2846" t="s">
        <v>558</v>
      </c>
      <c r="C64" s="2845" t="s">
        <v>559</v>
      </c>
      <c r="D64" s="2869" t="s">
        <v>560</v>
      </c>
      <c r="E64" s="2847" t="s">
        <v>561</v>
      </c>
      <c r="F64" s="2848" t="s">
        <v>562</v>
      </c>
      <c r="G64" s="2845" t="s">
        <v>529</v>
      </c>
      <c r="H64" s="2845">
        <v>3186</v>
      </c>
      <c r="I64" s="2849" t="s">
        <v>128</v>
      </c>
      <c r="J64" s="2849" t="s">
        <v>289</v>
      </c>
      <c r="K64" s="2849">
        <v>187</v>
      </c>
      <c r="L64" s="2849"/>
      <c r="M64" s="2849"/>
      <c r="N64" s="2849"/>
      <c r="O64" s="2849"/>
      <c r="P64" s="2849"/>
      <c r="Q64" s="2849"/>
      <c r="R64" s="2849"/>
      <c r="S64" s="2849"/>
      <c r="T64" s="2849"/>
      <c r="U64" s="2849"/>
      <c r="V64" s="2849"/>
      <c r="W64" s="2849"/>
      <c r="X64" s="2849"/>
      <c r="Y64" s="2849"/>
      <c r="Z64" s="2849"/>
      <c r="AA64" s="2849"/>
      <c r="AB64" s="2849"/>
      <c r="AC64" s="2849"/>
      <c r="AD64" s="2849" t="s">
        <v>121</v>
      </c>
      <c r="AE64" s="2849"/>
      <c r="AF64" s="2849"/>
    </row>
    <row r="65" spans="1:32">
      <c r="A65" s="2852" t="s">
        <v>563</v>
      </c>
      <c r="B65" s="2852" t="s">
        <v>564</v>
      </c>
      <c r="C65" s="2852" t="s">
        <v>565</v>
      </c>
      <c r="D65" s="2853" t="s">
        <v>566</v>
      </c>
      <c r="E65" s="2853" t="s">
        <v>567</v>
      </c>
      <c r="F65" s="2852" t="s">
        <v>568</v>
      </c>
      <c r="G65" s="2852" t="s">
        <v>25</v>
      </c>
      <c r="H65" s="2852">
        <v>3672</v>
      </c>
      <c r="I65" s="2854" t="s">
        <v>117</v>
      </c>
      <c r="J65" s="2854" t="s">
        <v>118</v>
      </c>
      <c r="K65" s="2854">
        <v>66</v>
      </c>
      <c r="L65" s="2855">
        <v>41928</v>
      </c>
      <c r="M65" s="2855">
        <v>42220</v>
      </c>
      <c r="N65" s="2855">
        <v>42614</v>
      </c>
      <c r="O65" s="2855">
        <v>42986</v>
      </c>
      <c r="P65" s="2855">
        <v>43350</v>
      </c>
      <c r="Q65" s="2855">
        <v>43777</v>
      </c>
      <c r="R65" s="2854"/>
      <c r="S65" s="2855">
        <v>44131</v>
      </c>
      <c r="T65" s="2855"/>
      <c r="U65" s="2854"/>
      <c r="V65" s="2854"/>
      <c r="W65" s="2854"/>
      <c r="X65" s="2854"/>
      <c r="Y65" s="2854"/>
      <c r="Z65" s="2854" t="s">
        <v>569</v>
      </c>
      <c r="AA65" s="2854" t="s">
        <v>570</v>
      </c>
      <c r="AB65" s="2854" t="s">
        <v>571</v>
      </c>
      <c r="AC65" s="2854"/>
      <c r="AD65" s="2854" t="s">
        <v>452</v>
      </c>
      <c r="AE65" s="2854" t="s">
        <v>572</v>
      </c>
      <c r="AF65" s="2854"/>
    </row>
    <row r="66" spans="1:32">
      <c r="A66" s="2852" t="s">
        <v>563</v>
      </c>
      <c r="B66" s="2852" t="s">
        <v>573</v>
      </c>
      <c r="C66" s="2852" t="s">
        <v>574</v>
      </c>
      <c r="D66" s="2853" t="s">
        <v>575</v>
      </c>
      <c r="E66" s="2853" t="s">
        <v>576</v>
      </c>
      <c r="F66" s="2852" t="s">
        <v>577</v>
      </c>
      <c r="G66" s="2852" t="s">
        <v>25</v>
      </c>
      <c r="H66" s="2852">
        <v>3672</v>
      </c>
      <c r="I66" s="2854" t="s">
        <v>211</v>
      </c>
      <c r="J66" s="2854" t="s">
        <v>118</v>
      </c>
      <c r="K66" s="2854"/>
      <c r="L66" s="2854"/>
      <c r="M66" s="2854"/>
      <c r="N66" s="2854"/>
      <c r="O66" s="2854"/>
      <c r="P66" s="2854"/>
      <c r="Q66" s="2854"/>
      <c r="R66" s="2854"/>
      <c r="S66" s="2854"/>
      <c r="T66" s="2854"/>
      <c r="U66" s="2854"/>
      <c r="V66" s="2854"/>
      <c r="W66" s="2854"/>
      <c r="X66" s="2854"/>
      <c r="Y66" s="2854"/>
      <c r="Z66" s="2854"/>
      <c r="AA66" s="2854"/>
      <c r="AB66" s="2854"/>
      <c r="AC66" s="2854"/>
      <c r="AD66" s="2854" t="s">
        <v>121</v>
      </c>
      <c r="AE66" s="2854"/>
      <c r="AF66" s="2854"/>
    </row>
    <row r="67" spans="1:32">
      <c r="A67" s="2852" t="s">
        <v>563</v>
      </c>
      <c r="B67" s="2852" t="s">
        <v>578</v>
      </c>
      <c r="C67" s="2852" t="s">
        <v>579</v>
      </c>
      <c r="D67" s="2853" t="s">
        <v>580</v>
      </c>
      <c r="E67" s="2853" t="s">
        <v>581</v>
      </c>
      <c r="F67" s="2852" t="s">
        <v>582</v>
      </c>
      <c r="G67" s="2852" t="s">
        <v>25</v>
      </c>
      <c r="H67" s="2852">
        <v>3672</v>
      </c>
      <c r="I67" s="2854" t="s">
        <v>128</v>
      </c>
      <c r="J67" s="2854" t="s">
        <v>118</v>
      </c>
      <c r="K67" s="2854">
        <v>31</v>
      </c>
      <c r="L67" s="2854"/>
      <c r="M67" s="2854"/>
      <c r="N67" s="2854"/>
      <c r="O67" s="2854"/>
      <c r="P67" s="2854"/>
      <c r="Q67" s="2854"/>
      <c r="R67" s="2854"/>
      <c r="S67" s="2854"/>
      <c r="T67" s="2854"/>
      <c r="U67" s="2854"/>
      <c r="V67" s="2854"/>
      <c r="W67" s="2854"/>
      <c r="X67" s="2854"/>
      <c r="Y67" s="2854">
        <v>2022</v>
      </c>
      <c r="Z67" s="2854" t="s">
        <v>583</v>
      </c>
      <c r="AA67" s="2865" t="s">
        <v>584</v>
      </c>
      <c r="AB67" s="2854"/>
      <c r="AC67" s="2854" t="s">
        <v>239</v>
      </c>
      <c r="AD67" s="2854" t="s">
        <v>121</v>
      </c>
      <c r="AE67" s="2854"/>
      <c r="AF67" s="2854"/>
    </row>
    <row r="68" spans="1:32">
      <c r="A68" s="2852" t="s">
        <v>563</v>
      </c>
      <c r="B68" s="2852" t="s">
        <v>585</v>
      </c>
      <c r="C68" s="2852" t="s">
        <v>586</v>
      </c>
      <c r="D68" s="2852" t="s">
        <v>504</v>
      </c>
      <c r="E68" s="2853" t="s">
        <v>587</v>
      </c>
      <c r="F68" s="2852" t="s">
        <v>588</v>
      </c>
      <c r="G68" s="2852" t="s">
        <v>25</v>
      </c>
      <c r="H68" s="2852">
        <v>3672</v>
      </c>
      <c r="I68" s="2854" t="s">
        <v>359</v>
      </c>
      <c r="J68" s="2854" t="s">
        <v>118</v>
      </c>
      <c r="K68" s="2854"/>
      <c r="L68" s="2854"/>
      <c r="M68" s="2854"/>
      <c r="N68" s="2854"/>
      <c r="O68" s="2854"/>
      <c r="P68" s="2854"/>
      <c r="Q68" s="2854"/>
      <c r="R68" s="2854"/>
      <c r="S68" s="2854"/>
      <c r="T68" s="2854"/>
      <c r="U68" s="2854"/>
      <c r="V68" s="2854"/>
      <c r="W68" s="2854"/>
      <c r="X68" s="2854"/>
      <c r="Y68" s="2854"/>
      <c r="Z68" s="2854"/>
      <c r="AA68" s="2854"/>
      <c r="AB68" s="2854"/>
      <c r="AC68" s="2854"/>
      <c r="AD68" s="2854" t="s">
        <v>121</v>
      </c>
      <c r="AE68" s="2854"/>
      <c r="AF68" s="2854"/>
    </row>
    <row r="69" spans="1:32">
      <c r="A69" s="2845" t="s">
        <v>589</v>
      </c>
      <c r="B69" s="2846" t="s">
        <v>590</v>
      </c>
      <c r="C69" s="2845" t="s">
        <v>591</v>
      </c>
      <c r="D69" s="2869" t="s">
        <v>592</v>
      </c>
      <c r="E69" s="2847" t="s">
        <v>593</v>
      </c>
      <c r="F69" s="2848" t="s">
        <v>594</v>
      </c>
      <c r="G69" s="2845" t="s">
        <v>595</v>
      </c>
      <c r="H69" s="2845">
        <v>3123</v>
      </c>
      <c r="I69" s="2849" t="s">
        <v>178</v>
      </c>
      <c r="J69" s="2849" t="s">
        <v>1</v>
      </c>
      <c r="K69" s="2849">
        <v>14</v>
      </c>
      <c r="L69" s="2849"/>
      <c r="M69" s="2850">
        <v>42339</v>
      </c>
      <c r="N69" s="2849"/>
      <c r="O69" s="2849"/>
      <c r="P69" s="2849"/>
      <c r="Q69" s="2849"/>
      <c r="R69" s="2849"/>
      <c r="S69" s="2849"/>
      <c r="T69" s="2849"/>
      <c r="U69" s="2849"/>
      <c r="V69" s="2849"/>
      <c r="W69" s="2849"/>
      <c r="X69" s="2849"/>
      <c r="Y69" s="2849"/>
      <c r="Z69" s="2849"/>
      <c r="AA69" s="2849"/>
      <c r="AB69" s="2849"/>
      <c r="AC69" s="2849"/>
      <c r="AD69" s="2849" t="s">
        <v>292</v>
      </c>
      <c r="AE69" s="2849" t="s">
        <v>596</v>
      </c>
      <c r="AF69" s="2849"/>
    </row>
    <row r="70" spans="1:32">
      <c r="A70" s="2845" t="s">
        <v>589</v>
      </c>
      <c r="B70" s="2846" t="s">
        <v>597</v>
      </c>
      <c r="C70" s="2845" t="s">
        <v>598</v>
      </c>
      <c r="D70" s="2847" t="s">
        <v>599</v>
      </c>
      <c r="E70" s="2847" t="s">
        <v>600</v>
      </c>
      <c r="F70" s="2845" t="s">
        <v>601</v>
      </c>
      <c r="G70" s="2845" t="s">
        <v>602</v>
      </c>
      <c r="H70" s="2845">
        <v>3101</v>
      </c>
      <c r="I70" s="2849" t="s">
        <v>211</v>
      </c>
      <c r="J70" s="2849" t="s">
        <v>1</v>
      </c>
      <c r="K70" s="2849"/>
      <c r="L70" s="2849"/>
      <c r="M70" s="2849"/>
      <c r="N70" s="2849"/>
      <c r="O70" s="2849"/>
      <c r="P70" s="2849"/>
      <c r="Q70" s="2849"/>
      <c r="R70" s="2849"/>
      <c r="S70" s="2849"/>
      <c r="T70" s="2849"/>
      <c r="U70" s="2849"/>
      <c r="V70" s="2849"/>
      <c r="W70" s="2849"/>
      <c r="X70" s="2849"/>
      <c r="Y70" s="2849"/>
      <c r="Z70" s="2849"/>
      <c r="AA70" s="2849"/>
      <c r="AB70" s="2849"/>
      <c r="AC70" s="2849"/>
      <c r="AD70" s="2849" t="s">
        <v>292</v>
      </c>
      <c r="AE70" s="2849" t="s">
        <v>596</v>
      </c>
      <c r="AF70" s="2849"/>
    </row>
    <row r="71" spans="1:32">
      <c r="A71" s="2845" t="s">
        <v>589</v>
      </c>
      <c r="B71" s="2846" t="s">
        <v>603</v>
      </c>
      <c r="C71" s="2845" t="s">
        <v>604</v>
      </c>
      <c r="D71" s="2869" t="s">
        <v>605</v>
      </c>
      <c r="E71" s="2847" t="s">
        <v>606</v>
      </c>
      <c r="F71" s="2848" t="s">
        <v>607</v>
      </c>
      <c r="G71" s="2845" t="s">
        <v>595</v>
      </c>
      <c r="H71" s="2845">
        <v>3123</v>
      </c>
      <c r="I71" s="2849" t="s">
        <v>117</v>
      </c>
      <c r="J71" s="2849" t="s">
        <v>1</v>
      </c>
      <c r="K71" s="2849">
        <v>36</v>
      </c>
      <c r="L71" s="2849"/>
      <c r="M71" s="2850">
        <v>42248</v>
      </c>
      <c r="N71" s="2850">
        <v>42613</v>
      </c>
      <c r="O71" s="2849"/>
      <c r="P71" s="2849"/>
      <c r="Q71" s="2849"/>
      <c r="R71" s="2849"/>
      <c r="S71" s="2849"/>
      <c r="T71" s="2850"/>
      <c r="U71" s="2849"/>
      <c r="V71" s="2856">
        <v>44649</v>
      </c>
      <c r="W71" s="2850"/>
      <c r="X71" s="2850"/>
      <c r="Y71" s="2849">
        <v>2022</v>
      </c>
      <c r="Z71" s="2849" t="s">
        <v>608</v>
      </c>
      <c r="AA71" s="2849" t="s">
        <v>609</v>
      </c>
      <c r="AB71" s="2849" t="s">
        <v>610</v>
      </c>
      <c r="AC71" s="2849" t="s">
        <v>315</v>
      </c>
      <c r="AD71" s="2849" t="s">
        <v>292</v>
      </c>
      <c r="AE71" s="2849" t="s">
        <v>596</v>
      </c>
      <c r="AF71" s="2849"/>
    </row>
    <row r="72" spans="1:32">
      <c r="A72" s="2845" t="s">
        <v>589</v>
      </c>
      <c r="B72" s="2846" t="s">
        <v>611</v>
      </c>
      <c r="C72" s="2845" t="s">
        <v>612</v>
      </c>
      <c r="D72" s="2869" t="s">
        <v>613</v>
      </c>
      <c r="E72" s="2847" t="s">
        <v>614</v>
      </c>
      <c r="F72" s="2848" t="s">
        <v>615</v>
      </c>
      <c r="G72" s="2845" t="s">
        <v>616</v>
      </c>
      <c r="H72" s="2845">
        <v>3104</v>
      </c>
      <c r="I72" s="2849" t="s">
        <v>117</v>
      </c>
      <c r="J72" s="2849" t="s">
        <v>1</v>
      </c>
      <c r="K72" s="2849">
        <v>336</v>
      </c>
      <c r="L72" s="2849"/>
      <c r="M72" s="2849"/>
      <c r="N72" s="2849"/>
      <c r="O72" s="2849"/>
      <c r="P72" s="2849"/>
      <c r="Q72" s="2849"/>
      <c r="R72" s="2849"/>
      <c r="S72" s="2849"/>
      <c r="T72" s="2849"/>
      <c r="U72" s="2849"/>
      <c r="V72" s="2849"/>
      <c r="W72" s="2849"/>
      <c r="X72" s="2849"/>
      <c r="Y72" s="2849"/>
      <c r="Z72" s="2849"/>
      <c r="AA72" s="2849"/>
      <c r="AB72" s="2849"/>
      <c r="AC72" s="2849"/>
      <c r="AD72" s="2849" t="s">
        <v>292</v>
      </c>
      <c r="AE72" s="2849" t="s">
        <v>596</v>
      </c>
      <c r="AF72" s="2849"/>
    </row>
    <row r="73" spans="1:32">
      <c r="A73" s="2845" t="s">
        <v>589</v>
      </c>
      <c r="B73" s="2846" t="s">
        <v>617</v>
      </c>
      <c r="C73" s="2845" t="s">
        <v>618</v>
      </c>
      <c r="D73" s="2847" t="s">
        <v>619</v>
      </c>
      <c r="E73" s="2847" t="s">
        <v>620</v>
      </c>
      <c r="F73" s="2845" t="s">
        <v>621</v>
      </c>
      <c r="G73" s="2845" t="s">
        <v>622</v>
      </c>
      <c r="H73" s="2845">
        <v>3103</v>
      </c>
      <c r="I73" s="2849" t="s">
        <v>211</v>
      </c>
      <c r="J73" s="2849" t="s">
        <v>1</v>
      </c>
      <c r="K73" s="2849"/>
      <c r="L73" s="2849"/>
      <c r="M73" s="2849"/>
      <c r="N73" s="2849"/>
      <c r="O73" s="2849"/>
      <c r="P73" s="2849"/>
      <c r="Q73" s="2849"/>
      <c r="R73" s="2849"/>
      <c r="S73" s="2849"/>
      <c r="T73" s="2849"/>
      <c r="U73" s="2849"/>
      <c r="V73" s="2849"/>
      <c r="W73" s="2849"/>
      <c r="X73" s="2849"/>
      <c r="Y73" s="2849"/>
      <c r="Z73" s="2849"/>
      <c r="AA73" s="2849"/>
      <c r="AB73" s="2849"/>
      <c r="AC73" s="2849"/>
      <c r="AD73" s="2849" t="s">
        <v>292</v>
      </c>
      <c r="AE73" s="2849" t="s">
        <v>596</v>
      </c>
      <c r="AF73" s="2849"/>
    </row>
    <row r="74" spans="1:32">
      <c r="A74" s="2845" t="s">
        <v>589</v>
      </c>
      <c r="B74" s="2846" t="s">
        <v>623</v>
      </c>
      <c r="C74" s="2845" t="s">
        <v>624</v>
      </c>
      <c r="D74" s="2869" t="s">
        <v>625</v>
      </c>
      <c r="E74" s="2847" t="s">
        <v>626</v>
      </c>
      <c r="F74" s="2848" t="s">
        <v>627</v>
      </c>
      <c r="G74" s="2845" t="s">
        <v>595</v>
      </c>
      <c r="H74" s="2845">
        <v>3122</v>
      </c>
      <c r="I74" s="2849" t="s">
        <v>117</v>
      </c>
      <c r="J74" s="2849" t="s">
        <v>1</v>
      </c>
      <c r="K74" s="2849">
        <v>50</v>
      </c>
      <c r="L74" s="2849"/>
      <c r="M74" s="2850">
        <v>42338</v>
      </c>
      <c r="N74" s="2849"/>
      <c r="O74" s="2849"/>
      <c r="P74" s="2849"/>
      <c r="Q74" s="2849"/>
      <c r="R74" s="2849"/>
      <c r="S74" s="2849"/>
      <c r="T74" s="2849"/>
      <c r="U74" s="2849"/>
      <c r="V74" s="2849"/>
      <c r="W74" s="2849"/>
      <c r="X74" s="2849"/>
      <c r="Y74" s="2849"/>
      <c r="Z74" s="2849"/>
      <c r="AA74" s="2849"/>
      <c r="AB74" s="2849"/>
      <c r="AC74" s="2849"/>
      <c r="AD74" s="2849" t="s">
        <v>292</v>
      </c>
      <c r="AE74" s="2849" t="s">
        <v>596</v>
      </c>
      <c r="AF74" s="2849"/>
    </row>
    <row r="75" spans="1:32">
      <c r="A75" s="2845" t="s">
        <v>589</v>
      </c>
      <c r="B75" s="2846" t="s">
        <v>628</v>
      </c>
      <c r="C75" s="2845" t="s">
        <v>629</v>
      </c>
      <c r="D75" s="2869" t="s">
        <v>630</v>
      </c>
      <c r="E75" s="2847" t="s">
        <v>631</v>
      </c>
      <c r="F75" s="2848" t="s">
        <v>632</v>
      </c>
      <c r="G75" s="2845" t="s">
        <v>633</v>
      </c>
      <c r="H75" s="2845">
        <v>3126</v>
      </c>
      <c r="I75" s="2849" t="s">
        <v>178</v>
      </c>
      <c r="J75" s="2849" t="s">
        <v>1</v>
      </c>
      <c r="K75" s="2849">
        <v>108</v>
      </c>
      <c r="L75" s="2849"/>
      <c r="M75" s="2850">
        <v>42034</v>
      </c>
      <c r="N75" s="2850">
        <v>42398</v>
      </c>
      <c r="O75" s="2850">
        <v>42766</v>
      </c>
      <c r="P75" s="2850">
        <v>43130</v>
      </c>
      <c r="Q75" s="2850">
        <v>43497</v>
      </c>
      <c r="R75" s="2850">
        <v>43861</v>
      </c>
      <c r="S75" s="2849"/>
      <c r="T75" s="2850">
        <v>44225</v>
      </c>
      <c r="U75" s="2849"/>
      <c r="V75" s="2856">
        <v>44623</v>
      </c>
      <c r="W75" s="2850">
        <v>44994</v>
      </c>
      <c r="X75" s="2850"/>
      <c r="Y75" s="2849">
        <v>2023</v>
      </c>
      <c r="Z75" s="2849" t="s">
        <v>634</v>
      </c>
      <c r="AA75" s="2849" t="s">
        <v>635</v>
      </c>
      <c r="AB75" s="2849" t="s">
        <v>629</v>
      </c>
      <c r="AC75" s="2849" t="s">
        <v>636</v>
      </c>
      <c r="AD75" s="2849" t="s">
        <v>292</v>
      </c>
      <c r="AE75" s="2849" t="s">
        <v>596</v>
      </c>
      <c r="AF75" s="2849" t="s">
        <v>637</v>
      </c>
    </row>
    <row r="76" spans="1:32">
      <c r="A76" s="2845" t="s">
        <v>589</v>
      </c>
      <c r="B76" s="2846" t="s">
        <v>638</v>
      </c>
      <c r="C76" s="2845" t="s">
        <v>639</v>
      </c>
      <c r="D76" s="2869" t="s">
        <v>640</v>
      </c>
      <c r="E76" s="2847" t="s">
        <v>641</v>
      </c>
      <c r="F76" s="2848" t="s">
        <v>642</v>
      </c>
      <c r="G76" s="2845" t="s">
        <v>633</v>
      </c>
      <c r="H76" s="2845">
        <v>3126</v>
      </c>
      <c r="I76" s="2849" t="s">
        <v>178</v>
      </c>
      <c r="J76" s="2849" t="s">
        <v>1</v>
      </c>
      <c r="K76" s="2849">
        <v>84</v>
      </c>
      <c r="L76" s="2849"/>
      <c r="M76" s="2849"/>
      <c r="N76" s="2849"/>
      <c r="O76" s="2849"/>
      <c r="P76" s="2850">
        <v>43426</v>
      </c>
      <c r="Q76" s="2850">
        <v>43797</v>
      </c>
      <c r="R76" s="2849"/>
      <c r="S76" s="2849"/>
      <c r="T76" s="2849"/>
      <c r="U76" s="2849"/>
      <c r="V76" s="2856">
        <v>44729</v>
      </c>
      <c r="W76" s="2850"/>
      <c r="X76" s="2850"/>
      <c r="Y76" s="2849">
        <v>2022</v>
      </c>
      <c r="Z76" s="2849" t="s">
        <v>643</v>
      </c>
      <c r="AA76" s="2849" t="s">
        <v>644</v>
      </c>
      <c r="AB76" s="2849" t="s">
        <v>645</v>
      </c>
      <c r="AC76" s="2849" t="s">
        <v>239</v>
      </c>
      <c r="AD76" s="2849" t="s">
        <v>292</v>
      </c>
      <c r="AE76" s="2849" t="s">
        <v>596</v>
      </c>
      <c r="AF76" s="2849"/>
    </row>
    <row r="77" spans="1:32">
      <c r="A77" s="2845" t="s">
        <v>589</v>
      </c>
      <c r="B77" s="2846" t="s">
        <v>646</v>
      </c>
      <c r="C77" s="2845" t="s">
        <v>647</v>
      </c>
      <c r="D77" s="2869" t="s">
        <v>648</v>
      </c>
      <c r="E77" s="2847" t="s">
        <v>649</v>
      </c>
      <c r="F77" s="2848" t="s">
        <v>650</v>
      </c>
      <c r="G77" s="2845" t="s">
        <v>633</v>
      </c>
      <c r="H77" s="2845">
        <v>3126</v>
      </c>
      <c r="I77" s="2849" t="s">
        <v>117</v>
      </c>
      <c r="J77" s="2849" t="s">
        <v>1</v>
      </c>
      <c r="K77" s="2849">
        <v>190</v>
      </c>
      <c r="L77" s="2850">
        <v>41877</v>
      </c>
      <c r="M77" s="2850">
        <v>42150</v>
      </c>
      <c r="N77" s="2850">
        <v>42598</v>
      </c>
      <c r="O77" s="2850">
        <v>42976</v>
      </c>
      <c r="P77" s="2849"/>
      <c r="Q77" s="2849"/>
      <c r="R77" s="2849"/>
      <c r="S77" s="2849"/>
      <c r="T77" s="2849"/>
      <c r="U77" s="2849"/>
      <c r="V77" s="2849"/>
      <c r="W77" s="2849"/>
      <c r="X77" s="2849"/>
      <c r="Y77" s="2849"/>
      <c r="Z77" s="2849"/>
      <c r="AA77" s="2849"/>
      <c r="AB77" s="2849"/>
      <c r="AC77" s="2849"/>
      <c r="AD77" s="2849" t="s">
        <v>292</v>
      </c>
      <c r="AE77" s="2849" t="s">
        <v>596</v>
      </c>
      <c r="AF77" s="2849"/>
    </row>
    <row r="78" spans="1:32">
      <c r="A78" s="2845" t="s">
        <v>589</v>
      </c>
      <c r="B78" s="2846" t="s">
        <v>651</v>
      </c>
      <c r="C78" s="2845" t="s">
        <v>652</v>
      </c>
      <c r="D78" s="2869" t="s">
        <v>653</v>
      </c>
      <c r="E78" s="2847" t="s">
        <v>654</v>
      </c>
      <c r="F78" s="2848" t="s">
        <v>655</v>
      </c>
      <c r="G78" s="2845" t="s">
        <v>633</v>
      </c>
      <c r="H78" s="2845">
        <v>3126</v>
      </c>
      <c r="I78" s="2849" t="s">
        <v>117</v>
      </c>
      <c r="J78" s="2849" t="s">
        <v>1</v>
      </c>
      <c r="K78" s="2849">
        <v>154</v>
      </c>
      <c r="L78" s="2850">
        <v>41969</v>
      </c>
      <c r="M78" s="2850">
        <v>42333</v>
      </c>
      <c r="N78" s="2849"/>
      <c r="O78" s="2849"/>
      <c r="P78" s="2849"/>
      <c r="Q78" s="2849"/>
      <c r="R78" s="2849"/>
      <c r="S78" s="2849"/>
      <c r="T78" s="2849"/>
      <c r="U78" s="2849"/>
      <c r="V78" s="2849"/>
      <c r="W78" s="2849"/>
      <c r="X78" s="2849"/>
      <c r="Y78" s="2849"/>
      <c r="Z78" s="2849"/>
      <c r="AA78" s="2849"/>
      <c r="AB78" s="2849"/>
      <c r="AC78" s="2849"/>
      <c r="AD78" s="2849" t="s">
        <v>292</v>
      </c>
      <c r="AE78" s="2849" t="s">
        <v>596</v>
      </c>
      <c r="AF78" s="2849"/>
    </row>
    <row r="79" spans="1:32">
      <c r="A79" s="2845" t="s">
        <v>589</v>
      </c>
      <c r="B79" s="2846" t="s">
        <v>656</v>
      </c>
      <c r="C79" s="2845" t="s">
        <v>657</v>
      </c>
      <c r="D79" s="2869" t="s">
        <v>658</v>
      </c>
      <c r="E79" s="2847" t="s">
        <v>659</v>
      </c>
      <c r="F79" s="2848" t="s">
        <v>660</v>
      </c>
      <c r="G79" s="2845" t="s">
        <v>602</v>
      </c>
      <c r="H79" s="2845">
        <v>3101</v>
      </c>
      <c r="I79" s="2849" t="s">
        <v>178</v>
      </c>
      <c r="J79" s="2849" t="s">
        <v>1</v>
      </c>
      <c r="K79" s="2849">
        <v>271</v>
      </c>
      <c r="L79" s="2849"/>
      <c r="M79" s="2849"/>
      <c r="N79" s="2849"/>
      <c r="O79" s="2849"/>
      <c r="P79" s="2849"/>
      <c r="Q79" s="2849"/>
      <c r="R79" s="2849"/>
      <c r="S79" s="2849"/>
      <c r="T79" s="2849"/>
      <c r="U79" s="2849"/>
      <c r="V79" s="2849"/>
      <c r="W79" s="2849"/>
      <c r="X79" s="2849"/>
      <c r="Y79" s="2849"/>
      <c r="Z79" s="2849"/>
      <c r="AA79" s="2849"/>
      <c r="AB79" s="2849"/>
      <c r="AC79" s="2849"/>
      <c r="AD79" s="2849" t="s">
        <v>292</v>
      </c>
      <c r="AE79" s="2849" t="s">
        <v>596</v>
      </c>
      <c r="AF79" s="2849"/>
    </row>
    <row r="80" spans="1:32">
      <c r="A80" s="2845" t="s">
        <v>589</v>
      </c>
      <c r="B80" s="2846" t="s">
        <v>661</v>
      </c>
      <c r="C80" s="2845" t="s">
        <v>662</v>
      </c>
      <c r="D80" s="2869" t="s">
        <v>663</v>
      </c>
      <c r="E80" s="2847" t="s">
        <v>664</v>
      </c>
      <c r="F80" s="2848" t="s">
        <v>665</v>
      </c>
      <c r="G80" s="2845" t="s">
        <v>622</v>
      </c>
      <c r="H80" s="2845">
        <v>3103</v>
      </c>
      <c r="I80" s="2849" t="s">
        <v>178</v>
      </c>
      <c r="J80" s="2849" t="s">
        <v>1</v>
      </c>
      <c r="K80" s="2849"/>
      <c r="L80" s="2849"/>
      <c r="M80" s="2849"/>
      <c r="N80" s="2849"/>
      <c r="O80" s="2849"/>
      <c r="P80" s="2849"/>
      <c r="Q80" s="2849"/>
      <c r="R80" s="2849"/>
      <c r="S80" s="2849"/>
      <c r="T80" s="2849"/>
      <c r="U80" s="2849"/>
      <c r="V80" s="2849"/>
      <c r="W80" s="2849"/>
      <c r="X80" s="2849"/>
      <c r="Y80" s="2849"/>
      <c r="Z80" s="2849"/>
      <c r="AA80" s="2849"/>
      <c r="AB80" s="2849"/>
      <c r="AC80" s="2849"/>
      <c r="AD80" s="2849" t="s">
        <v>292</v>
      </c>
      <c r="AE80" s="2849" t="s">
        <v>596</v>
      </c>
      <c r="AF80" s="2849"/>
    </row>
    <row r="81" spans="1:32">
      <c r="A81" s="2845" t="s">
        <v>589</v>
      </c>
      <c r="B81" s="2846" t="s">
        <v>666</v>
      </c>
      <c r="C81" s="2845" t="s">
        <v>667</v>
      </c>
      <c r="D81" s="2869" t="s">
        <v>668</v>
      </c>
      <c r="E81" s="2847" t="s">
        <v>669</v>
      </c>
      <c r="F81" s="2848" t="s">
        <v>670</v>
      </c>
      <c r="G81" s="2845" t="s">
        <v>602</v>
      </c>
      <c r="H81" s="2845">
        <v>3101</v>
      </c>
      <c r="I81" s="2849" t="s">
        <v>128</v>
      </c>
      <c r="J81" s="2849" t="s">
        <v>1</v>
      </c>
      <c r="K81" s="2849">
        <v>128</v>
      </c>
      <c r="L81" s="2849"/>
      <c r="M81" s="2850">
        <v>42088</v>
      </c>
      <c r="N81" s="2850">
        <v>42669</v>
      </c>
      <c r="O81" s="2850">
        <v>42809</v>
      </c>
      <c r="P81" s="2849"/>
      <c r="Q81" s="2849"/>
      <c r="R81" s="2849"/>
      <c r="S81" s="2849"/>
      <c r="T81" s="2849"/>
      <c r="U81" s="2849"/>
      <c r="V81" s="2849"/>
      <c r="W81" s="2849"/>
      <c r="X81" s="2849"/>
      <c r="Y81" s="2849">
        <v>2022</v>
      </c>
      <c r="Z81" s="2849" t="s">
        <v>671</v>
      </c>
      <c r="AA81" s="2860" t="s">
        <v>672</v>
      </c>
      <c r="AB81" s="2849"/>
      <c r="AC81" s="2849" t="s">
        <v>673</v>
      </c>
      <c r="AD81" s="2849" t="s">
        <v>292</v>
      </c>
      <c r="AE81" s="2849" t="s">
        <v>596</v>
      </c>
      <c r="AF81" s="2849"/>
    </row>
    <row r="82" spans="1:32">
      <c r="A82" s="2845" t="s">
        <v>589</v>
      </c>
      <c r="B82" s="2846" t="s">
        <v>674</v>
      </c>
      <c r="C82" s="2845" t="s">
        <v>675</v>
      </c>
      <c r="D82" s="2847" t="s">
        <v>676</v>
      </c>
      <c r="E82" s="2847" t="s">
        <v>677</v>
      </c>
      <c r="F82" s="2845" t="s">
        <v>678</v>
      </c>
      <c r="G82" s="2845" t="s">
        <v>602</v>
      </c>
      <c r="H82" s="2845">
        <v>3101</v>
      </c>
      <c r="I82" s="2849" t="s">
        <v>211</v>
      </c>
      <c r="J82" s="2849" t="s">
        <v>1</v>
      </c>
      <c r="K82" s="2849"/>
      <c r="L82" s="2849"/>
      <c r="M82" s="2849"/>
      <c r="N82" s="2849"/>
      <c r="O82" s="2849"/>
      <c r="P82" s="2849"/>
      <c r="Q82" s="2849"/>
      <c r="R82" s="2849"/>
      <c r="S82" s="2849"/>
      <c r="T82" s="2849"/>
      <c r="U82" s="2849"/>
      <c r="V82" s="2849"/>
      <c r="W82" s="2849"/>
      <c r="X82" s="2849"/>
      <c r="Y82" s="2849"/>
      <c r="Z82" s="2849"/>
      <c r="AA82" s="2849"/>
      <c r="AB82" s="2849"/>
      <c r="AC82" s="2849"/>
      <c r="AD82" s="2849" t="s">
        <v>292</v>
      </c>
      <c r="AE82" s="2849" t="s">
        <v>596</v>
      </c>
      <c r="AF82" s="2849"/>
    </row>
    <row r="83" spans="1:32">
      <c r="A83" s="2845" t="s">
        <v>589</v>
      </c>
      <c r="B83" s="2846" t="s">
        <v>679</v>
      </c>
      <c r="C83" s="2845" t="s">
        <v>680</v>
      </c>
      <c r="D83" s="2869" t="s">
        <v>681</v>
      </c>
      <c r="E83" s="2847" t="s">
        <v>682</v>
      </c>
      <c r="F83" s="2848" t="s">
        <v>683</v>
      </c>
      <c r="G83" s="2845" t="s">
        <v>684</v>
      </c>
      <c r="H83" s="2845">
        <v>3102</v>
      </c>
      <c r="I83" s="2849" t="s">
        <v>117</v>
      </c>
      <c r="J83" s="2849" t="s">
        <v>1</v>
      </c>
      <c r="K83" s="2849">
        <v>175</v>
      </c>
      <c r="L83" s="2849"/>
      <c r="M83" s="2849"/>
      <c r="N83" s="2849"/>
      <c r="O83" s="2849"/>
      <c r="P83" s="2849"/>
      <c r="Q83" s="2849"/>
      <c r="R83" s="2849"/>
      <c r="S83" s="2849"/>
      <c r="T83" s="2849"/>
      <c r="U83" s="2849"/>
      <c r="V83" s="2849"/>
      <c r="W83" s="2849"/>
      <c r="X83" s="2849"/>
      <c r="Y83" s="2849"/>
      <c r="Z83" s="2849"/>
      <c r="AA83" s="2849"/>
      <c r="AB83" s="2849"/>
      <c r="AC83" s="2849"/>
      <c r="AD83" s="2849" t="s">
        <v>292</v>
      </c>
      <c r="AE83" s="2849" t="s">
        <v>596</v>
      </c>
      <c r="AF83" s="2849"/>
    </row>
    <row r="84" spans="1:32">
      <c r="A84" s="2845" t="s">
        <v>589</v>
      </c>
      <c r="B84" s="2846" t="s">
        <v>685</v>
      </c>
      <c r="C84" s="2845" t="s">
        <v>686</v>
      </c>
      <c r="D84" s="2869" t="s">
        <v>687</v>
      </c>
      <c r="E84" s="2847" t="s">
        <v>688</v>
      </c>
      <c r="F84" s="2848" t="s">
        <v>689</v>
      </c>
      <c r="G84" s="2845" t="s">
        <v>602</v>
      </c>
      <c r="H84" s="2845">
        <v>3101</v>
      </c>
      <c r="I84" s="2849" t="s">
        <v>178</v>
      </c>
      <c r="J84" s="2849" t="s">
        <v>1</v>
      </c>
      <c r="K84" s="2849"/>
      <c r="L84" s="2849"/>
      <c r="M84" s="2849"/>
      <c r="N84" s="2849"/>
      <c r="O84" s="2849"/>
      <c r="P84" s="2849"/>
      <c r="Q84" s="2849"/>
      <c r="R84" s="2849"/>
      <c r="S84" s="2849"/>
      <c r="T84" s="2849"/>
      <c r="U84" s="2849"/>
      <c r="V84" s="2849"/>
      <c r="W84" s="2849"/>
      <c r="X84" s="2849"/>
      <c r="Y84" s="2849"/>
      <c r="Z84" s="2849"/>
      <c r="AA84" s="2849"/>
      <c r="AB84" s="2849"/>
      <c r="AC84" s="2849"/>
      <c r="AD84" s="2849" t="s">
        <v>292</v>
      </c>
      <c r="AE84" s="2849" t="s">
        <v>596</v>
      </c>
      <c r="AF84" s="2849"/>
    </row>
    <row r="85" spans="1:32">
      <c r="A85" s="2845" t="s">
        <v>589</v>
      </c>
      <c r="B85" s="2846" t="s">
        <v>690</v>
      </c>
      <c r="C85" s="2845" t="s">
        <v>691</v>
      </c>
      <c r="D85" s="2869" t="s">
        <v>692</v>
      </c>
      <c r="E85" s="2847" t="s">
        <v>693</v>
      </c>
      <c r="F85" s="2848" t="s">
        <v>694</v>
      </c>
      <c r="G85" s="2845" t="s">
        <v>602</v>
      </c>
      <c r="H85" s="2845">
        <v>3101</v>
      </c>
      <c r="I85" s="2849" t="s">
        <v>178</v>
      </c>
      <c r="J85" s="2849" t="s">
        <v>1</v>
      </c>
      <c r="K85" s="2849"/>
      <c r="L85" s="2849"/>
      <c r="M85" s="2849"/>
      <c r="N85" s="2849"/>
      <c r="O85" s="2849"/>
      <c r="P85" s="2849"/>
      <c r="Q85" s="2849"/>
      <c r="R85" s="2849"/>
      <c r="S85" s="2849"/>
      <c r="T85" s="2849"/>
      <c r="U85" s="2849"/>
      <c r="V85" s="2849"/>
      <c r="W85" s="2849"/>
      <c r="X85" s="2849"/>
      <c r="Y85" s="2849"/>
      <c r="Z85" s="2849"/>
      <c r="AA85" s="2849"/>
      <c r="AB85" s="2849"/>
      <c r="AC85" s="2849"/>
      <c r="AD85" s="2849" t="s">
        <v>292</v>
      </c>
      <c r="AE85" s="2849" t="s">
        <v>596</v>
      </c>
      <c r="AF85" s="2849"/>
    </row>
    <row r="86" spans="1:32">
      <c r="A86" s="2845" t="s">
        <v>589</v>
      </c>
      <c r="B86" s="2846" t="s">
        <v>695</v>
      </c>
      <c r="C86" s="2845" t="s">
        <v>696</v>
      </c>
      <c r="D86" s="2845" t="s">
        <v>504</v>
      </c>
      <c r="E86" s="2847" t="s">
        <v>697</v>
      </c>
      <c r="F86" s="2845" t="s">
        <v>698</v>
      </c>
      <c r="G86" s="2845" t="s">
        <v>699</v>
      </c>
      <c r="H86" s="2845">
        <v>3122</v>
      </c>
      <c r="I86" s="2849" t="s">
        <v>211</v>
      </c>
      <c r="J86" s="2849" t="s">
        <v>1</v>
      </c>
      <c r="K86" s="2849"/>
      <c r="L86" s="2850">
        <v>41987</v>
      </c>
      <c r="M86" s="2849"/>
      <c r="N86" s="2850">
        <v>42501</v>
      </c>
      <c r="O86" s="2849"/>
      <c r="P86" s="2850">
        <v>43388</v>
      </c>
      <c r="Q86" s="2849"/>
      <c r="R86" s="2849"/>
      <c r="S86" s="2849"/>
      <c r="T86" s="2850">
        <v>44333</v>
      </c>
      <c r="U86" s="2849"/>
      <c r="V86" s="2856">
        <v>44697</v>
      </c>
      <c r="W86" s="2850"/>
      <c r="X86" s="2850"/>
      <c r="Y86" s="2849">
        <v>2022</v>
      </c>
      <c r="Z86" s="2849" t="s">
        <v>700</v>
      </c>
      <c r="AA86" s="2849" t="s">
        <v>701</v>
      </c>
      <c r="AB86" s="2849" t="s">
        <v>696</v>
      </c>
      <c r="AC86" s="2849" t="s">
        <v>702</v>
      </c>
      <c r="AD86" s="2849" t="s">
        <v>292</v>
      </c>
      <c r="AE86" s="2849" t="s">
        <v>596</v>
      </c>
      <c r="AF86" s="2849"/>
    </row>
    <row r="87" spans="1:32">
      <c r="A87" s="2845" t="s">
        <v>589</v>
      </c>
      <c r="B87" s="2846" t="s">
        <v>703</v>
      </c>
      <c r="C87" s="2845" t="s">
        <v>704</v>
      </c>
      <c r="D87" s="2869" t="s">
        <v>705</v>
      </c>
      <c r="E87" s="2847" t="s">
        <v>706</v>
      </c>
      <c r="F87" s="2848" t="s">
        <v>707</v>
      </c>
      <c r="G87" s="2845" t="s">
        <v>602</v>
      </c>
      <c r="H87" s="2845">
        <v>3101</v>
      </c>
      <c r="I87" s="2849" t="s">
        <v>178</v>
      </c>
      <c r="J87" s="2849" t="s">
        <v>1</v>
      </c>
      <c r="K87" s="2849"/>
      <c r="L87" s="2849"/>
      <c r="M87" s="2850">
        <v>42342</v>
      </c>
      <c r="N87" s="2850">
        <v>42706</v>
      </c>
      <c r="O87" s="2850">
        <v>43075</v>
      </c>
      <c r="P87" s="2849"/>
      <c r="Q87" s="2850">
        <v>43798</v>
      </c>
      <c r="R87" s="2849"/>
      <c r="S87" s="2850">
        <v>44167</v>
      </c>
      <c r="T87" s="2850"/>
      <c r="U87" s="2849"/>
      <c r="V87" s="2849"/>
      <c r="W87" s="2849"/>
      <c r="X87" s="2849"/>
      <c r="Y87" s="2849"/>
      <c r="Z87" s="2849" t="s">
        <v>708</v>
      </c>
      <c r="AA87" s="2849" t="s">
        <v>709</v>
      </c>
      <c r="AB87" s="2849" t="s">
        <v>710</v>
      </c>
      <c r="AC87" s="2849"/>
      <c r="AD87" s="2849" t="s">
        <v>292</v>
      </c>
      <c r="AE87" s="2849" t="s">
        <v>596</v>
      </c>
      <c r="AF87" s="2849"/>
    </row>
    <row r="88" spans="1:32">
      <c r="A88" s="2845" t="s">
        <v>589</v>
      </c>
      <c r="B88" s="2846" t="s">
        <v>711</v>
      </c>
      <c r="C88" s="2845" t="s">
        <v>712</v>
      </c>
      <c r="D88" s="2869" t="s">
        <v>713</v>
      </c>
      <c r="E88" s="2847" t="s">
        <v>714</v>
      </c>
      <c r="F88" s="2848" t="s">
        <v>715</v>
      </c>
      <c r="G88" s="2845" t="s">
        <v>716</v>
      </c>
      <c r="H88" s="2845">
        <v>3122</v>
      </c>
      <c r="I88" s="2849" t="s">
        <v>178</v>
      </c>
      <c r="J88" s="2849" t="s">
        <v>1</v>
      </c>
      <c r="K88" s="2849"/>
      <c r="L88" s="2849"/>
      <c r="M88" s="2849"/>
      <c r="N88" s="2849"/>
      <c r="O88" s="2849"/>
      <c r="P88" s="2849"/>
      <c r="Q88" s="2849"/>
      <c r="R88" s="2849"/>
      <c r="S88" s="2849"/>
      <c r="T88" s="2849"/>
      <c r="U88" s="2849"/>
      <c r="V88" s="2849"/>
      <c r="W88" s="2849"/>
      <c r="X88" s="2849"/>
      <c r="Y88" s="2849"/>
      <c r="Z88" s="2849"/>
      <c r="AA88" s="2849"/>
      <c r="AB88" s="2849"/>
      <c r="AC88" s="2849"/>
      <c r="AD88" s="2849" t="s">
        <v>292</v>
      </c>
      <c r="AE88" s="2849" t="s">
        <v>596</v>
      </c>
      <c r="AF88" s="2849"/>
    </row>
    <row r="89" spans="1:32">
      <c r="A89" s="2845" t="s">
        <v>589</v>
      </c>
      <c r="B89" s="2846" t="s">
        <v>717</v>
      </c>
      <c r="C89" s="2845" t="s">
        <v>718</v>
      </c>
      <c r="D89" s="2869" t="s">
        <v>719</v>
      </c>
      <c r="E89" s="2847" t="s">
        <v>720</v>
      </c>
      <c r="F89" s="2848" t="s">
        <v>721</v>
      </c>
      <c r="G89" s="2845" t="s">
        <v>722</v>
      </c>
      <c r="H89" s="2845">
        <v>3124</v>
      </c>
      <c r="I89" s="2849" t="s">
        <v>128</v>
      </c>
      <c r="J89" s="2849" t="s">
        <v>1</v>
      </c>
      <c r="K89" s="2849"/>
      <c r="L89" s="2849"/>
      <c r="M89" s="2849"/>
      <c r="N89" s="2849"/>
      <c r="O89" s="2849"/>
      <c r="P89" s="2849"/>
      <c r="Q89" s="2849"/>
      <c r="R89" s="2849"/>
      <c r="S89" s="2849"/>
      <c r="T89" s="2849"/>
      <c r="U89" s="2849"/>
      <c r="V89" s="2849"/>
      <c r="W89" s="2849"/>
      <c r="X89" s="2849"/>
      <c r="Y89" s="2849"/>
      <c r="Z89" s="2849"/>
      <c r="AA89" s="2849"/>
      <c r="AB89" s="2849"/>
      <c r="AC89" s="2849"/>
      <c r="AD89" s="2849" t="s">
        <v>292</v>
      </c>
      <c r="AE89" s="2849" t="s">
        <v>596</v>
      </c>
      <c r="AF89" s="2849"/>
    </row>
    <row r="90" spans="1:32">
      <c r="A90" s="2845" t="s">
        <v>589</v>
      </c>
      <c r="B90" s="2846" t="s">
        <v>723</v>
      </c>
      <c r="C90" s="2845" t="s">
        <v>724</v>
      </c>
      <c r="D90" s="2847" t="s">
        <v>725</v>
      </c>
      <c r="E90" s="2847" t="s">
        <v>726</v>
      </c>
      <c r="F90" s="2845" t="s">
        <v>727</v>
      </c>
      <c r="G90" s="2845" t="s">
        <v>622</v>
      </c>
      <c r="H90" s="2845">
        <v>3101</v>
      </c>
      <c r="I90" s="2849" t="s">
        <v>211</v>
      </c>
      <c r="J90" s="2849" t="s">
        <v>1</v>
      </c>
      <c r="K90" s="2849"/>
      <c r="L90" s="2849"/>
      <c r="M90" s="2849"/>
      <c r="N90" s="2849"/>
      <c r="O90" s="2849"/>
      <c r="P90" s="2849"/>
      <c r="Q90" s="2849"/>
      <c r="R90" s="2849"/>
      <c r="S90" s="2849"/>
      <c r="T90" s="2849"/>
      <c r="U90" s="2849"/>
      <c r="V90" s="2849"/>
      <c r="W90" s="2849"/>
      <c r="X90" s="2849"/>
      <c r="Y90" s="2849"/>
      <c r="Z90" s="2849"/>
      <c r="AA90" s="2849"/>
      <c r="AB90" s="2849"/>
      <c r="AC90" s="2849"/>
      <c r="AD90" s="2849" t="s">
        <v>292</v>
      </c>
      <c r="AE90" s="2849" t="s">
        <v>596</v>
      </c>
      <c r="AF90" s="2849"/>
    </row>
    <row r="91" spans="1:32">
      <c r="A91" s="2845" t="s">
        <v>589</v>
      </c>
      <c r="B91" s="2846" t="s">
        <v>728</v>
      </c>
      <c r="C91" s="2845" t="s">
        <v>729</v>
      </c>
      <c r="D91" s="2869" t="s">
        <v>730</v>
      </c>
      <c r="E91" s="2847" t="s">
        <v>731</v>
      </c>
      <c r="F91" s="2848" t="s">
        <v>732</v>
      </c>
      <c r="G91" s="2845" t="s">
        <v>633</v>
      </c>
      <c r="H91" s="2845">
        <v>3126</v>
      </c>
      <c r="I91" s="2849" t="s">
        <v>178</v>
      </c>
      <c r="J91" s="2849" t="s">
        <v>1</v>
      </c>
      <c r="K91" s="2849"/>
      <c r="L91" s="2849"/>
      <c r="M91" s="2849"/>
      <c r="N91" s="2849"/>
      <c r="O91" s="2849"/>
      <c r="P91" s="2849"/>
      <c r="Q91" s="2849"/>
      <c r="R91" s="2849"/>
      <c r="S91" s="2849"/>
      <c r="T91" s="2849"/>
      <c r="U91" s="2849"/>
      <c r="V91" s="2849"/>
      <c r="W91" s="2849"/>
      <c r="X91" s="2849"/>
      <c r="Y91" s="2849"/>
      <c r="Z91" s="2849"/>
      <c r="AA91" s="2849"/>
      <c r="AB91" s="2849"/>
      <c r="AC91" s="2849"/>
      <c r="AD91" s="2849" t="s">
        <v>292</v>
      </c>
      <c r="AE91" s="2849" t="s">
        <v>596</v>
      </c>
      <c r="AF91" s="2849"/>
    </row>
    <row r="92" spans="1:32">
      <c r="A92" s="2845" t="s">
        <v>589</v>
      </c>
      <c r="B92" s="2846" t="s">
        <v>733</v>
      </c>
      <c r="C92" s="2845" t="s">
        <v>734</v>
      </c>
      <c r="D92" s="2869" t="s">
        <v>735</v>
      </c>
      <c r="E92" s="2847" t="s">
        <v>736</v>
      </c>
      <c r="F92" s="2848" t="s">
        <v>737</v>
      </c>
      <c r="G92" s="2845" t="s">
        <v>716</v>
      </c>
      <c r="H92" s="2845">
        <v>3122</v>
      </c>
      <c r="I92" s="2849" t="s">
        <v>117</v>
      </c>
      <c r="J92" s="2849" t="s">
        <v>1</v>
      </c>
      <c r="K92" s="2849"/>
      <c r="L92" s="2849"/>
      <c r="M92" s="2849"/>
      <c r="N92" s="2849"/>
      <c r="O92" s="2849"/>
      <c r="P92" s="2849"/>
      <c r="Q92" s="2849"/>
      <c r="R92" s="2849"/>
      <c r="S92" s="2849"/>
      <c r="T92" s="2849"/>
      <c r="U92" s="2849"/>
      <c r="V92" s="2849"/>
      <c r="W92" s="2849"/>
      <c r="X92" s="2849"/>
      <c r="Y92" s="2849"/>
      <c r="Z92" s="2849"/>
      <c r="AA92" s="2849"/>
      <c r="AB92" s="2849"/>
      <c r="AC92" s="2849"/>
      <c r="AD92" s="2849" t="s">
        <v>292</v>
      </c>
      <c r="AE92" s="2849" t="s">
        <v>596</v>
      </c>
      <c r="AF92" s="2849"/>
    </row>
    <row r="93" spans="1:32">
      <c r="A93" s="2845" t="s">
        <v>589</v>
      </c>
      <c r="B93" s="2846" t="s">
        <v>738</v>
      </c>
      <c r="C93" s="2845" t="s">
        <v>739</v>
      </c>
      <c r="D93" s="2869" t="s">
        <v>740</v>
      </c>
      <c r="E93" s="2847" t="s">
        <v>741</v>
      </c>
      <c r="F93" s="2848" t="s">
        <v>742</v>
      </c>
      <c r="G93" s="2845" t="s">
        <v>602</v>
      </c>
      <c r="H93" s="2845">
        <v>3101</v>
      </c>
      <c r="I93" s="2849" t="s">
        <v>178</v>
      </c>
      <c r="J93" s="2849" t="s">
        <v>289</v>
      </c>
      <c r="K93" s="2849"/>
      <c r="L93" s="2849"/>
      <c r="M93" s="2849"/>
      <c r="N93" s="2849"/>
      <c r="O93" s="2849"/>
      <c r="P93" s="2849"/>
      <c r="Q93" s="2849"/>
      <c r="R93" s="2849"/>
      <c r="S93" s="2849"/>
      <c r="T93" s="2849"/>
      <c r="U93" s="2849"/>
      <c r="V93" s="2849"/>
      <c r="W93" s="2849"/>
      <c r="X93" s="2849"/>
      <c r="Y93" s="2849"/>
      <c r="Z93" s="2849"/>
      <c r="AA93" s="2849"/>
      <c r="AB93" s="2849"/>
      <c r="AC93" s="2849"/>
      <c r="AD93" s="2849" t="s">
        <v>292</v>
      </c>
      <c r="AE93" s="2849" t="s">
        <v>596</v>
      </c>
      <c r="AF93" s="2849"/>
    </row>
    <row r="94" spans="1:32">
      <c r="A94" s="2845" t="s">
        <v>589</v>
      </c>
      <c r="B94" s="2846" t="s">
        <v>743</v>
      </c>
      <c r="C94" s="2845" t="s">
        <v>744</v>
      </c>
      <c r="D94" s="2869" t="s">
        <v>745</v>
      </c>
      <c r="E94" s="2847" t="s">
        <v>746</v>
      </c>
      <c r="F94" s="2848" t="s">
        <v>747</v>
      </c>
      <c r="G94" s="2845" t="s">
        <v>602</v>
      </c>
      <c r="H94" s="2845">
        <v>3101</v>
      </c>
      <c r="I94" s="2849" t="s">
        <v>128</v>
      </c>
      <c r="J94" s="2849" t="s">
        <v>289</v>
      </c>
      <c r="K94" s="2849"/>
      <c r="L94" s="2849"/>
      <c r="M94" s="2849"/>
      <c r="N94" s="2849"/>
      <c r="O94" s="2849"/>
      <c r="P94" s="2849"/>
      <c r="Q94" s="2849"/>
      <c r="R94" s="2849"/>
      <c r="S94" s="2849"/>
      <c r="T94" s="2849"/>
      <c r="U94" s="2849"/>
      <c r="V94" s="2849"/>
      <c r="W94" s="2849"/>
      <c r="X94" s="2849"/>
      <c r="Y94" s="2849"/>
      <c r="Z94" s="2849"/>
      <c r="AA94" s="2849"/>
      <c r="AB94" s="2849"/>
      <c r="AC94" s="2849"/>
      <c r="AD94" s="2849" t="s">
        <v>292</v>
      </c>
      <c r="AE94" s="2849" t="s">
        <v>596</v>
      </c>
      <c r="AF94" s="2849"/>
    </row>
    <row r="95" spans="1:32">
      <c r="A95" s="2852" t="s">
        <v>748</v>
      </c>
      <c r="B95" s="2852" t="s">
        <v>749</v>
      </c>
      <c r="C95" s="2852" t="s">
        <v>750</v>
      </c>
      <c r="D95" s="2852" t="s">
        <v>504</v>
      </c>
      <c r="E95" s="2853" t="s">
        <v>751</v>
      </c>
      <c r="F95" s="2852" t="s">
        <v>752</v>
      </c>
      <c r="G95" s="2852" t="s">
        <v>753</v>
      </c>
      <c r="H95" s="2852">
        <v>3021</v>
      </c>
      <c r="I95" s="2854" t="s">
        <v>220</v>
      </c>
      <c r="J95" s="2854" t="s">
        <v>1</v>
      </c>
      <c r="K95" s="2854">
        <v>20</v>
      </c>
      <c r="L95" s="2854"/>
      <c r="M95" s="2854"/>
      <c r="N95" s="2854"/>
      <c r="O95" s="2854"/>
      <c r="P95" s="2854"/>
      <c r="Q95" s="2854"/>
      <c r="R95" s="2854"/>
      <c r="S95" s="2854"/>
      <c r="T95" s="2854"/>
      <c r="U95" s="2854"/>
      <c r="V95" s="2854"/>
      <c r="W95" s="2854"/>
      <c r="X95" s="2854"/>
      <c r="Y95" s="2854"/>
      <c r="Z95" s="2854"/>
      <c r="AA95" s="2854"/>
      <c r="AB95" s="2854"/>
      <c r="AC95" s="2854"/>
      <c r="AD95" s="2854" t="s">
        <v>452</v>
      </c>
      <c r="AE95" s="2854" t="s">
        <v>754</v>
      </c>
      <c r="AF95" s="2854"/>
    </row>
    <row r="96" spans="1:32">
      <c r="A96" s="2852" t="s">
        <v>748</v>
      </c>
      <c r="B96" s="2852" t="s">
        <v>755</v>
      </c>
      <c r="C96" s="2852" t="s">
        <v>756</v>
      </c>
      <c r="D96" s="2853" t="s">
        <v>757</v>
      </c>
      <c r="E96" s="2853" t="s">
        <v>758</v>
      </c>
      <c r="F96" s="2854" t="s">
        <v>759</v>
      </c>
      <c r="G96" s="2852" t="s">
        <v>760</v>
      </c>
      <c r="H96" s="2852">
        <v>3037</v>
      </c>
      <c r="I96" s="2854" t="s">
        <v>128</v>
      </c>
      <c r="J96" s="2854" t="s">
        <v>1</v>
      </c>
      <c r="K96" s="2854">
        <v>110</v>
      </c>
      <c r="L96" s="2854"/>
      <c r="M96" s="2855">
        <v>42118</v>
      </c>
      <c r="N96" s="2854"/>
      <c r="O96" s="2854"/>
      <c r="P96" s="2854"/>
      <c r="Q96" s="2854"/>
      <c r="R96" s="2854"/>
      <c r="S96" s="2854"/>
      <c r="T96" s="2854"/>
      <c r="U96" s="2854"/>
      <c r="V96" s="2854"/>
      <c r="W96" s="2854"/>
      <c r="X96" s="2854"/>
      <c r="Y96" s="2854"/>
      <c r="Z96" s="2854"/>
      <c r="AA96" s="2854"/>
      <c r="AB96" s="2854"/>
      <c r="AC96" s="2854"/>
      <c r="AD96" s="2854" t="s">
        <v>452</v>
      </c>
      <c r="AE96" s="2854" t="s">
        <v>754</v>
      </c>
      <c r="AF96" s="2854"/>
    </row>
    <row r="97" spans="1:32" ht="15">
      <c r="A97" s="2852" t="s">
        <v>748</v>
      </c>
      <c r="B97" s="2852" t="s">
        <v>761</v>
      </c>
      <c r="C97" s="2852" t="s">
        <v>762</v>
      </c>
      <c r="D97" s="2853" t="s">
        <v>763</v>
      </c>
      <c r="E97" s="2853" t="s">
        <v>764</v>
      </c>
      <c r="F97" s="2854" t="s">
        <v>765</v>
      </c>
      <c r="G97" s="2852" t="s">
        <v>766</v>
      </c>
      <c r="H97" s="2852">
        <v>3037</v>
      </c>
      <c r="I97" s="2854" t="s">
        <v>117</v>
      </c>
      <c r="J97" s="2854" t="s">
        <v>1</v>
      </c>
      <c r="K97" s="2854">
        <v>323</v>
      </c>
      <c r="L97" s="2855">
        <v>41941</v>
      </c>
      <c r="M97" s="2855">
        <v>42305</v>
      </c>
      <c r="N97" s="2855">
        <v>42530</v>
      </c>
      <c r="O97" s="2855">
        <v>43042</v>
      </c>
      <c r="P97" s="2854"/>
      <c r="Q97" s="2855">
        <v>43768</v>
      </c>
      <c r="R97" s="2854"/>
      <c r="S97" s="2854"/>
      <c r="T97" s="2854"/>
      <c r="U97" s="2854"/>
      <c r="V97" s="2868">
        <v>44876</v>
      </c>
      <c r="W97" s="2868">
        <v>45222</v>
      </c>
      <c r="X97" s="2855"/>
      <c r="Y97" s="2854">
        <v>2023</v>
      </c>
      <c r="Z97" s="2854" t="s">
        <v>767</v>
      </c>
      <c r="AA97" s="2866" t="s">
        <v>768</v>
      </c>
      <c r="AB97" s="2854" t="s">
        <v>769</v>
      </c>
      <c r="AC97" s="2854" t="s">
        <v>770</v>
      </c>
      <c r="AD97" s="2854" t="s">
        <v>452</v>
      </c>
      <c r="AE97" s="2854" t="s">
        <v>754</v>
      </c>
      <c r="AF97" s="2854"/>
    </row>
    <row r="98" spans="1:32">
      <c r="A98" s="2852" t="s">
        <v>748</v>
      </c>
      <c r="B98" s="2852" t="s">
        <v>771</v>
      </c>
      <c r="C98" s="2852" t="s">
        <v>772</v>
      </c>
      <c r="D98" s="2853" t="s">
        <v>773</v>
      </c>
      <c r="E98" s="2853" t="s">
        <v>774</v>
      </c>
      <c r="F98" s="2854" t="s">
        <v>775</v>
      </c>
      <c r="G98" s="2852" t="s">
        <v>776</v>
      </c>
      <c r="H98" s="2852">
        <v>3020</v>
      </c>
      <c r="I98" s="2854" t="s">
        <v>117</v>
      </c>
      <c r="J98" s="2854" t="s">
        <v>1</v>
      </c>
      <c r="K98" s="2854">
        <v>100</v>
      </c>
      <c r="L98" s="2854"/>
      <c r="M98" s="2855">
        <v>42165</v>
      </c>
      <c r="N98" s="2854"/>
      <c r="O98" s="2854"/>
      <c r="P98" s="2854"/>
      <c r="Q98" s="2854"/>
      <c r="R98" s="2854"/>
      <c r="S98" s="2854"/>
      <c r="T98" s="2854"/>
      <c r="U98" s="2854"/>
      <c r="V98" s="2854"/>
      <c r="W98" s="2854"/>
      <c r="X98" s="2854"/>
      <c r="Y98" s="2854">
        <v>2022</v>
      </c>
      <c r="Z98" s="2854" t="s">
        <v>777</v>
      </c>
      <c r="AA98" s="2854" t="s">
        <v>778</v>
      </c>
      <c r="AB98" s="2854"/>
      <c r="AC98" s="2854"/>
      <c r="AD98" s="2854" t="s">
        <v>452</v>
      </c>
      <c r="AE98" s="2854" t="s">
        <v>754</v>
      </c>
      <c r="AF98" s="2854"/>
    </row>
    <row r="99" spans="1:32">
      <c r="A99" s="2852" t="s">
        <v>748</v>
      </c>
      <c r="B99" s="2852" t="s">
        <v>779</v>
      </c>
      <c r="C99" s="2852" t="s">
        <v>780</v>
      </c>
      <c r="D99" s="2853" t="s">
        <v>781</v>
      </c>
      <c r="E99" s="2853" t="s">
        <v>782</v>
      </c>
      <c r="F99" s="2854" t="s">
        <v>783</v>
      </c>
      <c r="G99" s="2852" t="s">
        <v>753</v>
      </c>
      <c r="H99" s="2852">
        <v>3021</v>
      </c>
      <c r="I99" s="2854" t="s">
        <v>211</v>
      </c>
      <c r="J99" s="2854" t="s">
        <v>1</v>
      </c>
      <c r="K99" s="2854">
        <v>45</v>
      </c>
      <c r="L99" s="2854"/>
      <c r="M99" s="2855">
        <v>42166</v>
      </c>
      <c r="N99" s="2855">
        <v>42401</v>
      </c>
      <c r="O99" s="2855">
        <v>42814</v>
      </c>
      <c r="P99" s="2855">
        <v>43158</v>
      </c>
      <c r="Q99" s="2855">
        <v>43514</v>
      </c>
      <c r="R99" s="2855">
        <v>43885</v>
      </c>
      <c r="S99" s="2854"/>
      <c r="T99" s="2855">
        <v>44249</v>
      </c>
      <c r="U99" s="2854"/>
      <c r="V99" s="2856">
        <v>44606</v>
      </c>
      <c r="W99" s="2855">
        <v>45202</v>
      </c>
      <c r="X99" s="2855"/>
      <c r="Y99" s="2854">
        <v>2023</v>
      </c>
      <c r="Z99" s="2854" t="s">
        <v>784</v>
      </c>
      <c r="AA99" s="2854" t="s">
        <v>785</v>
      </c>
      <c r="AB99" s="2854" t="s">
        <v>780</v>
      </c>
      <c r="AC99" s="2854" t="s">
        <v>786</v>
      </c>
      <c r="AD99" s="2854" t="s">
        <v>452</v>
      </c>
      <c r="AE99" s="2854" t="s">
        <v>754</v>
      </c>
      <c r="AF99" s="2854"/>
    </row>
    <row r="100" spans="1:32">
      <c r="A100" s="2852" t="s">
        <v>748</v>
      </c>
      <c r="B100" s="2852" t="s">
        <v>787</v>
      </c>
      <c r="C100" s="2852" t="s">
        <v>788</v>
      </c>
      <c r="D100" s="2853" t="s">
        <v>789</v>
      </c>
      <c r="E100" s="2853" t="s">
        <v>790</v>
      </c>
      <c r="F100" s="2854" t="s">
        <v>791</v>
      </c>
      <c r="G100" s="2852" t="s">
        <v>792</v>
      </c>
      <c r="H100" s="2852">
        <v>3038</v>
      </c>
      <c r="I100" s="2854" t="s">
        <v>117</v>
      </c>
      <c r="J100" s="2854" t="s">
        <v>1</v>
      </c>
      <c r="K100" s="2854">
        <v>200</v>
      </c>
      <c r="L100" s="2854"/>
      <c r="M100" s="2855">
        <v>42149</v>
      </c>
      <c r="N100" s="2855">
        <v>42499</v>
      </c>
      <c r="O100" s="2855">
        <v>42858</v>
      </c>
      <c r="P100" s="2855">
        <v>43304</v>
      </c>
      <c r="Q100" s="2855">
        <v>43696</v>
      </c>
      <c r="R100" s="2854"/>
      <c r="S100" s="2854"/>
      <c r="T100" s="2854"/>
      <c r="U100" s="2854"/>
      <c r="V100" s="2854"/>
      <c r="W100" s="2854"/>
      <c r="X100" s="2854"/>
      <c r="Y100" s="2854">
        <v>2022</v>
      </c>
      <c r="Z100" s="2854" t="s">
        <v>793</v>
      </c>
      <c r="AA100" s="2854" t="s">
        <v>794</v>
      </c>
      <c r="AB100" s="2854" t="s">
        <v>795</v>
      </c>
      <c r="AC100" s="2854" t="s">
        <v>796</v>
      </c>
      <c r="AD100" s="2854" t="s">
        <v>452</v>
      </c>
      <c r="AE100" s="2854" t="s">
        <v>754</v>
      </c>
      <c r="AF100" s="2854"/>
    </row>
    <row r="101" spans="1:32">
      <c r="A101" s="2852" t="s">
        <v>748</v>
      </c>
      <c r="B101" s="2852" t="s">
        <v>797</v>
      </c>
      <c r="C101" s="2852" t="s">
        <v>798</v>
      </c>
      <c r="D101" s="2853" t="s">
        <v>799</v>
      </c>
      <c r="E101" s="2853" t="s">
        <v>800</v>
      </c>
      <c r="F101" s="2854" t="s">
        <v>801</v>
      </c>
      <c r="G101" s="2852" t="s">
        <v>802</v>
      </c>
      <c r="H101" s="2852">
        <v>3020</v>
      </c>
      <c r="I101" s="2854" t="s">
        <v>128</v>
      </c>
      <c r="J101" s="2854" t="s">
        <v>1</v>
      </c>
      <c r="K101" s="2854">
        <v>240</v>
      </c>
      <c r="L101" s="2855">
        <v>41785</v>
      </c>
      <c r="M101" s="2855">
        <v>42214</v>
      </c>
      <c r="N101" s="2855">
        <v>42573</v>
      </c>
      <c r="O101" s="2855">
        <v>42944</v>
      </c>
      <c r="P101" s="2854"/>
      <c r="Q101" s="2854"/>
      <c r="R101" s="2854"/>
      <c r="S101" s="2854"/>
      <c r="T101" s="2854"/>
      <c r="U101" s="2854"/>
      <c r="V101" s="2868">
        <v>44862</v>
      </c>
      <c r="W101" s="2868">
        <v>45219</v>
      </c>
      <c r="X101" s="2855"/>
      <c r="Y101" s="2854">
        <v>2022</v>
      </c>
      <c r="Z101" s="2854" t="s">
        <v>803</v>
      </c>
      <c r="AA101" s="2854" t="s">
        <v>804</v>
      </c>
      <c r="AB101" s="2854" t="s">
        <v>798</v>
      </c>
      <c r="AC101" s="2854" t="s">
        <v>315</v>
      </c>
      <c r="AD101" s="2854" t="s">
        <v>452</v>
      </c>
      <c r="AE101" s="2854" t="s">
        <v>754</v>
      </c>
      <c r="AF101" s="2854"/>
    </row>
    <row r="102" spans="1:32">
      <c r="A102" s="2852" t="s">
        <v>748</v>
      </c>
      <c r="B102" s="2852" t="s">
        <v>805</v>
      </c>
      <c r="C102" s="2852" t="s">
        <v>806</v>
      </c>
      <c r="D102" s="2852" t="s">
        <v>381</v>
      </c>
      <c r="E102" s="2853" t="s">
        <v>807</v>
      </c>
      <c r="F102" s="2854" t="s">
        <v>808</v>
      </c>
      <c r="G102" s="2852" t="s">
        <v>809</v>
      </c>
      <c r="H102" s="2852">
        <v>3036</v>
      </c>
      <c r="I102" s="2854" t="s">
        <v>178</v>
      </c>
      <c r="J102" s="2854" t="s">
        <v>1</v>
      </c>
      <c r="K102" s="2854">
        <v>175</v>
      </c>
      <c r="L102" s="2854"/>
      <c r="M102" s="2855">
        <v>42122</v>
      </c>
      <c r="N102" s="2855">
        <v>42493</v>
      </c>
      <c r="O102" s="2854"/>
      <c r="P102" s="2854"/>
      <c r="Q102" s="2854"/>
      <c r="R102" s="2854"/>
      <c r="S102" s="2854"/>
      <c r="T102" s="2854"/>
      <c r="U102" s="2854"/>
      <c r="V102" s="2854"/>
      <c r="W102" s="2854"/>
      <c r="X102" s="2854"/>
      <c r="Y102" s="2854"/>
      <c r="Z102" s="2854"/>
      <c r="AA102" s="2854"/>
      <c r="AB102" s="2854"/>
      <c r="AC102" s="2854"/>
      <c r="AD102" s="2854" t="s">
        <v>452</v>
      </c>
      <c r="AE102" s="2854" t="s">
        <v>754</v>
      </c>
      <c r="AF102" s="2854"/>
    </row>
    <row r="103" spans="1:32">
      <c r="A103" s="2852" t="s">
        <v>748</v>
      </c>
      <c r="B103" s="2852" t="s">
        <v>810</v>
      </c>
      <c r="C103" s="2852" t="s">
        <v>811</v>
      </c>
      <c r="D103" s="2853" t="s">
        <v>812</v>
      </c>
      <c r="E103" s="2853" t="s">
        <v>813</v>
      </c>
      <c r="F103" s="2854" t="s">
        <v>814</v>
      </c>
      <c r="G103" s="2852" t="s">
        <v>753</v>
      </c>
      <c r="H103" s="2852">
        <v>3021</v>
      </c>
      <c r="I103" s="2854" t="s">
        <v>117</v>
      </c>
      <c r="J103" s="2854" t="s">
        <v>1</v>
      </c>
      <c r="K103" s="2854">
        <v>100</v>
      </c>
      <c r="L103" s="2854"/>
      <c r="M103" s="2854"/>
      <c r="N103" s="2854"/>
      <c r="O103" s="2854"/>
      <c r="P103" s="2854"/>
      <c r="Q103" s="2854"/>
      <c r="R103" s="2854"/>
      <c r="S103" s="2854"/>
      <c r="T103" s="2854"/>
      <c r="U103" s="2854"/>
      <c r="V103" s="2854"/>
      <c r="W103" s="2854"/>
      <c r="X103" s="2854"/>
      <c r="Y103" s="2854">
        <v>2022</v>
      </c>
      <c r="Z103" s="2854" t="s">
        <v>815</v>
      </c>
      <c r="AA103" s="2854"/>
      <c r="AB103" s="2854"/>
      <c r="AC103" s="2854"/>
      <c r="AD103" s="2854" t="s">
        <v>452</v>
      </c>
      <c r="AE103" s="2854" t="s">
        <v>754</v>
      </c>
      <c r="AF103" s="2854"/>
    </row>
    <row r="104" spans="1:32" ht="15">
      <c r="A104" s="2852" t="s">
        <v>748</v>
      </c>
      <c r="B104" s="2852" t="s">
        <v>816</v>
      </c>
      <c r="C104" s="2852" t="s">
        <v>817</v>
      </c>
      <c r="D104" s="2853" t="s">
        <v>818</v>
      </c>
      <c r="E104" s="2853" t="s">
        <v>819</v>
      </c>
      <c r="F104" s="2854" t="s">
        <v>820</v>
      </c>
      <c r="G104" s="2852" t="s">
        <v>821</v>
      </c>
      <c r="H104" s="2852">
        <v>3020</v>
      </c>
      <c r="I104" s="2854" t="s">
        <v>117</v>
      </c>
      <c r="J104" s="2854" t="s">
        <v>1</v>
      </c>
      <c r="K104" s="2854">
        <v>160</v>
      </c>
      <c r="L104" s="2855">
        <v>41956</v>
      </c>
      <c r="M104" s="2855">
        <v>42319</v>
      </c>
      <c r="N104" s="2855">
        <v>42683</v>
      </c>
      <c r="O104" s="2855">
        <v>43055</v>
      </c>
      <c r="P104" s="2855">
        <v>43418</v>
      </c>
      <c r="Q104" s="2855">
        <v>43782</v>
      </c>
      <c r="R104" s="2854"/>
      <c r="S104" s="2854"/>
      <c r="T104" s="2855">
        <v>44524</v>
      </c>
      <c r="U104" s="2854"/>
      <c r="V104" s="2854"/>
      <c r="W104" s="2855">
        <v>45252</v>
      </c>
      <c r="X104" s="2855"/>
      <c r="Y104" s="2854">
        <v>2023</v>
      </c>
      <c r="Z104" s="2854" t="s">
        <v>822</v>
      </c>
      <c r="AA104" s="2866" t="s">
        <v>823</v>
      </c>
      <c r="AB104" s="2870" t="s">
        <v>824</v>
      </c>
      <c r="AC104" s="2854" t="s">
        <v>825</v>
      </c>
      <c r="AD104" s="2854" t="s">
        <v>452</v>
      </c>
      <c r="AE104" s="2854" t="s">
        <v>754</v>
      </c>
      <c r="AF104" s="2854"/>
    </row>
    <row r="105" spans="1:32">
      <c r="A105" s="2852" t="s">
        <v>748</v>
      </c>
      <c r="B105" s="2852" t="s">
        <v>826</v>
      </c>
      <c r="C105" s="2852" t="s">
        <v>827</v>
      </c>
      <c r="D105" s="2853" t="s">
        <v>828</v>
      </c>
      <c r="E105" s="2853" t="s">
        <v>829</v>
      </c>
      <c r="F105" s="2854" t="s">
        <v>830</v>
      </c>
      <c r="G105" s="2852" t="s">
        <v>802</v>
      </c>
      <c r="H105" s="2852">
        <v>3020</v>
      </c>
      <c r="I105" s="2854" t="s">
        <v>211</v>
      </c>
      <c r="J105" s="2854" t="s">
        <v>1</v>
      </c>
      <c r="K105" s="2854"/>
      <c r="L105" s="2854"/>
      <c r="M105" s="2854"/>
      <c r="N105" s="2854"/>
      <c r="O105" s="2854"/>
      <c r="P105" s="2854"/>
      <c r="Q105" s="2854"/>
      <c r="R105" s="2854"/>
      <c r="S105" s="2854"/>
      <c r="T105" s="2854"/>
      <c r="U105" s="2854"/>
      <c r="V105" s="2854"/>
      <c r="W105" s="2854"/>
      <c r="X105" s="2854"/>
      <c r="Y105" s="2854"/>
      <c r="Z105" s="2854"/>
      <c r="AA105" s="2854"/>
      <c r="AB105" s="2854"/>
      <c r="AC105" s="2854"/>
      <c r="AD105" s="2854" t="s">
        <v>452</v>
      </c>
      <c r="AE105" s="2854" t="s">
        <v>754</v>
      </c>
      <c r="AF105" s="2854"/>
    </row>
    <row r="106" spans="1:32">
      <c r="A106" s="2852" t="s">
        <v>748</v>
      </c>
      <c r="B106" s="2852" t="s">
        <v>831</v>
      </c>
      <c r="C106" s="2852" t="s">
        <v>832</v>
      </c>
      <c r="D106" s="2853" t="s">
        <v>833</v>
      </c>
      <c r="E106" s="2853" t="s">
        <v>834</v>
      </c>
      <c r="F106" s="2854" t="s">
        <v>835</v>
      </c>
      <c r="G106" s="2852" t="s">
        <v>836</v>
      </c>
      <c r="H106" s="2852">
        <v>3038</v>
      </c>
      <c r="I106" s="2854" t="s">
        <v>117</v>
      </c>
      <c r="J106" s="2854" t="s">
        <v>1</v>
      </c>
      <c r="K106" s="2854">
        <v>230</v>
      </c>
      <c r="L106" s="2855">
        <v>41862</v>
      </c>
      <c r="M106" s="2855">
        <v>42226</v>
      </c>
      <c r="N106" s="2855">
        <v>42590</v>
      </c>
      <c r="O106" s="2855">
        <v>43042</v>
      </c>
      <c r="P106" s="2854"/>
      <c r="Q106" s="2855">
        <v>43703</v>
      </c>
      <c r="R106" s="2854"/>
      <c r="S106" s="2854"/>
      <c r="T106" s="2855">
        <v>44515</v>
      </c>
      <c r="U106" s="2854"/>
      <c r="V106" s="2854"/>
      <c r="W106" s="2854"/>
      <c r="X106" s="2854"/>
      <c r="Y106" s="2854">
        <v>2022</v>
      </c>
      <c r="Z106" s="2854" t="s">
        <v>837</v>
      </c>
      <c r="AA106" s="2854" t="s">
        <v>838</v>
      </c>
      <c r="AB106" s="2854" t="s">
        <v>839</v>
      </c>
      <c r="AC106" s="2854" t="s">
        <v>840</v>
      </c>
      <c r="AD106" s="2854" t="s">
        <v>452</v>
      </c>
      <c r="AE106" s="2854" t="s">
        <v>754</v>
      </c>
      <c r="AF106" s="2854"/>
    </row>
    <row r="107" spans="1:32">
      <c r="A107" s="2852" t="s">
        <v>748</v>
      </c>
      <c r="B107" s="2852" t="s">
        <v>841</v>
      </c>
      <c r="C107" s="2852" t="s">
        <v>842</v>
      </c>
      <c r="D107" s="2853" t="s">
        <v>843</v>
      </c>
      <c r="E107" s="2853" t="s">
        <v>844</v>
      </c>
      <c r="F107" s="2854" t="s">
        <v>845</v>
      </c>
      <c r="G107" s="2852" t="s">
        <v>753</v>
      </c>
      <c r="H107" s="2852">
        <v>3021</v>
      </c>
      <c r="I107" s="2854" t="s">
        <v>117</v>
      </c>
      <c r="J107" s="2854" t="s">
        <v>1</v>
      </c>
      <c r="K107" s="2854">
        <v>145</v>
      </c>
      <c r="L107" s="2855">
        <v>41880</v>
      </c>
      <c r="M107" s="2855">
        <v>42226</v>
      </c>
      <c r="N107" s="2855">
        <v>42580</v>
      </c>
      <c r="O107" s="2855">
        <v>42972</v>
      </c>
      <c r="P107" s="2854"/>
      <c r="Q107" s="2855">
        <v>43726</v>
      </c>
      <c r="R107" s="2854"/>
      <c r="S107" s="2854"/>
      <c r="T107" s="2854"/>
      <c r="U107" s="2854"/>
      <c r="V107" s="2868">
        <v>44879</v>
      </c>
      <c r="W107" s="2868"/>
      <c r="X107" s="2855"/>
      <c r="Y107" s="2854"/>
      <c r="Z107" s="2854"/>
      <c r="AA107" s="2854"/>
      <c r="AB107" s="2854"/>
      <c r="AC107" s="2854"/>
      <c r="AD107" s="2854" t="s">
        <v>452</v>
      </c>
      <c r="AE107" s="2854" t="s">
        <v>754</v>
      </c>
      <c r="AF107" s="2854"/>
    </row>
    <row r="108" spans="1:32">
      <c r="A108" s="2845" t="s">
        <v>846</v>
      </c>
      <c r="B108" s="2846" t="s">
        <v>847</v>
      </c>
      <c r="C108" s="2845" t="s">
        <v>848</v>
      </c>
      <c r="D108" s="2869" t="s">
        <v>849</v>
      </c>
      <c r="E108" s="2847" t="s">
        <v>850</v>
      </c>
      <c r="F108" s="2848" t="s">
        <v>851</v>
      </c>
      <c r="G108" s="2845" t="s">
        <v>852</v>
      </c>
      <c r="H108" s="2845">
        <v>3483</v>
      </c>
      <c r="I108" s="2849" t="s">
        <v>117</v>
      </c>
      <c r="J108" s="2849" t="s">
        <v>118</v>
      </c>
      <c r="K108" s="2849">
        <v>13</v>
      </c>
      <c r="L108" s="2849"/>
      <c r="M108" s="2850">
        <v>42233</v>
      </c>
      <c r="N108" s="2849"/>
      <c r="O108" s="2850">
        <v>42822</v>
      </c>
      <c r="P108" s="2850">
        <v>43151</v>
      </c>
      <c r="Q108" s="2850">
        <v>43515</v>
      </c>
      <c r="R108" s="2850">
        <v>43879</v>
      </c>
      <c r="S108" s="2849"/>
      <c r="T108" s="2850">
        <v>44257</v>
      </c>
      <c r="U108" s="2849"/>
      <c r="V108" s="2856">
        <v>44621</v>
      </c>
      <c r="W108" s="2850">
        <v>44987</v>
      </c>
      <c r="X108" s="2850"/>
      <c r="Y108" s="2849">
        <v>2023</v>
      </c>
      <c r="Z108" s="2849" t="s">
        <v>853</v>
      </c>
      <c r="AA108" s="2862" t="s">
        <v>854</v>
      </c>
      <c r="AB108" s="2849" t="s">
        <v>855</v>
      </c>
      <c r="AC108" s="2849"/>
      <c r="AD108" s="2849" t="s">
        <v>121</v>
      </c>
      <c r="AE108" s="2849"/>
      <c r="AF108" s="2849" t="s">
        <v>856</v>
      </c>
    </row>
    <row r="109" spans="1:32">
      <c r="A109" s="2845" t="s">
        <v>846</v>
      </c>
      <c r="B109" s="2846" t="s">
        <v>857</v>
      </c>
      <c r="C109" s="2845" t="s">
        <v>858</v>
      </c>
      <c r="D109" s="2869" t="s">
        <v>859</v>
      </c>
      <c r="E109" s="2847" t="s">
        <v>860</v>
      </c>
      <c r="F109" s="2848" t="s">
        <v>861</v>
      </c>
      <c r="G109" s="2845" t="s">
        <v>862</v>
      </c>
      <c r="H109" s="2845">
        <v>3525</v>
      </c>
      <c r="I109" s="2849" t="s">
        <v>117</v>
      </c>
      <c r="J109" s="2849" t="s">
        <v>118</v>
      </c>
      <c r="K109" s="2849"/>
      <c r="L109" s="2849"/>
      <c r="M109" s="2849"/>
      <c r="N109" s="2849"/>
      <c r="O109" s="2849"/>
      <c r="P109" s="2849"/>
      <c r="Q109" s="2849"/>
      <c r="R109" s="2849"/>
      <c r="S109" s="2849"/>
      <c r="T109" s="2849"/>
      <c r="U109" s="2849"/>
      <c r="V109" s="2849"/>
      <c r="W109" s="2849"/>
      <c r="X109" s="2849"/>
      <c r="Y109" s="2849"/>
      <c r="Z109" s="2849" t="s">
        <v>863</v>
      </c>
      <c r="AA109" s="2860" t="s">
        <v>864</v>
      </c>
      <c r="AB109" s="2849" t="s">
        <v>858</v>
      </c>
      <c r="AC109" s="2849" t="s">
        <v>865</v>
      </c>
      <c r="AD109" s="2849" t="s">
        <v>121</v>
      </c>
      <c r="AE109" s="2849"/>
      <c r="AF109" s="2849"/>
    </row>
    <row r="110" spans="1:32">
      <c r="A110" s="2845" t="s">
        <v>846</v>
      </c>
      <c r="B110" s="2846" t="s">
        <v>866</v>
      </c>
      <c r="C110" s="2845" t="s">
        <v>867</v>
      </c>
      <c r="D110" s="2869" t="s">
        <v>868</v>
      </c>
      <c r="E110" s="2847" t="s">
        <v>869</v>
      </c>
      <c r="F110" s="2848" t="s">
        <v>870</v>
      </c>
      <c r="G110" s="2845" t="s">
        <v>871</v>
      </c>
      <c r="H110" s="2845">
        <v>3480</v>
      </c>
      <c r="I110" s="2849" t="s">
        <v>117</v>
      </c>
      <c r="J110" s="2849" t="s">
        <v>118</v>
      </c>
      <c r="K110" s="2849">
        <v>27</v>
      </c>
      <c r="L110" s="2849"/>
      <c r="M110" s="2850">
        <v>42081</v>
      </c>
      <c r="N110" s="2849"/>
      <c r="O110" s="2850">
        <v>42858</v>
      </c>
      <c r="P110" s="2850">
        <v>43150</v>
      </c>
      <c r="Q110" s="2850">
        <v>43515</v>
      </c>
      <c r="R110" s="2850">
        <v>43880</v>
      </c>
      <c r="S110" s="2849"/>
      <c r="T110" s="2850">
        <v>44265</v>
      </c>
      <c r="U110" s="2849"/>
      <c r="V110" s="2856">
        <v>44622</v>
      </c>
      <c r="W110" s="2850">
        <v>44986</v>
      </c>
      <c r="X110" s="2850"/>
      <c r="Y110" s="2849">
        <v>2023</v>
      </c>
      <c r="Z110" s="2849" t="s">
        <v>872</v>
      </c>
      <c r="AA110" s="2862" t="s">
        <v>873</v>
      </c>
      <c r="AB110" s="2849" t="s">
        <v>874</v>
      </c>
      <c r="AC110" s="2849"/>
      <c r="AD110" s="2849" t="s">
        <v>121</v>
      </c>
      <c r="AE110" s="2849"/>
      <c r="AF110" s="2849" t="s">
        <v>875</v>
      </c>
    </row>
    <row r="111" spans="1:32">
      <c r="A111" s="2845" t="s">
        <v>846</v>
      </c>
      <c r="B111" s="2846" t="s">
        <v>876</v>
      </c>
      <c r="C111" s="2845" t="s">
        <v>877</v>
      </c>
      <c r="D111" s="2869" t="s">
        <v>878</v>
      </c>
      <c r="E111" s="2847" t="s">
        <v>879</v>
      </c>
      <c r="F111" s="2848" t="s">
        <v>880</v>
      </c>
      <c r="G111" s="2845" t="s">
        <v>862</v>
      </c>
      <c r="H111" s="2845">
        <v>3525</v>
      </c>
      <c r="I111" s="2849" t="s">
        <v>220</v>
      </c>
      <c r="J111" s="2849" t="s">
        <v>118</v>
      </c>
      <c r="K111" s="2849">
        <v>5</v>
      </c>
      <c r="L111" s="2849"/>
      <c r="M111" s="2850"/>
      <c r="N111" s="2849"/>
      <c r="O111" s="2850"/>
      <c r="P111" s="2850"/>
      <c r="Q111" s="2850"/>
      <c r="R111" s="2850"/>
      <c r="S111" s="2849"/>
      <c r="T111" s="2850"/>
      <c r="U111" s="2850">
        <v>44531</v>
      </c>
      <c r="V111" s="2849"/>
      <c r="W111" s="2849"/>
      <c r="X111" s="2849"/>
      <c r="Y111" s="2849"/>
      <c r="Z111" s="2849" t="s">
        <v>881</v>
      </c>
      <c r="AA111" s="2864" t="s">
        <v>882</v>
      </c>
      <c r="AB111" s="2849" t="s">
        <v>883</v>
      </c>
      <c r="AC111" s="2849" t="s">
        <v>884</v>
      </c>
      <c r="AD111" s="2849" t="s">
        <v>121</v>
      </c>
      <c r="AE111" s="2849"/>
      <c r="AF111" s="2849"/>
    </row>
    <row r="112" spans="1:32">
      <c r="A112" s="2845" t="s">
        <v>846</v>
      </c>
      <c r="B112" s="2846" t="s">
        <v>885</v>
      </c>
      <c r="C112" s="2845" t="s">
        <v>886</v>
      </c>
      <c r="D112" s="2869" t="s">
        <v>887</v>
      </c>
      <c r="E112" s="2847" t="s">
        <v>888</v>
      </c>
      <c r="F112" s="2848" t="s">
        <v>889</v>
      </c>
      <c r="G112" s="2845" t="s">
        <v>890</v>
      </c>
      <c r="H112" s="2845">
        <v>3533</v>
      </c>
      <c r="I112" s="2849" t="s">
        <v>117</v>
      </c>
      <c r="J112" s="2849" t="s">
        <v>118</v>
      </c>
      <c r="K112" s="2849"/>
      <c r="L112" s="2849"/>
      <c r="M112" s="2849"/>
      <c r="N112" s="2849"/>
      <c r="O112" s="2850">
        <v>42906</v>
      </c>
      <c r="P112" s="2850">
        <v>43306</v>
      </c>
      <c r="Q112" s="2850">
        <v>43755</v>
      </c>
      <c r="R112" s="2849"/>
      <c r="S112" s="2850">
        <v>44146</v>
      </c>
      <c r="T112" s="2850"/>
      <c r="U112" s="2849"/>
      <c r="V112" s="2849"/>
      <c r="W112" s="2849"/>
      <c r="X112" s="2849"/>
      <c r="Y112" s="2849"/>
      <c r="Z112" s="2849" t="s">
        <v>891</v>
      </c>
      <c r="AA112" s="2860" t="s">
        <v>892</v>
      </c>
      <c r="AB112" s="2849" t="s">
        <v>893</v>
      </c>
      <c r="AC112" s="2849"/>
      <c r="AD112" s="2849" t="s">
        <v>121</v>
      </c>
      <c r="AE112" s="2849"/>
      <c r="AF112" s="2849"/>
    </row>
    <row r="113" spans="1:32">
      <c r="A113" s="2845" t="s">
        <v>846</v>
      </c>
      <c r="B113" s="2846" t="s">
        <v>894</v>
      </c>
      <c r="C113" s="2845" t="s">
        <v>895</v>
      </c>
      <c r="D113" s="2869" t="s">
        <v>896</v>
      </c>
      <c r="E113" s="2847" t="s">
        <v>897</v>
      </c>
      <c r="F113" s="2848" t="s">
        <v>898</v>
      </c>
      <c r="G113" s="2845" t="s">
        <v>899</v>
      </c>
      <c r="H113" s="2845">
        <v>3527</v>
      </c>
      <c r="I113" s="2849" t="s">
        <v>117</v>
      </c>
      <c r="J113" s="2849" t="s">
        <v>118</v>
      </c>
      <c r="K113" s="2849">
        <v>10</v>
      </c>
      <c r="L113" s="2849"/>
      <c r="M113" s="2849"/>
      <c r="N113" s="2850">
        <v>42471</v>
      </c>
      <c r="O113" s="2850">
        <v>42802</v>
      </c>
      <c r="P113" s="2850">
        <v>43150</v>
      </c>
      <c r="Q113" s="2850">
        <v>43515</v>
      </c>
      <c r="R113" s="2850">
        <v>43879</v>
      </c>
      <c r="S113" s="2849"/>
      <c r="T113" s="2850">
        <v>44258</v>
      </c>
      <c r="U113" s="2849"/>
      <c r="V113" s="2850">
        <v>44620</v>
      </c>
      <c r="W113" s="2850"/>
      <c r="X113" s="2850"/>
      <c r="Y113" s="2849">
        <v>2022</v>
      </c>
      <c r="Z113" s="2849" t="s">
        <v>900</v>
      </c>
      <c r="AA113" s="2860" t="s">
        <v>901</v>
      </c>
      <c r="AB113" s="2849" t="s">
        <v>902</v>
      </c>
      <c r="AC113" s="2849"/>
      <c r="AD113" s="2849" t="s">
        <v>121</v>
      </c>
      <c r="AE113" s="2849"/>
      <c r="AF113" s="2849"/>
    </row>
    <row r="114" spans="1:32">
      <c r="A114" s="2852" t="s">
        <v>903</v>
      </c>
      <c r="B114" s="2852" t="s">
        <v>904</v>
      </c>
      <c r="C114" s="2852" t="s">
        <v>905</v>
      </c>
      <c r="D114" s="2852" t="s">
        <v>381</v>
      </c>
      <c r="E114" s="2853" t="s">
        <v>906</v>
      </c>
      <c r="F114" s="2852" t="s">
        <v>907</v>
      </c>
      <c r="G114" s="2852" t="s">
        <v>908</v>
      </c>
      <c r="H114" s="2852">
        <v>3564</v>
      </c>
      <c r="I114" s="2854" t="s">
        <v>359</v>
      </c>
      <c r="J114" s="2854" t="s">
        <v>118</v>
      </c>
      <c r="K114" s="2854"/>
      <c r="L114" s="2854"/>
      <c r="M114" s="2855">
        <v>42156</v>
      </c>
      <c r="N114" s="2854"/>
      <c r="O114" s="2854"/>
      <c r="P114" s="2854"/>
      <c r="Q114" s="2854"/>
      <c r="R114" s="2854"/>
      <c r="S114" s="2854"/>
      <c r="T114" s="2854"/>
      <c r="U114" s="2854"/>
      <c r="V114" s="2854"/>
      <c r="W114" s="2854"/>
      <c r="X114" s="2854"/>
      <c r="Y114" s="2854"/>
      <c r="Z114" s="2854"/>
      <c r="AA114" s="2854"/>
      <c r="AB114" s="2854"/>
      <c r="AC114" s="2854"/>
      <c r="AD114" s="2854" t="s">
        <v>121</v>
      </c>
      <c r="AE114" s="2854"/>
      <c r="AF114" s="2854"/>
    </row>
    <row r="115" spans="1:32">
      <c r="A115" s="2852" t="s">
        <v>903</v>
      </c>
      <c r="B115" s="2852" t="s">
        <v>909</v>
      </c>
      <c r="C115" s="2852" t="s">
        <v>910</v>
      </c>
      <c r="D115" s="2852" t="s">
        <v>381</v>
      </c>
      <c r="E115" s="2853" t="s">
        <v>911</v>
      </c>
      <c r="F115" s="2852" t="s">
        <v>912</v>
      </c>
      <c r="G115" s="2852" t="s">
        <v>908</v>
      </c>
      <c r="H115" s="2852">
        <v>3564</v>
      </c>
      <c r="I115" s="2854" t="s">
        <v>117</v>
      </c>
      <c r="J115" s="2854" t="s">
        <v>118</v>
      </c>
      <c r="K115" s="2854">
        <v>125</v>
      </c>
      <c r="L115" s="2855">
        <v>41813</v>
      </c>
      <c r="M115" s="2855">
        <v>42058</v>
      </c>
      <c r="N115" s="2855">
        <v>42544</v>
      </c>
      <c r="O115" s="2854"/>
      <c r="P115" s="2855">
        <v>43228</v>
      </c>
      <c r="Q115" s="2855">
        <v>43558</v>
      </c>
      <c r="R115" s="2854"/>
      <c r="S115" s="2855">
        <v>44139</v>
      </c>
      <c r="T115" s="2855">
        <v>44286</v>
      </c>
      <c r="U115" s="2854"/>
      <c r="V115" s="2856">
        <v>44650</v>
      </c>
      <c r="W115" s="2855"/>
      <c r="X115" s="2855"/>
      <c r="Y115" s="2854">
        <v>2022</v>
      </c>
      <c r="Z115" s="2854" t="s">
        <v>913</v>
      </c>
      <c r="AA115" s="2854" t="s">
        <v>914</v>
      </c>
      <c r="AB115" s="2854" t="s">
        <v>915</v>
      </c>
      <c r="AC115" s="2854"/>
      <c r="AD115" s="2854" t="s">
        <v>121</v>
      </c>
      <c r="AE115" s="2854"/>
      <c r="AF115" s="2854"/>
    </row>
    <row r="116" spans="1:32">
      <c r="A116" s="2852" t="s">
        <v>903</v>
      </c>
      <c r="B116" s="2852" t="s">
        <v>916</v>
      </c>
      <c r="C116" s="2852" t="s">
        <v>917</v>
      </c>
      <c r="D116" s="2853" t="s">
        <v>918</v>
      </c>
      <c r="E116" s="2853" t="s">
        <v>919</v>
      </c>
      <c r="F116" s="2852" t="s">
        <v>920</v>
      </c>
      <c r="G116" s="2852" t="s">
        <v>908</v>
      </c>
      <c r="H116" s="2852">
        <v>3564</v>
      </c>
      <c r="I116" s="2854" t="s">
        <v>211</v>
      </c>
      <c r="J116" s="2854" t="s">
        <v>118</v>
      </c>
      <c r="K116" s="2854"/>
      <c r="L116" s="2854"/>
      <c r="M116" s="2854"/>
      <c r="N116" s="2854"/>
      <c r="O116" s="2854"/>
      <c r="P116" s="2854"/>
      <c r="Q116" s="2854"/>
      <c r="R116" s="2854"/>
      <c r="S116" s="2854"/>
      <c r="T116" s="2854"/>
      <c r="U116" s="2854"/>
      <c r="V116" s="2854"/>
      <c r="W116" s="2854"/>
      <c r="X116" s="2854"/>
      <c r="Y116" s="2854"/>
      <c r="Z116" s="2854"/>
      <c r="AA116" s="2854"/>
      <c r="AB116" s="2854"/>
      <c r="AC116" s="2854"/>
      <c r="AD116" s="2854" t="s">
        <v>121</v>
      </c>
      <c r="AE116" s="2854"/>
      <c r="AF116" s="2854"/>
    </row>
    <row r="117" spans="1:32" ht="15">
      <c r="A117" s="2852" t="s">
        <v>903</v>
      </c>
      <c r="B117" s="2852" t="s">
        <v>921</v>
      </c>
      <c r="C117" s="2852" t="s">
        <v>922</v>
      </c>
      <c r="D117" s="2853" t="s">
        <v>923</v>
      </c>
      <c r="E117" s="2853" t="s">
        <v>924</v>
      </c>
      <c r="F117" s="2852" t="s">
        <v>925</v>
      </c>
      <c r="G117" s="2852" t="s">
        <v>926</v>
      </c>
      <c r="H117" s="2852">
        <v>3620</v>
      </c>
      <c r="I117" s="2854" t="s">
        <v>117</v>
      </c>
      <c r="J117" s="2854" t="s">
        <v>118</v>
      </c>
      <c r="K117" s="2854"/>
      <c r="L117" s="2854"/>
      <c r="M117" s="2855">
        <v>42055</v>
      </c>
      <c r="N117" s="2854"/>
      <c r="O117" s="2854"/>
      <c r="P117" s="2854"/>
      <c r="Q117" s="2854"/>
      <c r="R117" s="2854"/>
      <c r="S117" s="2855">
        <v>44113</v>
      </c>
      <c r="T117" s="2855"/>
      <c r="U117" s="2854"/>
      <c r="V117" s="2854"/>
      <c r="W117" s="2854"/>
      <c r="X117" s="2854"/>
      <c r="Y117" s="2854">
        <v>2022</v>
      </c>
      <c r="Z117" s="2854" t="s">
        <v>927</v>
      </c>
      <c r="AA117" s="2857" t="s">
        <v>928</v>
      </c>
      <c r="AB117" s="2854"/>
      <c r="AC117" s="2854" t="s">
        <v>239</v>
      </c>
      <c r="AD117" s="2854" t="s">
        <v>121</v>
      </c>
      <c r="AE117" s="2854"/>
      <c r="AF117" s="2854"/>
    </row>
    <row r="118" spans="1:32">
      <c r="A118" s="2852" t="s">
        <v>903</v>
      </c>
      <c r="B118" s="2852" t="s">
        <v>929</v>
      </c>
      <c r="C118" s="2852" t="s">
        <v>930</v>
      </c>
      <c r="D118" s="2853" t="s">
        <v>931</v>
      </c>
      <c r="E118" s="2853" t="s">
        <v>932</v>
      </c>
      <c r="F118" s="2852" t="s">
        <v>933</v>
      </c>
      <c r="G118" s="2852" t="s">
        <v>934</v>
      </c>
      <c r="H118" s="2852">
        <v>3561</v>
      </c>
      <c r="I118" s="2854" t="s">
        <v>117</v>
      </c>
      <c r="J118" s="2854" t="s">
        <v>118</v>
      </c>
      <c r="K118" s="2854"/>
      <c r="L118" s="2854"/>
      <c r="M118" s="2854"/>
      <c r="N118" s="2854"/>
      <c r="O118" s="2854"/>
      <c r="P118" s="2854"/>
      <c r="Q118" s="2854"/>
      <c r="R118" s="2854"/>
      <c r="S118" s="2855">
        <v>43994</v>
      </c>
      <c r="T118" s="2855"/>
      <c r="U118" s="2854"/>
      <c r="V118" s="2854"/>
      <c r="W118" s="2854"/>
      <c r="X118" s="2854"/>
      <c r="Y118" s="2854"/>
      <c r="Z118" s="2854"/>
      <c r="AA118" s="2854" t="s">
        <v>935</v>
      </c>
      <c r="AB118" s="2854"/>
      <c r="AC118" s="2854"/>
      <c r="AD118" s="2854" t="s">
        <v>121</v>
      </c>
      <c r="AE118" s="2854"/>
      <c r="AF118" s="2854"/>
    </row>
    <row r="119" spans="1:32">
      <c r="A119" s="2852" t="s">
        <v>903</v>
      </c>
      <c r="B119" s="2852" t="s">
        <v>936</v>
      </c>
      <c r="C119" s="2852" t="s">
        <v>937</v>
      </c>
      <c r="D119" s="2853" t="s">
        <v>938</v>
      </c>
      <c r="E119" s="2853" t="s">
        <v>939</v>
      </c>
      <c r="F119" s="2852" t="s">
        <v>940</v>
      </c>
      <c r="G119" s="2852" t="s">
        <v>941</v>
      </c>
      <c r="H119" s="2852">
        <v>3612</v>
      </c>
      <c r="I119" s="2854" t="s">
        <v>117</v>
      </c>
      <c r="J119" s="2854" t="s">
        <v>118</v>
      </c>
      <c r="K119" s="2854"/>
      <c r="L119" s="2854"/>
      <c r="M119" s="2855">
        <v>42178</v>
      </c>
      <c r="N119" s="2854"/>
      <c r="O119" s="2854"/>
      <c r="P119" s="2855">
        <v>43336</v>
      </c>
      <c r="Q119" s="2854"/>
      <c r="R119" s="2854"/>
      <c r="S119" s="2854"/>
      <c r="T119" s="2854"/>
      <c r="U119" s="2854"/>
      <c r="V119" s="2854"/>
      <c r="W119" s="2854"/>
      <c r="X119" s="2854"/>
      <c r="Y119" s="2854"/>
      <c r="Z119" s="2854"/>
      <c r="AA119" s="2854"/>
      <c r="AB119" s="2854"/>
      <c r="AC119" s="2854"/>
      <c r="AD119" s="2854" t="s">
        <v>121</v>
      </c>
      <c r="AE119" s="2854"/>
      <c r="AF119" s="2854"/>
    </row>
    <row r="120" spans="1:32">
      <c r="A120" s="2852" t="s">
        <v>903</v>
      </c>
      <c r="B120" s="2852" t="s">
        <v>942</v>
      </c>
      <c r="C120" s="2852" t="s">
        <v>943</v>
      </c>
      <c r="D120" s="2853" t="s">
        <v>944</v>
      </c>
      <c r="E120" s="2853" t="s">
        <v>945</v>
      </c>
      <c r="F120" s="2852" t="s">
        <v>946</v>
      </c>
      <c r="G120" s="2852" t="s">
        <v>926</v>
      </c>
      <c r="H120" s="2852">
        <v>3620</v>
      </c>
      <c r="I120" s="2854" t="s">
        <v>128</v>
      </c>
      <c r="J120" s="2854" t="s">
        <v>118</v>
      </c>
      <c r="K120" s="2854"/>
      <c r="L120" s="2854"/>
      <c r="M120" s="2854"/>
      <c r="N120" s="2854"/>
      <c r="O120" s="2854"/>
      <c r="P120" s="2854"/>
      <c r="Q120" s="2854"/>
      <c r="R120" s="2854"/>
      <c r="S120" s="2854"/>
      <c r="T120" s="2854"/>
      <c r="U120" s="2854"/>
      <c r="V120" s="2854"/>
      <c r="W120" s="2854"/>
      <c r="X120" s="2854"/>
      <c r="Y120" s="2854"/>
      <c r="Z120" s="2854" t="s">
        <v>947</v>
      </c>
      <c r="AA120" s="2854" t="s">
        <v>948</v>
      </c>
      <c r="AB120" s="2854"/>
      <c r="AC120" s="2854" t="s">
        <v>949</v>
      </c>
      <c r="AD120" s="2854" t="s">
        <v>121</v>
      </c>
      <c r="AE120" s="2854"/>
      <c r="AF120" s="2854"/>
    </row>
    <row r="121" spans="1:32">
      <c r="A121" s="2852" t="s">
        <v>903</v>
      </c>
      <c r="B121" s="2852" t="s">
        <v>950</v>
      </c>
      <c r="C121" s="2852" t="s">
        <v>951</v>
      </c>
      <c r="D121" s="2853" t="s">
        <v>952</v>
      </c>
      <c r="E121" s="2853" t="s">
        <v>953</v>
      </c>
      <c r="F121" s="2852" t="s">
        <v>954</v>
      </c>
      <c r="G121" s="2852" t="s">
        <v>908</v>
      </c>
      <c r="H121" s="2852">
        <v>3564</v>
      </c>
      <c r="I121" s="2854" t="s">
        <v>128</v>
      </c>
      <c r="J121" s="2854" t="s">
        <v>118</v>
      </c>
      <c r="K121" s="2854"/>
      <c r="L121" s="2854"/>
      <c r="M121" s="2854"/>
      <c r="N121" s="2854"/>
      <c r="O121" s="2854"/>
      <c r="P121" s="2854"/>
      <c r="Q121" s="2854"/>
      <c r="R121" s="2854"/>
      <c r="S121" s="2854"/>
      <c r="T121" s="2854"/>
      <c r="U121" s="2854"/>
      <c r="V121" s="2854"/>
      <c r="W121" s="2854"/>
      <c r="X121" s="2854"/>
      <c r="Y121" s="2854"/>
      <c r="Z121" s="2854"/>
      <c r="AA121" s="2854"/>
      <c r="AB121" s="2854"/>
      <c r="AC121" s="2854"/>
      <c r="AD121" s="2854" t="s">
        <v>121</v>
      </c>
      <c r="AE121" s="2854"/>
      <c r="AF121" s="2854"/>
    </row>
    <row r="122" spans="1:32">
      <c r="A122" s="2845" t="s">
        <v>955</v>
      </c>
      <c r="B122" s="2846" t="s">
        <v>956</v>
      </c>
      <c r="C122" s="2846" t="s">
        <v>957</v>
      </c>
      <c r="D122" s="2871" t="s">
        <v>958</v>
      </c>
      <c r="E122" s="2847" t="s">
        <v>959</v>
      </c>
      <c r="F122" s="2848" t="s">
        <v>960</v>
      </c>
      <c r="G122" s="2845" t="s">
        <v>961</v>
      </c>
      <c r="H122" s="2845">
        <v>3810</v>
      </c>
      <c r="I122" s="2849" t="s">
        <v>178</v>
      </c>
      <c r="J122" s="2849" t="s">
        <v>1</v>
      </c>
      <c r="K122" s="2849">
        <v>265</v>
      </c>
      <c r="L122" s="2849"/>
      <c r="M122" s="2849"/>
      <c r="N122" s="2849"/>
      <c r="O122" s="2849"/>
      <c r="P122" s="2849"/>
      <c r="Q122" s="2849"/>
      <c r="R122" s="2849"/>
      <c r="S122" s="2849"/>
      <c r="T122" s="2849"/>
      <c r="U122" s="2849"/>
      <c r="V122" s="2849"/>
      <c r="W122" s="2849"/>
      <c r="X122" s="2849"/>
      <c r="Y122" s="2849"/>
      <c r="Z122" s="2849" t="s">
        <v>962</v>
      </c>
      <c r="AA122" s="2849"/>
      <c r="AB122" s="2849"/>
      <c r="AC122" s="2849" t="s">
        <v>963</v>
      </c>
      <c r="AD122" s="2849" t="s">
        <v>121</v>
      </c>
      <c r="AE122" s="2849"/>
      <c r="AF122" s="2849"/>
    </row>
    <row r="123" spans="1:32">
      <c r="A123" s="2845" t="s">
        <v>955</v>
      </c>
      <c r="B123" s="2846" t="s">
        <v>964</v>
      </c>
      <c r="C123" s="2848" t="s">
        <v>965</v>
      </c>
      <c r="D123" s="2845" t="s">
        <v>504</v>
      </c>
      <c r="E123" s="2847" t="s">
        <v>966</v>
      </c>
      <c r="F123" s="2845" t="s">
        <v>967</v>
      </c>
      <c r="G123" s="2845" t="s">
        <v>968</v>
      </c>
      <c r="H123" s="2845">
        <v>3806</v>
      </c>
      <c r="I123" s="2849" t="s">
        <v>178</v>
      </c>
      <c r="J123" s="2849" t="s">
        <v>1</v>
      </c>
      <c r="K123" s="2849">
        <v>32</v>
      </c>
      <c r="L123" s="2849"/>
      <c r="M123" s="2850">
        <v>42216</v>
      </c>
      <c r="N123" s="2850">
        <v>42692</v>
      </c>
      <c r="O123" s="2850">
        <v>42998</v>
      </c>
      <c r="P123" s="2850">
        <v>43362</v>
      </c>
      <c r="Q123" s="2850">
        <v>43719</v>
      </c>
      <c r="R123" s="2849"/>
      <c r="S123" s="2849"/>
      <c r="T123" s="2850"/>
      <c r="U123" s="2849"/>
      <c r="V123" s="2856">
        <v>44652</v>
      </c>
      <c r="W123" s="2850"/>
      <c r="X123" s="2850"/>
      <c r="Y123" s="2849">
        <v>2022</v>
      </c>
      <c r="Z123" s="2849" t="s">
        <v>969</v>
      </c>
      <c r="AA123" s="2872" t="s">
        <v>970</v>
      </c>
      <c r="AB123" s="2849" t="s">
        <v>971</v>
      </c>
      <c r="AC123" s="2849" t="s">
        <v>972</v>
      </c>
      <c r="AD123" s="2849" t="s">
        <v>121</v>
      </c>
      <c r="AE123" s="2849"/>
      <c r="AF123" s="2849"/>
    </row>
    <row r="124" spans="1:32">
      <c r="A124" s="2845" t="s">
        <v>955</v>
      </c>
      <c r="B124" s="2846" t="s">
        <v>973</v>
      </c>
      <c r="C124" s="2848" t="s">
        <v>974</v>
      </c>
      <c r="D124" s="2847" t="s">
        <v>975</v>
      </c>
      <c r="E124" s="2847" t="s">
        <v>446</v>
      </c>
      <c r="F124" s="2845" t="s">
        <v>976</v>
      </c>
      <c r="G124" s="2845" t="s">
        <v>977</v>
      </c>
      <c r="H124" s="2845">
        <v>3812</v>
      </c>
      <c r="I124" s="2849" t="s">
        <v>178</v>
      </c>
      <c r="J124" s="2849" t="s">
        <v>1</v>
      </c>
      <c r="K124" s="2849">
        <v>62</v>
      </c>
      <c r="L124" s="2849"/>
      <c r="M124" s="2849"/>
      <c r="N124" s="2849"/>
      <c r="O124" s="2849"/>
      <c r="P124" s="2849"/>
      <c r="Q124" s="2849"/>
      <c r="R124" s="2849"/>
      <c r="S124" s="2850">
        <v>44062</v>
      </c>
      <c r="T124" s="2850"/>
      <c r="U124" s="2850">
        <v>44496</v>
      </c>
      <c r="V124" s="2850"/>
      <c r="W124" s="2850"/>
      <c r="X124" s="2850"/>
      <c r="Y124" s="2849"/>
      <c r="Z124" s="2849" t="s">
        <v>978</v>
      </c>
      <c r="AA124" s="2849" t="s">
        <v>979</v>
      </c>
      <c r="AB124" s="2849" t="s">
        <v>980</v>
      </c>
      <c r="AC124" s="2849" t="s">
        <v>239</v>
      </c>
      <c r="AD124" s="2849" t="s">
        <v>121</v>
      </c>
      <c r="AE124" s="2849"/>
      <c r="AF124" s="2849"/>
    </row>
    <row r="125" spans="1:32">
      <c r="A125" s="2845" t="s">
        <v>955</v>
      </c>
      <c r="B125" s="2846" t="s">
        <v>981</v>
      </c>
      <c r="C125" s="2848" t="s">
        <v>982</v>
      </c>
      <c r="D125" s="2847" t="s">
        <v>464</v>
      </c>
      <c r="E125" s="2847" t="s">
        <v>983</v>
      </c>
      <c r="F125" s="2845" t="s">
        <v>984</v>
      </c>
      <c r="G125" s="2845" t="s">
        <v>961</v>
      </c>
      <c r="H125" s="2845">
        <v>3810</v>
      </c>
      <c r="I125" s="2849" t="s">
        <v>178</v>
      </c>
      <c r="J125" s="2849" t="s">
        <v>1</v>
      </c>
      <c r="K125" s="2849">
        <v>10</v>
      </c>
      <c r="L125" s="2849"/>
      <c r="M125" s="2850">
        <v>42121</v>
      </c>
      <c r="N125" s="2850">
        <v>42541</v>
      </c>
      <c r="O125" s="2849"/>
      <c r="P125" s="2850">
        <v>43279</v>
      </c>
      <c r="Q125" s="2850">
        <v>43699</v>
      </c>
      <c r="R125" s="2849"/>
      <c r="S125" s="2850">
        <v>44126</v>
      </c>
      <c r="T125" s="2850">
        <v>44334</v>
      </c>
      <c r="U125" s="2849"/>
      <c r="V125" s="2856">
        <v>44698</v>
      </c>
      <c r="W125" s="2850">
        <v>45096</v>
      </c>
      <c r="X125" s="2850"/>
      <c r="Y125" s="2849">
        <v>2023</v>
      </c>
      <c r="Z125" s="2849" t="s">
        <v>985</v>
      </c>
      <c r="AA125" s="2849" t="s">
        <v>986</v>
      </c>
      <c r="AB125" s="2849" t="s">
        <v>987</v>
      </c>
      <c r="AC125" s="2849" t="s">
        <v>471</v>
      </c>
      <c r="AD125" s="2849" t="s">
        <v>121</v>
      </c>
      <c r="AE125" s="2849"/>
      <c r="AF125" s="2849" t="s">
        <v>988</v>
      </c>
    </row>
    <row r="126" spans="1:32">
      <c r="A126" s="2845" t="s">
        <v>955</v>
      </c>
      <c r="B126" s="2846" t="s">
        <v>989</v>
      </c>
      <c r="C126" s="2846" t="s">
        <v>990</v>
      </c>
      <c r="D126" s="2871" t="s">
        <v>991</v>
      </c>
      <c r="E126" s="2847" t="s">
        <v>992</v>
      </c>
      <c r="F126" s="2848" t="s">
        <v>993</v>
      </c>
      <c r="G126" s="2845" t="s">
        <v>994</v>
      </c>
      <c r="H126" s="2845">
        <v>3782</v>
      </c>
      <c r="I126" s="2849" t="s">
        <v>117</v>
      </c>
      <c r="J126" s="2849" t="s">
        <v>1</v>
      </c>
      <c r="K126" s="2849">
        <v>145</v>
      </c>
      <c r="L126" s="2849"/>
      <c r="M126" s="2849"/>
      <c r="N126" s="2849"/>
      <c r="O126" s="2849"/>
      <c r="P126" s="2849"/>
      <c r="Q126" s="2849"/>
      <c r="R126" s="2849"/>
      <c r="S126" s="2850">
        <v>44084</v>
      </c>
      <c r="T126" s="2850"/>
      <c r="U126" s="2849"/>
      <c r="V126" s="2849"/>
      <c r="W126" s="2849"/>
      <c r="X126" s="2849"/>
      <c r="Y126" s="2849"/>
      <c r="Z126" s="2849"/>
      <c r="AA126" s="2849"/>
      <c r="AB126" s="2849"/>
      <c r="AC126" s="2849"/>
      <c r="AD126" s="2849" t="s">
        <v>452</v>
      </c>
      <c r="AE126" s="2849" t="s">
        <v>995</v>
      </c>
      <c r="AF126" s="2849"/>
    </row>
    <row r="127" spans="1:32">
      <c r="A127" s="2845" t="s">
        <v>955</v>
      </c>
      <c r="B127" s="2846" t="s">
        <v>996</v>
      </c>
      <c r="C127" s="2846" t="s">
        <v>997</v>
      </c>
      <c r="D127" s="2871" t="s">
        <v>998</v>
      </c>
      <c r="E127" s="2847" t="s">
        <v>999</v>
      </c>
      <c r="F127" s="2848" t="s">
        <v>1000</v>
      </c>
      <c r="G127" s="2845" t="s">
        <v>968</v>
      </c>
      <c r="H127" s="2845">
        <v>3805</v>
      </c>
      <c r="I127" s="2849" t="s">
        <v>178</v>
      </c>
      <c r="J127" s="2849" t="s">
        <v>1</v>
      </c>
      <c r="K127" s="2849">
        <v>18</v>
      </c>
      <c r="L127" s="2849"/>
      <c r="M127" s="2849"/>
      <c r="N127" s="2849"/>
      <c r="O127" s="2849"/>
      <c r="P127" s="2849"/>
      <c r="Q127" s="2849"/>
      <c r="R127" s="2849"/>
      <c r="S127" s="2849"/>
      <c r="T127" s="2849"/>
      <c r="U127" s="2849"/>
      <c r="V127" s="2849"/>
      <c r="W127" s="2849"/>
      <c r="X127" s="2849"/>
      <c r="Y127" s="2849">
        <v>2022</v>
      </c>
      <c r="Z127" s="2849" t="s">
        <v>1001</v>
      </c>
      <c r="AA127" s="2849" t="s">
        <v>1002</v>
      </c>
      <c r="AB127" s="2849"/>
      <c r="AC127" s="2849" t="s">
        <v>239</v>
      </c>
      <c r="AD127" s="2849" t="s">
        <v>121</v>
      </c>
      <c r="AE127" s="2849"/>
      <c r="AF127" s="2849"/>
    </row>
    <row r="128" spans="1:32">
      <c r="A128" s="2845" t="s">
        <v>955</v>
      </c>
      <c r="B128" s="2846" t="s">
        <v>1003</v>
      </c>
      <c r="C128" s="2846" t="s">
        <v>1004</v>
      </c>
      <c r="D128" s="2847" t="s">
        <v>1005</v>
      </c>
      <c r="E128" s="2847" t="s">
        <v>1006</v>
      </c>
      <c r="F128" s="2848" t="s">
        <v>1007</v>
      </c>
      <c r="G128" s="2845" t="s">
        <v>1008</v>
      </c>
      <c r="H128" s="2845">
        <v>3981</v>
      </c>
      <c r="I128" s="2849" t="s">
        <v>117</v>
      </c>
      <c r="J128" s="2849" t="s">
        <v>1</v>
      </c>
      <c r="K128" s="2849">
        <v>149</v>
      </c>
      <c r="L128" s="2849"/>
      <c r="M128" s="2850">
        <v>42108</v>
      </c>
      <c r="N128" s="2849"/>
      <c r="O128" s="2849"/>
      <c r="P128" s="2849"/>
      <c r="Q128" s="2849"/>
      <c r="R128" s="2849"/>
      <c r="S128" s="2849"/>
      <c r="T128" s="2849"/>
      <c r="U128" s="2849"/>
      <c r="V128" s="2849"/>
      <c r="W128" s="2849"/>
      <c r="X128" s="2849"/>
      <c r="Y128" s="2849">
        <v>2022</v>
      </c>
      <c r="Z128" s="2863" t="s">
        <v>1009</v>
      </c>
      <c r="AA128" s="2864" t="s">
        <v>1010</v>
      </c>
      <c r="AB128" s="2864"/>
      <c r="AC128" s="2863" t="s">
        <v>479</v>
      </c>
      <c r="AD128" s="2849" t="s">
        <v>452</v>
      </c>
      <c r="AE128" s="2849" t="s">
        <v>995</v>
      </c>
      <c r="AF128" s="2849"/>
    </row>
    <row r="129" spans="1:32" ht="15">
      <c r="A129" s="2845" t="s">
        <v>955</v>
      </c>
      <c r="B129" s="2846" t="s">
        <v>1011</v>
      </c>
      <c r="C129" s="2846" t="s">
        <v>1012</v>
      </c>
      <c r="D129" s="2871" t="s">
        <v>1013</v>
      </c>
      <c r="E129" s="2847" t="s">
        <v>1014</v>
      </c>
      <c r="F129" s="2848" t="s">
        <v>1015</v>
      </c>
      <c r="G129" s="2845" t="s">
        <v>961</v>
      </c>
      <c r="H129" s="2845">
        <v>3810</v>
      </c>
      <c r="I129" s="2849" t="s">
        <v>117</v>
      </c>
      <c r="J129" s="2849" t="s">
        <v>1</v>
      </c>
      <c r="K129" s="2849">
        <v>21</v>
      </c>
      <c r="L129" s="2849"/>
      <c r="M129" s="2849"/>
      <c r="N129" s="2849"/>
      <c r="O129" s="2849"/>
      <c r="P129" s="2850">
        <v>43228</v>
      </c>
      <c r="Q129" s="2850">
        <v>43606</v>
      </c>
      <c r="R129" s="2849"/>
      <c r="S129" s="2849"/>
      <c r="T129" s="2849"/>
      <c r="U129" s="2849"/>
      <c r="V129" s="2849"/>
      <c r="W129" s="2850">
        <v>45121</v>
      </c>
      <c r="X129" s="2850"/>
      <c r="Y129" s="2849">
        <v>2023</v>
      </c>
      <c r="Z129" s="2849" t="s">
        <v>1016</v>
      </c>
      <c r="AA129" s="2873" t="s">
        <v>1017</v>
      </c>
      <c r="AB129" s="2849" t="s">
        <v>1018</v>
      </c>
      <c r="AC129" s="2849"/>
      <c r="AD129" s="2849" t="s">
        <v>121</v>
      </c>
      <c r="AE129" s="2849"/>
      <c r="AF129" s="2849" t="s">
        <v>1019</v>
      </c>
    </row>
    <row r="130" spans="1:32">
      <c r="A130" s="2845" t="s">
        <v>955</v>
      </c>
      <c r="B130" s="2846" t="s">
        <v>1020</v>
      </c>
      <c r="C130" s="2846" t="s">
        <v>1021</v>
      </c>
      <c r="D130" s="2871" t="s">
        <v>1022</v>
      </c>
      <c r="E130" s="2847" t="s">
        <v>1023</v>
      </c>
      <c r="F130" s="2848" t="s">
        <v>1024</v>
      </c>
      <c r="G130" s="2845" t="s">
        <v>968</v>
      </c>
      <c r="H130" s="2845">
        <v>3809</v>
      </c>
      <c r="I130" s="2849" t="s">
        <v>178</v>
      </c>
      <c r="J130" s="2849" t="s">
        <v>1</v>
      </c>
      <c r="K130" s="2849">
        <v>24</v>
      </c>
      <c r="L130" s="2849"/>
      <c r="M130" s="2849"/>
      <c r="N130" s="2849"/>
      <c r="O130" s="2849"/>
      <c r="P130" s="2849"/>
      <c r="Q130" s="2849"/>
      <c r="R130" s="2849"/>
      <c r="S130" s="2849"/>
      <c r="T130" s="2849"/>
      <c r="U130" s="2849"/>
      <c r="V130" s="2849"/>
      <c r="W130" s="2849"/>
      <c r="X130" s="2849"/>
      <c r="Y130" s="2849"/>
      <c r="Z130" s="2849"/>
      <c r="AA130" s="2849"/>
      <c r="AB130" s="2849"/>
      <c r="AC130" s="2849"/>
      <c r="AD130" s="2849" t="s">
        <v>121</v>
      </c>
      <c r="AE130" s="2849"/>
      <c r="AF130" s="2849"/>
    </row>
    <row r="131" spans="1:32">
      <c r="A131" s="2845" t="s">
        <v>955</v>
      </c>
      <c r="B131" s="2846" t="s">
        <v>1025</v>
      </c>
      <c r="C131" s="2845" t="s">
        <v>1026</v>
      </c>
      <c r="D131" s="2874" t="s">
        <v>1027</v>
      </c>
      <c r="E131" s="2847" t="s">
        <v>1028</v>
      </c>
      <c r="F131" s="2845" t="s">
        <v>1029</v>
      </c>
      <c r="G131" s="2845" t="s">
        <v>968</v>
      </c>
      <c r="H131" s="2845">
        <v>3809</v>
      </c>
      <c r="I131" s="2849" t="s">
        <v>117</v>
      </c>
      <c r="J131" s="2849" t="s">
        <v>1</v>
      </c>
      <c r="K131" s="2849">
        <v>147</v>
      </c>
      <c r="L131" s="2849"/>
      <c r="M131" s="2849"/>
      <c r="N131" s="2849"/>
      <c r="O131" s="2849"/>
      <c r="P131" s="2849"/>
      <c r="Q131" s="2849"/>
      <c r="R131" s="2849"/>
      <c r="S131" s="2849"/>
      <c r="T131" s="2849"/>
      <c r="U131" s="2849"/>
      <c r="V131" s="2849"/>
      <c r="W131" s="2849"/>
      <c r="X131" s="2849"/>
      <c r="Y131" s="2849"/>
      <c r="Z131" s="2849"/>
      <c r="AA131" s="2849"/>
      <c r="AB131" s="2849"/>
      <c r="AC131" s="2849"/>
      <c r="AD131" s="2849" t="s">
        <v>452</v>
      </c>
      <c r="AE131" s="2849" t="s">
        <v>995</v>
      </c>
      <c r="AF131" s="2849"/>
    </row>
    <row r="132" spans="1:32">
      <c r="A132" s="2845" t="s">
        <v>955</v>
      </c>
      <c r="B132" s="2846" t="s">
        <v>1030</v>
      </c>
      <c r="C132" s="2845">
        <v>97037400</v>
      </c>
      <c r="D132" s="2874"/>
      <c r="E132" s="2847"/>
      <c r="F132" s="2845"/>
      <c r="G132" s="2845"/>
      <c r="H132" s="2845"/>
      <c r="I132" s="2849"/>
      <c r="J132" s="2849"/>
      <c r="K132" s="2849"/>
      <c r="L132" s="2849"/>
      <c r="M132" s="2849"/>
      <c r="N132" s="2849"/>
      <c r="O132" s="2849"/>
      <c r="P132" s="2849"/>
      <c r="Q132" s="2849"/>
      <c r="R132" s="2849"/>
      <c r="S132" s="2849"/>
      <c r="T132" s="2849"/>
      <c r="U132" s="2849"/>
      <c r="V132" s="2849"/>
      <c r="W132" s="2849"/>
      <c r="X132" s="2849"/>
      <c r="Y132" s="2849"/>
      <c r="Z132" s="2849"/>
      <c r="AA132" s="2849"/>
      <c r="AB132" s="2849"/>
      <c r="AC132" s="2849"/>
      <c r="AD132" s="2849"/>
      <c r="AE132" s="2849"/>
      <c r="AF132" s="2849"/>
    </row>
    <row r="133" spans="1:32" ht="15">
      <c r="A133" s="2845" t="s">
        <v>955</v>
      </c>
      <c r="B133" s="2846" t="s">
        <v>1031</v>
      </c>
      <c r="C133" s="2845" t="s">
        <v>1032</v>
      </c>
      <c r="D133" s="2847" t="s">
        <v>1033</v>
      </c>
      <c r="E133" s="2847" t="s">
        <v>1034</v>
      </c>
      <c r="F133" s="2845" t="s">
        <v>1035</v>
      </c>
      <c r="G133" s="2845" t="s">
        <v>968</v>
      </c>
      <c r="H133" s="2845">
        <v>3809</v>
      </c>
      <c r="I133" s="2849" t="s">
        <v>211</v>
      </c>
      <c r="J133" s="2849" t="s">
        <v>1</v>
      </c>
      <c r="K133" s="2849">
        <v>24</v>
      </c>
      <c r="L133" s="2849"/>
      <c r="M133" s="2849"/>
      <c r="N133" s="2849"/>
      <c r="O133" s="2849"/>
      <c r="P133" s="2849"/>
      <c r="Q133" s="2849"/>
      <c r="R133" s="2849"/>
      <c r="S133" s="2849"/>
      <c r="T133" s="2849"/>
      <c r="U133" s="2850">
        <v>44477</v>
      </c>
      <c r="V133" s="2868">
        <v>44875</v>
      </c>
      <c r="W133" s="2868">
        <v>45208</v>
      </c>
      <c r="X133" s="2850"/>
      <c r="Y133" s="2849">
        <v>2023</v>
      </c>
      <c r="Z133" s="2849" t="s">
        <v>1036</v>
      </c>
      <c r="AA133" s="2875" t="s">
        <v>1037</v>
      </c>
      <c r="AB133" s="2849" t="s">
        <v>1032</v>
      </c>
      <c r="AC133" s="2849" t="s">
        <v>1038</v>
      </c>
      <c r="AD133" s="2849" t="s">
        <v>121</v>
      </c>
      <c r="AE133" s="2849"/>
      <c r="AF133" s="2849" t="s">
        <v>1039</v>
      </c>
    </row>
    <row r="134" spans="1:32">
      <c r="A134" s="2845" t="s">
        <v>955</v>
      </c>
      <c r="B134" s="2846" t="s">
        <v>1040</v>
      </c>
      <c r="C134" s="2848" t="s">
        <v>1041</v>
      </c>
      <c r="D134" s="2861" t="s">
        <v>1042</v>
      </c>
      <c r="E134" s="2847" t="s">
        <v>1043</v>
      </c>
      <c r="F134" s="2848" t="s">
        <v>1044</v>
      </c>
      <c r="G134" s="2845" t="s">
        <v>968</v>
      </c>
      <c r="H134" s="2845">
        <v>3809</v>
      </c>
      <c r="I134" s="2849" t="s">
        <v>178</v>
      </c>
      <c r="J134" s="2849" t="s">
        <v>1</v>
      </c>
      <c r="K134" s="2849">
        <v>8</v>
      </c>
      <c r="L134" s="2849"/>
      <c r="M134" s="2849"/>
      <c r="N134" s="2849"/>
      <c r="O134" s="2849"/>
      <c r="P134" s="2849"/>
      <c r="Q134" s="2849"/>
      <c r="R134" s="2849"/>
      <c r="S134" s="2850">
        <v>44117</v>
      </c>
      <c r="T134" s="2850"/>
      <c r="U134" s="2849"/>
      <c r="V134" s="2849"/>
      <c r="W134" s="2849"/>
      <c r="X134" s="2849"/>
      <c r="Y134" s="2849"/>
      <c r="Z134" s="2849"/>
      <c r="AA134" s="2849"/>
      <c r="AB134" s="2849"/>
      <c r="AC134" s="2849"/>
      <c r="AD134" s="2849" t="s">
        <v>121</v>
      </c>
      <c r="AE134" s="2849"/>
      <c r="AF134" s="2849"/>
    </row>
    <row r="135" spans="1:32">
      <c r="A135" s="2845" t="s">
        <v>955</v>
      </c>
      <c r="B135" s="2846" t="s">
        <v>1045</v>
      </c>
      <c r="C135" s="2846" t="s">
        <v>1046</v>
      </c>
      <c r="D135" s="2871" t="s">
        <v>1047</v>
      </c>
      <c r="E135" s="2847" t="s">
        <v>1048</v>
      </c>
      <c r="F135" s="2848" t="s">
        <v>1049</v>
      </c>
      <c r="G135" s="2845" t="s">
        <v>961</v>
      </c>
      <c r="H135" s="2845">
        <v>3810</v>
      </c>
      <c r="I135" s="2849" t="s">
        <v>117</v>
      </c>
      <c r="J135" s="2849" t="s">
        <v>1</v>
      </c>
      <c r="K135" s="2849">
        <v>85</v>
      </c>
      <c r="L135" s="2850">
        <v>41935</v>
      </c>
      <c r="M135" s="2850">
        <v>42114</v>
      </c>
      <c r="N135" s="2850">
        <v>42478</v>
      </c>
      <c r="O135" s="2849"/>
      <c r="P135" s="2849"/>
      <c r="Q135" s="2849"/>
      <c r="R135" s="2849"/>
      <c r="S135" s="2849"/>
      <c r="T135" s="2849"/>
      <c r="U135" s="2849"/>
      <c r="V135" s="2849"/>
      <c r="W135" s="2849"/>
      <c r="X135" s="2849"/>
      <c r="Y135" s="2849"/>
      <c r="Z135" s="2849"/>
      <c r="AA135" s="2849"/>
      <c r="AB135" s="2849"/>
      <c r="AC135" s="2849"/>
      <c r="AD135" s="2849" t="s">
        <v>452</v>
      </c>
      <c r="AE135" s="2849" t="s">
        <v>995</v>
      </c>
      <c r="AF135" s="2849"/>
    </row>
    <row r="136" spans="1:32">
      <c r="A136" s="2845" t="s">
        <v>955</v>
      </c>
      <c r="B136" s="2846" t="s">
        <v>1050</v>
      </c>
      <c r="C136" s="2846" t="s">
        <v>1051</v>
      </c>
      <c r="D136" s="2871" t="s">
        <v>1052</v>
      </c>
      <c r="E136" s="2847" t="s">
        <v>1053</v>
      </c>
      <c r="F136" s="2848" t="s">
        <v>1054</v>
      </c>
      <c r="G136" s="2845" t="s">
        <v>1055</v>
      </c>
      <c r="H136" s="2845">
        <v>3807</v>
      </c>
      <c r="I136" s="2849" t="s">
        <v>178</v>
      </c>
      <c r="J136" s="2849" t="s">
        <v>1</v>
      </c>
      <c r="K136" s="2849">
        <v>66</v>
      </c>
      <c r="L136" s="2849"/>
      <c r="M136" s="2849"/>
      <c r="N136" s="2849"/>
      <c r="O136" s="2849"/>
      <c r="P136" s="2849"/>
      <c r="Q136" s="2850">
        <v>43798</v>
      </c>
      <c r="R136" s="2849"/>
      <c r="S136" s="2850">
        <v>44160</v>
      </c>
      <c r="T136" s="2850"/>
      <c r="U136" s="2850"/>
      <c r="V136" s="2850"/>
      <c r="W136" s="2850"/>
      <c r="X136" s="2850"/>
      <c r="Y136" s="2849"/>
      <c r="Z136" s="2849" t="s">
        <v>1056</v>
      </c>
      <c r="AA136" s="2849" t="s">
        <v>1057</v>
      </c>
      <c r="AB136" s="2849" t="s">
        <v>1058</v>
      </c>
      <c r="AC136" s="2849" t="s">
        <v>1059</v>
      </c>
      <c r="AD136" s="2849" t="s">
        <v>121</v>
      </c>
      <c r="AE136" s="2849"/>
      <c r="AF136" s="2849"/>
    </row>
    <row r="137" spans="1:32">
      <c r="A137" s="2845" t="s">
        <v>955</v>
      </c>
      <c r="B137" s="2846" t="s">
        <v>1060</v>
      </c>
      <c r="C137" s="2846" t="s">
        <v>1061</v>
      </c>
      <c r="D137" s="2871" t="s">
        <v>1062</v>
      </c>
      <c r="E137" s="2847" t="s">
        <v>1063</v>
      </c>
      <c r="F137" s="2848" t="s">
        <v>1064</v>
      </c>
      <c r="G137" s="2845" t="s">
        <v>1065</v>
      </c>
      <c r="H137" s="2845">
        <v>3813</v>
      </c>
      <c r="I137" s="2849" t="s">
        <v>178</v>
      </c>
      <c r="J137" s="2849" t="s">
        <v>1</v>
      </c>
      <c r="K137" s="2849">
        <v>21</v>
      </c>
      <c r="L137" s="2849"/>
      <c r="M137" s="2849"/>
      <c r="N137" s="2849"/>
      <c r="O137" s="2849"/>
      <c r="P137" s="2849"/>
      <c r="Q137" s="2849"/>
      <c r="R137" s="2849"/>
      <c r="S137" s="2849"/>
      <c r="T137" s="2849"/>
      <c r="U137" s="2849"/>
      <c r="V137" s="2849"/>
      <c r="W137" s="2849"/>
      <c r="X137" s="2849"/>
      <c r="Y137" s="2849"/>
      <c r="Z137" s="2849"/>
      <c r="AA137" s="2849"/>
      <c r="AB137" s="2849"/>
      <c r="AC137" s="2849"/>
      <c r="AD137" s="2849" t="s">
        <v>121</v>
      </c>
      <c r="AE137" s="2849"/>
      <c r="AF137" s="2849"/>
    </row>
    <row r="138" spans="1:32">
      <c r="A138" s="2852" t="s">
        <v>1066</v>
      </c>
      <c r="B138" s="2852" t="s">
        <v>1067</v>
      </c>
      <c r="C138" s="2854" t="s">
        <v>1068</v>
      </c>
      <c r="D138" s="2853" t="s">
        <v>1069</v>
      </c>
      <c r="E138" s="2853" t="s">
        <v>1070</v>
      </c>
      <c r="F138" s="2854" t="s">
        <v>1071</v>
      </c>
      <c r="G138" s="2854" t="s">
        <v>1072</v>
      </c>
      <c r="H138" s="2852">
        <v>3977</v>
      </c>
      <c r="I138" s="2854" t="s">
        <v>117</v>
      </c>
      <c r="J138" s="2854" t="s">
        <v>1</v>
      </c>
      <c r="K138" s="2854">
        <v>189</v>
      </c>
      <c r="L138" s="2854"/>
      <c r="M138" s="2854"/>
      <c r="N138" s="2854"/>
      <c r="O138" s="2854"/>
      <c r="P138" s="2854"/>
      <c r="Q138" s="2854"/>
      <c r="R138" s="2854"/>
      <c r="S138" s="2854"/>
      <c r="T138" s="2854"/>
      <c r="U138" s="2854"/>
      <c r="V138" s="2854"/>
      <c r="W138" s="2854"/>
      <c r="X138" s="2854"/>
      <c r="Y138" s="2854"/>
      <c r="Z138" s="2854" t="s">
        <v>1073</v>
      </c>
      <c r="AA138" s="2854" t="s">
        <v>1074</v>
      </c>
      <c r="AB138" s="2854"/>
      <c r="AC138" s="2854" t="s">
        <v>1075</v>
      </c>
      <c r="AD138" s="2854" t="s">
        <v>452</v>
      </c>
      <c r="AE138" s="2854" t="s">
        <v>1076</v>
      </c>
      <c r="AF138" s="2854"/>
    </row>
    <row r="139" spans="1:32">
      <c r="A139" s="2852" t="s">
        <v>1066</v>
      </c>
      <c r="B139" s="2852" t="s">
        <v>1077</v>
      </c>
      <c r="C139" s="2854" t="s">
        <v>957</v>
      </c>
      <c r="D139" s="2853" t="s">
        <v>958</v>
      </c>
      <c r="E139" s="2853" t="s">
        <v>959</v>
      </c>
      <c r="F139" s="2854" t="s">
        <v>1078</v>
      </c>
      <c r="G139" s="2854" t="s">
        <v>1079</v>
      </c>
      <c r="H139" s="2852">
        <v>3810</v>
      </c>
      <c r="I139" s="2854" t="s">
        <v>178</v>
      </c>
      <c r="J139" s="2854" t="s">
        <v>1</v>
      </c>
      <c r="K139" s="2854">
        <v>253</v>
      </c>
      <c r="L139" s="2854"/>
      <c r="M139" s="2855">
        <v>42080</v>
      </c>
      <c r="N139" s="2854"/>
      <c r="O139" s="2854"/>
      <c r="P139" s="2854"/>
      <c r="Q139" s="2854"/>
      <c r="R139" s="2854"/>
      <c r="S139" s="2854"/>
      <c r="T139" s="2854"/>
      <c r="U139" s="2854"/>
      <c r="V139" s="2854"/>
      <c r="W139" s="2854"/>
      <c r="X139" s="2854"/>
      <c r="Y139" s="2854"/>
      <c r="Z139" s="2854" t="s">
        <v>1080</v>
      </c>
      <c r="AA139" s="2854"/>
      <c r="AB139" s="2854"/>
      <c r="AC139" s="2854" t="s">
        <v>963</v>
      </c>
      <c r="AD139" s="2854" t="s">
        <v>452</v>
      </c>
      <c r="AE139" s="2854" t="s">
        <v>1076</v>
      </c>
      <c r="AF139" s="2854"/>
    </row>
    <row r="140" spans="1:32" ht="15">
      <c r="A140" s="2852" t="s">
        <v>1066</v>
      </c>
      <c r="B140" s="2852" t="s">
        <v>1081</v>
      </c>
      <c r="C140" s="2854" t="s">
        <v>1082</v>
      </c>
      <c r="D140" s="2853" t="s">
        <v>1083</v>
      </c>
      <c r="E140" s="2853" t="s">
        <v>1084</v>
      </c>
      <c r="F140" s="2854" t="s">
        <v>1085</v>
      </c>
      <c r="G140" s="2854" t="s">
        <v>1079</v>
      </c>
      <c r="H140" s="2852">
        <v>3806</v>
      </c>
      <c r="I140" s="2854" t="s">
        <v>117</v>
      </c>
      <c r="J140" s="2854" t="s">
        <v>1</v>
      </c>
      <c r="K140" s="2854">
        <v>287</v>
      </c>
      <c r="L140" s="2854"/>
      <c r="M140" s="2854"/>
      <c r="N140" s="2854"/>
      <c r="O140" s="2854"/>
      <c r="P140" s="2854"/>
      <c r="Q140" s="2854"/>
      <c r="R140" s="2854"/>
      <c r="S140" s="2854"/>
      <c r="T140" s="2854"/>
      <c r="U140" s="2854"/>
      <c r="V140" s="2854"/>
      <c r="W140" s="2854"/>
      <c r="X140" s="2854"/>
      <c r="Y140" s="2854"/>
      <c r="Z140" s="2854" t="s">
        <v>1086</v>
      </c>
      <c r="AA140" s="2866" t="s">
        <v>1087</v>
      </c>
      <c r="AB140" s="2854" t="s">
        <v>1088</v>
      </c>
      <c r="AC140" s="2854" t="s">
        <v>239</v>
      </c>
      <c r="AD140" s="2854" t="s">
        <v>452</v>
      </c>
      <c r="AE140" s="2854" t="s">
        <v>1076</v>
      </c>
      <c r="AF140" s="2854"/>
    </row>
    <row r="141" spans="1:32">
      <c r="A141" s="2852" t="s">
        <v>1066</v>
      </c>
      <c r="B141" s="2852" t="s">
        <v>1089</v>
      </c>
      <c r="C141" s="2854" t="s">
        <v>1090</v>
      </c>
      <c r="D141" s="2853" t="s">
        <v>1091</v>
      </c>
      <c r="E141" s="2853" t="s">
        <v>1092</v>
      </c>
      <c r="F141" s="2854" t="s">
        <v>1093</v>
      </c>
      <c r="G141" s="2854" t="s">
        <v>1094</v>
      </c>
      <c r="H141" s="2852">
        <v>3977</v>
      </c>
      <c r="I141" s="2854" t="s">
        <v>178</v>
      </c>
      <c r="J141" s="2854" t="s">
        <v>1</v>
      </c>
      <c r="K141" s="2854">
        <v>69</v>
      </c>
      <c r="L141" s="2854"/>
      <c r="M141" s="2855">
        <v>42137</v>
      </c>
      <c r="N141" s="2855">
        <v>42501</v>
      </c>
      <c r="O141" s="2854"/>
      <c r="P141" s="2854"/>
      <c r="Q141" s="2855">
        <v>43559</v>
      </c>
      <c r="R141" s="2854"/>
      <c r="S141" s="2854"/>
      <c r="T141" s="2855">
        <v>44319</v>
      </c>
      <c r="U141" s="2854"/>
      <c r="V141" s="2856">
        <v>44686</v>
      </c>
      <c r="W141" s="2855"/>
      <c r="X141" s="2855"/>
      <c r="Y141" s="2854">
        <v>2022</v>
      </c>
      <c r="Z141" s="2854" t="s">
        <v>1095</v>
      </c>
      <c r="AA141" s="2854" t="s">
        <v>1096</v>
      </c>
      <c r="AB141" s="2854" t="s">
        <v>1090</v>
      </c>
      <c r="AC141" s="2854" t="s">
        <v>1097</v>
      </c>
      <c r="AD141" s="2854" t="s">
        <v>452</v>
      </c>
      <c r="AE141" s="2854" t="s">
        <v>1076</v>
      </c>
      <c r="AF141" s="2854"/>
    </row>
    <row r="142" spans="1:32">
      <c r="A142" s="2852" t="s">
        <v>1066</v>
      </c>
      <c r="B142" s="2852" t="s">
        <v>1098</v>
      </c>
      <c r="C142" s="2854" t="s">
        <v>419</v>
      </c>
      <c r="D142" s="2852" t="s">
        <v>381</v>
      </c>
      <c r="E142" s="2853" t="s">
        <v>420</v>
      </c>
      <c r="F142" s="2854" t="s">
        <v>1099</v>
      </c>
      <c r="G142" s="2854" t="s">
        <v>1079</v>
      </c>
      <c r="H142" s="2852">
        <v>3806</v>
      </c>
      <c r="I142" s="2854" t="s">
        <v>359</v>
      </c>
      <c r="J142" s="2854" t="s">
        <v>1</v>
      </c>
      <c r="K142" s="2854">
        <v>16</v>
      </c>
      <c r="L142" s="2854"/>
      <c r="M142" s="2855">
        <v>42061</v>
      </c>
      <c r="N142" s="2854"/>
      <c r="O142" s="2854"/>
      <c r="P142" s="2854"/>
      <c r="Q142" s="2854"/>
      <c r="R142" s="2854"/>
      <c r="S142" s="2855">
        <v>43994</v>
      </c>
      <c r="T142" s="2855"/>
      <c r="U142" s="2854"/>
      <c r="V142" s="2854"/>
      <c r="W142" s="2854"/>
      <c r="X142" s="2854"/>
      <c r="Y142" s="2854"/>
      <c r="Z142" s="2854" t="s">
        <v>1100</v>
      </c>
      <c r="AA142" s="2854" t="s">
        <v>1101</v>
      </c>
      <c r="AB142" s="2854" t="s">
        <v>1102</v>
      </c>
      <c r="AC142" s="2854" t="s">
        <v>1103</v>
      </c>
      <c r="AD142" s="2854" t="s">
        <v>452</v>
      </c>
      <c r="AE142" s="2854" t="s">
        <v>1076</v>
      </c>
      <c r="AF142" s="2854"/>
    </row>
    <row r="143" spans="1:32">
      <c r="A143" s="2852" t="s">
        <v>1066</v>
      </c>
      <c r="B143" s="2852" t="s">
        <v>1104</v>
      </c>
      <c r="C143" s="2854" t="s">
        <v>419</v>
      </c>
      <c r="D143" s="2852" t="s">
        <v>381</v>
      </c>
      <c r="E143" s="2853" t="s">
        <v>420</v>
      </c>
      <c r="F143" s="2854" t="s">
        <v>1105</v>
      </c>
      <c r="G143" s="2854" t="s">
        <v>1106</v>
      </c>
      <c r="H143" s="2852">
        <v>3977</v>
      </c>
      <c r="I143" s="2854" t="s">
        <v>359</v>
      </c>
      <c r="J143" s="2854" t="s">
        <v>1</v>
      </c>
      <c r="K143" s="2854">
        <v>20</v>
      </c>
      <c r="L143" s="2854"/>
      <c r="M143" s="2854"/>
      <c r="N143" s="2854"/>
      <c r="O143" s="2854"/>
      <c r="P143" s="2854"/>
      <c r="Q143" s="2854"/>
      <c r="R143" s="2854"/>
      <c r="S143" s="2855">
        <v>43997</v>
      </c>
      <c r="T143" s="2855"/>
      <c r="U143" s="2854"/>
      <c r="V143" s="2854"/>
      <c r="W143" s="2854"/>
      <c r="X143" s="2854"/>
      <c r="Y143" s="2854"/>
      <c r="Z143" s="2854" t="s">
        <v>1100</v>
      </c>
      <c r="AA143" s="2854" t="s">
        <v>1101</v>
      </c>
      <c r="AB143" s="2854" t="s">
        <v>1102</v>
      </c>
      <c r="AC143" s="2854" t="s">
        <v>1103</v>
      </c>
      <c r="AD143" s="2854" t="s">
        <v>452</v>
      </c>
      <c r="AE143" s="2854" t="s">
        <v>1076</v>
      </c>
      <c r="AF143" s="2854"/>
    </row>
    <row r="144" spans="1:32">
      <c r="A144" s="2852" t="s">
        <v>1066</v>
      </c>
      <c r="B144" s="2852" t="s">
        <v>1107</v>
      </c>
      <c r="C144" s="2854" t="s">
        <v>1108</v>
      </c>
      <c r="D144" s="2853" t="s">
        <v>1109</v>
      </c>
      <c r="E144" s="2853" t="s">
        <v>1110</v>
      </c>
      <c r="F144" s="2854" t="s">
        <v>1111</v>
      </c>
      <c r="G144" s="2854" t="s">
        <v>1094</v>
      </c>
      <c r="H144" s="2852">
        <v>3977</v>
      </c>
      <c r="I144" s="2854" t="s">
        <v>117</v>
      </c>
      <c r="J144" s="2854" t="s">
        <v>1</v>
      </c>
      <c r="K144" s="2854">
        <v>189</v>
      </c>
      <c r="L144" s="2854"/>
      <c r="M144" s="2854"/>
      <c r="N144" s="2854"/>
      <c r="O144" s="2854"/>
      <c r="P144" s="2854"/>
      <c r="Q144" s="2854"/>
      <c r="R144" s="2854"/>
      <c r="S144" s="2855">
        <v>44077</v>
      </c>
      <c r="T144" s="2855"/>
      <c r="U144" s="2854"/>
      <c r="V144" s="2854"/>
      <c r="W144" s="2854"/>
      <c r="X144" s="2854"/>
      <c r="Y144" s="2854"/>
      <c r="Z144" s="2854" t="s">
        <v>1112</v>
      </c>
      <c r="AA144" s="2854" t="s">
        <v>1113</v>
      </c>
      <c r="AB144" s="2854" t="s">
        <v>1108</v>
      </c>
      <c r="AC144" s="2854" t="s">
        <v>1114</v>
      </c>
      <c r="AD144" s="2854" t="s">
        <v>452</v>
      </c>
      <c r="AE144" s="2854" t="s">
        <v>1076</v>
      </c>
      <c r="AF144" s="2854"/>
    </row>
    <row r="145" spans="1:32" ht="15">
      <c r="A145" s="2852" t="s">
        <v>1066</v>
      </c>
      <c r="B145" s="2852" t="s">
        <v>1115</v>
      </c>
      <c r="C145" s="2854" t="s">
        <v>1116</v>
      </c>
      <c r="D145" s="2853" t="s">
        <v>1117</v>
      </c>
      <c r="E145" s="2853" t="s">
        <v>1118</v>
      </c>
      <c r="F145" s="2854" t="s">
        <v>1119</v>
      </c>
      <c r="G145" s="2854" t="s">
        <v>1106</v>
      </c>
      <c r="H145" s="2852">
        <v>3977</v>
      </c>
      <c r="I145" s="2854" t="s">
        <v>117</v>
      </c>
      <c r="J145" s="2854" t="s">
        <v>1</v>
      </c>
      <c r="K145" s="2854">
        <v>186</v>
      </c>
      <c r="L145" s="2854"/>
      <c r="M145" s="2854"/>
      <c r="N145" s="2854"/>
      <c r="O145" s="2854"/>
      <c r="P145" s="2854"/>
      <c r="Q145" s="2854"/>
      <c r="R145" s="2854"/>
      <c r="S145" s="2854"/>
      <c r="T145" s="2854"/>
      <c r="U145" s="2854"/>
      <c r="V145" s="2854"/>
      <c r="W145" s="2855">
        <v>45096</v>
      </c>
      <c r="X145" s="2855"/>
      <c r="Y145" s="2854">
        <v>2023</v>
      </c>
      <c r="Z145" s="2854" t="s">
        <v>1120</v>
      </c>
      <c r="AA145" s="2866" t="s">
        <v>1121</v>
      </c>
      <c r="AB145" s="2854" t="s">
        <v>1122</v>
      </c>
      <c r="AC145" s="2854"/>
      <c r="AD145" s="2854" t="s">
        <v>452</v>
      </c>
      <c r="AE145" s="2854" t="s">
        <v>1076</v>
      </c>
      <c r="AF145" s="2854" t="s">
        <v>1123</v>
      </c>
    </row>
    <row r="146" spans="1:32">
      <c r="A146" s="2852" t="s">
        <v>1066</v>
      </c>
      <c r="B146" s="2852" t="s">
        <v>1124</v>
      </c>
      <c r="C146" s="2854" t="s">
        <v>1125</v>
      </c>
      <c r="D146" s="2853" t="s">
        <v>1126</v>
      </c>
      <c r="E146" s="2853" t="s">
        <v>1127</v>
      </c>
      <c r="F146" s="2854" t="s">
        <v>1128</v>
      </c>
      <c r="G146" s="2854" t="s">
        <v>1129</v>
      </c>
      <c r="H146" s="2852">
        <v>3805</v>
      </c>
      <c r="I146" s="2854" t="s">
        <v>211</v>
      </c>
      <c r="J146" s="2854" t="s">
        <v>1</v>
      </c>
      <c r="K146" s="2854"/>
      <c r="L146" s="2854"/>
      <c r="M146" s="2854"/>
      <c r="N146" s="2854"/>
      <c r="O146" s="2854"/>
      <c r="P146" s="2854"/>
      <c r="Q146" s="2854"/>
      <c r="R146" s="2854"/>
      <c r="S146" s="2854"/>
      <c r="T146" s="2854"/>
      <c r="U146" s="2854"/>
      <c r="V146" s="2854"/>
      <c r="W146" s="2854"/>
      <c r="X146" s="2854"/>
      <c r="Y146" s="2854"/>
      <c r="Z146" s="2854"/>
      <c r="AA146" s="2854"/>
      <c r="AB146" s="2854"/>
      <c r="AC146" s="2854"/>
      <c r="AD146" s="2854" t="s">
        <v>452</v>
      </c>
      <c r="AE146" s="2854" t="s">
        <v>1076</v>
      </c>
      <c r="AF146" s="2854"/>
    </row>
    <row r="147" spans="1:32">
      <c r="A147" s="2852" t="s">
        <v>1066</v>
      </c>
      <c r="B147" s="2852" t="s">
        <v>1130</v>
      </c>
      <c r="C147" s="2854" t="s">
        <v>1131</v>
      </c>
      <c r="D147" s="2853" t="s">
        <v>1132</v>
      </c>
      <c r="E147" s="2853" t="s">
        <v>1133</v>
      </c>
      <c r="F147" s="2854" t="s">
        <v>1134</v>
      </c>
      <c r="G147" s="2854" t="s">
        <v>1129</v>
      </c>
      <c r="H147" s="2852">
        <v>3805</v>
      </c>
      <c r="I147" s="2854" t="s">
        <v>117</v>
      </c>
      <c r="J147" s="2854" t="s">
        <v>1</v>
      </c>
      <c r="K147" s="2854">
        <v>197</v>
      </c>
      <c r="L147" s="2854"/>
      <c r="M147" s="2854"/>
      <c r="N147" s="2854"/>
      <c r="O147" s="2854"/>
      <c r="P147" s="2854"/>
      <c r="Q147" s="2854"/>
      <c r="R147" s="2854"/>
      <c r="S147" s="2854"/>
      <c r="T147" s="2854"/>
      <c r="U147" s="2854"/>
      <c r="V147" s="2854"/>
      <c r="W147" s="2854"/>
      <c r="X147" s="2854"/>
      <c r="Y147" s="2854"/>
      <c r="Z147" s="2854"/>
      <c r="AA147" s="2854"/>
      <c r="AB147" s="2854"/>
      <c r="AC147" s="2854"/>
      <c r="AD147" s="2854" t="s">
        <v>452</v>
      </c>
      <c r="AE147" s="2854" t="s">
        <v>1076</v>
      </c>
      <c r="AF147" s="2854"/>
    </row>
    <row r="148" spans="1:32">
      <c r="A148" s="2852" t="s">
        <v>1066</v>
      </c>
      <c r="B148" s="2852" t="s">
        <v>1135</v>
      </c>
      <c r="C148" s="2854" t="s">
        <v>1136</v>
      </c>
      <c r="D148" s="2853" t="s">
        <v>1137</v>
      </c>
      <c r="E148" s="2853" t="s">
        <v>1138</v>
      </c>
      <c r="F148" s="2854" t="s">
        <v>1139</v>
      </c>
      <c r="G148" s="2854" t="s">
        <v>1140</v>
      </c>
      <c r="H148" s="2852">
        <v>3802</v>
      </c>
      <c r="I148" s="2854" t="s">
        <v>117</v>
      </c>
      <c r="J148" s="2854" t="s">
        <v>1</v>
      </c>
      <c r="K148" s="2854">
        <v>166</v>
      </c>
      <c r="L148" s="2854"/>
      <c r="M148" s="2854"/>
      <c r="N148" s="2854"/>
      <c r="O148" s="2854"/>
      <c r="P148" s="2854"/>
      <c r="Q148" s="2855">
        <v>43780</v>
      </c>
      <c r="R148" s="2854"/>
      <c r="S148" s="2854"/>
      <c r="T148" s="2854"/>
      <c r="U148" s="2854"/>
      <c r="V148" s="2854"/>
      <c r="W148" s="2854"/>
      <c r="X148" s="2854"/>
      <c r="Y148" s="2854"/>
      <c r="Z148" s="2854"/>
      <c r="AA148" s="2854"/>
      <c r="AB148" s="2854"/>
      <c r="AC148" s="2854"/>
      <c r="AD148" s="2854" t="s">
        <v>452</v>
      </c>
      <c r="AE148" s="2854" t="s">
        <v>1076</v>
      </c>
      <c r="AF148" s="2854"/>
    </row>
    <row r="149" spans="1:32">
      <c r="A149" s="2852" t="s">
        <v>1066</v>
      </c>
      <c r="B149" s="2852" t="s">
        <v>1141</v>
      </c>
      <c r="C149" s="2854" t="s">
        <v>1142</v>
      </c>
      <c r="D149" s="2853" t="s">
        <v>542</v>
      </c>
      <c r="E149" s="2853" t="s">
        <v>543</v>
      </c>
      <c r="F149" s="2854" t="s">
        <v>1143</v>
      </c>
      <c r="G149" s="2854" t="s">
        <v>1079</v>
      </c>
      <c r="H149" s="2852">
        <v>3173</v>
      </c>
      <c r="I149" s="2854" t="s">
        <v>178</v>
      </c>
      <c r="J149" s="2854" t="s">
        <v>1</v>
      </c>
      <c r="K149" s="2854"/>
      <c r="L149" s="2854"/>
      <c r="M149" s="2854"/>
      <c r="N149" s="2854"/>
      <c r="O149" s="2854"/>
      <c r="P149" s="2854"/>
      <c r="Q149" s="2854"/>
      <c r="R149" s="2854"/>
      <c r="S149" s="2854"/>
      <c r="T149" s="2854"/>
      <c r="U149" s="2854"/>
      <c r="V149" s="2854"/>
      <c r="W149" s="2854"/>
      <c r="X149" s="2854"/>
      <c r="Y149" s="2854"/>
      <c r="Z149" s="2854"/>
      <c r="AA149" s="2854"/>
      <c r="AB149" s="2854"/>
      <c r="AC149" s="2854"/>
      <c r="AD149" s="2854" t="s">
        <v>452</v>
      </c>
      <c r="AE149" s="2854" t="s">
        <v>1076</v>
      </c>
      <c r="AF149" s="2854"/>
    </row>
    <row r="150" spans="1:32">
      <c r="A150" s="2852" t="s">
        <v>1066</v>
      </c>
      <c r="B150" s="2852" t="s">
        <v>1144</v>
      </c>
      <c r="C150" s="2854" t="s">
        <v>1145</v>
      </c>
      <c r="D150" s="2853" t="s">
        <v>1146</v>
      </c>
      <c r="E150" s="2853" t="s">
        <v>1147</v>
      </c>
      <c r="F150" s="2854" t="s">
        <v>1148</v>
      </c>
      <c r="G150" s="2854" t="s">
        <v>1149</v>
      </c>
      <c r="H150" s="2852">
        <v>3803</v>
      </c>
      <c r="I150" s="2854" t="s">
        <v>117</v>
      </c>
      <c r="J150" s="2854" t="s">
        <v>1</v>
      </c>
      <c r="K150" s="2854">
        <v>259</v>
      </c>
      <c r="L150" s="2854"/>
      <c r="M150" s="2854"/>
      <c r="N150" s="2854"/>
      <c r="O150" s="2854"/>
      <c r="P150" s="2854"/>
      <c r="Q150" s="2854"/>
      <c r="R150" s="2854"/>
      <c r="S150" s="2854"/>
      <c r="T150" s="2854"/>
      <c r="U150" s="2854"/>
      <c r="V150" s="2854"/>
      <c r="W150" s="2854"/>
      <c r="X150" s="2854"/>
      <c r="Y150" s="2854">
        <v>2022</v>
      </c>
      <c r="Z150" s="2854" t="s">
        <v>1150</v>
      </c>
      <c r="AA150" s="2865" t="s">
        <v>1151</v>
      </c>
      <c r="AB150" s="2854" t="s">
        <v>1145</v>
      </c>
      <c r="AC150" s="2854" t="s">
        <v>1152</v>
      </c>
      <c r="AD150" s="2854" t="s">
        <v>452</v>
      </c>
      <c r="AE150" s="2854" t="s">
        <v>1076</v>
      </c>
      <c r="AF150" s="2854"/>
    </row>
    <row r="151" spans="1:32">
      <c r="A151" s="2852" t="s">
        <v>1066</v>
      </c>
      <c r="B151" s="2852" t="s">
        <v>1153</v>
      </c>
      <c r="C151" s="2854" t="s">
        <v>1154</v>
      </c>
      <c r="D151" s="2853" t="s">
        <v>1155</v>
      </c>
      <c r="E151" s="2853" t="s">
        <v>1156</v>
      </c>
      <c r="F151" s="2854" t="s">
        <v>1157</v>
      </c>
      <c r="G151" s="2854" t="s">
        <v>1158</v>
      </c>
      <c r="H151" s="2852">
        <v>3976</v>
      </c>
      <c r="I151" s="2854" t="s">
        <v>117</v>
      </c>
      <c r="J151" s="2854" t="s">
        <v>1</v>
      </c>
      <c r="K151" s="2854">
        <v>232</v>
      </c>
      <c r="L151" s="2854"/>
      <c r="M151" s="2854"/>
      <c r="N151" s="2854"/>
      <c r="O151" s="2854"/>
      <c r="P151" s="2854"/>
      <c r="Q151" s="2854"/>
      <c r="R151" s="2854"/>
      <c r="S151" s="2855">
        <v>44123</v>
      </c>
      <c r="T151" s="2855"/>
      <c r="U151" s="2854"/>
      <c r="V151" s="2854"/>
      <c r="W151" s="2854"/>
      <c r="X151" s="2854"/>
      <c r="Y151" s="2854"/>
      <c r="Z151" s="2854" t="s">
        <v>1159</v>
      </c>
      <c r="AA151" s="2854" t="s">
        <v>1160</v>
      </c>
      <c r="AB151" s="2854" t="s">
        <v>1161</v>
      </c>
      <c r="AC151" s="2854" t="s">
        <v>1162</v>
      </c>
      <c r="AD151" s="2854" t="s">
        <v>452</v>
      </c>
      <c r="AE151" s="2854" t="s">
        <v>1076</v>
      </c>
      <c r="AF151" s="2854"/>
    </row>
    <row r="152" spans="1:32">
      <c r="A152" s="2852" t="s">
        <v>1066</v>
      </c>
      <c r="B152" s="2852" t="s">
        <v>1163</v>
      </c>
      <c r="C152" s="2854" t="s">
        <v>997</v>
      </c>
      <c r="D152" s="2853" t="s">
        <v>998</v>
      </c>
      <c r="E152" s="2853" t="s">
        <v>999</v>
      </c>
      <c r="F152" s="2854" t="s">
        <v>1164</v>
      </c>
      <c r="G152" s="2854" t="s">
        <v>1165</v>
      </c>
      <c r="H152" s="2852">
        <v>3805</v>
      </c>
      <c r="I152" s="2854" t="s">
        <v>178</v>
      </c>
      <c r="J152" s="2854" t="s">
        <v>1</v>
      </c>
      <c r="K152" s="2854">
        <v>16</v>
      </c>
      <c r="L152" s="2854"/>
      <c r="M152" s="2854"/>
      <c r="N152" s="2854"/>
      <c r="O152" s="2854"/>
      <c r="P152" s="2854"/>
      <c r="Q152" s="2854"/>
      <c r="R152" s="2854"/>
      <c r="S152" s="2854"/>
      <c r="T152" s="2854"/>
      <c r="U152" s="2854"/>
      <c r="V152" s="2854"/>
      <c r="W152" s="2854"/>
      <c r="X152" s="2854"/>
      <c r="Y152" s="2854"/>
      <c r="Z152" s="2854"/>
      <c r="AA152" s="2865"/>
      <c r="AB152" s="2854"/>
      <c r="AC152" s="2854"/>
      <c r="AD152" s="2854" t="s">
        <v>452</v>
      </c>
      <c r="AE152" s="2854" t="s">
        <v>1076</v>
      </c>
      <c r="AF152" s="2854"/>
    </row>
    <row r="153" spans="1:32">
      <c r="A153" s="2852" t="s">
        <v>1066</v>
      </c>
      <c r="B153" s="2852" t="s">
        <v>1166</v>
      </c>
      <c r="C153" s="2854" t="s">
        <v>1167</v>
      </c>
      <c r="D153" s="2853" t="s">
        <v>1168</v>
      </c>
      <c r="E153" s="2853" t="s">
        <v>1169</v>
      </c>
      <c r="F153" s="2854" t="s">
        <v>1170</v>
      </c>
      <c r="G153" s="2854" t="s">
        <v>1171</v>
      </c>
      <c r="H153" s="2852">
        <v>3978</v>
      </c>
      <c r="I153" s="2854" t="s">
        <v>178</v>
      </c>
      <c r="J153" s="2854" t="s">
        <v>1</v>
      </c>
      <c r="K153" s="2854">
        <v>91</v>
      </c>
      <c r="L153" s="2854"/>
      <c r="M153" s="2854"/>
      <c r="N153" s="2854"/>
      <c r="O153" s="2854"/>
      <c r="P153" s="2854"/>
      <c r="Q153" s="2854"/>
      <c r="R153" s="2854"/>
      <c r="S153" s="2854"/>
      <c r="T153" s="2854"/>
      <c r="U153" s="2854"/>
      <c r="V153" s="2854"/>
      <c r="W153" s="2854"/>
      <c r="X153" s="2854"/>
      <c r="Y153" s="2854"/>
      <c r="Z153" s="2854" t="s">
        <v>1172</v>
      </c>
      <c r="AA153" s="2854" t="s">
        <v>1173</v>
      </c>
      <c r="AB153" s="2854"/>
      <c r="AC153" s="2854" t="s">
        <v>479</v>
      </c>
      <c r="AD153" s="2854" t="s">
        <v>452</v>
      </c>
      <c r="AE153" s="2854" t="s">
        <v>1076</v>
      </c>
      <c r="AF153" s="2854"/>
    </row>
    <row r="154" spans="1:32" ht="15">
      <c r="A154" s="2852" t="s">
        <v>1066</v>
      </c>
      <c r="B154" s="2852" t="s">
        <v>1174</v>
      </c>
      <c r="C154" s="2854" t="s">
        <v>1175</v>
      </c>
      <c r="D154" s="2853" t="s">
        <v>1176</v>
      </c>
      <c r="E154" s="2853" t="s">
        <v>1177</v>
      </c>
      <c r="F154" s="2854" t="s">
        <v>1178</v>
      </c>
      <c r="G154" s="2854" t="s">
        <v>1079</v>
      </c>
      <c r="H154" s="2852">
        <v>3806</v>
      </c>
      <c r="I154" s="2854" t="s">
        <v>117</v>
      </c>
      <c r="J154" s="2854" t="s">
        <v>1</v>
      </c>
      <c r="K154" s="2854">
        <v>161</v>
      </c>
      <c r="L154" s="2854"/>
      <c r="M154" s="2854"/>
      <c r="N154" s="2854"/>
      <c r="O154" s="2854"/>
      <c r="P154" s="2854"/>
      <c r="Q154" s="2854"/>
      <c r="R154" s="2854"/>
      <c r="S154" s="2854"/>
      <c r="T154" s="2854"/>
      <c r="U154" s="2854"/>
      <c r="V154" s="2856">
        <v>44733</v>
      </c>
      <c r="W154" s="2855">
        <v>45100</v>
      </c>
      <c r="X154" s="2855"/>
      <c r="Y154" s="2854">
        <v>2023</v>
      </c>
      <c r="Z154" s="2854" t="s">
        <v>1179</v>
      </c>
      <c r="AA154" s="2866" t="s">
        <v>1180</v>
      </c>
      <c r="AB154" s="2854">
        <v>438036402</v>
      </c>
      <c r="AC154" s="2854"/>
      <c r="AD154" s="2854" t="s">
        <v>452</v>
      </c>
      <c r="AE154" s="2854" t="s">
        <v>1076</v>
      </c>
      <c r="AF154" s="2854" t="s">
        <v>1181</v>
      </c>
    </row>
    <row r="155" spans="1:32">
      <c r="A155" s="2852" t="s">
        <v>1066</v>
      </c>
      <c r="B155" s="2852" t="s">
        <v>1182</v>
      </c>
      <c r="C155" s="2854" t="s">
        <v>1183</v>
      </c>
      <c r="D155" s="2852" t="s">
        <v>504</v>
      </c>
      <c r="E155" s="2853" t="s">
        <v>1184</v>
      </c>
      <c r="F155" s="2854" t="s">
        <v>1185</v>
      </c>
      <c r="G155" s="2854" t="s">
        <v>1094</v>
      </c>
      <c r="H155" s="2852">
        <v>3977</v>
      </c>
      <c r="I155" s="2854" t="s">
        <v>178</v>
      </c>
      <c r="J155" s="2854" t="s">
        <v>1</v>
      </c>
      <c r="K155" s="2854">
        <v>48</v>
      </c>
      <c r="L155" s="2854"/>
      <c r="M155" s="2854"/>
      <c r="N155" s="2854"/>
      <c r="O155" s="2854"/>
      <c r="P155" s="2854"/>
      <c r="Q155" s="2854"/>
      <c r="R155" s="2854"/>
      <c r="S155" s="2854"/>
      <c r="T155" s="2854"/>
      <c r="U155" s="2854"/>
      <c r="V155" s="2854"/>
      <c r="W155" s="2854"/>
      <c r="X155" s="2854"/>
      <c r="Y155" s="2854"/>
      <c r="Z155" s="2854"/>
      <c r="AA155" s="2854"/>
      <c r="AB155" s="2854"/>
      <c r="AC155" s="2854"/>
      <c r="AD155" s="2854" t="s">
        <v>452</v>
      </c>
      <c r="AE155" s="2854" t="s">
        <v>1076</v>
      </c>
      <c r="AF155" s="2854"/>
    </row>
    <row r="156" spans="1:32">
      <c r="A156" s="2852" t="s">
        <v>1066</v>
      </c>
      <c r="B156" s="2852" t="s">
        <v>1186</v>
      </c>
      <c r="C156" s="2854" t="s">
        <v>1187</v>
      </c>
      <c r="D156" s="2852" t="s">
        <v>381</v>
      </c>
      <c r="E156" s="2853" t="s">
        <v>1188</v>
      </c>
      <c r="F156" s="2854" t="s">
        <v>1189</v>
      </c>
      <c r="G156" s="2854" t="s">
        <v>1106</v>
      </c>
      <c r="H156" s="2852">
        <v>3977</v>
      </c>
      <c r="I156" s="2854" t="s">
        <v>117</v>
      </c>
      <c r="J156" s="2854" t="s">
        <v>1</v>
      </c>
      <c r="K156" s="2854">
        <v>100</v>
      </c>
      <c r="L156" s="2854"/>
      <c r="M156" s="2854"/>
      <c r="N156" s="2854"/>
      <c r="O156" s="2854"/>
      <c r="P156" s="2855">
        <v>43178</v>
      </c>
      <c r="Q156" s="2854"/>
      <c r="R156" s="2855">
        <v>43906</v>
      </c>
      <c r="S156" s="2854"/>
      <c r="T156" s="2855">
        <v>44264</v>
      </c>
      <c r="U156" s="2854"/>
      <c r="V156" s="2856">
        <v>44616</v>
      </c>
      <c r="W156" s="2855"/>
      <c r="X156" s="2855"/>
      <c r="Y156" s="2854">
        <v>2022</v>
      </c>
      <c r="Z156" s="2854" t="s">
        <v>1190</v>
      </c>
      <c r="AA156" s="2865" t="s">
        <v>1191</v>
      </c>
      <c r="AB156" s="2854" t="s">
        <v>1187</v>
      </c>
      <c r="AC156" s="2854" t="s">
        <v>1192</v>
      </c>
      <c r="AD156" s="2854" t="s">
        <v>452</v>
      </c>
      <c r="AE156" s="2854" t="s">
        <v>1076</v>
      </c>
      <c r="AF156" s="2854"/>
    </row>
    <row r="157" spans="1:32">
      <c r="A157" s="2852" t="s">
        <v>1066</v>
      </c>
      <c r="B157" s="2852" t="s">
        <v>1193</v>
      </c>
      <c r="C157" s="2854" t="s">
        <v>1194</v>
      </c>
      <c r="D157" s="2853" t="s">
        <v>1195</v>
      </c>
      <c r="E157" s="2853" t="s">
        <v>1196</v>
      </c>
      <c r="F157" s="2854" t="s">
        <v>1197</v>
      </c>
      <c r="G157" s="2854" t="s">
        <v>1140</v>
      </c>
      <c r="H157" s="2852">
        <v>3802</v>
      </c>
      <c r="I157" s="2854" t="s">
        <v>178</v>
      </c>
      <c r="J157" s="2854" t="s">
        <v>1</v>
      </c>
      <c r="K157" s="2854">
        <v>60</v>
      </c>
      <c r="L157" s="2854"/>
      <c r="M157" s="2854"/>
      <c r="N157" s="2854"/>
      <c r="O157" s="2854"/>
      <c r="P157" s="2854"/>
      <c r="Q157" s="2854"/>
      <c r="R157" s="2854"/>
      <c r="S157" s="2854"/>
      <c r="T157" s="2854"/>
      <c r="U157" s="2854"/>
      <c r="V157" s="2854"/>
      <c r="W157" s="2854"/>
      <c r="X157" s="2854"/>
      <c r="Y157" s="2854"/>
      <c r="Z157" s="2854"/>
      <c r="AA157" s="2854"/>
      <c r="AB157" s="2854"/>
      <c r="AC157" s="2854"/>
      <c r="AD157" s="2854" t="s">
        <v>452</v>
      </c>
      <c r="AE157" s="2854" t="s">
        <v>1076</v>
      </c>
      <c r="AF157" s="2854"/>
    </row>
    <row r="158" spans="1:32">
      <c r="A158" s="2852" t="s">
        <v>1066</v>
      </c>
      <c r="B158" s="2852" t="s">
        <v>1198</v>
      </c>
      <c r="C158" s="2854" t="s">
        <v>1199</v>
      </c>
      <c r="D158" s="2853" t="s">
        <v>1200</v>
      </c>
      <c r="E158" s="2853" t="s">
        <v>1201</v>
      </c>
      <c r="F158" s="2854" t="s">
        <v>1202</v>
      </c>
      <c r="G158" s="2854" t="s">
        <v>1094</v>
      </c>
      <c r="H158" s="2852">
        <v>3977</v>
      </c>
      <c r="I158" s="2854" t="s">
        <v>211</v>
      </c>
      <c r="J158" s="2854" t="s">
        <v>1</v>
      </c>
      <c r="K158" s="2854">
        <v>31</v>
      </c>
      <c r="L158" s="2854"/>
      <c r="M158" s="2854"/>
      <c r="N158" s="2854"/>
      <c r="O158" s="2854"/>
      <c r="P158" s="2854"/>
      <c r="Q158" s="2854"/>
      <c r="R158" s="2854"/>
      <c r="S158" s="2855">
        <v>44167</v>
      </c>
      <c r="T158" s="2855"/>
      <c r="U158" s="2854"/>
      <c r="V158" s="2854"/>
      <c r="W158" s="2854"/>
      <c r="X158" s="2854"/>
      <c r="Y158" s="2854"/>
      <c r="Z158" s="2854" t="s">
        <v>1203</v>
      </c>
      <c r="AA158" s="2854" t="s">
        <v>1204</v>
      </c>
      <c r="AB158" s="2854" t="s">
        <v>1199</v>
      </c>
      <c r="AC158" s="2854" t="s">
        <v>471</v>
      </c>
      <c r="AD158" s="2854" t="s">
        <v>452</v>
      </c>
      <c r="AE158" s="2854" t="s">
        <v>1076</v>
      </c>
      <c r="AF158" s="2854"/>
    </row>
    <row r="159" spans="1:32">
      <c r="A159" s="2852" t="s">
        <v>1066</v>
      </c>
      <c r="B159" s="2852" t="s">
        <v>1205</v>
      </c>
      <c r="C159" s="2854" t="s">
        <v>1206</v>
      </c>
      <c r="D159" s="2853" t="s">
        <v>1207</v>
      </c>
      <c r="E159" s="2853" t="s">
        <v>1208</v>
      </c>
      <c r="F159" s="2854" t="s">
        <v>1209</v>
      </c>
      <c r="G159" s="2854" t="s">
        <v>1165</v>
      </c>
      <c r="H159" s="2852">
        <v>3805</v>
      </c>
      <c r="I159" s="2854" t="s">
        <v>117</v>
      </c>
      <c r="J159" s="2854" t="s">
        <v>1</v>
      </c>
      <c r="K159" s="2854">
        <v>209</v>
      </c>
      <c r="L159" s="2854"/>
      <c r="M159" s="2854"/>
      <c r="N159" s="2854"/>
      <c r="O159" s="2854"/>
      <c r="P159" s="2854"/>
      <c r="Q159" s="2854"/>
      <c r="R159" s="2854"/>
      <c r="S159" s="2854"/>
      <c r="T159" s="2854"/>
      <c r="U159" s="2854"/>
      <c r="V159" s="2854"/>
      <c r="W159" s="2854"/>
      <c r="X159" s="2854"/>
      <c r="Y159" s="2854"/>
      <c r="Z159" s="2854" t="s">
        <v>1210</v>
      </c>
      <c r="AA159" s="2854" t="s">
        <v>1211</v>
      </c>
      <c r="AB159" s="2854"/>
      <c r="AC159" s="2854" t="s">
        <v>1212</v>
      </c>
      <c r="AD159" s="2854" t="s">
        <v>452</v>
      </c>
      <c r="AE159" s="2854" t="s">
        <v>1076</v>
      </c>
      <c r="AF159" s="2854"/>
    </row>
    <row r="160" spans="1:32">
      <c r="A160" s="2852" t="s">
        <v>1066</v>
      </c>
      <c r="B160" s="2852" t="s">
        <v>1213</v>
      </c>
      <c r="C160" s="2854" t="s">
        <v>1214</v>
      </c>
      <c r="D160" s="2853" t="s">
        <v>1215</v>
      </c>
      <c r="E160" s="2853" t="s">
        <v>1216</v>
      </c>
      <c r="F160" s="2854" t="s">
        <v>1217</v>
      </c>
      <c r="G160" s="2854" t="s">
        <v>1079</v>
      </c>
      <c r="H160" s="2852">
        <v>3806</v>
      </c>
      <c r="I160" s="2854" t="s">
        <v>117</v>
      </c>
      <c r="J160" s="2854" t="s">
        <v>1</v>
      </c>
      <c r="K160" s="2854">
        <v>208</v>
      </c>
      <c r="L160" s="2854"/>
      <c r="M160" s="2855">
        <v>42200</v>
      </c>
      <c r="N160" s="2854"/>
      <c r="O160" s="2854"/>
      <c r="P160" s="2854"/>
      <c r="Q160" s="2854"/>
      <c r="R160" s="2854"/>
      <c r="S160" s="2854"/>
      <c r="T160" s="2854"/>
      <c r="U160" s="2855">
        <v>44273</v>
      </c>
      <c r="V160" s="2855"/>
      <c r="W160" s="2855"/>
      <c r="X160" s="2855"/>
      <c r="Y160" s="2854"/>
      <c r="Z160" s="2854" t="s">
        <v>1218</v>
      </c>
      <c r="AA160" s="2854" t="s">
        <v>1219</v>
      </c>
      <c r="AB160" s="2854" t="s">
        <v>1220</v>
      </c>
      <c r="AC160" s="2854"/>
      <c r="AD160" s="2854" t="s">
        <v>452</v>
      </c>
      <c r="AE160" s="2854" t="s">
        <v>1076</v>
      </c>
      <c r="AF160" s="2854"/>
    </row>
    <row r="161" spans="1:32">
      <c r="A161" s="2852" t="s">
        <v>1066</v>
      </c>
      <c r="B161" s="2852" t="s">
        <v>1221</v>
      </c>
      <c r="C161" s="2854" t="s">
        <v>971</v>
      </c>
      <c r="D161" s="2852" t="s">
        <v>504</v>
      </c>
      <c r="E161" s="2853" t="s">
        <v>1222</v>
      </c>
      <c r="F161" s="2854" t="s">
        <v>1223</v>
      </c>
      <c r="G161" s="2854" t="s">
        <v>1079</v>
      </c>
      <c r="H161" s="2852">
        <v>3806</v>
      </c>
      <c r="I161" s="2854" t="s">
        <v>178</v>
      </c>
      <c r="J161" s="2854" t="s">
        <v>1</v>
      </c>
      <c r="K161" s="2854">
        <v>96</v>
      </c>
      <c r="L161" s="2854"/>
      <c r="M161" s="2854"/>
      <c r="N161" s="2854"/>
      <c r="O161" s="2854"/>
      <c r="P161" s="2854"/>
      <c r="Q161" s="2854"/>
      <c r="R161" s="2854"/>
      <c r="S161" s="2854"/>
      <c r="T161" s="2855"/>
      <c r="U161" s="2854"/>
      <c r="V161" s="2856">
        <v>44652</v>
      </c>
      <c r="W161" s="2855">
        <v>45050</v>
      </c>
      <c r="X161" s="2855"/>
      <c r="Y161" s="2854">
        <v>2023</v>
      </c>
      <c r="Z161" s="2854" t="s">
        <v>1224</v>
      </c>
      <c r="AA161" s="2865" t="s">
        <v>1225</v>
      </c>
      <c r="AB161" s="2858" t="s">
        <v>971</v>
      </c>
      <c r="AC161" s="2854" t="s">
        <v>1226</v>
      </c>
      <c r="AD161" s="2854" t="s">
        <v>452</v>
      </c>
      <c r="AE161" s="2854" t="s">
        <v>1076</v>
      </c>
      <c r="AF161" s="2854" t="s">
        <v>1227</v>
      </c>
    </row>
    <row r="162" spans="1:32">
      <c r="A162" s="2852" t="s">
        <v>1066</v>
      </c>
      <c r="B162" s="2852" t="s">
        <v>1228</v>
      </c>
      <c r="C162" s="2854" t="s">
        <v>1229</v>
      </c>
      <c r="D162" s="2853" t="s">
        <v>1230</v>
      </c>
      <c r="E162" s="2853" t="s">
        <v>1231</v>
      </c>
      <c r="F162" s="2854" t="s">
        <v>1232</v>
      </c>
      <c r="G162" s="2854" t="s">
        <v>1171</v>
      </c>
      <c r="H162" s="2852">
        <v>3978</v>
      </c>
      <c r="I162" s="2854" t="s">
        <v>128</v>
      </c>
      <c r="J162" s="2854" t="s">
        <v>1</v>
      </c>
      <c r="K162" s="2854">
        <v>134</v>
      </c>
      <c r="L162" s="2854"/>
      <c r="M162" s="2854"/>
      <c r="N162" s="2854"/>
      <c r="O162" s="2855">
        <v>42901</v>
      </c>
      <c r="P162" s="2855">
        <v>43266</v>
      </c>
      <c r="Q162" s="2855">
        <v>43630</v>
      </c>
      <c r="R162" s="2854"/>
      <c r="S162" s="2854"/>
      <c r="T162" s="2855"/>
      <c r="U162" s="2855">
        <v>44481</v>
      </c>
      <c r="V162" s="2856">
        <v>44718</v>
      </c>
      <c r="W162" s="2855">
        <v>45085</v>
      </c>
      <c r="X162" s="2855"/>
      <c r="Y162" s="2854">
        <v>2023</v>
      </c>
      <c r="Z162" s="2854" t="s">
        <v>1233</v>
      </c>
      <c r="AA162" s="2854" t="s">
        <v>1234</v>
      </c>
      <c r="AB162" s="2854" t="s">
        <v>1229</v>
      </c>
      <c r="AC162" s="2854" t="s">
        <v>1235</v>
      </c>
      <c r="AD162" s="2854" t="s">
        <v>452</v>
      </c>
      <c r="AE162" s="2854" t="s">
        <v>1076</v>
      </c>
      <c r="AF162" s="2854" t="s">
        <v>1236</v>
      </c>
    </row>
    <row r="163" spans="1:32">
      <c r="A163" s="2852" t="s">
        <v>1066</v>
      </c>
      <c r="B163" s="2852" t="s">
        <v>1237</v>
      </c>
      <c r="C163" s="2854" t="s">
        <v>1229</v>
      </c>
      <c r="D163" s="2853" t="s">
        <v>1238</v>
      </c>
      <c r="E163" s="2853" t="s">
        <v>1231</v>
      </c>
      <c r="F163" s="2854" t="s">
        <v>1239</v>
      </c>
      <c r="G163" s="2854" t="s">
        <v>1106</v>
      </c>
      <c r="H163" s="2852">
        <v>3978</v>
      </c>
      <c r="I163" s="2854" t="s">
        <v>128</v>
      </c>
      <c r="J163" s="2854" t="s">
        <v>1</v>
      </c>
      <c r="K163" s="2854">
        <v>137</v>
      </c>
      <c r="L163" s="2854"/>
      <c r="M163" s="2855">
        <v>42166</v>
      </c>
      <c r="N163" s="2855">
        <v>42530</v>
      </c>
      <c r="O163" s="2855">
        <v>42902</v>
      </c>
      <c r="P163" s="2855">
        <v>43265</v>
      </c>
      <c r="Q163" s="2855">
        <v>43629</v>
      </c>
      <c r="R163" s="2854"/>
      <c r="S163" s="2854"/>
      <c r="T163" s="2855"/>
      <c r="U163" s="2855">
        <v>44481</v>
      </c>
      <c r="V163" s="2856">
        <v>44718</v>
      </c>
      <c r="W163" s="2855">
        <v>45085</v>
      </c>
      <c r="X163" s="2855"/>
      <c r="Y163" s="2854">
        <v>2023</v>
      </c>
      <c r="Z163" s="2854" t="s">
        <v>1233</v>
      </c>
      <c r="AA163" s="2854" t="s">
        <v>1234</v>
      </c>
      <c r="AB163" s="2854" t="s">
        <v>1229</v>
      </c>
      <c r="AC163" s="2854" t="s">
        <v>1235</v>
      </c>
      <c r="AD163" s="2854" t="s">
        <v>452</v>
      </c>
      <c r="AE163" s="2854" t="s">
        <v>1076</v>
      </c>
      <c r="AF163" s="2854" t="s">
        <v>1236</v>
      </c>
    </row>
    <row r="164" spans="1:32">
      <c r="A164" s="2852" t="s">
        <v>1066</v>
      </c>
      <c r="B164" s="2852" t="s">
        <v>1240</v>
      </c>
      <c r="C164" s="2854" t="s">
        <v>1241</v>
      </c>
      <c r="D164" s="2853" t="s">
        <v>1242</v>
      </c>
      <c r="E164" s="2853" t="s">
        <v>1243</v>
      </c>
      <c r="F164" s="2854" t="s">
        <v>1244</v>
      </c>
      <c r="G164" s="2854" t="s">
        <v>1165</v>
      </c>
      <c r="H164" s="2852">
        <v>3805</v>
      </c>
      <c r="I164" s="2854" t="s">
        <v>178</v>
      </c>
      <c r="J164" s="2854" t="s">
        <v>1</v>
      </c>
      <c r="K164" s="2854">
        <v>63</v>
      </c>
      <c r="L164" s="2854"/>
      <c r="M164" s="2854"/>
      <c r="N164" s="2854"/>
      <c r="O164" s="2854"/>
      <c r="P164" s="2854"/>
      <c r="Q164" s="2854"/>
      <c r="R164" s="2854"/>
      <c r="S164" s="2854"/>
      <c r="T164" s="2854"/>
      <c r="U164" s="2854"/>
      <c r="V164" s="2854"/>
      <c r="W164" s="2854"/>
      <c r="X164" s="2854"/>
      <c r="Y164" s="2854"/>
      <c r="Z164" s="2854"/>
      <c r="AA164" s="2854"/>
      <c r="AB164" s="2854"/>
      <c r="AC164" s="2854"/>
      <c r="AD164" s="2854" t="s">
        <v>452</v>
      </c>
      <c r="AE164" s="2854" t="s">
        <v>1076</v>
      </c>
      <c r="AF164" s="2854"/>
    </row>
    <row r="165" spans="1:32">
      <c r="A165" s="2845" t="s">
        <v>1245</v>
      </c>
      <c r="B165" s="2846" t="s">
        <v>1246</v>
      </c>
      <c r="C165" s="2848" t="s">
        <v>1247</v>
      </c>
      <c r="D165" s="2861" t="s">
        <v>1248</v>
      </c>
      <c r="E165" s="2847" t="s">
        <v>1249</v>
      </c>
      <c r="F165" s="2876" t="s">
        <v>1250</v>
      </c>
      <c r="G165" s="2845" t="s">
        <v>1251</v>
      </c>
      <c r="H165" s="2845">
        <v>3465</v>
      </c>
      <c r="I165" s="2849" t="s">
        <v>178</v>
      </c>
      <c r="J165" s="2849" t="s">
        <v>118</v>
      </c>
      <c r="K165" s="2849"/>
      <c r="L165" s="2849"/>
      <c r="M165" s="2849"/>
      <c r="N165" s="2849"/>
      <c r="O165" s="2849"/>
      <c r="P165" s="2849"/>
      <c r="Q165" s="2849"/>
      <c r="R165" s="2849"/>
      <c r="S165" s="2849"/>
      <c r="T165" s="2849"/>
      <c r="U165" s="2849"/>
      <c r="V165" s="2850">
        <v>44781</v>
      </c>
      <c r="W165" s="2850"/>
      <c r="X165" s="2850"/>
      <c r="Y165" s="2849"/>
      <c r="Z165" s="2849"/>
      <c r="AA165" s="2849"/>
      <c r="AB165" s="2849"/>
      <c r="AC165" s="2849"/>
      <c r="AD165" s="2849" t="s">
        <v>121</v>
      </c>
      <c r="AE165" s="2849"/>
      <c r="AF165" s="2849"/>
    </row>
    <row r="166" spans="1:32">
      <c r="A166" s="2845" t="s">
        <v>1245</v>
      </c>
      <c r="B166" s="2846" t="s">
        <v>1252</v>
      </c>
      <c r="C166" s="2848" t="s">
        <v>1253</v>
      </c>
      <c r="D166" s="2861" t="s">
        <v>1254</v>
      </c>
      <c r="E166" s="2847" t="s">
        <v>1255</v>
      </c>
      <c r="F166" s="2848" t="s">
        <v>1256</v>
      </c>
      <c r="G166" s="2845" t="s">
        <v>1251</v>
      </c>
      <c r="H166" s="2845">
        <v>3465</v>
      </c>
      <c r="I166" s="2849" t="s">
        <v>220</v>
      </c>
      <c r="J166" s="2849" t="s">
        <v>118</v>
      </c>
      <c r="K166" s="2849"/>
      <c r="L166" s="2849"/>
      <c r="M166" s="2849"/>
      <c r="N166" s="2849"/>
      <c r="O166" s="2849"/>
      <c r="P166" s="2849"/>
      <c r="Q166" s="2849"/>
      <c r="R166" s="2849"/>
      <c r="S166" s="2849"/>
      <c r="T166" s="2849"/>
      <c r="U166" s="2849"/>
      <c r="V166" s="2849"/>
      <c r="W166" s="2849"/>
      <c r="X166" s="2849"/>
      <c r="Y166" s="2849"/>
      <c r="Z166" s="2849"/>
      <c r="AA166" s="2849"/>
      <c r="AB166" s="2849"/>
      <c r="AC166" s="2849"/>
      <c r="AD166" s="2849" t="s">
        <v>121</v>
      </c>
      <c r="AE166" s="2849"/>
      <c r="AF166" s="2849"/>
    </row>
    <row r="167" spans="1:32">
      <c r="A167" s="2852" t="s">
        <v>1257</v>
      </c>
      <c r="B167" s="2852" t="s">
        <v>1258</v>
      </c>
      <c r="C167" s="2852" t="s">
        <v>1259</v>
      </c>
      <c r="D167" s="2853" t="s">
        <v>1260</v>
      </c>
      <c r="E167" s="2853" t="s">
        <v>1261</v>
      </c>
      <c r="F167" s="2852" t="s">
        <v>1262</v>
      </c>
      <c r="G167" s="2852" t="s">
        <v>1263</v>
      </c>
      <c r="H167" s="2852">
        <v>3233</v>
      </c>
      <c r="I167" s="2854" t="s">
        <v>117</v>
      </c>
      <c r="J167" s="2854" t="s">
        <v>118</v>
      </c>
      <c r="K167" s="2854">
        <v>12</v>
      </c>
      <c r="L167" s="2854"/>
      <c r="M167" s="2854"/>
      <c r="N167" s="2854"/>
      <c r="O167" s="2855">
        <v>42961</v>
      </c>
      <c r="P167" s="2854"/>
      <c r="Q167" s="2854"/>
      <c r="R167" s="2854"/>
      <c r="S167" s="2854"/>
      <c r="T167" s="2854"/>
      <c r="U167" s="2854"/>
      <c r="V167" s="2854"/>
      <c r="W167" s="2854"/>
      <c r="X167" s="2854"/>
      <c r="Y167" s="2854"/>
      <c r="Z167" s="2854"/>
      <c r="AA167" s="2854"/>
      <c r="AB167" s="2854"/>
      <c r="AC167" s="2854"/>
      <c r="AD167" s="2854" t="s">
        <v>452</v>
      </c>
      <c r="AE167" s="2854" t="s">
        <v>1264</v>
      </c>
      <c r="AF167" s="2854"/>
    </row>
    <row r="168" spans="1:32">
      <c r="A168" s="2852" t="s">
        <v>1257</v>
      </c>
      <c r="B168" s="2852" t="s">
        <v>1265</v>
      </c>
      <c r="C168" s="2852" t="s">
        <v>1266</v>
      </c>
      <c r="D168" s="2853" t="s">
        <v>1267</v>
      </c>
      <c r="E168" s="2853" t="s">
        <v>1268</v>
      </c>
      <c r="F168" s="2852" t="s">
        <v>1269</v>
      </c>
      <c r="G168" s="2852" t="s">
        <v>1270</v>
      </c>
      <c r="H168" s="2852">
        <v>3250</v>
      </c>
      <c r="I168" s="2854" t="s">
        <v>117</v>
      </c>
      <c r="J168" s="2854" t="s">
        <v>118</v>
      </c>
      <c r="K168" s="2854">
        <v>65</v>
      </c>
      <c r="L168" s="2854"/>
      <c r="M168" s="2854"/>
      <c r="N168" s="2854"/>
      <c r="O168" s="2854"/>
      <c r="P168" s="2854"/>
      <c r="Q168" s="2855">
        <v>43767</v>
      </c>
      <c r="R168" s="2854"/>
      <c r="S168" s="2855">
        <v>44139</v>
      </c>
      <c r="T168" s="2855"/>
      <c r="U168" s="2854"/>
      <c r="V168" s="2854"/>
      <c r="W168" s="2854"/>
      <c r="X168" s="2854"/>
      <c r="Y168" s="2854">
        <v>2022</v>
      </c>
      <c r="Z168" s="2854" t="s">
        <v>1271</v>
      </c>
      <c r="AA168" s="2854" t="s">
        <v>1272</v>
      </c>
      <c r="AB168" s="2854"/>
      <c r="AC168" s="2854" t="s">
        <v>239</v>
      </c>
      <c r="AD168" s="2854" t="s">
        <v>452</v>
      </c>
      <c r="AE168" s="2854" t="s">
        <v>1264</v>
      </c>
      <c r="AF168" s="2854"/>
    </row>
    <row r="169" spans="1:32" ht="15">
      <c r="A169" s="2852" t="s">
        <v>1257</v>
      </c>
      <c r="B169" s="2852" t="s">
        <v>1273</v>
      </c>
      <c r="C169" s="2852" t="s">
        <v>1274</v>
      </c>
      <c r="D169" s="2853" t="s">
        <v>1275</v>
      </c>
      <c r="E169" s="2853" t="s">
        <v>1276</v>
      </c>
      <c r="F169" s="2852" t="s">
        <v>1277</v>
      </c>
      <c r="G169" s="2852" t="s">
        <v>1270</v>
      </c>
      <c r="H169" s="2852">
        <v>3250</v>
      </c>
      <c r="I169" s="2854" t="s">
        <v>211</v>
      </c>
      <c r="J169" s="2854" t="s">
        <v>118</v>
      </c>
      <c r="K169" s="2854"/>
      <c r="L169" s="2854"/>
      <c r="M169" s="2854"/>
      <c r="N169" s="2854"/>
      <c r="O169" s="2854"/>
      <c r="P169" s="2855">
        <v>43280</v>
      </c>
      <c r="Q169" s="2855">
        <v>43642</v>
      </c>
      <c r="R169" s="2854"/>
      <c r="S169" s="2855">
        <v>44120</v>
      </c>
      <c r="T169" s="2855">
        <v>44510</v>
      </c>
      <c r="U169" s="2854"/>
      <c r="V169" s="2854"/>
      <c r="W169" s="2854"/>
      <c r="X169" s="2854"/>
      <c r="Y169" s="2854"/>
      <c r="Z169" s="2854" t="s">
        <v>1278</v>
      </c>
      <c r="AA169" s="2857" t="s">
        <v>1279</v>
      </c>
      <c r="AB169" s="2854" t="s">
        <v>1274</v>
      </c>
      <c r="AC169" s="2854"/>
      <c r="AD169" s="2854" t="s">
        <v>452</v>
      </c>
      <c r="AE169" s="2854" t="s">
        <v>1264</v>
      </c>
      <c r="AF169" s="2854"/>
    </row>
    <row r="170" spans="1:32">
      <c r="A170" s="2852" t="s">
        <v>1257</v>
      </c>
      <c r="B170" s="2852" t="s">
        <v>1280</v>
      </c>
      <c r="C170" s="2852" t="s">
        <v>1281</v>
      </c>
      <c r="D170" s="2853" t="s">
        <v>1282</v>
      </c>
      <c r="E170" s="2853" t="s">
        <v>1283</v>
      </c>
      <c r="F170" s="2852" t="s">
        <v>1284</v>
      </c>
      <c r="G170" s="2852" t="s">
        <v>1285</v>
      </c>
      <c r="H170" s="2852">
        <v>3238</v>
      </c>
      <c r="I170" s="2854" t="s">
        <v>117</v>
      </c>
      <c r="J170" s="2854" t="s">
        <v>118</v>
      </c>
      <c r="K170" s="2854"/>
      <c r="L170" s="2854"/>
      <c r="M170" s="2854"/>
      <c r="N170" s="2854"/>
      <c r="O170" s="2854"/>
      <c r="P170" s="2854"/>
      <c r="Q170" s="2854"/>
      <c r="R170" s="2854"/>
      <c r="S170" s="2854"/>
      <c r="T170" s="2854"/>
      <c r="U170" s="2854"/>
      <c r="V170" s="2856">
        <v>44635</v>
      </c>
      <c r="W170" s="2855"/>
      <c r="X170" s="2855"/>
      <c r="Y170" s="2854">
        <v>2022</v>
      </c>
      <c r="Z170" s="2854" t="s">
        <v>1286</v>
      </c>
      <c r="AA170" s="2865" t="s">
        <v>1287</v>
      </c>
      <c r="AB170" s="2854" t="s">
        <v>1288</v>
      </c>
      <c r="AC170" s="2854" t="s">
        <v>1289</v>
      </c>
      <c r="AD170" s="2854" t="s">
        <v>452</v>
      </c>
      <c r="AE170" s="2854" t="s">
        <v>1264</v>
      </c>
      <c r="AF170" s="2854"/>
    </row>
    <row r="171" spans="1:32">
      <c r="A171" s="2852" t="s">
        <v>1257</v>
      </c>
      <c r="B171" s="2852" t="s">
        <v>1290</v>
      </c>
      <c r="C171" s="2852" t="s">
        <v>1291</v>
      </c>
      <c r="D171" s="2853" t="s">
        <v>1292</v>
      </c>
      <c r="E171" s="2853" t="s">
        <v>1293</v>
      </c>
      <c r="F171" s="2852" t="s">
        <v>1294</v>
      </c>
      <c r="G171" s="2852" t="s">
        <v>1270</v>
      </c>
      <c r="H171" s="2852">
        <v>3250</v>
      </c>
      <c r="I171" s="2854" t="s">
        <v>128</v>
      </c>
      <c r="J171" s="2854" t="s">
        <v>118</v>
      </c>
      <c r="K171" s="2854"/>
      <c r="L171" s="2854"/>
      <c r="M171" s="2854"/>
      <c r="N171" s="2854"/>
      <c r="O171" s="2854"/>
      <c r="P171" s="2854"/>
      <c r="Q171" s="2854"/>
      <c r="R171" s="2854"/>
      <c r="S171" s="2854"/>
      <c r="T171" s="2854"/>
      <c r="U171" s="2854"/>
      <c r="V171" s="2855">
        <v>44810</v>
      </c>
      <c r="W171" s="2855">
        <v>45181</v>
      </c>
      <c r="X171" s="2855"/>
      <c r="Y171" s="2854">
        <v>2023</v>
      </c>
      <c r="Z171" s="2854" t="s">
        <v>1295</v>
      </c>
      <c r="AA171" s="2854" t="s">
        <v>1296</v>
      </c>
      <c r="AB171" s="2854" t="s">
        <v>1297</v>
      </c>
      <c r="AC171" s="2854"/>
      <c r="AD171" s="2854" t="s">
        <v>452</v>
      </c>
      <c r="AE171" s="2854" t="s">
        <v>1264</v>
      </c>
      <c r="AF171" s="2854"/>
    </row>
    <row r="172" spans="1:32">
      <c r="A172" s="2845" t="s">
        <v>1298</v>
      </c>
      <c r="B172" s="2846" t="s">
        <v>1299</v>
      </c>
      <c r="C172" s="2848" t="s">
        <v>1300</v>
      </c>
      <c r="D172" s="2861" t="s">
        <v>1301</v>
      </c>
      <c r="E172" s="2847" t="s">
        <v>1302</v>
      </c>
      <c r="F172" s="2848" t="s">
        <v>1303</v>
      </c>
      <c r="G172" s="2845" t="s">
        <v>1304</v>
      </c>
      <c r="H172" s="2845">
        <v>3260</v>
      </c>
      <c r="I172" s="2849" t="s">
        <v>117</v>
      </c>
      <c r="J172" s="2849" t="s">
        <v>118</v>
      </c>
      <c r="K172" s="2849">
        <v>10</v>
      </c>
      <c r="L172" s="2849"/>
      <c r="M172" s="2849"/>
      <c r="N172" s="2849"/>
      <c r="O172" s="2849"/>
      <c r="P172" s="2849"/>
      <c r="Q172" s="2850">
        <v>43784</v>
      </c>
      <c r="R172" s="2849"/>
      <c r="S172" s="2850">
        <v>44001</v>
      </c>
      <c r="T172" s="2850"/>
      <c r="U172" s="2849"/>
      <c r="V172" s="2849"/>
      <c r="W172" s="2849"/>
      <c r="X172" s="2849"/>
      <c r="Y172" s="2849"/>
      <c r="Z172" s="2849" t="s">
        <v>1305</v>
      </c>
      <c r="AA172" s="2849" t="s">
        <v>1306</v>
      </c>
      <c r="AB172" s="2849"/>
      <c r="AC172" s="2849"/>
      <c r="AD172" s="2849" t="s">
        <v>121</v>
      </c>
      <c r="AE172" s="2849"/>
      <c r="AF172" s="2849"/>
    </row>
    <row r="173" spans="1:32">
      <c r="A173" s="2845" t="s">
        <v>1298</v>
      </c>
      <c r="B173" s="2846" t="s">
        <v>1307</v>
      </c>
      <c r="C173" s="2848" t="s">
        <v>1308</v>
      </c>
      <c r="D173" s="2861" t="s">
        <v>1309</v>
      </c>
      <c r="E173" s="2847" t="s">
        <v>1310</v>
      </c>
      <c r="F173" s="2848" t="s">
        <v>1311</v>
      </c>
      <c r="G173" s="2845" t="s">
        <v>1312</v>
      </c>
      <c r="H173" s="2845">
        <v>3266</v>
      </c>
      <c r="I173" s="2849" t="s">
        <v>117</v>
      </c>
      <c r="J173" s="2849" t="s">
        <v>118</v>
      </c>
      <c r="K173" s="2849">
        <v>24</v>
      </c>
      <c r="L173" s="2849"/>
      <c r="M173" s="2849"/>
      <c r="N173" s="2849"/>
      <c r="O173" s="2850">
        <v>42853</v>
      </c>
      <c r="P173" s="2850">
        <v>43361</v>
      </c>
      <c r="Q173" s="2849"/>
      <c r="R173" s="2849"/>
      <c r="S173" s="2850">
        <v>44123</v>
      </c>
      <c r="T173" s="2850"/>
      <c r="U173" s="2849"/>
      <c r="V173" s="2849"/>
      <c r="W173" s="2849"/>
      <c r="X173" s="2849"/>
      <c r="Y173" s="2849">
        <v>2022</v>
      </c>
      <c r="Z173" s="2849" t="s">
        <v>1313</v>
      </c>
      <c r="AA173" s="2860" t="s">
        <v>1314</v>
      </c>
      <c r="AB173" s="2849"/>
      <c r="AC173" s="2849" t="s">
        <v>1315</v>
      </c>
      <c r="AD173" s="2849" t="s">
        <v>121</v>
      </c>
      <c r="AE173" s="2849"/>
      <c r="AF173" s="2849"/>
    </row>
    <row r="174" spans="1:32">
      <c r="A174" s="2845" t="s">
        <v>1298</v>
      </c>
      <c r="B174" s="2846" t="s">
        <v>1316</v>
      </c>
      <c r="C174" s="2848" t="s">
        <v>1317</v>
      </c>
      <c r="D174" s="2861" t="s">
        <v>1318</v>
      </c>
      <c r="E174" s="2847" t="s">
        <v>1319</v>
      </c>
      <c r="F174" s="2848" t="s">
        <v>1320</v>
      </c>
      <c r="G174" s="2845" t="s">
        <v>1321</v>
      </c>
      <c r="H174" s="2845">
        <v>3325</v>
      </c>
      <c r="I174" s="2849" t="s">
        <v>117</v>
      </c>
      <c r="J174" s="2849" t="s">
        <v>118</v>
      </c>
      <c r="K174" s="2849">
        <v>6</v>
      </c>
      <c r="L174" s="2849"/>
      <c r="M174" s="2849"/>
      <c r="N174" s="2849"/>
      <c r="O174" s="2849"/>
      <c r="P174" s="2849"/>
      <c r="Q174" s="2849"/>
      <c r="R174" s="2849"/>
      <c r="S174" s="2849"/>
      <c r="T174" s="2849"/>
      <c r="U174" s="2849"/>
      <c r="V174" s="2849"/>
      <c r="W174" s="2849"/>
      <c r="X174" s="2849"/>
      <c r="Y174" s="2849"/>
      <c r="Z174" s="2849"/>
      <c r="AA174" s="2849"/>
      <c r="AB174" s="2849"/>
      <c r="AC174" s="2849"/>
      <c r="AD174" s="2849" t="s">
        <v>121</v>
      </c>
      <c r="AE174" s="2849"/>
      <c r="AF174" s="2849"/>
    </row>
    <row r="175" spans="1:32">
      <c r="A175" s="2845" t="s">
        <v>1298</v>
      </c>
      <c r="B175" s="2846" t="s">
        <v>1322</v>
      </c>
      <c r="C175" s="2845" t="s">
        <v>1323</v>
      </c>
      <c r="D175" s="2847" t="s">
        <v>1324</v>
      </c>
      <c r="E175" s="2847" t="s">
        <v>1325</v>
      </c>
      <c r="F175" s="2845" t="s">
        <v>1326</v>
      </c>
      <c r="G175" s="2845" t="s">
        <v>1312</v>
      </c>
      <c r="H175" s="2845">
        <v>3266</v>
      </c>
      <c r="I175" s="2849" t="s">
        <v>211</v>
      </c>
      <c r="J175" s="2849" t="s">
        <v>118</v>
      </c>
      <c r="K175" s="2849"/>
      <c r="L175" s="2849"/>
      <c r="M175" s="2849"/>
      <c r="N175" s="2849"/>
      <c r="O175" s="2849"/>
      <c r="P175" s="2849"/>
      <c r="Q175" s="2849"/>
      <c r="R175" s="2849"/>
      <c r="S175" s="2849"/>
      <c r="T175" s="2849"/>
      <c r="U175" s="2849"/>
      <c r="V175" s="2849"/>
      <c r="W175" s="2849"/>
      <c r="X175" s="2849"/>
      <c r="Y175" s="2849"/>
      <c r="Z175" s="2849"/>
      <c r="AA175" s="2849"/>
      <c r="AB175" s="2849"/>
      <c r="AC175" s="2849"/>
      <c r="AD175" s="2849" t="s">
        <v>121</v>
      </c>
      <c r="AE175" s="2849"/>
      <c r="AF175" s="2849"/>
    </row>
    <row r="176" spans="1:32">
      <c r="A176" s="2845" t="s">
        <v>1298</v>
      </c>
      <c r="B176" s="2846" t="s">
        <v>1327</v>
      </c>
      <c r="C176" s="2848" t="s">
        <v>1328</v>
      </c>
      <c r="D176" s="2861" t="s">
        <v>1329</v>
      </c>
      <c r="E176" s="2847" t="s">
        <v>1330</v>
      </c>
      <c r="F176" s="2848" t="s">
        <v>1331</v>
      </c>
      <c r="G176" s="2845" t="s">
        <v>1304</v>
      </c>
      <c r="H176" s="2845">
        <v>3260</v>
      </c>
      <c r="I176" s="2849" t="s">
        <v>128</v>
      </c>
      <c r="J176" s="2849" t="s">
        <v>118</v>
      </c>
      <c r="K176" s="2849">
        <v>61</v>
      </c>
      <c r="L176" s="2849"/>
      <c r="M176" s="2849"/>
      <c r="N176" s="2849"/>
      <c r="O176" s="2849"/>
      <c r="P176" s="2850">
        <v>43315</v>
      </c>
      <c r="Q176" s="2850">
        <v>43749</v>
      </c>
      <c r="R176" s="2849"/>
      <c r="S176" s="2850">
        <v>44139</v>
      </c>
      <c r="T176" s="2850"/>
      <c r="U176" s="2850">
        <v>44529</v>
      </c>
      <c r="V176" s="2849"/>
      <c r="W176" s="2849"/>
      <c r="X176" s="2849"/>
      <c r="Y176" s="2849"/>
      <c r="Z176" s="2849" t="s">
        <v>1332</v>
      </c>
      <c r="AA176" s="2860" t="s">
        <v>1333</v>
      </c>
      <c r="AB176" s="2849" t="s">
        <v>1328</v>
      </c>
      <c r="AC176" s="2849"/>
      <c r="AD176" s="2849" t="s">
        <v>121</v>
      </c>
      <c r="AE176" s="2849"/>
      <c r="AF176" s="2849"/>
    </row>
    <row r="177" spans="1:32">
      <c r="A177" s="2845" t="s">
        <v>1298</v>
      </c>
      <c r="B177" s="2846" t="s">
        <v>1334</v>
      </c>
      <c r="C177" s="2848" t="s">
        <v>1335</v>
      </c>
      <c r="D177" s="2861" t="s">
        <v>1336</v>
      </c>
      <c r="E177" s="2847" t="s">
        <v>1337</v>
      </c>
      <c r="F177" s="2848" t="s">
        <v>1338</v>
      </c>
      <c r="G177" s="2845" t="s">
        <v>1339</v>
      </c>
      <c r="H177" s="2845">
        <v>3264</v>
      </c>
      <c r="I177" s="2849" t="s">
        <v>117</v>
      </c>
      <c r="J177" s="2849" t="s">
        <v>118</v>
      </c>
      <c r="K177" s="2849">
        <v>23</v>
      </c>
      <c r="L177" s="2849"/>
      <c r="M177" s="2849"/>
      <c r="N177" s="2849"/>
      <c r="O177" s="2850">
        <v>42858</v>
      </c>
      <c r="P177" s="2849"/>
      <c r="Q177" s="2849"/>
      <c r="R177" s="2849"/>
      <c r="S177" s="2849"/>
      <c r="T177" s="2849"/>
      <c r="U177" s="2849"/>
      <c r="V177" s="2849"/>
      <c r="W177" s="2849"/>
      <c r="X177" s="2849"/>
      <c r="Y177" s="2849"/>
      <c r="Z177" s="2849"/>
      <c r="AA177" s="2849"/>
      <c r="AB177" s="2849"/>
      <c r="AC177" s="2849"/>
      <c r="AD177" s="2849" t="s">
        <v>121</v>
      </c>
      <c r="AE177" s="2849"/>
      <c r="AF177" s="2849"/>
    </row>
    <row r="178" spans="1:32">
      <c r="A178" s="2845" t="s">
        <v>1298</v>
      </c>
      <c r="B178" s="2846" t="s">
        <v>1340</v>
      </c>
      <c r="C178" s="2848" t="s">
        <v>1341</v>
      </c>
      <c r="D178" s="2861" t="s">
        <v>1342</v>
      </c>
      <c r="E178" s="2847" t="s">
        <v>1343</v>
      </c>
      <c r="F178" s="2848" t="s">
        <v>1344</v>
      </c>
      <c r="G178" s="2845" t="s">
        <v>1345</v>
      </c>
      <c r="H178" s="2845">
        <v>3268</v>
      </c>
      <c r="I178" s="2849" t="s">
        <v>117</v>
      </c>
      <c r="J178" s="2849" t="s">
        <v>118</v>
      </c>
      <c r="K178" s="2849">
        <v>23</v>
      </c>
      <c r="L178" s="2849"/>
      <c r="M178" s="2849"/>
      <c r="N178" s="2849"/>
      <c r="O178" s="2849"/>
      <c r="P178" s="2849"/>
      <c r="Q178" s="2849"/>
      <c r="R178" s="2849"/>
      <c r="S178" s="2849"/>
      <c r="T178" s="2849"/>
      <c r="U178" s="2849"/>
      <c r="V178" s="2849"/>
      <c r="W178" s="2849"/>
      <c r="X178" s="2849"/>
      <c r="Y178" s="2849"/>
      <c r="Z178" s="2849"/>
      <c r="AA178" s="2849"/>
      <c r="AB178" s="2849"/>
      <c r="AC178" s="2849"/>
      <c r="AD178" s="2849" t="s">
        <v>121</v>
      </c>
      <c r="AE178" s="2849"/>
      <c r="AF178" s="2849"/>
    </row>
    <row r="179" spans="1:32">
      <c r="A179" s="2852" t="s">
        <v>1346</v>
      </c>
      <c r="B179" s="2852" t="s">
        <v>1347</v>
      </c>
      <c r="C179" s="2852" t="s">
        <v>1348</v>
      </c>
      <c r="D179" s="2853" t="s">
        <v>1349</v>
      </c>
      <c r="E179" s="2853" t="s">
        <v>1350</v>
      </c>
      <c r="F179" s="2852" t="s">
        <v>1351</v>
      </c>
      <c r="G179" s="2852" t="s">
        <v>1352</v>
      </c>
      <c r="H179" s="2852">
        <v>3085</v>
      </c>
      <c r="I179" s="2854" t="s">
        <v>117</v>
      </c>
      <c r="J179" s="2854" t="s">
        <v>289</v>
      </c>
      <c r="K179" s="2854"/>
      <c r="L179" s="2855">
        <v>41949</v>
      </c>
      <c r="M179" s="2855">
        <v>42313</v>
      </c>
      <c r="N179" s="2855">
        <v>42677</v>
      </c>
      <c r="O179" s="2855">
        <v>43048</v>
      </c>
      <c r="P179" s="2855">
        <v>43412</v>
      </c>
      <c r="Q179" s="2855">
        <v>43776</v>
      </c>
      <c r="R179" s="2854"/>
      <c r="S179" s="2854"/>
      <c r="T179" s="2855">
        <v>44531</v>
      </c>
      <c r="U179" s="2854"/>
      <c r="V179" s="2854"/>
      <c r="W179" s="2854"/>
      <c r="X179" s="2854"/>
      <c r="Y179" s="2854"/>
      <c r="Z179" s="2854" t="s">
        <v>1353</v>
      </c>
      <c r="AA179" s="2854" t="s">
        <v>1354</v>
      </c>
      <c r="AB179" s="2854" t="s">
        <v>1348</v>
      </c>
      <c r="AC179" s="2854" t="s">
        <v>1355</v>
      </c>
      <c r="AD179" s="2854" t="s">
        <v>292</v>
      </c>
      <c r="AE179" s="2854" t="s">
        <v>1356</v>
      </c>
      <c r="AF179" s="2854"/>
    </row>
    <row r="180" spans="1:32">
      <c r="A180" s="2852" t="s">
        <v>1346</v>
      </c>
      <c r="B180" s="2852" t="s">
        <v>1357</v>
      </c>
      <c r="C180" s="2852" t="s">
        <v>1358</v>
      </c>
      <c r="D180" s="2853" t="s">
        <v>1359</v>
      </c>
      <c r="E180" s="2853" t="s">
        <v>1360</v>
      </c>
      <c r="F180" s="2852" t="s">
        <v>1361</v>
      </c>
      <c r="G180" s="2852" t="s">
        <v>1362</v>
      </c>
      <c r="H180" s="2852">
        <v>3070</v>
      </c>
      <c r="I180" s="2854" t="s">
        <v>211</v>
      </c>
      <c r="J180" s="2854" t="s">
        <v>289</v>
      </c>
      <c r="K180" s="2854"/>
      <c r="L180" s="2854"/>
      <c r="M180" s="2854"/>
      <c r="N180" s="2854"/>
      <c r="O180" s="2854"/>
      <c r="P180" s="2854"/>
      <c r="Q180" s="2854"/>
      <c r="R180" s="2854"/>
      <c r="S180" s="2854"/>
      <c r="T180" s="2855"/>
      <c r="U180" s="2854"/>
      <c r="V180" s="2855">
        <v>44760</v>
      </c>
      <c r="W180" s="2855"/>
      <c r="X180" s="2855"/>
      <c r="Y180" s="2854">
        <v>2022</v>
      </c>
      <c r="Z180" s="2854" t="s">
        <v>1363</v>
      </c>
      <c r="AA180" s="2854" t="s">
        <v>1364</v>
      </c>
      <c r="AB180" s="2854" t="s">
        <v>1358</v>
      </c>
      <c r="AC180" s="2854" t="s">
        <v>1365</v>
      </c>
      <c r="AD180" s="2854" t="s">
        <v>292</v>
      </c>
      <c r="AE180" s="2854" t="s">
        <v>1356</v>
      </c>
      <c r="AF180" s="2854"/>
    </row>
    <row r="181" spans="1:32">
      <c r="A181" s="2852" t="s">
        <v>1346</v>
      </c>
      <c r="B181" s="2852" t="s">
        <v>1366</v>
      </c>
      <c r="C181" s="2852"/>
      <c r="D181" s="2853"/>
      <c r="E181" s="2853"/>
      <c r="F181" s="2852"/>
      <c r="G181" s="2852"/>
      <c r="H181" s="2852"/>
      <c r="I181" s="2854" t="s">
        <v>211</v>
      </c>
      <c r="J181" s="2854" t="s">
        <v>289</v>
      </c>
      <c r="K181" s="2854"/>
      <c r="L181" s="2854"/>
      <c r="M181" s="2854"/>
      <c r="N181" s="2854"/>
      <c r="O181" s="2854"/>
      <c r="P181" s="2854"/>
      <c r="Q181" s="2854"/>
      <c r="R181" s="2854"/>
      <c r="S181" s="2854"/>
      <c r="T181" s="2855"/>
      <c r="U181" s="2854"/>
      <c r="V181" s="2854"/>
      <c r="W181" s="2854"/>
      <c r="X181" s="2854"/>
      <c r="Y181" s="2854">
        <v>2022</v>
      </c>
      <c r="Z181" s="2854" t="s">
        <v>1363</v>
      </c>
      <c r="AA181" s="2854" t="s">
        <v>1364</v>
      </c>
      <c r="AB181" s="2854" t="s">
        <v>1358</v>
      </c>
      <c r="AC181" s="2854" t="s">
        <v>1365</v>
      </c>
      <c r="AD181" s="2854" t="s">
        <v>292</v>
      </c>
      <c r="AE181" s="2854" t="s">
        <v>1356</v>
      </c>
      <c r="AF181" s="2854"/>
    </row>
    <row r="182" spans="1:32">
      <c r="A182" s="2852" t="s">
        <v>1346</v>
      </c>
      <c r="B182" s="2852" t="s">
        <v>1367</v>
      </c>
      <c r="C182" s="2852" t="s">
        <v>1368</v>
      </c>
      <c r="D182" s="2853" t="s">
        <v>1369</v>
      </c>
      <c r="E182" s="2853" t="s">
        <v>1370</v>
      </c>
      <c r="F182" s="2852" t="s">
        <v>1371</v>
      </c>
      <c r="G182" s="2852" t="s">
        <v>1372</v>
      </c>
      <c r="H182" s="2852">
        <v>3072</v>
      </c>
      <c r="I182" s="2854" t="s">
        <v>178</v>
      </c>
      <c r="J182" s="2854" t="s">
        <v>289</v>
      </c>
      <c r="K182" s="2854"/>
      <c r="L182" s="2854"/>
      <c r="M182" s="2854"/>
      <c r="N182" s="2854"/>
      <c r="O182" s="2854"/>
      <c r="P182" s="2854"/>
      <c r="Q182" s="2854"/>
      <c r="R182" s="2854"/>
      <c r="S182" s="2854"/>
      <c r="T182" s="2854"/>
      <c r="U182" s="2854"/>
      <c r="V182" s="2854"/>
      <c r="W182" s="2854"/>
      <c r="X182" s="2854"/>
      <c r="Y182" s="2854"/>
      <c r="Z182" s="2854"/>
      <c r="AA182" s="2854"/>
      <c r="AB182" s="2854"/>
      <c r="AC182" s="2854"/>
      <c r="AD182" s="2854" t="s">
        <v>292</v>
      </c>
      <c r="AE182" s="2854" t="s">
        <v>1356</v>
      </c>
      <c r="AF182" s="2854"/>
    </row>
    <row r="183" spans="1:32">
      <c r="A183" s="2852" t="s">
        <v>1346</v>
      </c>
      <c r="B183" s="2852" t="s">
        <v>1373</v>
      </c>
      <c r="C183" s="2852" t="s">
        <v>355</v>
      </c>
      <c r="D183" s="2853" t="s">
        <v>356</v>
      </c>
      <c r="E183" s="2853" t="s">
        <v>1374</v>
      </c>
      <c r="F183" s="2852" t="s">
        <v>1375</v>
      </c>
      <c r="G183" s="2852" t="s">
        <v>1376</v>
      </c>
      <c r="H183" s="2852">
        <v>3072</v>
      </c>
      <c r="I183" s="2854" t="s">
        <v>359</v>
      </c>
      <c r="J183" s="2854" t="s">
        <v>289</v>
      </c>
      <c r="K183" s="2854"/>
      <c r="L183" s="2854"/>
      <c r="M183" s="2854"/>
      <c r="N183" s="2854"/>
      <c r="O183" s="2854"/>
      <c r="P183" s="2854"/>
      <c r="Q183" s="2854"/>
      <c r="R183" s="2854"/>
      <c r="S183" s="2854"/>
      <c r="T183" s="2854"/>
      <c r="U183" s="2854"/>
      <c r="V183" s="2854"/>
      <c r="W183" s="2854"/>
      <c r="X183" s="2854"/>
      <c r="Y183" s="2854"/>
      <c r="Z183" s="2854"/>
      <c r="AA183" s="2854"/>
      <c r="AB183" s="2854"/>
      <c r="AC183" s="2854"/>
      <c r="AD183" s="2854" t="s">
        <v>292</v>
      </c>
      <c r="AE183" s="2854" t="s">
        <v>1356</v>
      </c>
      <c r="AF183" s="2854"/>
    </row>
    <row r="184" spans="1:32" ht="15">
      <c r="A184" s="2852" t="s">
        <v>1346</v>
      </c>
      <c r="B184" s="2852" t="s">
        <v>1377</v>
      </c>
      <c r="C184" s="2852" t="s">
        <v>1378</v>
      </c>
      <c r="D184" s="2853" t="s">
        <v>1379</v>
      </c>
      <c r="E184" s="2853" t="s">
        <v>1380</v>
      </c>
      <c r="F184" s="2852" t="s">
        <v>1381</v>
      </c>
      <c r="G184" s="2852" t="s">
        <v>1362</v>
      </c>
      <c r="H184" s="2852">
        <v>3070</v>
      </c>
      <c r="I184" s="2854" t="s">
        <v>117</v>
      </c>
      <c r="J184" s="2854" t="s">
        <v>289</v>
      </c>
      <c r="K184" s="2854">
        <v>285</v>
      </c>
      <c r="L184" s="2854"/>
      <c r="M184" s="2854"/>
      <c r="N184" s="2855">
        <v>42612</v>
      </c>
      <c r="O184" s="2855">
        <v>43025</v>
      </c>
      <c r="P184" s="2855">
        <v>43333</v>
      </c>
      <c r="Q184" s="2855">
        <v>43711</v>
      </c>
      <c r="R184" s="2854"/>
      <c r="S184" s="2854"/>
      <c r="T184" s="2854"/>
      <c r="U184" s="2854"/>
      <c r="V184" s="2868">
        <v>44838</v>
      </c>
      <c r="W184" s="2868"/>
      <c r="X184" s="2855"/>
      <c r="Y184" s="2854">
        <v>2022</v>
      </c>
      <c r="Z184" s="2854" t="s">
        <v>1382</v>
      </c>
      <c r="AA184" s="2857" t="s">
        <v>1383</v>
      </c>
      <c r="AB184" s="2854" t="s">
        <v>1384</v>
      </c>
      <c r="AC184" s="2854" t="s">
        <v>1385</v>
      </c>
      <c r="AD184" s="2854" t="s">
        <v>292</v>
      </c>
      <c r="AE184" s="2854" t="s">
        <v>1356</v>
      </c>
      <c r="AF184" s="2854"/>
    </row>
    <row r="185" spans="1:32">
      <c r="A185" s="2852" t="s">
        <v>1346</v>
      </c>
      <c r="B185" s="2852" t="s">
        <v>1386</v>
      </c>
      <c r="C185" s="2852" t="s">
        <v>1387</v>
      </c>
      <c r="D185" s="2853" t="s">
        <v>1388</v>
      </c>
      <c r="E185" s="2853" t="s">
        <v>1389</v>
      </c>
      <c r="F185" s="2852" t="s">
        <v>1390</v>
      </c>
      <c r="G185" s="2852" t="s">
        <v>1376</v>
      </c>
      <c r="H185" s="2852">
        <v>3072</v>
      </c>
      <c r="I185" s="2854" t="s">
        <v>220</v>
      </c>
      <c r="J185" s="2854" t="s">
        <v>289</v>
      </c>
      <c r="K185" s="2854"/>
      <c r="L185" s="2854"/>
      <c r="M185" s="2854"/>
      <c r="N185" s="2855">
        <v>42502</v>
      </c>
      <c r="O185" s="2854"/>
      <c r="P185" s="2854"/>
      <c r="Q185" s="2854"/>
      <c r="R185" s="2854"/>
      <c r="S185" s="2854"/>
      <c r="T185" s="2854"/>
      <c r="U185" s="2854"/>
      <c r="V185" s="2854"/>
      <c r="W185" s="2854"/>
      <c r="X185" s="2854"/>
      <c r="Y185" s="2854"/>
      <c r="Z185" s="2854"/>
      <c r="AA185" s="2854"/>
      <c r="AB185" s="2854"/>
      <c r="AC185" s="2854"/>
      <c r="AD185" s="2854" t="s">
        <v>292</v>
      </c>
      <c r="AE185" s="2854" t="s">
        <v>1356</v>
      </c>
      <c r="AF185" s="2854"/>
    </row>
    <row r="186" spans="1:32">
      <c r="A186" s="2852" t="s">
        <v>1346</v>
      </c>
      <c r="B186" s="2852" t="s">
        <v>1391</v>
      </c>
      <c r="C186" s="2852" t="s">
        <v>1392</v>
      </c>
      <c r="D186" s="2853" t="s">
        <v>1393</v>
      </c>
      <c r="E186" s="2853" t="s">
        <v>1394</v>
      </c>
      <c r="F186" s="2852" t="s">
        <v>1395</v>
      </c>
      <c r="G186" s="2852" t="s">
        <v>1396</v>
      </c>
      <c r="H186" s="2852">
        <v>3073</v>
      </c>
      <c r="I186" s="2854" t="s">
        <v>211</v>
      </c>
      <c r="J186" s="2854" t="s">
        <v>289</v>
      </c>
      <c r="K186" s="2854"/>
      <c r="L186" s="2854"/>
      <c r="M186" s="2854"/>
      <c r="N186" s="2854"/>
      <c r="O186" s="2854"/>
      <c r="P186" s="2854"/>
      <c r="Q186" s="2854"/>
      <c r="R186" s="2854"/>
      <c r="S186" s="2854"/>
      <c r="T186" s="2854"/>
      <c r="U186" s="2854"/>
      <c r="V186" s="2854"/>
      <c r="W186" s="2854"/>
      <c r="X186" s="2854"/>
      <c r="Y186" s="2854"/>
      <c r="Z186" s="2854"/>
      <c r="AA186" s="2854"/>
      <c r="AB186" s="2854"/>
      <c r="AC186" s="2854"/>
      <c r="AD186" s="2854" t="s">
        <v>292</v>
      </c>
      <c r="AE186" s="2854" t="s">
        <v>1356</v>
      </c>
      <c r="AF186" s="2854"/>
    </row>
    <row r="187" spans="1:32">
      <c r="A187" s="2852" t="s">
        <v>1346</v>
      </c>
      <c r="B187" s="2852" t="s">
        <v>1397</v>
      </c>
      <c r="C187" s="2852" t="s">
        <v>380</v>
      </c>
      <c r="D187" s="2852" t="s">
        <v>381</v>
      </c>
      <c r="E187" s="2853" t="s">
        <v>1398</v>
      </c>
      <c r="F187" s="2852" t="s">
        <v>1399</v>
      </c>
      <c r="G187" s="2852" t="s">
        <v>1376</v>
      </c>
      <c r="H187" s="2852">
        <v>3072</v>
      </c>
      <c r="I187" s="2854" t="s">
        <v>117</v>
      </c>
      <c r="J187" s="2854" t="s">
        <v>289</v>
      </c>
      <c r="K187" s="2854"/>
      <c r="L187" s="2854"/>
      <c r="M187" s="2855">
        <v>42216</v>
      </c>
      <c r="N187" s="2855">
        <v>42587</v>
      </c>
      <c r="O187" s="2855">
        <v>42886</v>
      </c>
      <c r="P187" s="2855">
        <v>43137</v>
      </c>
      <c r="Q187" s="2855">
        <v>43510</v>
      </c>
      <c r="R187" s="2855">
        <v>43888</v>
      </c>
      <c r="S187" s="2854"/>
      <c r="T187" s="2854"/>
      <c r="U187" s="2854"/>
      <c r="V187" s="2854"/>
      <c r="W187" s="2854"/>
      <c r="X187" s="2854"/>
      <c r="Y187" s="2854"/>
      <c r="Z187" s="2854" t="s">
        <v>1400</v>
      </c>
      <c r="AA187" s="2854" t="s">
        <v>384</v>
      </c>
      <c r="AB187" s="2854" t="s">
        <v>1401</v>
      </c>
      <c r="AC187" s="2854"/>
      <c r="AD187" s="2854" t="s">
        <v>292</v>
      </c>
      <c r="AE187" s="2854" t="s">
        <v>1356</v>
      </c>
      <c r="AF187" s="2854"/>
    </row>
    <row r="188" spans="1:32">
      <c r="A188" s="2852" t="s">
        <v>1346</v>
      </c>
      <c r="B188" s="2852" t="s">
        <v>1402</v>
      </c>
      <c r="C188" s="2852" t="s">
        <v>1403</v>
      </c>
      <c r="D188" s="2852" t="s">
        <v>381</v>
      </c>
      <c r="E188" s="2853" t="s">
        <v>1404</v>
      </c>
      <c r="F188" s="2852" t="s">
        <v>1405</v>
      </c>
      <c r="G188" s="2852" t="s">
        <v>1376</v>
      </c>
      <c r="H188" s="2852">
        <v>3072</v>
      </c>
      <c r="I188" s="2854" t="s">
        <v>117</v>
      </c>
      <c r="J188" s="2854" t="s">
        <v>289</v>
      </c>
      <c r="K188" s="2854"/>
      <c r="L188" s="2854"/>
      <c r="M188" s="2854"/>
      <c r="N188" s="2854"/>
      <c r="O188" s="2854"/>
      <c r="P188" s="2854"/>
      <c r="Q188" s="2854"/>
      <c r="R188" s="2854"/>
      <c r="S188" s="2854"/>
      <c r="T188" s="2854"/>
      <c r="U188" s="2854"/>
      <c r="V188" s="2854"/>
      <c r="W188" s="2854"/>
      <c r="X188" s="2854"/>
      <c r="Y188" s="2854"/>
      <c r="Z188" s="2854"/>
      <c r="AA188" s="2854"/>
      <c r="AB188" s="2854"/>
      <c r="AC188" s="2854"/>
      <c r="AD188" s="2854" t="s">
        <v>292</v>
      </c>
      <c r="AE188" s="2854" t="s">
        <v>1356</v>
      </c>
      <c r="AF188" s="2854"/>
    </row>
    <row r="189" spans="1:32">
      <c r="A189" s="2852" t="s">
        <v>1346</v>
      </c>
      <c r="B189" s="2852" t="s">
        <v>1406</v>
      </c>
      <c r="C189" s="2852" t="s">
        <v>1407</v>
      </c>
      <c r="D189" s="2853" t="s">
        <v>1408</v>
      </c>
      <c r="E189" s="2853" t="s">
        <v>1409</v>
      </c>
      <c r="F189" s="2852" t="s">
        <v>1410</v>
      </c>
      <c r="G189" s="2852" t="s">
        <v>1396</v>
      </c>
      <c r="H189" s="2852">
        <v>3073</v>
      </c>
      <c r="I189" s="2854" t="s">
        <v>220</v>
      </c>
      <c r="J189" s="2854" t="s">
        <v>289</v>
      </c>
      <c r="K189" s="2854"/>
      <c r="L189" s="2854"/>
      <c r="M189" s="2855">
        <v>42150</v>
      </c>
      <c r="N189" s="2855">
        <v>42563</v>
      </c>
      <c r="O189" s="2855">
        <v>42964</v>
      </c>
      <c r="P189" s="2854"/>
      <c r="Q189" s="2855">
        <v>43685</v>
      </c>
      <c r="R189" s="2854"/>
      <c r="S189" s="2855">
        <v>44062</v>
      </c>
      <c r="T189" s="2855"/>
      <c r="U189" s="2854"/>
      <c r="V189" s="2856">
        <v>44699</v>
      </c>
      <c r="W189" s="2855"/>
      <c r="X189" s="2855"/>
      <c r="Y189" s="2854">
        <v>2022</v>
      </c>
      <c r="Z189" s="2854" t="s">
        <v>1411</v>
      </c>
      <c r="AA189" s="2854" t="s">
        <v>1412</v>
      </c>
      <c r="AB189" s="2854" t="s">
        <v>1407</v>
      </c>
      <c r="AC189" s="2854"/>
      <c r="AD189" s="2854" t="s">
        <v>292</v>
      </c>
      <c r="AE189" s="2854" t="s">
        <v>1356</v>
      </c>
      <c r="AF189" s="2854"/>
    </row>
    <row r="190" spans="1:32">
      <c r="A190" s="2852" t="s">
        <v>1346</v>
      </c>
      <c r="B190" s="2852" t="s">
        <v>1413</v>
      </c>
      <c r="C190" s="2852" t="s">
        <v>1414</v>
      </c>
      <c r="D190" s="2853" t="s">
        <v>1415</v>
      </c>
      <c r="E190" s="2853" t="s">
        <v>1416</v>
      </c>
      <c r="F190" s="2852" t="s">
        <v>1417</v>
      </c>
      <c r="G190" s="2852" t="s">
        <v>1396</v>
      </c>
      <c r="H190" s="2852">
        <v>3073</v>
      </c>
      <c r="I190" s="2854" t="s">
        <v>117</v>
      </c>
      <c r="J190" s="2854" t="s">
        <v>289</v>
      </c>
      <c r="K190" s="2854"/>
      <c r="L190" s="2854"/>
      <c r="M190" s="2854"/>
      <c r="N190" s="2854"/>
      <c r="O190" s="2854"/>
      <c r="P190" s="2854"/>
      <c r="Q190" s="2855">
        <v>43634</v>
      </c>
      <c r="R190" s="2854"/>
      <c r="S190" s="2854"/>
      <c r="T190" s="2854"/>
      <c r="U190" s="2854"/>
      <c r="V190" s="2868">
        <v>44847</v>
      </c>
      <c r="W190" s="2868"/>
      <c r="X190" s="2855"/>
      <c r="Y190" s="2854">
        <v>2022</v>
      </c>
      <c r="Z190" s="2854" t="s">
        <v>1418</v>
      </c>
      <c r="AA190" s="2865" t="s">
        <v>1419</v>
      </c>
      <c r="AB190" s="2854" t="s">
        <v>1420</v>
      </c>
      <c r="AC190" s="2854" t="s">
        <v>1421</v>
      </c>
      <c r="AD190" s="2854" t="s">
        <v>292</v>
      </c>
      <c r="AE190" s="2854" t="s">
        <v>1356</v>
      </c>
      <c r="AF190" s="2854"/>
    </row>
    <row r="191" spans="1:32">
      <c r="A191" s="2852" t="s">
        <v>1346</v>
      </c>
      <c r="B191" s="2852" t="s">
        <v>1422</v>
      </c>
      <c r="C191" s="2852" t="s">
        <v>1423</v>
      </c>
      <c r="D191" s="2853" t="s">
        <v>1424</v>
      </c>
      <c r="E191" s="2853" t="s">
        <v>1425</v>
      </c>
      <c r="F191" s="2852" t="s">
        <v>1426</v>
      </c>
      <c r="G191" s="2852" t="s">
        <v>1362</v>
      </c>
      <c r="H191" s="2852">
        <v>3070</v>
      </c>
      <c r="I191" s="2854" t="s">
        <v>128</v>
      </c>
      <c r="J191" s="2854" t="s">
        <v>289</v>
      </c>
      <c r="K191" s="2854"/>
      <c r="L191" s="2854"/>
      <c r="M191" s="2854"/>
      <c r="N191" s="2854"/>
      <c r="O191" s="2854"/>
      <c r="P191" s="2854"/>
      <c r="Q191" s="2854"/>
      <c r="R191" s="2854"/>
      <c r="S191" s="2854"/>
      <c r="T191" s="2854"/>
      <c r="U191" s="2854"/>
      <c r="V191" s="2854"/>
      <c r="W191" s="2854"/>
      <c r="X191" s="2854"/>
      <c r="Y191" s="2854"/>
      <c r="Z191" s="2854"/>
      <c r="AA191" s="2854"/>
      <c r="AB191" s="2854"/>
      <c r="AC191" s="2854"/>
      <c r="AD191" s="2854" t="s">
        <v>292</v>
      </c>
      <c r="AE191" s="2854" t="s">
        <v>1356</v>
      </c>
      <c r="AF191" s="2854"/>
    </row>
    <row r="192" spans="1:32">
      <c r="A192" s="2852" t="s">
        <v>1346</v>
      </c>
      <c r="B192" s="2852" t="s">
        <v>1427</v>
      </c>
      <c r="C192" s="2852" t="s">
        <v>1428</v>
      </c>
      <c r="D192" s="2852" t="s">
        <v>381</v>
      </c>
      <c r="E192" s="2853" t="s">
        <v>1429</v>
      </c>
      <c r="F192" s="2852" t="s">
        <v>1430</v>
      </c>
      <c r="G192" s="2852" t="s">
        <v>1376</v>
      </c>
      <c r="H192" s="2852">
        <v>3072</v>
      </c>
      <c r="I192" s="2854" t="s">
        <v>178</v>
      </c>
      <c r="J192" s="2854" t="s">
        <v>289</v>
      </c>
      <c r="K192" s="2854"/>
      <c r="L192" s="2854"/>
      <c r="M192" s="2854"/>
      <c r="N192" s="2854"/>
      <c r="O192" s="2854"/>
      <c r="P192" s="2854"/>
      <c r="Q192" s="2854"/>
      <c r="R192" s="2854"/>
      <c r="S192" s="2854"/>
      <c r="T192" s="2854"/>
      <c r="U192" s="2854"/>
      <c r="V192" s="2854"/>
      <c r="W192" s="2854"/>
      <c r="X192" s="2854"/>
      <c r="Y192" s="2854"/>
      <c r="Z192" s="2854"/>
      <c r="AA192" s="2854"/>
      <c r="AB192" s="2854"/>
      <c r="AC192" s="2854"/>
      <c r="AD192" s="2854" t="s">
        <v>292</v>
      </c>
      <c r="AE192" s="2854" t="s">
        <v>1356</v>
      </c>
      <c r="AF192" s="2854"/>
    </row>
    <row r="193" spans="1:32">
      <c r="A193" s="2852" t="s">
        <v>1346</v>
      </c>
      <c r="B193" s="2852" t="s">
        <v>1431</v>
      </c>
      <c r="C193" s="2852" t="s">
        <v>1432</v>
      </c>
      <c r="D193" s="2853" t="s">
        <v>1433</v>
      </c>
      <c r="E193" s="2853" t="s">
        <v>1434</v>
      </c>
      <c r="F193" s="2852" t="s">
        <v>1435</v>
      </c>
      <c r="G193" s="2852" t="s">
        <v>1376</v>
      </c>
      <c r="H193" s="2852">
        <v>3072</v>
      </c>
      <c r="I193" s="2854" t="s">
        <v>117</v>
      </c>
      <c r="J193" s="2854" t="s">
        <v>289</v>
      </c>
      <c r="K193" s="2854"/>
      <c r="L193" s="2854"/>
      <c r="M193" s="2854"/>
      <c r="N193" s="2854"/>
      <c r="O193" s="2854"/>
      <c r="P193" s="2854"/>
      <c r="Q193" s="2854"/>
      <c r="R193" s="2854"/>
      <c r="S193" s="2854"/>
      <c r="T193" s="2854"/>
      <c r="U193" s="2854"/>
      <c r="V193" s="2854"/>
      <c r="W193" s="2854"/>
      <c r="X193" s="2854"/>
      <c r="Y193" s="2854"/>
      <c r="Z193" s="2854" t="s">
        <v>1436</v>
      </c>
      <c r="AA193" s="2854" t="s">
        <v>1437</v>
      </c>
      <c r="AB193" s="2854" t="s">
        <v>1438</v>
      </c>
      <c r="AC193" s="2854" t="s">
        <v>1439</v>
      </c>
      <c r="AD193" s="2854" t="s">
        <v>292</v>
      </c>
      <c r="AE193" s="2854" t="s">
        <v>1356</v>
      </c>
      <c r="AF193" s="2854"/>
    </row>
    <row r="194" spans="1:32" ht="15">
      <c r="A194" s="2852" t="s">
        <v>1346</v>
      </c>
      <c r="B194" s="2852" t="s">
        <v>1440</v>
      </c>
      <c r="C194" s="2852" t="s">
        <v>1441</v>
      </c>
      <c r="D194" s="2853" t="s">
        <v>1442</v>
      </c>
      <c r="E194" s="2853" t="s">
        <v>1443</v>
      </c>
      <c r="F194" s="2852" t="s">
        <v>1444</v>
      </c>
      <c r="G194" s="2852" t="s">
        <v>1445</v>
      </c>
      <c r="H194" s="2852">
        <v>3071</v>
      </c>
      <c r="I194" s="2854" t="s">
        <v>117</v>
      </c>
      <c r="J194" s="2854" t="s">
        <v>289</v>
      </c>
      <c r="K194" s="2854"/>
      <c r="L194" s="2854"/>
      <c r="M194" s="2855">
        <v>42328</v>
      </c>
      <c r="N194" s="2855">
        <v>42691</v>
      </c>
      <c r="O194" s="2854"/>
      <c r="P194" s="2855">
        <v>43427</v>
      </c>
      <c r="Q194" s="2855">
        <v>43795</v>
      </c>
      <c r="R194" s="2854"/>
      <c r="S194" s="2855">
        <v>44165</v>
      </c>
      <c r="T194" s="2855"/>
      <c r="U194" s="2854"/>
      <c r="V194" s="2854"/>
      <c r="W194" s="2855">
        <v>45258</v>
      </c>
      <c r="X194" s="2855"/>
      <c r="Y194" s="2854">
        <v>2023</v>
      </c>
      <c r="Z194" s="2854" t="s">
        <v>1446</v>
      </c>
      <c r="AA194" s="2866" t="s">
        <v>1447</v>
      </c>
      <c r="AB194" s="2854" t="s">
        <v>1448</v>
      </c>
      <c r="AC194" s="2854"/>
      <c r="AD194" s="2854" t="s">
        <v>292</v>
      </c>
      <c r="AE194" s="2854" t="s">
        <v>1356</v>
      </c>
      <c r="AF194" s="2854"/>
    </row>
    <row r="195" spans="1:32">
      <c r="A195" s="2852" t="s">
        <v>1346</v>
      </c>
      <c r="B195" s="2852" t="s">
        <v>1449</v>
      </c>
      <c r="C195" s="2852" t="s">
        <v>1450</v>
      </c>
      <c r="D195" s="2853" t="s">
        <v>1451</v>
      </c>
      <c r="E195" s="2853" t="s">
        <v>1452</v>
      </c>
      <c r="F195" s="2852" t="s">
        <v>1361</v>
      </c>
      <c r="G195" s="2852" t="s">
        <v>1445</v>
      </c>
      <c r="H195" s="2852">
        <v>3071</v>
      </c>
      <c r="I195" s="2854" t="s">
        <v>117</v>
      </c>
      <c r="J195" s="2854" t="s">
        <v>289</v>
      </c>
      <c r="K195" s="2854"/>
      <c r="L195" s="2854"/>
      <c r="M195" s="2854"/>
      <c r="N195" s="2854"/>
      <c r="O195" s="2854"/>
      <c r="P195" s="2854"/>
      <c r="Q195" s="2854"/>
      <c r="R195" s="2854"/>
      <c r="S195" s="2854"/>
      <c r="T195" s="2854"/>
      <c r="U195" s="2854"/>
      <c r="V195" s="2854"/>
      <c r="W195" s="2854"/>
      <c r="X195" s="2854"/>
      <c r="Y195" s="2854"/>
      <c r="Z195" s="2854"/>
      <c r="AA195" s="2854"/>
      <c r="AB195" s="2854"/>
      <c r="AC195" s="2854"/>
      <c r="AD195" s="2854" t="s">
        <v>292</v>
      </c>
      <c r="AE195" s="2854" t="s">
        <v>1356</v>
      </c>
      <c r="AF195" s="2854"/>
    </row>
    <row r="196" spans="1:32" ht="15">
      <c r="A196" s="2852" t="s">
        <v>1346</v>
      </c>
      <c r="B196" s="2852" t="s">
        <v>1453</v>
      </c>
      <c r="C196" s="2852" t="s">
        <v>1454</v>
      </c>
      <c r="D196" s="2853" t="s">
        <v>1455</v>
      </c>
      <c r="E196" s="2853" t="s">
        <v>1456</v>
      </c>
      <c r="F196" s="2852" t="s">
        <v>1457</v>
      </c>
      <c r="G196" s="2852" t="s">
        <v>1396</v>
      </c>
      <c r="H196" s="2852">
        <v>3073</v>
      </c>
      <c r="I196" s="2854" t="s">
        <v>117</v>
      </c>
      <c r="J196" s="2854" t="s">
        <v>289</v>
      </c>
      <c r="K196" s="2854">
        <v>72</v>
      </c>
      <c r="L196" s="2855">
        <v>41817</v>
      </c>
      <c r="M196" s="2854"/>
      <c r="N196" s="2855">
        <v>42538</v>
      </c>
      <c r="O196" s="2855">
        <v>42964</v>
      </c>
      <c r="P196" s="2855">
        <v>43335</v>
      </c>
      <c r="Q196" s="2855">
        <v>43724</v>
      </c>
      <c r="R196" s="2855">
        <v>43888</v>
      </c>
      <c r="S196" s="2854"/>
      <c r="T196" s="2855">
        <v>44279</v>
      </c>
      <c r="U196" s="2854"/>
      <c r="V196" s="2854"/>
      <c r="W196" s="2854"/>
      <c r="X196" s="2854"/>
      <c r="Y196" s="2854">
        <v>2022</v>
      </c>
      <c r="Z196" s="2854" t="s">
        <v>1458</v>
      </c>
      <c r="AA196" s="2857" t="s">
        <v>1459</v>
      </c>
      <c r="AB196" s="2854" t="s">
        <v>1460</v>
      </c>
      <c r="AC196" s="2854" t="s">
        <v>1461</v>
      </c>
      <c r="AD196" s="2854" t="s">
        <v>292</v>
      </c>
      <c r="AE196" s="2854" t="s">
        <v>1356</v>
      </c>
      <c r="AF196" s="2854"/>
    </row>
    <row r="197" spans="1:32">
      <c r="A197" s="2845" t="s">
        <v>1462</v>
      </c>
      <c r="B197" s="2846" t="s">
        <v>1463</v>
      </c>
      <c r="C197" s="2848" t="s">
        <v>1464</v>
      </c>
      <c r="D197" s="2861" t="s">
        <v>1465</v>
      </c>
      <c r="E197" s="2847" t="s">
        <v>1466</v>
      </c>
      <c r="F197" s="2848" t="s">
        <v>1467</v>
      </c>
      <c r="G197" s="2845" t="s">
        <v>1468</v>
      </c>
      <c r="H197" s="2845">
        <v>3875</v>
      </c>
      <c r="I197" s="2849" t="s">
        <v>117</v>
      </c>
      <c r="J197" s="2849" t="s">
        <v>118</v>
      </c>
      <c r="K197" s="2849"/>
      <c r="L197" s="2849"/>
      <c r="M197" s="2849"/>
      <c r="N197" s="2849"/>
      <c r="O197" s="2849"/>
      <c r="P197" s="2849"/>
      <c r="Q197" s="2849"/>
      <c r="R197" s="2849"/>
      <c r="S197" s="2850">
        <v>44081</v>
      </c>
      <c r="T197" s="2850"/>
      <c r="U197" s="2849"/>
      <c r="V197" s="2849"/>
      <c r="W197" s="2849"/>
      <c r="X197" s="2849"/>
      <c r="Y197" s="2849">
        <v>2022</v>
      </c>
      <c r="Z197" s="2849" t="s">
        <v>1469</v>
      </c>
      <c r="AA197" s="2860" t="s">
        <v>1470</v>
      </c>
      <c r="AB197" s="2849" t="s">
        <v>1464</v>
      </c>
      <c r="AC197" s="2849" t="s">
        <v>239</v>
      </c>
      <c r="AD197" s="2849" t="s">
        <v>121</v>
      </c>
      <c r="AE197" s="2849"/>
      <c r="AF197" s="2849"/>
    </row>
    <row r="198" spans="1:32">
      <c r="A198" s="2845" t="s">
        <v>1462</v>
      </c>
      <c r="B198" s="2846" t="s">
        <v>1471</v>
      </c>
      <c r="C198" s="2848" t="s">
        <v>1472</v>
      </c>
      <c r="D198" s="2869" t="s">
        <v>1473</v>
      </c>
      <c r="E198" s="2847" t="s">
        <v>1474</v>
      </c>
      <c r="F198" s="2848" t="s">
        <v>1475</v>
      </c>
      <c r="G198" s="2845" t="s">
        <v>1476</v>
      </c>
      <c r="H198" s="2845">
        <v>3890</v>
      </c>
      <c r="I198" s="2849" t="s">
        <v>117</v>
      </c>
      <c r="J198" s="2849" t="s">
        <v>118</v>
      </c>
      <c r="K198" s="2849"/>
      <c r="L198" s="2849"/>
      <c r="M198" s="2849"/>
      <c r="N198" s="2849"/>
      <c r="O198" s="2849"/>
      <c r="P198" s="2849"/>
      <c r="Q198" s="2850">
        <v>43523</v>
      </c>
      <c r="R198" s="2849"/>
      <c r="S198" s="2849"/>
      <c r="T198" s="2849"/>
      <c r="U198" s="2849"/>
      <c r="V198" s="2849"/>
      <c r="W198" s="2849"/>
      <c r="X198" s="2849"/>
      <c r="Y198" s="2849"/>
      <c r="Z198" s="2849" t="s">
        <v>1477</v>
      </c>
      <c r="AA198" s="2860" t="s">
        <v>1478</v>
      </c>
      <c r="AB198" s="2849" t="s">
        <v>1472</v>
      </c>
      <c r="AC198" s="2849"/>
      <c r="AD198" s="2849" t="s">
        <v>121</v>
      </c>
      <c r="AE198" s="2849"/>
      <c r="AF198" s="2849"/>
    </row>
    <row r="199" spans="1:32">
      <c r="A199" s="2845" t="s">
        <v>1462</v>
      </c>
      <c r="B199" s="2846" t="s">
        <v>1479</v>
      </c>
      <c r="C199" s="2845" t="s">
        <v>1480</v>
      </c>
      <c r="D199" s="2869" t="s">
        <v>1481</v>
      </c>
      <c r="E199" s="2847" t="s">
        <v>1482</v>
      </c>
      <c r="F199" s="2845" t="s">
        <v>1483</v>
      </c>
      <c r="G199" s="2845" t="s">
        <v>1468</v>
      </c>
      <c r="H199" s="2845">
        <v>3875</v>
      </c>
      <c r="I199" s="2849" t="s">
        <v>211</v>
      </c>
      <c r="J199" s="2849" t="s">
        <v>118</v>
      </c>
      <c r="K199" s="2849">
        <v>11</v>
      </c>
      <c r="L199" s="2849"/>
      <c r="M199" s="2849"/>
      <c r="N199" s="2849"/>
      <c r="O199" s="2849"/>
      <c r="P199" s="2849"/>
      <c r="Q199" s="2849"/>
      <c r="R199" s="2849"/>
      <c r="S199" s="2849"/>
      <c r="T199" s="2849"/>
      <c r="U199" s="2850">
        <v>44496</v>
      </c>
      <c r="V199" s="2850"/>
      <c r="W199" s="2850"/>
      <c r="X199" s="2850"/>
      <c r="Y199" s="2849"/>
      <c r="Z199" s="2849" t="s">
        <v>1484</v>
      </c>
      <c r="AA199" s="2860" t="s">
        <v>1485</v>
      </c>
      <c r="AB199" s="2849" t="s">
        <v>1486</v>
      </c>
      <c r="AC199" s="2849"/>
      <c r="AD199" s="2849" t="s">
        <v>121</v>
      </c>
      <c r="AE199" s="2849"/>
      <c r="AF199" s="2849"/>
    </row>
    <row r="200" spans="1:32">
      <c r="A200" s="2845" t="s">
        <v>1462</v>
      </c>
      <c r="B200" s="2846" t="s">
        <v>1487</v>
      </c>
      <c r="C200" s="2848" t="s">
        <v>1488</v>
      </c>
      <c r="D200" s="2869" t="s">
        <v>1489</v>
      </c>
      <c r="E200" s="2847" t="s">
        <v>1490</v>
      </c>
      <c r="F200" s="2848" t="s">
        <v>1491</v>
      </c>
      <c r="G200" s="2845" t="s">
        <v>1492</v>
      </c>
      <c r="H200" s="2845">
        <v>3909</v>
      </c>
      <c r="I200" s="2849" t="s">
        <v>117</v>
      </c>
      <c r="J200" s="2849" t="s">
        <v>118</v>
      </c>
      <c r="K200" s="2849"/>
      <c r="L200" s="2849"/>
      <c r="M200" s="2849"/>
      <c r="N200" s="2849"/>
      <c r="O200" s="2849"/>
      <c r="P200" s="2849"/>
      <c r="Q200" s="2849"/>
      <c r="R200" s="2849"/>
      <c r="S200" s="2849"/>
      <c r="T200" s="2849"/>
      <c r="U200" s="2849"/>
      <c r="V200" s="2849"/>
      <c r="W200" s="2849"/>
      <c r="X200" s="2849"/>
      <c r="Y200" s="2849"/>
      <c r="Z200" s="2849"/>
      <c r="AA200" s="2849"/>
      <c r="AB200" s="2849"/>
      <c r="AC200" s="2849"/>
      <c r="AD200" s="2849" t="s">
        <v>121</v>
      </c>
      <c r="AE200" s="2849"/>
      <c r="AF200" s="2849"/>
    </row>
    <row r="201" spans="1:32">
      <c r="A201" s="2845" t="s">
        <v>1462</v>
      </c>
      <c r="B201" s="2846" t="s">
        <v>1493</v>
      </c>
      <c r="C201" s="2848" t="s">
        <v>1494</v>
      </c>
      <c r="D201" s="2861" t="s">
        <v>1495</v>
      </c>
      <c r="E201" s="2847" t="s">
        <v>1496</v>
      </c>
      <c r="F201" s="2848" t="s">
        <v>1497</v>
      </c>
      <c r="G201" s="2845" t="s">
        <v>1498</v>
      </c>
      <c r="H201" s="2845">
        <v>3892</v>
      </c>
      <c r="I201" s="2849" t="s">
        <v>117</v>
      </c>
      <c r="J201" s="2849" t="s">
        <v>118</v>
      </c>
      <c r="K201" s="2849"/>
      <c r="L201" s="2849"/>
      <c r="M201" s="2849"/>
      <c r="N201" s="2849"/>
      <c r="O201" s="2849"/>
      <c r="P201" s="2849"/>
      <c r="Q201" s="2849"/>
      <c r="R201" s="2849"/>
      <c r="S201" s="2849"/>
      <c r="T201" s="2849"/>
      <c r="U201" s="2849"/>
      <c r="V201" s="2849"/>
      <c r="W201" s="2849"/>
      <c r="X201" s="2849"/>
      <c r="Y201" s="2849"/>
      <c r="Z201" s="2849"/>
      <c r="AA201" s="2849"/>
      <c r="AB201" s="2849"/>
      <c r="AC201" s="2849"/>
      <c r="AD201" s="2849" t="s">
        <v>121</v>
      </c>
      <c r="AE201" s="2849"/>
      <c r="AF201" s="2849"/>
    </row>
    <row r="202" spans="1:32">
      <c r="A202" s="2845" t="s">
        <v>1462</v>
      </c>
      <c r="B202" s="2846" t="s">
        <v>1499</v>
      </c>
      <c r="C202" s="2848" t="s">
        <v>1500</v>
      </c>
      <c r="D202" s="2861" t="s">
        <v>1501</v>
      </c>
      <c r="E202" s="2847" t="s">
        <v>1502</v>
      </c>
      <c r="F202" s="2848" t="s">
        <v>1503</v>
      </c>
      <c r="G202" s="2845" t="s">
        <v>1468</v>
      </c>
      <c r="H202" s="2845">
        <v>3875</v>
      </c>
      <c r="I202" s="2849" t="s">
        <v>128</v>
      </c>
      <c r="J202" s="2849" t="s">
        <v>118</v>
      </c>
      <c r="K202" s="2849"/>
      <c r="L202" s="2849"/>
      <c r="M202" s="2849"/>
      <c r="N202" s="2849"/>
      <c r="O202" s="2849"/>
      <c r="P202" s="2849"/>
      <c r="Q202" s="2849"/>
      <c r="R202" s="2849"/>
      <c r="S202" s="2850">
        <v>44076</v>
      </c>
      <c r="T202" s="2850"/>
      <c r="U202" s="2849"/>
      <c r="V202" s="2849"/>
      <c r="W202" s="2849"/>
      <c r="X202" s="2849"/>
      <c r="Y202" s="2849"/>
      <c r="Z202" s="2849" t="s">
        <v>1504</v>
      </c>
      <c r="AA202" s="2849" t="s">
        <v>1505</v>
      </c>
      <c r="AB202" s="2849"/>
      <c r="AC202" s="2849"/>
      <c r="AD202" s="2849" t="s">
        <v>121</v>
      </c>
      <c r="AE202" s="2849"/>
      <c r="AF202" s="2849"/>
    </row>
    <row r="203" spans="1:32">
      <c r="A203" s="2845" t="s">
        <v>1462</v>
      </c>
      <c r="B203" s="2846" t="s">
        <v>1506</v>
      </c>
      <c r="C203" s="2848" t="s">
        <v>1507</v>
      </c>
      <c r="D203" s="2861" t="s">
        <v>1508</v>
      </c>
      <c r="E203" s="2847" t="s">
        <v>1509</v>
      </c>
      <c r="F203" s="2848" t="s">
        <v>1510</v>
      </c>
      <c r="G203" s="2845" t="s">
        <v>1468</v>
      </c>
      <c r="H203" s="2845">
        <v>3875</v>
      </c>
      <c r="I203" s="2849" t="s">
        <v>178</v>
      </c>
      <c r="J203" s="2849" t="s">
        <v>118</v>
      </c>
      <c r="K203" s="2849"/>
      <c r="L203" s="2849"/>
      <c r="M203" s="2849"/>
      <c r="N203" s="2849"/>
      <c r="O203" s="2849"/>
      <c r="P203" s="2849"/>
      <c r="Q203" s="2849"/>
      <c r="R203" s="2849"/>
      <c r="S203" s="2850">
        <v>44117</v>
      </c>
      <c r="T203" s="2850"/>
      <c r="U203" s="2849"/>
      <c r="V203" s="2849"/>
      <c r="W203" s="2849"/>
      <c r="X203" s="2849"/>
      <c r="Y203" s="2849">
        <v>2022</v>
      </c>
      <c r="Z203" s="2849" t="s">
        <v>1511</v>
      </c>
      <c r="AA203" s="2860" t="s">
        <v>1512</v>
      </c>
      <c r="AB203" s="2849"/>
      <c r="AC203" s="2849"/>
      <c r="AD203" s="2849" t="s">
        <v>121</v>
      </c>
      <c r="AE203" s="2849"/>
      <c r="AF203" s="2849"/>
    </row>
    <row r="204" spans="1:32">
      <c r="A204" s="2845" t="s">
        <v>1462</v>
      </c>
      <c r="B204" s="2846" t="s">
        <v>1513</v>
      </c>
      <c r="C204" s="2848" t="s">
        <v>1514</v>
      </c>
      <c r="D204" s="2861" t="s">
        <v>1515</v>
      </c>
      <c r="E204" s="2847" t="s">
        <v>1516</v>
      </c>
      <c r="F204" s="2848" t="s">
        <v>1517</v>
      </c>
      <c r="G204" s="2845" t="s">
        <v>1518</v>
      </c>
      <c r="H204" s="2845">
        <v>3888</v>
      </c>
      <c r="I204" s="2849" t="s">
        <v>117</v>
      </c>
      <c r="J204" s="2849" t="s">
        <v>118</v>
      </c>
      <c r="K204" s="2849"/>
      <c r="L204" s="2849"/>
      <c r="M204" s="2849"/>
      <c r="N204" s="2849"/>
      <c r="O204" s="2850">
        <v>42857</v>
      </c>
      <c r="P204" s="2849"/>
      <c r="Q204" s="2849"/>
      <c r="R204" s="2849"/>
      <c r="S204" s="2849"/>
      <c r="T204" s="2849"/>
      <c r="U204" s="2849"/>
      <c r="V204" s="2849"/>
      <c r="W204" s="2849"/>
      <c r="X204" s="2849"/>
      <c r="Y204" s="2849"/>
      <c r="Z204" s="2849"/>
      <c r="AA204" s="2849"/>
      <c r="AB204" s="2849"/>
      <c r="AC204" s="2849"/>
      <c r="AD204" s="2849" t="s">
        <v>121</v>
      </c>
      <c r="AE204" s="2849"/>
      <c r="AF204" s="2849"/>
    </row>
    <row r="205" spans="1:32">
      <c r="A205" s="2845" t="s">
        <v>1462</v>
      </c>
      <c r="B205" s="2846" t="s">
        <v>1519</v>
      </c>
      <c r="C205" s="2848" t="s">
        <v>1520</v>
      </c>
      <c r="D205" s="2861" t="s">
        <v>1521</v>
      </c>
      <c r="E205" s="2847" t="s">
        <v>1522</v>
      </c>
      <c r="F205" s="2848" t="s">
        <v>1523</v>
      </c>
      <c r="G205" s="2845" t="s">
        <v>1524</v>
      </c>
      <c r="H205" s="2845">
        <v>3896</v>
      </c>
      <c r="I205" s="2849" t="s">
        <v>117</v>
      </c>
      <c r="J205" s="2849" t="s">
        <v>118</v>
      </c>
      <c r="K205" s="2849"/>
      <c r="L205" s="2849"/>
      <c r="M205" s="2849"/>
      <c r="N205" s="2849"/>
      <c r="O205" s="2849"/>
      <c r="P205" s="2849"/>
      <c r="Q205" s="2849"/>
      <c r="R205" s="2849"/>
      <c r="S205" s="2849"/>
      <c r="T205" s="2849"/>
      <c r="U205" s="2849"/>
      <c r="V205" s="2849"/>
      <c r="W205" s="2849"/>
      <c r="X205" s="2849"/>
      <c r="Y205" s="2849">
        <v>2022</v>
      </c>
      <c r="Z205" s="2849" t="s">
        <v>1525</v>
      </c>
      <c r="AA205" s="2860" t="s">
        <v>1526</v>
      </c>
      <c r="AB205" s="2849" t="s">
        <v>1520</v>
      </c>
      <c r="AC205" s="2849" t="s">
        <v>1527</v>
      </c>
      <c r="AD205" s="2849" t="s">
        <v>121</v>
      </c>
      <c r="AE205" s="2849"/>
      <c r="AF205" s="2849"/>
    </row>
    <row r="206" spans="1:32" ht="15">
      <c r="A206" s="2852" t="s">
        <v>1528</v>
      </c>
      <c r="B206" s="2852" t="s">
        <v>1529</v>
      </c>
      <c r="C206" s="2852" t="s">
        <v>1530</v>
      </c>
      <c r="D206" s="2853" t="s">
        <v>1531</v>
      </c>
      <c r="E206" s="2853" t="s">
        <v>1532</v>
      </c>
      <c r="F206" s="2852" t="s">
        <v>1533</v>
      </c>
      <c r="G206" s="2852" t="s">
        <v>1534</v>
      </c>
      <c r="H206" s="2852">
        <v>3911</v>
      </c>
      <c r="I206" s="2854" t="s">
        <v>178</v>
      </c>
      <c r="J206" s="2854" t="s">
        <v>1</v>
      </c>
      <c r="K206" s="2854">
        <v>45</v>
      </c>
      <c r="L206" s="2854"/>
      <c r="M206" s="2854"/>
      <c r="N206" s="2854"/>
      <c r="O206" s="2855">
        <v>42906</v>
      </c>
      <c r="P206" s="2855">
        <v>43263</v>
      </c>
      <c r="Q206" s="2855">
        <v>43627</v>
      </c>
      <c r="R206" s="2854"/>
      <c r="S206" s="2854"/>
      <c r="T206" s="2854"/>
      <c r="U206" s="2854"/>
      <c r="V206" s="2856">
        <v>44721</v>
      </c>
      <c r="W206" s="2855">
        <v>45217</v>
      </c>
      <c r="X206" s="2855"/>
      <c r="Y206" s="2854">
        <v>2023</v>
      </c>
      <c r="Z206" s="2854" t="s">
        <v>1535</v>
      </c>
      <c r="AA206" s="2866" t="s">
        <v>1536</v>
      </c>
      <c r="AB206" s="2854" t="s">
        <v>1537</v>
      </c>
      <c r="AC206" s="2854" t="s">
        <v>488</v>
      </c>
      <c r="AD206" s="2854" t="s">
        <v>452</v>
      </c>
      <c r="AE206" s="2854" t="s">
        <v>1538</v>
      </c>
      <c r="AF206" s="2854"/>
    </row>
    <row r="207" spans="1:32">
      <c r="A207" s="2852" t="s">
        <v>1528</v>
      </c>
      <c r="B207" s="2852" t="s">
        <v>1539</v>
      </c>
      <c r="C207" s="2852" t="s">
        <v>1540</v>
      </c>
      <c r="D207" s="2853" t="s">
        <v>1541</v>
      </c>
      <c r="E207" s="2853" t="s">
        <v>1542</v>
      </c>
      <c r="F207" s="2852" t="s">
        <v>1543</v>
      </c>
      <c r="G207" s="2852" t="s">
        <v>1544</v>
      </c>
      <c r="H207" s="2852">
        <v>3201</v>
      </c>
      <c r="I207" s="2854" t="s">
        <v>117</v>
      </c>
      <c r="J207" s="2854" t="s">
        <v>1</v>
      </c>
      <c r="K207" s="2854">
        <v>145</v>
      </c>
      <c r="L207" s="2854"/>
      <c r="M207" s="2855">
        <v>42156</v>
      </c>
      <c r="N207" s="2855">
        <v>42493</v>
      </c>
      <c r="O207" s="2855">
        <v>42864</v>
      </c>
      <c r="P207" s="2855">
        <v>43269</v>
      </c>
      <c r="Q207" s="2854"/>
      <c r="R207" s="2854"/>
      <c r="S207" s="2854"/>
      <c r="T207" s="2855">
        <v>44334</v>
      </c>
      <c r="U207" s="2854"/>
      <c r="V207" s="2856">
        <v>44705</v>
      </c>
      <c r="W207" s="2855">
        <v>45125</v>
      </c>
      <c r="X207" s="2855"/>
      <c r="Y207" s="2854">
        <v>2023</v>
      </c>
      <c r="Z207" s="2854" t="s">
        <v>1545</v>
      </c>
      <c r="AA207" s="2854" t="s">
        <v>1546</v>
      </c>
      <c r="AB207" s="2854" t="s">
        <v>1540</v>
      </c>
      <c r="AC207" s="2854" t="s">
        <v>1547</v>
      </c>
      <c r="AD207" s="2854" t="s">
        <v>452</v>
      </c>
      <c r="AE207" s="2854" t="s">
        <v>1538</v>
      </c>
      <c r="AF207" s="2854"/>
    </row>
    <row r="208" spans="1:32" ht="15">
      <c r="A208" s="2852" t="s">
        <v>1528</v>
      </c>
      <c r="B208" s="2852" t="s">
        <v>1548</v>
      </c>
      <c r="C208" s="2852" t="s">
        <v>419</v>
      </c>
      <c r="D208" s="2852" t="s">
        <v>381</v>
      </c>
      <c r="E208" s="2877" t="s">
        <v>420</v>
      </c>
      <c r="F208" s="2852" t="s">
        <v>1549</v>
      </c>
      <c r="G208" s="2852" t="s">
        <v>31</v>
      </c>
      <c r="H208" s="2852">
        <v>3199</v>
      </c>
      <c r="I208" s="2854" t="s">
        <v>359</v>
      </c>
      <c r="J208" s="2854" t="s">
        <v>1</v>
      </c>
      <c r="K208" s="2854">
        <v>42</v>
      </c>
      <c r="L208" s="2854"/>
      <c r="M208" s="2854"/>
      <c r="N208" s="2855">
        <v>42509</v>
      </c>
      <c r="O208" s="2855">
        <v>42940</v>
      </c>
      <c r="P208" s="2855">
        <v>43305</v>
      </c>
      <c r="Q208" s="2855">
        <v>43622</v>
      </c>
      <c r="R208" s="2854"/>
      <c r="S208" s="2855">
        <v>43998</v>
      </c>
      <c r="T208" s="2855">
        <v>44249</v>
      </c>
      <c r="U208" s="2854"/>
      <c r="V208" s="2854"/>
      <c r="W208" s="2854"/>
      <c r="X208" s="2854"/>
      <c r="Y208" s="2854"/>
      <c r="Z208" s="2854" t="s">
        <v>1550</v>
      </c>
      <c r="AA208" s="2866" t="s">
        <v>1551</v>
      </c>
      <c r="AB208" s="2854"/>
      <c r="AC208" s="2854" t="s">
        <v>1552</v>
      </c>
      <c r="AD208" s="2854" t="s">
        <v>452</v>
      </c>
      <c r="AE208" s="2854" t="s">
        <v>1538</v>
      </c>
      <c r="AF208" s="2854"/>
    </row>
    <row r="209" spans="1:32">
      <c r="A209" s="2852" t="s">
        <v>1528</v>
      </c>
      <c r="B209" s="2852" t="s">
        <v>1553</v>
      </c>
      <c r="C209" s="2852" t="s">
        <v>1554</v>
      </c>
      <c r="D209" s="2853" t="s">
        <v>1555</v>
      </c>
      <c r="E209" s="2853" t="s">
        <v>1556</v>
      </c>
      <c r="F209" s="2852" t="s">
        <v>1557</v>
      </c>
      <c r="G209" s="2852" t="s">
        <v>31</v>
      </c>
      <c r="H209" s="2852">
        <v>3199</v>
      </c>
      <c r="I209" s="2854" t="s">
        <v>178</v>
      </c>
      <c r="J209" s="2854" t="s">
        <v>1</v>
      </c>
      <c r="K209" s="2854">
        <v>45</v>
      </c>
      <c r="L209" s="2854"/>
      <c r="M209" s="2854"/>
      <c r="N209" s="2854"/>
      <c r="O209" s="2854"/>
      <c r="P209" s="2854"/>
      <c r="Q209" s="2855">
        <v>43752</v>
      </c>
      <c r="R209" s="2854"/>
      <c r="S209" s="2855">
        <v>44007</v>
      </c>
      <c r="T209" s="2855"/>
      <c r="U209" s="2854"/>
      <c r="V209" s="2854"/>
      <c r="W209" s="2854"/>
      <c r="X209" s="2854"/>
      <c r="Y209" s="2854"/>
      <c r="Z209" s="2854" t="s">
        <v>1558</v>
      </c>
      <c r="AA209" s="2854" t="s">
        <v>1559</v>
      </c>
      <c r="AB209" s="2854" t="s">
        <v>1560</v>
      </c>
      <c r="AC209" s="2854"/>
      <c r="AD209" s="2854" t="s">
        <v>452</v>
      </c>
      <c r="AE209" s="2854" t="s">
        <v>1538</v>
      </c>
      <c r="AF209" s="2854"/>
    </row>
    <row r="210" spans="1:32" ht="15">
      <c r="A210" s="2852" t="s">
        <v>1528</v>
      </c>
      <c r="B210" s="2852" t="s">
        <v>1561</v>
      </c>
      <c r="C210" s="2852" t="s">
        <v>1562</v>
      </c>
      <c r="D210" s="2853" t="s">
        <v>1563</v>
      </c>
      <c r="E210" s="2853" t="s">
        <v>1564</v>
      </c>
      <c r="F210" s="2852" t="s">
        <v>1565</v>
      </c>
      <c r="G210" s="2852" t="s">
        <v>1566</v>
      </c>
      <c r="H210" s="2852">
        <v>3910</v>
      </c>
      <c r="I210" s="2854" t="s">
        <v>117</v>
      </c>
      <c r="J210" s="2854" t="s">
        <v>1</v>
      </c>
      <c r="K210" s="2854">
        <v>294</v>
      </c>
      <c r="L210" s="2855">
        <v>41809</v>
      </c>
      <c r="M210" s="2855">
        <v>42222</v>
      </c>
      <c r="N210" s="2855">
        <v>42625</v>
      </c>
      <c r="O210" s="2855">
        <v>42905</v>
      </c>
      <c r="P210" s="2855">
        <v>43265</v>
      </c>
      <c r="Q210" s="2855">
        <v>43678</v>
      </c>
      <c r="R210" s="2854"/>
      <c r="S210" s="2854"/>
      <c r="T210" s="2855">
        <v>44341</v>
      </c>
      <c r="U210" s="2854"/>
      <c r="V210" s="2855">
        <v>44789</v>
      </c>
      <c r="W210" s="2855">
        <v>45146</v>
      </c>
      <c r="X210" s="2855"/>
      <c r="Y210" s="2854">
        <v>2023</v>
      </c>
      <c r="Z210" s="2854" t="s">
        <v>1567</v>
      </c>
      <c r="AA210" s="2866" t="s">
        <v>1568</v>
      </c>
      <c r="AB210" s="2854" t="s">
        <v>1569</v>
      </c>
      <c r="AC210" s="2854" t="s">
        <v>1570</v>
      </c>
      <c r="AD210" s="2854" t="s">
        <v>452</v>
      </c>
      <c r="AE210" s="2854" t="s">
        <v>1538</v>
      </c>
      <c r="AF210" s="2854"/>
    </row>
    <row r="211" spans="1:32" ht="15">
      <c r="A211" s="2852" t="s">
        <v>1528</v>
      </c>
      <c r="B211" s="2852" t="s">
        <v>1571</v>
      </c>
      <c r="C211" s="2852" t="s">
        <v>1572</v>
      </c>
      <c r="D211" s="2852" t="s">
        <v>381</v>
      </c>
      <c r="E211" s="2853" t="s">
        <v>1573</v>
      </c>
      <c r="F211" s="2852" t="s">
        <v>1574</v>
      </c>
      <c r="G211" s="2852" t="s">
        <v>1544</v>
      </c>
      <c r="H211" s="2852">
        <v>3201</v>
      </c>
      <c r="I211" s="2854" t="s">
        <v>178</v>
      </c>
      <c r="J211" s="2854" t="s">
        <v>1</v>
      </c>
      <c r="K211" s="2854">
        <v>60</v>
      </c>
      <c r="L211" s="2855">
        <v>41925</v>
      </c>
      <c r="M211" s="2855">
        <v>42051</v>
      </c>
      <c r="N211" s="2854"/>
      <c r="O211" s="2855">
        <v>42786</v>
      </c>
      <c r="P211" s="2855">
        <v>43220</v>
      </c>
      <c r="Q211" s="2855">
        <v>43528</v>
      </c>
      <c r="R211" s="2855">
        <v>43900</v>
      </c>
      <c r="S211" s="2854"/>
      <c r="T211" s="2855">
        <v>44257</v>
      </c>
      <c r="U211" s="2854"/>
      <c r="V211" s="2855">
        <v>44896</v>
      </c>
      <c r="W211" s="2855">
        <v>45211</v>
      </c>
      <c r="X211" s="2855"/>
      <c r="Y211" s="2854">
        <v>2023</v>
      </c>
      <c r="Z211" s="2878" t="s">
        <v>1575</v>
      </c>
      <c r="AA211" s="2857" t="s">
        <v>1576</v>
      </c>
      <c r="AB211" s="2878">
        <v>61416808381</v>
      </c>
      <c r="AC211" s="2854" t="s">
        <v>1421</v>
      </c>
      <c r="AD211" s="2854" t="s">
        <v>452</v>
      </c>
      <c r="AE211" s="2854" t="s">
        <v>1538</v>
      </c>
      <c r="AF211" s="2854"/>
    </row>
    <row r="212" spans="1:32" ht="15">
      <c r="A212" s="2852" t="s">
        <v>1528</v>
      </c>
      <c r="B212" s="2852" t="s">
        <v>1577</v>
      </c>
      <c r="C212" s="2852" t="s">
        <v>1578</v>
      </c>
      <c r="D212" s="2853" t="s">
        <v>1579</v>
      </c>
      <c r="E212" s="2853" t="s">
        <v>1580</v>
      </c>
      <c r="F212" s="2852" t="s">
        <v>1581</v>
      </c>
      <c r="G212" s="2852" t="s">
        <v>31</v>
      </c>
      <c r="H212" s="2852">
        <v>3199</v>
      </c>
      <c r="I212" s="2854" t="s">
        <v>117</v>
      </c>
      <c r="J212" s="2854" t="s">
        <v>1</v>
      </c>
      <c r="K212" s="2854">
        <v>300</v>
      </c>
      <c r="L212" s="2855">
        <v>41926</v>
      </c>
      <c r="M212" s="2855">
        <v>42213</v>
      </c>
      <c r="N212" s="2855">
        <v>42577</v>
      </c>
      <c r="O212" s="2855">
        <v>42948</v>
      </c>
      <c r="P212" s="2855">
        <v>43312</v>
      </c>
      <c r="Q212" s="2855">
        <v>43671</v>
      </c>
      <c r="R212" s="2854"/>
      <c r="S212" s="2854"/>
      <c r="T212" s="2854"/>
      <c r="U212" s="2854"/>
      <c r="V212" s="2855">
        <v>44771</v>
      </c>
      <c r="W212" s="2855">
        <v>45173</v>
      </c>
      <c r="X212" s="2855"/>
      <c r="Y212" s="2854">
        <v>2023</v>
      </c>
      <c r="Z212" s="2879" t="s">
        <v>1582</v>
      </c>
      <c r="AA212" s="2866" t="s">
        <v>1583</v>
      </c>
      <c r="AB212" s="2880" t="s">
        <v>1584</v>
      </c>
      <c r="AC212" s="2854" t="s">
        <v>1585</v>
      </c>
      <c r="AD212" s="2854" t="s">
        <v>452</v>
      </c>
      <c r="AE212" s="2854" t="s">
        <v>1538</v>
      </c>
      <c r="AF212" s="2854"/>
    </row>
    <row r="213" spans="1:32">
      <c r="A213" s="2852" t="s">
        <v>1528</v>
      </c>
      <c r="B213" s="2852" t="s">
        <v>1586</v>
      </c>
      <c r="C213" s="2852" t="s">
        <v>1587</v>
      </c>
      <c r="D213" s="2853" t="s">
        <v>1588</v>
      </c>
      <c r="E213" s="2853" t="s">
        <v>1589</v>
      </c>
      <c r="F213" s="2852" t="s">
        <v>1590</v>
      </c>
      <c r="G213" s="2852" t="s">
        <v>31</v>
      </c>
      <c r="H213" s="2852">
        <v>3199</v>
      </c>
      <c r="I213" s="2854" t="s">
        <v>211</v>
      </c>
      <c r="J213" s="2854" t="s">
        <v>1</v>
      </c>
      <c r="K213" s="2854"/>
      <c r="L213" s="2854"/>
      <c r="M213" s="2854"/>
      <c r="N213" s="2854"/>
      <c r="O213" s="2854"/>
      <c r="P213" s="2854"/>
      <c r="Q213" s="2854"/>
      <c r="R213" s="2854"/>
      <c r="S213" s="2854"/>
      <c r="T213" s="2854"/>
      <c r="U213" s="2854"/>
      <c r="V213" s="2854"/>
      <c r="W213" s="2854"/>
      <c r="X213" s="2854"/>
      <c r="Y213" s="2854"/>
      <c r="Z213" s="2854"/>
      <c r="AA213" s="2854"/>
      <c r="AB213" s="2854"/>
      <c r="AC213" s="2854"/>
      <c r="AD213" s="2854" t="s">
        <v>452</v>
      </c>
      <c r="AE213" s="2854" t="s">
        <v>1538</v>
      </c>
      <c r="AF213" s="2854"/>
    </row>
    <row r="214" spans="1:32" ht="15">
      <c r="A214" s="2852" t="s">
        <v>1528</v>
      </c>
      <c r="B214" s="2852" t="s">
        <v>1591</v>
      </c>
      <c r="C214" s="2852" t="s">
        <v>1592</v>
      </c>
      <c r="D214" s="2853" t="s">
        <v>1593</v>
      </c>
      <c r="E214" s="2877" t="s">
        <v>1594</v>
      </c>
      <c r="F214" s="2852" t="s">
        <v>1595</v>
      </c>
      <c r="G214" s="2852" t="s">
        <v>31</v>
      </c>
      <c r="H214" s="2852">
        <v>3199</v>
      </c>
      <c r="I214" s="2854" t="s">
        <v>128</v>
      </c>
      <c r="J214" s="2854" t="s">
        <v>1</v>
      </c>
      <c r="K214" s="2854">
        <v>148</v>
      </c>
      <c r="L214" s="2854"/>
      <c r="M214" s="2855">
        <v>42052</v>
      </c>
      <c r="N214" s="2855">
        <v>42416</v>
      </c>
      <c r="O214" s="2855">
        <v>42787</v>
      </c>
      <c r="P214" s="2854"/>
      <c r="Q214" s="2855">
        <v>43515</v>
      </c>
      <c r="R214" s="2855">
        <v>43879</v>
      </c>
      <c r="S214" s="2854"/>
      <c r="T214" s="2855">
        <v>44320</v>
      </c>
      <c r="U214" s="2854"/>
      <c r="V214" s="2854"/>
      <c r="W214" s="2854"/>
      <c r="X214" s="2854"/>
      <c r="Y214" s="2854"/>
      <c r="Z214" s="2854" t="s">
        <v>1596</v>
      </c>
      <c r="AA214" s="2866" t="s">
        <v>1597</v>
      </c>
      <c r="AB214" s="2854" t="s">
        <v>1598</v>
      </c>
      <c r="AC214" s="2854"/>
      <c r="AD214" s="2854" t="s">
        <v>452</v>
      </c>
      <c r="AE214" s="2854" t="s">
        <v>1538</v>
      </c>
      <c r="AF214" s="2854"/>
    </row>
    <row r="215" spans="1:32" ht="15">
      <c r="A215" s="2852" t="s">
        <v>1528</v>
      </c>
      <c r="B215" s="2852" t="s">
        <v>1599</v>
      </c>
      <c r="C215" s="2852" t="s">
        <v>1600</v>
      </c>
      <c r="D215" s="2852" t="s">
        <v>381</v>
      </c>
      <c r="E215" s="2877" t="s">
        <v>1601</v>
      </c>
      <c r="F215" s="2852" t="s">
        <v>1602</v>
      </c>
      <c r="G215" s="2852" t="s">
        <v>31</v>
      </c>
      <c r="H215" s="2852">
        <v>3199</v>
      </c>
      <c r="I215" s="2854" t="s">
        <v>117</v>
      </c>
      <c r="J215" s="2854" t="s">
        <v>1</v>
      </c>
      <c r="K215" s="2854">
        <v>80</v>
      </c>
      <c r="L215" s="2855">
        <v>41865</v>
      </c>
      <c r="M215" s="2855">
        <v>42229</v>
      </c>
      <c r="N215" s="2855">
        <v>42502</v>
      </c>
      <c r="O215" s="2855">
        <v>42867</v>
      </c>
      <c r="P215" s="2855">
        <v>43236</v>
      </c>
      <c r="Q215" s="2855">
        <v>43635</v>
      </c>
      <c r="R215" s="2854"/>
      <c r="S215" s="2855">
        <v>43964</v>
      </c>
      <c r="T215" s="2855"/>
      <c r="U215" s="2854"/>
      <c r="V215" s="2856">
        <v>44735</v>
      </c>
      <c r="W215" s="2855">
        <v>45014</v>
      </c>
      <c r="X215" s="2855"/>
      <c r="Y215" s="2880" t="s">
        <v>1603</v>
      </c>
      <c r="Z215" s="2854" t="s">
        <v>1604</v>
      </c>
      <c r="AA215" s="2866" t="s">
        <v>1605</v>
      </c>
      <c r="AB215" s="2854" t="s">
        <v>1606</v>
      </c>
      <c r="AC215" s="2854"/>
      <c r="AD215" s="2854" t="s">
        <v>452</v>
      </c>
      <c r="AE215" s="2854" t="s">
        <v>1538</v>
      </c>
      <c r="AF215" s="2854" t="s">
        <v>1607</v>
      </c>
    </row>
    <row r="216" spans="1:32" ht="15">
      <c r="A216" s="2852" t="s">
        <v>1528</v>
      </c>
      <c r="B216" s="2852" t="s">
        <v>1608</v>
      </c>
      <c r="C216" s="2852" t="s">
        <v>1609</v>
      </c>
      <c r="D216" s="2877" t="s">
        <v>1610</v>
      </c>
      <c r="E216" s="2877" t="s">
        <v>1611</v>
      </c>
      <c r="F216" s="2852" t="s">
        <v>1612</v>
      </c>
      <c r="G216" s="2852" t="s">
        <v>1613</v>
      </c>
      <c r="H216" s="2852">
        <v>3200</v>
      </c>
      <c r="I216" s="2854" t="s">
        <v>117</v>
      </c>
      <c r="J216" s="2854" t="s">
        <v>1</v>
      </c>
      <c r="K216" s="2854">
        <v>45</v>
      </c>
      <c r="L216" s="2854"/>
      <c r="M216" s="2855">
        <v>42227</v>
      </c>
      <c r="N216" s="2854"/>
      <c r="O216" s="2854"/>
      <c r="P216" s="2854"/>
      <c r="Q216" s="2855">
        <v>43689</v>
      </c>
      <c r="R216" s="2854"/>
      <c r="S216" s="2854"/>
      <c r="T216" s="2854"/>
      <c r="U216" s="2854"/>
      <c r="V216" s="2854"/>
      <c r="W216" s="2854"/>
      <c r="X216" s="2854"/>
      <c r="Y216" s="2854"/>
      <c r="Z216" s="2854" t="s">
        <v>1614</v>
      </c>
      <c r="AA216" s="2854" t="s">
        <v>1615</v>
      </c>
      <c r="AB216" s="2854" t="s">
        <v>1616</v>
      </c>
      <c r="AC216" s="2854" t="s">
        <v>1617</v>
      </c>
      <c r="AD216" s="2854" t="s">
        <v>452</v>
      </c>
      <c r="AE216" s="2854" t="s">
        <v>1538</v>
      </c>
      <c r="AF216" s="2854"/>
    </row>
    <row r="217" spans="1:32" ht="15">
      <c r="A217" s="2852" t="s">
        <v>1528</v>
      </c>
      <c r="B217" s="2852" t="s">
        <v>1618</v>
      </c>
      <c r="C217" s="2852" t="s">
        <v>1619</v>
      </c>
      <c r="D217" s="2853" t="s">
        <v>1620</v>
      </c>
      <c r="E217" s="2853" t="s">
        <v>1621</v>
      </c>
      <c r="F217" s="2852" t="s">
        <v>1622</v>
      </c>
      <c r="G217" s="2852" t="s">
        <v>1623</v>
      </c>
      <c r="H217" s="2852">
        <v>3199</v>
      </c>
      <c r="I217" s="2854" t="s">
        <v>117</v>
      </c>
      <c r="J217" s="2854" t="s">
        <v>1</v>
      </c>
      <c r="K217" s="2854">
        <v>145</v>
      </c>
      <c r="L217" s="2855">
        <v>41898</v>
      </c>
      <c r="M217" s="2855">
        <v>42264</v>
      </c>
      <c r="N217" s="2855">
        <v>42653</v>
      </c>
      <c r="O217" s="2854"/>
      <c r="P217" s="2855">
        <v>43335</v>
      </c>
      <c r="Q217" s="2855">
        <v>43689</v>
      </c>
      <c r="R217" s="2854"/>
      <c r="S217" s="2855">
        <v>44125</v>
      </c>
      <c r="T217" s="2855">
        <v>44392</v>
      </c>
      <c r="U217" s="2854"/>
      <c r="V217" s="2855">
        <v>44756</v>
      </c>
      <c r="W217" s="2855">
        <v>45120</v>
      </c>
      <c r="X217" s="2855"/>
      <c r="Y217" s="2854">
        <v>2023</v>
      </c>
      <c r="Z217" s="2854" t="s">
        <v>1624</v>
      </c>
      <c r="AA217" s="2857" t="s">
        <v>1625</v>
      </c>
      <c r="AB217" s="2854" t="s">
        <v>1626</v>
      </c>
      <c r="AC217" s="2854" t="s">
        <v>239</v>
      </c>
      <c r="AD217" s="2854" t="s">
        <v>452</v>
      </c>
      <c r="AE217" s="2854" t="s">
        <v>1538</v>
      </c>
      <c r="AF217" s="2854" t="s">
        <v>1627</v>
      </c>
    </row>
    <row r="218" spans="1:32" ht="15">
      <c r="A218" s="2852" t="s">
        <v>1528</v>
      </c>
      <c r="B218" s="2852" t="s">
        <v>1628</v>
      </c>
      <c r="C218" s="2881" t="s">
        <v>1629</v>
      </c>
      <c r="D218" s="2877" t="s">
        <v>1630</v>
      </c>
      <c r="E218" s="2877" t="s">
        <v>1631</v>
      </c>
      <c r="F218" s="2852" t="s">
        <v>1632</v>
      </c>
      <c r="G218" s="2852" t="s">
        <v>31</v>
      </c>
      <c r="H218" s="2852">
        <v>3199</v>
      </c>
      <c r="I218" s="2854" t="s">
        <v>211</v>
      </c>
      <c r="J218" s="2854" t="s">
        <v>1</v>
      </c>
      <c r="K218" s="2854">
        <v>75</v>
      </c>
      <c r="L218" s="2854"/>
      <c r="M218" s="2854"/>
      <c r="N218" s="2854"/>
      <c r="O218" s="2854"/>
      <c r="P218" s="2854"/>
      <c r="Q218" s="2855">
        <v>43558</v>
      </c>
      <c r="R218" s="2854"/>
      <c r="S218" s="2855">
        <v>43991</v>
      </c>
      <c r="T218" s="2855">
        <v>44320</v>
      </c>
      <c r="U218" s="2854"/>
      <c r="V218" s="2854"/>
      <c r="W218" s="2854"/>
      <c r="X218" s="2854"/>
      <c r="Y218" s="2854"/>
      <c r="Z218" s="2854" t="s">
        <v>1633</v>
      </c>
      <c r="AA218" s="2854" t="s">
        <v>1634</v>
      </c>
      <c r="AB218" s="2854" t="s">
        <v>1635</v>
      </c>
      <c r="AC218" s="2854" t="s">
        <v>1103</v>
      </c>
      <c r="AD218" s="2854" t="s">
        <v>452</v>
      </c>
      <c r="AE218" s="2854" t="s">
        <v>1538</v>
      </c>
      <c r="AF218" s="2854"/>
    </row>
    <row r="219" spans="1:32">
      <c r="A219" s="2852" t="s">
        <v>1528</v>
      </c>
      <c r="B219" s="2852" t="s">
        <v>1636</v>
      </c>
      <c r="C219" s="2852" t="s">
        <v>1637</v>
      </c>
      <c r="D219" s="2853" t="s">
        <v>1638</v>
      </c>
      <c r="E219" s="2853" t="s">
        <v>1639</v>
      </c>
      <c r="F219" s="2852" t="s">
        <v>1640</v>
      </c>
      <c r="G219" s="2852" t="s">
        <v>1641</v>
      </c>
      <c r="H219" s="2852">
        <v>3198</v>
      </c>
      <c r="I219" s="2854" t="s">
        <v>211</v>
      </c>
      <c r="J219" s="2854" t="s">
        <v>1</v>
      </c>
      <c r="K219" s="2854"/>
      <c r="L219" s="2854"/>
      <c r="M219" s="2854"/>
      <c r="N219" s="2854"/>
      <c r="O219" s="2854"/>
      <c r="P219" s="2854"/>
      <c r="Q219" s="2854"/>
      <c r="R219" s="2854"/>
      <c r="S219" s="2854"/>
      <c r="T219" s="2854"/>
      <c r="U219" s="2854"/>
      <c r="V219" s="2854"/>
      <c r="W219" s="2854"/>
      <c r="X219" s="2854"/>
      <c r="Y219" s="2854"/>
      <c r="Z219" s="2854"/>
      <c r="AA219" s="2854"/>
      <c r="AB219" s="2854"/>
      <c r="AC219" s="2854"/>
      <c r="AD219" s="2854" t="s">
        <v>452</v>
      </c>
      <c r="AE219" s="2854" t="s">
        <v>1538</v>
      </c>
      <c r="AF219" s="2854"/>
    </row>
    <row r="220" spans="1:32" ht="15">
      <c r="A220" s="2852" t="s">
        <v>1528</v>
      </c>
      <c r="B220" s="2852" t="s">
        <v>1642</v>
      </c>
      <c r="C220" s="2852" t="s">
        <v>1643</v>
      </c>
      <c r="D220" s="2877" t="s">
        <v>1644</v>
      </c>
      <c r="E220" s="2853" t="s">
        <v>1645</v>
      </c>
      <c r="F220" s="2852" t="s">
        <v>1646</v>
      </c>
      <c r="G220" s="2852" t="s">
        <v>31</v>
      </c>
      <c r="H220" s="2852">
        <v>3199</v>
      </c>
      <c r="I220" s="2854" t="s">
        <v>178</v>
      </c>
      <c r="J220" s="2854" t="s">
        <v>1</v>
      </c>
      <c r="K220" s="2854"/>
      <c r="L220" s="2854"/>
      <c r="M220" s="2854"/>
      <c r="N220" s="2854"/>
      <c r="O220" s="2854"/>
      <c r="P220" s="2854"/>
      <c r="Q220" s="2854"/>
      <c r="R220" s="2854"/>
      <c r="S220" s="2854"/>
      <c r="T220" s="2854"/>
      <c r="U220" s="2854"/>
      <c r="V220" s="2854"/>
      <c r="W220" s="2854"/>
      <c r="X220" s="2854"/>
      <c r="Y220" s="2854"/>
      <c r="Z220" s="2854"/>
      <c r="AA220" s="2854"/>
      <c r="AB220" s="2854"/>
      <c r="AC220" s="2854"/>
      <c r="AD220" s="2854" t="s">
        <v>452</v>
      </c>
      <c r="AE220" s="2854" t="s">
        <v>1538</v>
      </c>
      <c r="AF220" s="2854"/>
    </row>
    <row r="221" spans="1:32" ht="15">
      <c r="A221" s="2852" t="s">
        <v>1528</v>
      </c>
      <c r="B221" s="2852" t="s">
        <v>1647</v>
      </c>
      <c r="C221" s="2852" t="s">
        <v>1648</v>
      </c>
      <c r="D221" s="2853" t="s">
        <v>1649</v>
      </c>
      <c r="E221" s="2853" t="s">
        <v>1650</v>
      </c>
      <c r="F221" s="2852" t="s">
        <v>1651</v>
      </c>
      <c r="G221" s="2852" t="s">
        <v>1641</v>
      </c>
      <c r="H221" s="2852">
        <v>3198</v>
      </c>
      <c r="I221" s="2854" t="s">
        <v>117</v>
      </c>
      <c r="J221" s="2854" t="s">
        <v>1</v>
      </c>
      <c r="K221" s="2854">
        <v>130</v>
      </c>
      <c r="L221" s="2854"/>
      <c r="M221" s="2855">
        <v>42206</v>
      </c>
      <c r="N221" s="2855">
        <v>42570</v>
      </c>
      <c r="O221" s="2855">
        <v>42941</v>
      </c>
      <c r="P221" s="2855">
        <v>43314</v>
      </c>
      <c r="Q221" s="2854"/>
      <c r="R221" s="2855">
        <v>43887</v>
      </c>
      <c r="S221" s="2854"/>
      <c r="T221" s="2854"/>
      <c r="U221" s="2854"/>
      <c r="V221" s="2854"/>
      <c r="W221" s="2855">
        <v>45169</v>
      </c>
      <c r="X221" s="2855"/>
      <c r="Y221" s="2854">
        <v>2023</v>
      </c>
      <c r="Z221" s="2854" t="s">
        <v>1652</v>
      </c>
      <c r="AA221" s="2866" t="s">
        <v>1653</v>
      </c>
      <c r="AB221" s="2854" t="s">
        <v>1648</v>
      </c>
      <c r="AC221" s="2854"/>
      <c r="AD221" s="2854" t="s">
        <v>452</v>
      </c>
      <c r="AE221" s="2854" t="s">
        <v>1538</v>
      </c>
      <c r="AF221" s="2854" t="s">
        <v>1654</v>
      </c>
    </row>
    <row r="222" spans="1:32">
      <c r="A222" s="2852" t="s">
        <v>1528</v>
      </c>
      <c r="B222" s="2852" t="s">
        <v>1655</v>
      </c>
      <c r="C222" s="2852" t="s">
        <v>1656</v>
      </c>
      <c r="D222" s="2853" t="s">
        <v>1657</v>
      </c>
      <c r="E222" s="2853" t="s">
        <v>1658</v>
      </c>
      <c r="F222" s="2852" t="s">
        <v>504</v>
      </c>
      <c r="G222" s="2852" t="s">
        <v>31</v>
      </c>
      <c r="H222" s="2852">
        <v>3199</v>
      </c>
      <c r="I222" s="2854" t="s">
        <v>178</v>
      </c>
      <c r="J222" s="2854" t="s">
        <v>1</v>
      </c>
      <c r="K222" s="2854"/>
      <c r="L222" s="2854"/>
      <c r="M222" s="2854"/>
      <c r="N222" s="2854"/>
      <c r="O222" s="2854"/>
      <c r="P222" s="2854"/>
      <c r="Q222" s="2854"/>
      <c r="R222" s="2854"/>
      <c r="S222" s="2854"/>
      <c r="T222" s="2854"/>
      <c r="U222" s="2854"/>
      <c r="V222" s="2854"/>
      <c r="W222" s="2854"/>
      <c r="X222" s="2854"/>
      <c r="Y222" s="2854"/>
      <c r="Z222" s="2854"/>
      <c r="AA222" s="2854"/>
      <c r="AB222" s="2854"/>
      <c r="AC222" s="2854"/>
      <c r="AD222" s="2854" t="s">
        <v>452</v>
      </c>
      <c r="AE222" s="2854" t="s">
        <v>1538</v>
      </c>
      <c r="AF222" s="2854"/>
    </row>
    <row r="223" spans="1:32">
      <c r="A223" s="2852" t="s">
        <v>1528</v>
      </c>
      <c r="B223" s="2852" t="s">
        <v>1659</v>
      </c>
      <c r="C223" s="2852" t="s">
        <v>1660</v>
      </c>
      <c r="D223" s="2853" t="s">
        <v>1661</v>
      </c>
      <c r="E223" s="2853" t="s">
        <v>1662</v>
      </c>
      <c r="F223" s="2852" t="s">
        <v>1663</v>
      </c>
      <c r="G223" s="2852" t="s">
        <v>31</v>
      </c>
      <c r="H223" s="2852">
        <v>3199</v>
      </c>
      <c r="I223" s="2854" t="s">
        <v>178</v>
      </c>
      <c r="J223" s="2854" t="s">
        <v>1</v>
      </c>
      <c r="K223" s="2854"/>
      <c r="L223" s="2854"/>
      <c r="M223" s="2854"/>
      <c r="N223" s="2854"/>
      <c r="O223" s="2855">
        <v>42864</v>
      </c>
      <c r="P223" s="2854"/>
      <c r="Q223" s="2854"/>
      <c r="R223" s="2854"/>
      <c r="S223" s="2854"/>
      <c r="T223" s="2854"/>
      <c r="U223" s="2854"/>
      <c r="V223" s="2854"/>
      <c r="W223" s="2854"/>
      <c r="X223" s="2854"/>
      <c r="Y223" s="2854"/>
      <c r="Z223" s="2854"/>
      <c r="AA223" s="2854"/>
      <c r="AB223" s="2854"/>
      <c r="AC223" s="2854"/>
      <c r="AD223" s="2854" t="s">
        <v>452</v>
      </c>
      <c r="AE223" s="2854" t="s">
        <v>1538</v>
      </c>
      <c r="AF223" s="2854"/>
    </row>
    <row r="224" spans="1:32" ht="15">
      <c r="A224" s="2852" t="s">
        <v>1528</v>
      </c>
      <c r="B224" s="2852" t="s">
        <v>1664</v>
      </c>
      <c r="C224" s="2852" t="s">
        <v>1665</v>
      </c>
      <c r="D224" s="2853" t="s">
        <v>1666</v>
      </c>
      <c r="E224" s="2877" t="s">
        <v>1667</v>
      </c>
      <c r="F224" s="2852" t="s">
        <v>1668</v>
      </c>
      <c r="G224" s="2852" t="s">
        <v>1534</v>
      </c>
      <c r="H224" s="2852">
        <v>3911</v>
      </c>
      <c r="I224" s="2854" t="s">
        <v>178</v>
      </c>
      <c r="J224" s="2854" t="s">
        <v>1</v>
      </c>
      <c r="K224" s="2854">
        <v>90</v>
      </c>
      <c r="L224" s="2855">
        <v>41964</v>
      </c>
      <c r="M224" s="2855">
        <v>42328</v>
      </c>
      <c r="N224" s="2854"/>
      <c r="O224" s="2854"/>
      <c r="P224" s="2854"/>
      <c r="Q224" s="2854"/>
      <c r="R224" s="2854"/>
      <c r="S224" s="2855">
        <v>44061</v>
      </c>
      <c r="T224" s="2855"/>
      <c r="U224" s="2855">
        <v>44509</v>
      </c>
      <c r="V224" s="2868">
        <v>44859</v>
      </c>
      <c r="W224" s="2868"/>
      <c r="X224" s="2855"/>
      <c r="Y224" s="2854">
        <v>2022</v>
      </c>
      <c r="Z224" s="2878" t="s">
        <v>1669</v>
      </c>
      <c r="AA224" s="2857" t="s">
        <v>1670</v>
      </c>
      <c r="AB224" s="2878" t="s">
        <v>1665</v>
      </c>
      <c r="AC224" s="2878" t="s">
        <v>1671</v>
      </c>
      <c r="AD224" s="2854" t="s">
        <v>452</v>
      </c>
      <c r="AE224" s="2854" t="s">
        <v>1538</v>
      </c>
      <c r="AF224" s="2854"/>
    </row>
    <row r="225" spans="1:32">
      <c r="A225" s="2845" t="s">
        <v>1672</v>
      </c>
      <c r="B225" s="2846" t="s">
        <v>1673</v>
      </c>
      <c r="C225" s="2848" t="s">
        <v>1674</v>
      </c>
      <c r="D225" s="2861" t="s">
        <v>1675</v>
      </c>
      <c r="E225" s="2847" t="s">
        <v>1676</v>
      </c>
      <c r="F225" s="2848" t="s">
        <v>1677</v>
      </c>
      <c r="G225" s="2845" t="s">
        <v>1678</v>
      </c>
      <c r="H225" s="2845">
        <v>3568</v>
      </c>
      <c r="I225" s="2849" t="s">
        <v>117</v>
      </c>
      <c r="J225" s="2849" t="s">
        <v>118</v>
      </c>
      <c r="K225" s="2849">
        <v>32</v>
      </c>
      <c r="L225" s="2849"/>
      <c r="M225" s="2850">
        <v>42283</v>
      </c>
      <c r="N225" s="2849"/>
      <c r="O225" s="2850">
        <v>42859</v>
      </c>
      <c r="P225" s="2850">
        <v>43432</v>
      </c>
      <c r="Q225" s="2850">
        <v>43802</v>
      </c>
      <c r="R225" s="2849"/>
      <c r="S225" s="2850">
        <v>44166</v>
      </c>
      <c r="T225" s="2850"/>
      <c r="U225" s="2850">
        <v>44512</v>
      </c>
      <c r="V225" s="2849"/>
      <c r="W225" s="2849"/>
      <c r="X225" s="2849"/>
      <c r="Y225" s="2849"/>
      <c r="Z225" s="2849" t="s">
        <v>1679</v>
      </c>
      <c r="AA225" s="2860" t="s">
        <v>1680</v>
      </c>
      <c r="AB225" s="2849" t="s">
        <v>1674</v>
      </c>
      <c r="AC225" s="2849" t="s">
        <v>1681</v>
      </c>
      <c r="AD225" s="2849" t="s">
        <v>121</v>
      </c>
      <c r="AE225" s="2849"/>
      <c r="AF225" s="2849"/>
    </row>
    <row r="226" spans="1:32">
      <c r="A226" s="2845" t="s">
        <v>1672</v>
      </c>
      <c r="B226" s="2846" t="s">
        <v>1682</v>
      </c>
      <c r="C226" s="2848" t="s">
        <v>1683</v>
      </c>
      <c r="D226" s="2861" t="s">
        <v>1684</v>
      </c>
      <c r="E226" s="2847" t="s">
        <v>1685</v>
      </c>
      <c r="F226" s="2848" t="s">
        <v>1686</v>
      </c>
      <c r="G226" s="2845" t="s">
        <v>1687</v>
      </c>
      <c r="H226" s="2845">
        <v>3579</v>
      </c>
      <c r="I226" s="2849" t="s">
        <v>178</v>
      </c>
      <c r="J226" s="2849" t="s">
        <v>118</v>
      </c>
      <c r="K226" s="2849"/>
      <c r="L226" s="2849"/>
      <c r="M226" s="2849"/>
      <c r="N226" s="2849"/>
      <c r="O226" s="2850">
        <v>42860</v>
      </c>
      <c r="P226" s="2849"/>
      <c r="Q226" s="2849"/>
      <c r="R226" s="2849"/>
      <c r="S226" s="2849"/>
      <c r="T226" s="2849"/>
      <c r="U226" s="2849"/>
      <c r="V226" s="2849"/>
      <c r="W226" s="2849"/>
      <c r="X226" s="2849"/>
      <c r="Y226" s="2849"/>
      <c r="Z226" s="2863" t="s">
        <v>1688</v>
      </c>
      <c r="AA226" s="2864" t="s">
        <v>1689</v>
      </c>
      <c r="AB226" s="2864"/>
      <c r="AC226" s="2863" t="s">
        <v>1690</v>
      </c>
      <c r="AD226" s="2849" t="s">
        <v>121</v>
      </c>
      <c r="AE226" s="2849"/>
      <c r="AF226" s="2849"/>
    </row>
    <row r="227" spans="1:32">
      <c r="A227" s="2845" t="s">
        <v>1672</v>
      </c>
      <c r="B227" s="2846" t="s">
        <v>1691</v>
      </c>
      <c r="C227" s="2848" t="s">
        <v>1692</v>
      </c>
      <c r="D227" s="2861" t="s">
        <v>1693</v>
      </c>
      <c r="E227" s="2847" t="s">
        <v>1694</v>
      </c>
      <c r="F227" s="2848" t="s">
        <v>1695</v>
      </c>
      <c r="G227" s="2845" t="s">
        <v>1687</v>
      </c>
      <c r="H227" s="2845">
        <v>3579</v>
      </c>
      <c r="I227" s="2849" t="s">
        <v>117</v>
      </c>
      <c r="J227" s="2849" t="s">
        <v>118</v>
      </c>
      <c r="K227" s="2849"/>
      <c r="L227" s="2850">
        <v>41901</v>
      </c>
      <c r="M227" s="2850">
        <v>42214</v>
      </c>
      <c r="N227" s="2849"/>
      <c r="O227" s="2850">
        <v>42879</v>
      </c>
      <c r="P227" s="2849"/>
      <c r="Q227" s="2849"/>
      <c r="R227" s="2849"/>
      <c r="S227" s="2850">
        <v>44146</v>
      </c>
      <c r="T227" s="2850"/>
      <c r="U227" s="2849"/>
      <c r="V227" s="2849"/>
      <c r="W227" s="2849"/>
      <c r="X227" s="2849"/>
      <c r="Y227" s="2849"/>
      <c r="Z227" s="2849"/>
      <c r="AA227" s="2849"/>
      <c r="AB227" s="2849"/>
      <c r="AC227" s="2849"/>
      <c r="AD227" s="2849" t="s">
        <v>121</v>
      </c>
      <c r="AE227" s="2849"/>
      <c r="AF227" s="2849"/>
    </row>
    <row r="228" spans="1:32">
      <c r="A228" s="2852" t="s">
        <v>1696</v>
      </c>
      <c r="B228" s="2852" t="s">
        <v>1697</v>
      </c>
      <c r="C228" s="2852" t="s">
        <v>1698</v>
      </c>
      <c r="D228" s="2853" t="s">
        <v>1699</v>
      </c>
      <c r="E228" s="2853" t="s">
        <v>1700</v>
      </c>
      <c r="F228" s="2852" t="s">
        <v>1701</v>
      </c>
      <c r="G228" s="2852" t="s">
        <v>1702</v>
      </c>
      <c r="H228" s="2852">
        <v>3165</v>
      </c>
      <c r="I228" s="2854" t="s">
        <v>117</v>
      </c>
      <c r="J228" s="2854" t="s">
        <v>1</v>
      </c>
      <c r="K228" s="2854">
        <v>154</v>
      </c>
      <c r="L228" s="2855">
        <v>41892</v>
      </c>
      <c r="M228" s="2854"/>
      <c r="N228" s="2854"/>
      <c r="O228" s="2854"/>
      <c r="P228" s="2854"/>
      <c r="Q228" s="2854"/>
      <c r="R228" s="2854"/>
      <c r="S228" s="2854"/>
      <c r="T228" s="2854"/>
      <c r="U228" s="2854"/>
      <c r="V228" s="2854"/>
      <c r="W228" s="2854"/>
      <c r="X228" s="2854"/>
      <c r="Y228" s="2854"/>
      <c r="Z228" s="2854" t="s">
        <v>1703</v>
      </c>
      <c r="AA228" s="2854" t="s">
        <v>1704</v>
      </c>
      <c r="AB228" s="2854" t="s">
        <v>1698</v>
      </c>
      <c r="AC228" s="2854" t="s">
        <v>1705</v>
      </c>
      <c r="AD228" s="2854" t="s">
        <v>121</v>
      </c>
      <c r="AE228" s="2854"/>
      <c r="AF228" s="2854"/>
    </row>
    <row r="229" spans="1:32">
      <c r="A229" s="2852" t="s">
        <v>1696</v>
      </c>
      <c r="B229" s="2852" t="s">
        <v>1706</v>
      </c>
      <c r="C229" s="2852" t="s">
        <v>1707</v>
      </c>
      <c r="D229" s="2853" t="s">
        <v>1708</v>
      </c>
      <c r="E229" s="2853" t="s">
        <v>1709</v>
      </c>
      <c r="F229" s="2852" t="s">
        <v>1710</v>
      </c>
      <c r="G229" s="2852" t="s">
        <v>1711</v>
      </c>
      <c r="H229" s="2852">
        <v>3183</v>
      </c>
      <c r="I229" s="2854" t="s">
        <v>178</v>
      </c>
      <c r="J229" s="2854" t="s">
        <v>1</v>
      </c>
      <c r="K229" s="2854">
        <v>40</v>
      </c>
      <c r="L229" s="2854"/>
      <c r="M229" s="2854"/>
      <c r="N229" s="2854"/>
      <c r="O229" s="2854"/>
      <c r="P229" s="2854"/>
      <c r="Q229" s="2854"/>
      <c r="R229" s="2854"/>
      <c r="S229" s="2854"/>
      <c r="T229" s="2854"/>
      <c r="U229" s="2854"/>
      <c r="V229" s="2854"/>
      <c r="W229" s="2854"/>
      <c r="X229" s="2854"/>
      <c r="Y229" s="2854">
        <v>2022</v>
      </c>
      <c r="Z229" s="2854" t="s">
        <v>1712</v>
      </c>
      <c r="AA229" s="2865" t="s">
        <v>1713</v>
      </c>
      <c r="AB229" s="2854"/>
      <c r="AC229" s="2854" t="s">
        <v>239</v>
      </c>
      <c r="AD229" s="2854" t="s">
        <v>121</v>
      </c>
      <c r="AE229" s="2854"/>
      <c r="AF229" s="2854"/>
    </row>
    <row r="230" spans="1:32">
      <c r="A230" s="2852" t="s">
        <v>1696</v>
      </c>
      <c r="B230" s="2852" t="s">
        <v>1714</v>
      </c>
      <c r="C230" s="2852" t="s">
        <v>1715</v>
      </c>
      <c r="D230" s="2852" t="s">
        <v>381</v>
      </c>
      <c r="E230" s="2853" t="s">
        <v>1716</v>
      </c>
      <c r="F230" s="2852" t="s">
        <v>1717</v>
      </c>
      <c r="G230" s="2852" t="s">
        <v>1711</v>
      </c>
      <c r="H230" s="2852">
        <v>3183</v>
      </c>
      <c r="I230" s="2854" t="s">
        <v>178</v>
      </c>
      <c r="J230" s="2854" t="s">
        <v>1</v>
      </c>
      <c r="K230" s="2854">
        <v>260</v>
      </c>
      <c r="L230" s="2854"/>
      <c r="M230" s="2854"/>
      <c r="N230" s="2854"/>
      <c r="O230" s="2854"/>
      <c r="P230" s="2854"/>
      <c r="Q230" s="2854"/>
      <c r="R230" s="2854"/>
      <c r="S230" s="2854"/>
      <c r="T230" s="2854"/>
      <c r="U230" s="2854"/>
      <c r="V230" s="2854"/>
      <c r="W230" s="2854"/>
      <c r="X230" s="2854"/>
      <c r="Y230" s="2854"/>
      <c r="Z230" s="2854"/>
      <c r="AA230" s="2854"/>
      <c r="AB230" s="2854"/>
      <c r="AC230" s="2854"/>
      <c r="AD230" s="2854" t="s">
        <v>121</v>
      </c>
      <c r="AE230" s="2854"/>
      <c r="AF230" s="2854"/>
    </row>
    <row r="231" spans="1:32">
      <c r="A231" s="2852" t="s">
        <v>1696</v>
      </c>
      <c r="B231" s="2852" t="s">
        <v>1718</v>
      </c>
      <c r="C231" s="2852" t="s">
        <v>1719</v>
      </c>
      <c r="D231" s="2853" t="s">
        <v>1720</v>
      </c>
      <c r="E231" s="2853" t="s">
        <v>1721</v>
      </c>
      <c r="F231" s="2852" t="s">
        <v>1722</v>
      </c>
      <c r="G231" s="2852" t="s">
        <v>1723</v>
      </c>
      <c r="H231" s="2852">
        <v>3145</v>
      </c>
      <c r="I231" s="2854" t="s">
        <v>117</v>
      </c>
      <c r="J231" s="2854" t="s">
        <v>1</v>
      </c>
      <c r="K231" s="2854">
        <v>125</v>
      </c>
      <c r="L231" s="2854"/>
      <c r="M231" s="2855">
        <v>42241</v>
      </c>
      <c r="N231" s="2855">
        <v>42605</v>
      </c>
      <c r="O231" s="2855">
        <v>42969</v>
      </c>
      <c r="P231" s="2854"/>
      <c r="Q231" s="2854"/>
      <c r="R231" s="2854"/>
      <c r="S231" s="2854"/>
      <c r="T231" s="2854"/>
      <c r="U231" s="2854"/>
      <c r="V231" s="2854"/>
      <c r="W231" s="2854"/>
      <c r="X231" s="2854"/>
      <c r="Y231" s="2854"/>
      <c r="Z231" s="2854"/>
      <c r="AA231" s="2854"/>
      <c r="AB231" s="2854"/>
      <c r="AC231" s="2854"/>
      <c r="AD231" s="2854" t="s">
        <v>121</v>
      </c>
      <c r="AE231" s="2854"/>
      <c r="AF231" s="2854"/>
    </row>
    <row r="232" spans="1:32">
      <c r="A232" s="2852" t="s">
        <v>1696</v>
      </c>
      <c r="B232" s="2852" t="s">
        <v>1724</v>
      </c>
      <c r="C232" s="2852" t="s">
        <v>1725</v>
      </c>
      <c r="D232" s="2853" t="s">
        <v>1726</v>
      </c>
      <c r="E232" s="2853" t="s">
        <v>1727</v>
      </c>
      <c r="F232" s="2852" t="s">
        <v>1728</v>
      </c>
      <c r="G232" s="2852" t="s">
        <v>1729</v>
      </c>
      <c r="H232" s="2852">
        <v>3204</v>
      </c>
      <c r="I232" s="2854" t="s">
        <v>211</v>
      </c>
      <c r="J232" s="2854" t="s">
        <v>1</v>
      </c>
      <c r="K232" s="2854"/>
      <c r="L232" s="2854"/>
      <c r="M232" s="2854"/>
      <c r="N232" s="2854"/>
      <c r="O232" s="2854"/>
      <c r="P232" s="2854"/>
      <c r="Q232" s="2854"/>
      <c r="R232" s="2854"/>
      <c r="S232" s="2854"/>
      <c r="T232" s="2854"/>
      <c r="U232" s="2854"/>
      <c r="V232" s="2854"/>
      <c r="W232" s="2854"/>
      <c r="X232" s="2854"/>
      <c r="Y232" s="2854"/>
      <c r="Z232" s="2854"/>
      <c r="AA232" s="2854"/>
      <c r="AB232" s="2854"/>
      <c r="AC232" s="2854"/>
      <c r="AD232" s="2854" t="s">
        <v>121</v>
      </c>
      <c r="AE232" s="2854"/>
      <c r="AF232" s="2854"/>
    </row>
    <row r="233" spans="1:32" ht="15">
      <c r="A233" s="2852" t="s">
        <v>1696</v>
      </c>
      <c r="B233" s="2852" t="s">
        <v>1730</v>
      </c>
      <c r="C233" s="2852" t="s">
        <v>1731</v>
      </c>
      <c r="D233" s="2852" t="s">
        <v>504</v>
      </c>
      <c r="E233" s="2853" t="s">
        <v>1732</v>
      </c>
      <c r="F233" s="2852" t="s">
        <v>1733</v>
      </c>
      <c r="G233" s="2852" t="s">
        <v>1729</v>
      </c>
      <c r="H233" s="2852">
        <v>3204</v>
      </c>
      <c r="I233" s="2854" t="s">
        <v>178</v>
      </c>
      <c r="J233" s="2854" t="s">
        <v>1</v>
      </c>
      <c r="K233" s="2854">
        <v>83</v>
      </c>
      <c r="L233" s="2854"/>
      <c r="M233" s="2855">
        <v>42338</v>
      </c>
      <c r="N233" s="2854"/>
      <c r="O233" s="2854"/>
      <c r="P233" s="2854"/>
      <c r="Q233" s="2854"/>
      <c r="R233" s="2854"/>
      <c r="S233" s="2854"/>
      <c r="T233" s="2854"/>
      <c r="U233" s="2854"/>
      <c r="V233" s="2854"/>
      <c r="W233" s="2854"/>
      <c r="X233" s="2854"/>
      <c r="Y233" s="2854"/>
      <c r="Z233" s="2854"/>
      <c r="AA233" s="2854"/>
      <c r="AB233" s="2854"/>
      <c r="AC233" s="2854"/>
      <c r="AD233" s="2854" t="s">
        <v>121</v>
      </c>
      <c r="AE233" s="2854"/>
      <c r="AF233" s="2882"/>
    </row>
    <row r="234" spans="1:32" ht="18.75" customHeight="1">
      <c r="A234" s="2852" t="s">
        <v>1696</v>
      </c>
      <c r="B234" s="2852" t="s">
        <v>1734</v>
      </c>
      <c r="C234" s="2853" t="s">
        <v>1735</v>
      </c>
      <c r="D234" s="2853" t="s">
        <v>1736</v>
      </c>
      <c r="E234" s="2853" t="s">
        <v>1737</v>
      </c>
      <c r="F234" s="2852" t="s">
        <v>1738</v>
      </c>
      <c r="G234" s="2852" t="s">
        <v>1739</v>
      </c>
      <c r="H234" s="2852">
        <v>3185</v>
      </c>
      <c r="I234" s="2854" t="s">
        <v>178</v>
      </c>
      <c r="J234" s="2854" t="s">
        <v>1</v>
      </c>
      <c r="K234" s="2854">
        <v>53</v>
      </c>
      <c r="L234" s="2854"/>
      <c r="M234" s="2854"/>
      <c r="N234" s="2854"/>
      <c r="O234" s="2854"/>
      <c r="P234" s="2854"/>
      <c r="Q234" s="2854"/>
      <c r="R234" s="2854"/>
      <c r="S234" s="2854"/>
      <c r="T234" s="2855">
        <v>44316</v>
      </c>
      <c r="U234" s="2854"/>
      <c r="V234" s="2856">
        <v>44680</v>
      </c>
      <c r="W234" s="2855">
        <v>45098</v>
      </c>
      <c r="X234" s="2855"/>
      <c r="Y234" s="2854">
        <v>2023</v>
      </c>
      <c r="Z234" s="2854" t="s">
        <v>1740</v>
      </c>
      <c r="AA234" s="2883" t="s">
        <v>1741</v>
      </c>
      <c r="AB234" s="2854" t="s">
        <v>1742</v>
      </c>
      <c r="AC234" s="2854"/>
      <c r="AD234" s="2854" t="s">
        <v>121</v>
      </c>
      <c r="AE234" s="2854"/>
      <c r="AF234" s="2854" t="s">
        <v>1743</v>
      </c>
    </row>
    <row r="235" spans="1:32">
      <c r="A235" s="2852" t="s">
        <v>1696</v>
      </c>
      <c r="B235" s="2852" t="s">
        <v>1744</v>
      </c>
      <c r="C235" s="2852" t="s">
        <v>1745</v>
      </c>
      <c r="D235" s="2853" t="s">
        <v>1746</v>
      </c>
      <c r="E235" s="2853" t="s">
        <v>1747</v>
      </c>
      <c r="F235" s="2852" t="s">
        <v>1748</v>
      </c>
      <c r="G235" s="2852" t="s">
        <v>1749</v>
      </c>
      <c r="H235" s="2852">
        <v>3204</v>
      </c>
      <c r="I235" s="2854" t="s">
        <v>117</v>
      </c>
      <c r="J235" s="2854" t="s">
        <v>1</v>
      </c>
      <c r="K235" s="2854">
        <v>280</v>
      </c>
      <c r="L235" s="2854"/>
      <c r="M235" s="2854"/>
      <c r="N235" s="2854"/>
      <c r="O235" s="2854"/>
      <c r="P235" s="2855">
        <v>43431</v>
      </c>
      <c r="Q235" s="2855">
        <v>43795</v>
      </c>
      <c r="R235" s="2854"/>
      <c r="S235" s="2854"/>
      <c r="T235" s="2854"/>
      <c r="U235" s="2854"/>
      <c r="V235" s="2854"/>
      <c r="W235" s="2854"/>
      <c r="X235" s="2854"/>
      <c r="Y235" s="2854"/>
      <c r="Z235" s="2854" t="s">
        <v>1750</v>
      </c>
      <c r="AA235" s="2854" t="s">
        <v>1751</v>
      </c>
      <c r="AB235" s="2854" t="s">
        <v>1745</v>
      </c>
      <c r="AC235" s="2854"/>
      <c r="AD235" s="2854" t="s">
        <v>121</v>
      </c>
      <c r="AE235" s="2854"/>
      <c r="AF235" s="2854"/>
    </row>
    <row r="236" spans="1:32">
      <c r="A236" s="2852" t="s">
        <v>1696</v>
      </c>
      <c r="B236" s="2852" t="s">
        <v>1752</v>
      </c>
      <c r="C236" s="2852" t="s">
        <v>1753</v>
      </c>
      <c r="D236" s="2853" t="s">
        <v>1754</v>
      </c>
      <c r="E236" s="2853" t="s">
        <v>1755</v>
      </c>
      <c r="F236" s="2852" t="s">
        <v>1756</v>
      </c>
      <c r="G236" s="2852" t="s">
        <v>1757</v>
      </c>
      <c r="H236" s="2852">
        <v>3162</v>
      </c>
      <c r="I236" s="2854" t="s">
        <v>178</v>
      </c>
      <c r="J236" s="2854" t="s">
        <v>1</v>
      </c>
      <c r="K236" s="2854"/>
      <c r="L236" s="2854"/>
      <c r="M236" s="2854"/>
      <c r="N236" s="2854"/>
      <c r="O236" s="2854"/>
      <c r="P236" s="2854"/>
      <c r="Q236" s="2854"/>
      <c r="R236" s="2854"/>
      <c r="S236" s="2854"/>
      <c r="T236" s="2854"/>
      <c r="U236" s="2854"/>
      <c r="V236" s="2854"/>
      <c r="W236" s="2854"/>
      <c r="X236" s="2854"/>
      <c r="Y236" s="2854"/>
      <c r="Z236" s="2854"/>
      <c r="AA236" s="2854"/>
      <c r="AB236" s="2854"/>
      <c r="AC236" s="2854"/>
      <c r="AD236" s="2854" t="s">
        <v>121</v>
      </c>
      <c r="AE236" s="2854"/>
      <c r="AF236" s="2854"/>
    </row>
    <row r="237" spans="1:32">
      <c r="A237" s="2852" t="s">
        <v>1696</v>
      </c>
      <c r="B237" s="2852" t="s">
        <v>1758</v>
      </c>
      <c r="C237" s="2852" t="s">
        <v>1759</v>
      </c>
      <c r="D237" s="2852" t="s">
        <v>381</v>
      </c>
      <c r="E237" s="2853" t="s">
        <v>1645</v>
      </c>
      <c r="F237" s="2852" t="s">
        <v>1760</v>
      </c>
      <c r="G237" s="2852" t="s">
        <v>1761</v>
      </c>
      <c r="H237" s="2852">
        <v>3161</v>
      </c>
      <c r="I237" s="2854" t="s">
        <v>178</v>
      </c>
      <c r="J237" s="2854" t="s">
        <v>1</v>
      </c>
      <c r="K237" s="2854"/>
      <c r="L237" s="2854"/>
      <c r="M237" s="2854"/>
      <c r="N237" s="2854"/>
      <c r="O237" s="2854"/>
      <c r="P237" s="2854"/>
      <c r="Q237" s="2854"/>
      <c r="R237" s="2854"/>
      <c r="S237" s="2854"/>
      <c r="T237" s="2854"/>
      <c r="U237" s="2854"/>
      <c r="V237" s="2854"/>
      <c r="W237" s="2854"/>
      <c r="X237" s="2854"/>
      <c r="Y237" s="2854"/>
      <c r="Z237" s="2854"/>
      <c r="AA237" s="2854"/>
      <c r="AB237" s="2854"/>
      <c r="AC237" s="2854"/>
      <c r="AD237" s="2854" t="s">
        <v>121</v>
      </c>
      <c r="AE237" s="2854"/>
      <c r="AF237" s="2854"/>
    </row>
    <row r="238" spans="1:32">
      <c r="A238" s="2852" t="s">
        <v>1696</v>
      </c>
      <c r="B238" s="2852" t="s">
        <v>1762</v>
      </c>
      <c r="C238" s="2852" t="s">
        <v>1763</v>
      </c>
      <c r="D238" s="2853" t="s">
        <v>1764</v>
      </c>
      <c r="E238" s="2853" t="s">
        <v>1765</v>
      </c>
      <c r="F238" s="2852" t="s">
        <v>1766</v>
      </c>
      <c r="G238" s="2852" t="s">
        <v>1767</v>
      </c>
      <c r="H238" s="2852">
        <v>3204</v>
      </c>
      <c r="I238" s="2854" t="s">
        <v>128</v>
      </c>
      <c r="J238" s="2854" t="s">
        <v>1</v>
      </c>
      <c r="K238" s="2854"/>
      <c r="L238" s="2854"/>
      <c r="M238" s="2854"/>
      <c r="N238" s="2854"/>
      <c r="O238" s="2854"/>
      <c r="P238" s="2854"/>
      <c r="Q238" s="2854"/>
      <c r="R238" s="2854"/>
      <c r="S238" s="2855">
        <v>44173</v>
      </c>
      <c r="T238" s="2855"/>
      <c r="U238" s="2854"/>
      <c r="V238" s="2854"/>
      <c r="W238" s="2854"/>
      <c r="X238" s="2854"/>
      <c r="Y238" s="2854"/>
      <c r="Z238" s="2854" t="s">
        <v>1768</v>
      </c>
      <c r="AA238" s="2854" t="s">
        <v>1769</v>
      </c>
      <c r="AB238" s="2854" t="s">
        <v>1763</v>
      </c>
      <c r="AC238" s="2854" t="s">
        <v>1770</v>
      </c>
      <c r="AD238" s="2854" t="s">
        <v>121</v>
      </c>
      <c r="AE238" s="2854"/>
      <c r="AF238" s="2854"/>
    </row>
    <row r="239" spans="1:32">
      <c r="A239" s="2852" t="s">
        <v>1696</v>
      </c>
      <c r="B239" s="2852" t="s">
        <v>1771</v>
      </c>
      <c r="C239" s="2852" t="s">
        <v>1772</v>
      </c>
      <c r="D239" s="2853" t="s">
        <v>1773</v>
      </c>
      <c r="E239" s="2853" t="s">
        <v>1774</v>
      </c>
      <c r="F239" s="2852" t="s">
        <v>1775</v>
      </c>
      <c r="G239" s="2852" t="s">
        <v>1776</v>
      </c>
      <c r="H239" s="2852">
        <v>3161</v>
      </c>
      <c r="I239" s="2854" t="s">
        <v>178</v>
      </c>
      <c r="J239" s="2854" t="s">
        <v>1</v>
      </c>
      <c r="K239" s="2854">
        <v>73</v>
      </c>
      <c r="L239" s="2854"/>
      <c r="M239" s="2854"/>
      <c r="N239" s="2854"/>
      <c r="O239" s="2854"/>
      <c r="P239" s="2854"/>
      <c r="Q239" s="2854"/>
      <c r="R239" s="2854"/>
      <c r="S239" s="2854"/>
      <c r="T239" s="2854"/>
      <c r="U239" s="2854"/>
      <c r="V239" s="2854"/>
      <c r="W239" s="2854"/>
      <c r="X239" s="2854"/>
      <c r="Y239" s="2854"/>
      <c r="Z239" s="2854"/>
      <c r="AA239" s="2854"/>
      <c r="AB239" s="2854"/>
      <c r="AC239" s="2854"/>
      <c r="AD239" s="2854" t="s">
        <v>121</v>
      </c>
      <c r="AE239" s="2854"/>
      <c r="AF239" s="2854"/>
    </row>
    <row r="240" spans="1:32">
      <c r="A240" s="2852" t="s">
        <v>1696</v>
      </c>
      <c r="B240" s="2852" t="s">
        <v>1777</v>
      </c>
      <c r="C240" s="2852" t="s">
        <v>1778</v>
      </c>
      <c r="D240" s="2853" t="s">
        <v>1779</v>
      </c>
      <c r="E240" s="2853" t="s">
        <v>1780</v>
      </c>
      <c r="F240" s="2852" t="s">
        <v>1781</v>
      </c>
      <c r="G240" s="2852" t="s">
        <v>1782</v>
      </c>
      <c r="H240" s="2852">
        <v>3165</v>
      </c>
      <c r="I240" s="2854" t="s">
        <v>211</v>
      </c>
      <c r="J240" s="2854" t="s">
        <v>1</v>
      </c>
      <c r="K240" s="2854"/>
      <c r="L240" s="2854"/>
      <c r="M240" s="2854"/>
      <c r="N240" s="2854"/>
      <c r="O240" s="2854"/>
      <c r="P240" s="2854"/>
      <c r="Q240" s="2854"/>
      <c r="R240" s="2854"/>
      <c r="S240" s="2854"/>
      <c r="T240" s="2854"/>
      <c r="U240" s="2854"/>
      <c r="V240" s="2854"/>
      <c r="W240" s="2854"/>
      <c r="X240" s="2854"/>
      <c r="Y240" s="2854"/>
      <c r="Z240" s="2854"/>
      <c r="AA240" s="2854"/>
      <c r="AB240" s="2854"/>
      <c r="AC240" s="2854"/>
      <c r="AD240" s="2854" t="s">
        <v>121</v>
      </c>
      <c r="AE240" s="2854"/>
      <c r="AF240" s="2854"/>
    </row>
    <row r="241" spans="1:32">
      <c r="A241" s="2852" t="s">
        <v>1696</v>
      </c>
      <c r="B241" s="2852" t="s">
        <v>1783</v>
      </c>
      <c r="C241" s="2852" t="s">
        <v>1784</v>
      </c>
      <c r="D241" s="2853" t="s">
        <v>1785</v>
      </c>
      <c r="E241" s="2853" t="s">
        <v>1709</v>
      </c>
      <c r="F241" s="2852" t="s">
        <v>1786</v>
      </c>
      <c r="G241" s="2852" t="s">
        <v>1711</v>
      </c>
      <c r="H241" s="2852">
        <v>3183</v>
      </c>
      <c r="I241" s="2854" t="s">
        <v>178</v>
      </c>
      <c r="J241" s="2854" t="s">
        <v>1</v>
      </c>
      <c r="K241" s="2854"/>
      <c r="L241" s="2854"/>
      <c r="M241" s="2854"/>
      <c r="N241" s="2854"/>
      <c r="O241" s="2854"/>
      <c r="P241" s="2854"/>
      <c r="Q241" s="2854"/>
      <c r="R241" s="2854"/>
      <c r="S241" s="2854"/>
      <c r="T241" s="2854"/>
      <c r="U241" s="2854"/>
      <c r="V241" s="2854"/>
      <c r="W241" s="2854"/>
      <c r="X241" s="2854"/>
      <c r="Y241" s="2854"/>
      <c r="Z241" s="2854"/>
      <c r="AA241" s="2854"/>
      <c r="AB241" s="2854"/>
      <c r="AC241" s="2854"/>
      <c r="AD241" s="2854" t="s">
        <v>121</v>
      </c>
      <c r="AE241" s="2854"/>
      <c r="AF241" s="2854"/>
    </row>
    <row r="242" spans="1:32">
      <c r="A242" s="2845" t="s">
        <v>1787</v>
      </c>
      <c r="B242" s="2846" t="s">
        <v>1788</v>
      </c>
      <c r="C242" s="2845" t="s">
        <v>1789</v>
      </c>
      <c r="D242" s="2847" t="s">
        <v>1790</v>
      </c>
      <c r="E242" s="2847" t="s">
        <v>1791</v>
      </c>
      <c r="F242" s="2848" t="s">
        <v>1792</v>
      </c>
      <c r="G242" s="2845" t="s">
        <v>1793</v>
      </c>
      <c r="H242" s="2845">
        <v>3305</v>
      </c>
      <c r="I242" s="2849" t="s">
        <v>178</v>
      </c>
      <c r="J242" s="2849" t="s">
        <v>118</v>
      </c>
      <c r="K242" s="2849">
        <v>24</v>
      </c>
      <c r="L242" s="2849"/>
      <c r="M242" s="2849"/>
      <c r="N242" s="2849"/>
      <c r="O242" s="2849"/>
      <c r="P242" s="2849"/>
      <c r="Q242" s="2849"/>
      <c r="R242" s="2849"/>
      <c r="S242" s="2849"/>
      <c r="T242" s="2849"/>
      <c r="U242" s="2849"/>
      <c r="V242" s="2849"/>
      <c r="W242" s="2849"/>
      <c r="X242" s="2849"/>
      <c r="Y242" s="2849">
        <v>2022</v>
      </c>
      <c r="Z242" s="2849" t="s">
        <v>1794</v>
      </c>
      <c r="AA242" s="2860" t="s">
        <v>1795</v>
      </c>
      <c r="AB242" s="2849" t="s">
        <v>1789</v>
      </c>
      <c r="AC242" s="2849" t="s">
        <v>1796</v>
      </c>
      <c r="AD242" s="2849" t="s">
        <v>452</v>
      </c>
      <c r="AE242" s="2849" t="s">
        <v>1797</v>
      </c>
      <c r="AF242" s="2849"/>
    </row>
    <row r="243" spans="1:32" ht="15">
      <c r="A243" s="2845" t="s">
        <v>1787</v>
      </c>
      <c r="B243" s="2846" t="s">
        <v>1798</v>
      </c>
      <c r="C243" s="2845" t="s">
        <v>1799</v>
      </c>
      <c r="D243" s="2847" t="s">
        <v>1800</v>
      </c>
      <c r="E243" s="2847" t="s">
        <v>1801</v>
      </c>
      <c r="F243" s="2848" t="s">
        <v>1802</v>
      </c>
      <c r="G243" s="2845" t="s">
        <v>1803</v>
      </c>
      <c r="H243" s="2845">
        <v>3311</v>
      </c>
      <c r="I243" s="2849" t="s">
        <v>117</v>
      </c>
      <c r="J243" s="2849" t="s">
        <v>118</v>
      </c>
      <c r="K243" s="2849">
        <v>20</v>
      </c>
      <c r="L243" s="2849"/>
      <c r="M243" s="2849"/>
      <c r="N243" s="2849"/>
      <c r="O243" s="2849"/>
      <c r="P243" s="2849"/>
      <c r="Q243" s="2849"/>
      <c r="R243" s="2849"/>
      <c r="S243" s="2849"/>
      <c r="T243" s="2850">
        <v>44307</v>
      </c>
      <c r="U243" s="2849"/>
      <c r="V243" s="2856">
        <v>44678</v>
      </c>
      <c r="W243" s="2850">
        <v>45043</v>
      </c>
      <c r="X243" s="2850"/>
      <c r="Y243" s="2849">
        <v>2023</v>
      </c>
      <c r="Z243" s="2849" t="s">
        <v>1804</v>
      </c>
      <c r="AA243" s="2873" t="s">
        <v>1805</v>
      </c>
      <c r="AB243" s="2849" t="s">
        <v>1806</v>
      </c>
      <c r="AC243" s="2849"/>
      <c r="AD243" s="2849" t="s">
        <v>121</v>
      </c>
      <c r="AE243" s="2849"/>
      <c r="AF243" s="2849" t="s">
        <v>1807</v>
      </c>
    </row>
    <row r="244" spans="1:32">
      <c r="A244" s="2845" t="s">
        <v>1787</v>
      </c>
      <c r="B244" s="2846" t="s">
        <v>1808</v>
      </c>
      <c r="C244" s="2845" t="s">
        <v>1809</v>
      </c>
      <c r="D244" s="2847" t="s">
        <v>1810</v>
      </c>
      <c r="E244" s="2847" t="s">
        <v>1811</v>
      </c>
      <c r="F244" s="2848" t="s">
        <v>1812</v>
      </c>
      <c r="G244" s="2845" t="s">
        <v>1813</v>
      </c>
      <c r="H244" s="2845">
        <v>3304</v>
      </c>
      <c r="I244" s="2849" t="s">
        <v>117</v>
      </c>
      <c r="J244" s="2849" t="s">
        <v>118</v>
      </c>
      <c r="K244" s="2849">
        <v>15</v>
      </c>
      <c r="L244" s="2849"/>
      <c r="M244" s="2849"/>
      <c r="N244" s="2849"/>
      <c r="O244" s="2849"/>
      <c r="P244" s="2849"/>
      <c r="Q244" s="2849"/>
      <c r="R244" s="2849"/>
      <c r="S244" s="2849"/>
      <c r="T244" s="2849"/>
      <c r="U244" s="2849"/>
      <c r="V244" s="2856">
        <v>44679</v>
      </c>
      <c r="W244" s="2850"/>
      <c r="X244" s="2850"/>
      <c r="Y244" s="2849">
        <v>2022</v>
      </c>
      <c r="Z244" s="2849" t="s">
        <v>1814</v>
      </c>
      <c r="AA244" s="2849" t="s">
        <v>1815</v>
      </c>
      <c r="AB244" s="2849" t="s">
        <v>1809</v>
      </c>
      <c r="AC244" s="2849"/>
      <c r="AD244" s="2849" t="s">
        <v>452</v>
      </c>
      <c r="AE244" s="2849" t="s">
        <v>1797</v>
      </c>
      <c r="AF244" s="2849"/>
    </row>
    <row r="245" spans="1:32">
      <c r="A245" s="2845" t="s">
        <v>1787</v>
      </c>
      <c r="B245" s="2846" t="s">
        <v>1816</v>
      </c>
      <c r="C245" s="2845" t="s">
        <v>1817</v>
      </c>
      <c r="D245" s="2847" t="s">
        <v>1818</v>
      </c>
      <c r="E245" s="2847" t="s">
        <v>1819</v>
      </c>
      <c r="F245" s="2845" t="s">
        <v>1820</v>
      </c>
      <c r="G245" s="2845" t="s">
        <v>1793</v>
      </c>
      <c r="H245" s="2845">
        <v>3305</v>
      </c>
      <c r="I245" s="2849" t="s">
        <v>211</v>
      </c>
      <c r="J245" s="2849" t="s">
        <v>118</v>
      </c>
      <c r="K245" s="2849"/>
      <c r="L245" s="2849"/>
      <c r="M245" s="2849"/>
      <c r="N245" s="2849"/>
      <c r="O245" s="2849"/>
      <c r="P245" s="2849"/>
      <c r="Q245" s="2849"/>
      <c r="R245" s="2849"/>
      <c r="S245" s="2849"/>
      <c r="T245" s="2849"/>
      <c r="U245" s="2849"/>
      <c r="V245" s="2849"/>
      <c r="W245" s="2849"/>
      <c r="X245" s="2849"/>
      <c r="Y245" s="2849"/>
      <c r="Z245" s="2849"/>
      <c r="AA245" s="2849"/>
      <c r="AB245" s="2849"/>
      <c r="AC245" s="2849"/>
      <c r="AD245" s="2849" t="s">
        <v>121</v>
      </c>
      <c r="AE245" s="2849"/>
      <c r="AF245" s="2849"/>
    </row>
    <row r="246" spans="1:32">
      <c r="A246" s="2845" t="s">
        <v>1787</v>
      </c>
      <c r="B246" s="2846" t="s">
        <v>1821</v>
      </c>
      <c r="C246" s="2845" t="s">
        <v>1822</v>
      </c>
      <c r="D246" s="2847" t="s">
        <v>1823</v>
      </c>
      <c r="E246" s="2847" t="s">
        <v>1824</v>
      </c>
      <c r="F246" s="2848" t="s">
        <v>1825</v>
      </c>
      <c r="G246" s="2845" t="s">
        <v>1793</v>
      </c>
      <c r="H246" s="2845">
        <v>3305</v>
      </c>
      <c r="I246" s="2849" t="s">
        <v>117</v>
      </c>
      <c r="J246" s="2849" t="s">
        <v>118</v>
      </c>
      <c r="K246" s="2849">
        <v>69</v>
      </c>
      <c r="L246" s="2849"/>
      <c r="M246" s="2849"/>
      <c r="N246" s="2850">
        <v>42697</v>
      </c>
      <c r="O246" s="2849"/>
      <c r="P246" s="2849"/>
      <c r="Q246" s="2849"/>
      <c r="R246" s="2849"/>
      <c r="S246" s="2849"/>
      <c r="T246" s="2849"/>
      <c r="U246" s="2849"/>
      <c r="V246" s="2849"/>
      <c r="W246" s="2849"/>
      <c r="X246" s="2849"/>
      <c r="Y246" s="2849"/>
      <c r="Z246" s="2849" t="s">
        <v>1826</v>
      </c>
      <c r="AA246" s="2860" t="s">
        <v>1827</v>
      </c>
      <c r="AB246" s="2849" t="s">
        <v>1828</v>
      </c>
      <c r="AC246" s="2849" t="s">
        <v>1103</v>
      </c>
      <c r="AD246" s="2849" t="s">
        <v>452</v>
      </c>
      <c r="AE246" s="2849" t="s">
        <v>1797</v>
      </c>
      <c r="AF246" s="2849"/>
    </row>
    <row r="247" spans="1:32">
      <c r="A247" s="2852" t="s">
        <v>1829</v>
      </c>
      <c r="B247" s="2852" t="s">
        <v>1830</v>
      </c>
      <c r="C247" s="2852" t="s">
        <v>1831</v>
      </c>
      <c r="D247" s="2853" t="s">
        <v>1832</v>
      </c>
      <c r="E247" s="2853" t="s">
        <v>1833</v>
      </c>
      <c r="F247" s="2852" t="s">
        <v>1834</v>
      </c>
      <c r="G247" s="2852" t="s">
        <v>1835</v>
      </c>
      <c r="H247" s="2852">
        <v>3331</v>
      </c>
      <c r="I247" s="2854" t="s">
        <v>117</v>
      </c>
      <c r="J247" s="2854" t="s">
        <v>118</v>
      </c>
      <c r="K247" s="2854"/>
      <c r="L247" s="2854"/>
      <c r="M247" s="2854"/>
      <c r="N247" s="2854"/>
      <c r="O247" s="2854"/>
      <c r="P247" s="2854"/>
      <c r="Q247" s="2854"/>
      <c r="R247" s="2854"/>
      <c r="S247" s="2854"/>
      <c r="T247" s="2854"/>
      <c r="U247" s="2854"/>
      <c r="V247" s="2854"/>
      <c r="W247" s="2854"/>
      <c r="X247" s="2854"/>
      <c r="Y247" s="2854">
        <v>2022</v>
      </c>
      <c r="Z247" s="2854" t="s">
        <v>1836</v>
      </c>
      <c r="AA247" s="2865" t="s">
        <v>1837</v>
      </c>
      <c r="AB247" s="2854" t="s">
        <v>1831</v>
      </c>
      <c r="AC247" s="2854" t="s">
        <v>1838</v>
      </c>
      <c r="AD247" s="2854" t="s">
        <v>121</v>
      </c>
      <c r="AE247" s="2854"/>
      <c r="AF247" s="2854"/>
    </row>
    <row r="248" spans="1:32">
      <c r="A248" s="2845" t="s">
        <v>1839</v>
      </c>
      <c r="B248" s="2846" t="s">
        <v>1840</v>
      </c>
      <c r="C248" s="2845" t="s">
        <v>1841</v>
      </c>
      <c r="D248" s="2847" t="s">
        <v>1842</v>
      </c>
      <c r="E248" s="2847" t="s">
        <v>1843</v>
      </c>
      <c r="F248" s="2845" t="s">
        <v>1844</v>
      </c>
      <c r="G248" s="2845" t="s">
        <v>1845</v>
      </c>
      <c r="H248" s="2845">
        <v>3550</v>
      </c>
      <c r="I248" s="2849" t="s">
        <v>220</v>
      </c>
      <c r="J248" s="2849" t="s">
        <v>118</v>
      </c>
      <c r="K248" s="2849">
        <v>10</v>
      </c>
      <c r="L248" s="2849"/>
      <c r="M248" s="2849"/>
      <c r="N248" s="2849"/>
      <c r="O248" s="2850">
        <v>43049</v>
      </c>
      <c r="P248" s="2850">
        <v>43327</v>
      </c>
      <c r="Q248" s="2849"/>
      <c r="R248" s="2849"/>
      <c r="S248" s="2849"/>
      <c r="T248" s="2849"/>
      <c r="U248" s="2849"/>
      <c r="V248" s="2849"/>
      <c r="W248" s="2849"/>
      <c r="X248" s="2849"/>
      <c r="Y248" s="2849"/>
      <c r="Z248" s="2849"/>
      <c r="AA248" s="2849"/>
      <c r="AB248" s="2849"/>
      <c r="AC248" s="2849"/>
      <c r="AD248" s="2849" t="s">
        <v>121</v>
      </c>
      <c r="AE248" s="2849"/>
      <c r="AF248" s="2849"/>
    </row>
    <row r="249" spans="1:32">
      <c r="A249" s="2845" t="s">
        <v>1839</v>
      </c>
      <c r="B249" s="2846" t="s">
        <v>1846</v>
      </c>
      <c r="C249" s="2845" t="s">
        <v>1847</v>
      </c>
      <c r="D249" s="2847" t="s">
        <v>1848</v>
      </c>
      <c r="E249" s="2847" t="s">
        <v>1849</v>
      </c>
      <c r="F249" s="2848" t="s">
        <v>1850</v>
      </c>
      <c r="G249" s="2845" t="s">
        <v>1845</v>
      </c>
      <c r="H249" s="2845">
        <v>3550</v>
      </c>
      <c r="I249" s="2849" t="s">
        <v>117</v>
      </c>
      <c r="J249" s="2849" t="s">
        <v>118</v>
      </c>
      <c r="K249" s="2849">
        <v>200</v>
      </c>
      <c r="L249" s="2849"/>
      <c r="M249" s="2849"/>
      <c r="N249" s="2849"/>
      <c r="O249" s="2850">
        <v>42907</v>
      </c>
      <c r="P249" s="2849"/>
      <c r="Q249" s="2849"/>
      <c r="R249" s="2849"/>
      <c r="S249" s="2850">
        <v>43997</v>
      </c>
      <c r="T249" s="2850"/>
      <c r="U249" s="2850">
        <v>44417</v>
      </c>
      <c r="V249" s="2856">
        <v>44685</v>
      </c>
      <c r="W249" s="2850"/>
      <c r="X249" s="2850"/>
      <c r="Y249" s="2849">
        <v>2022</v>
      </c>
      <c r="Z249" s="2849" t="s">
        <v>1851</v>
      </c>
      <c r="AA249" s="2849" t="s">
        <v>1852</v>
      </c>
      <c r="AB249" s="2849" t="s">
        <v>1847</v>
      </c>
      <c r="AC249" s="2849" t="s">
        <v>479</v>
      </c>
      <c r="AD249" s="2849" t="s">
        <v>121</v>
      </c>
      <c r="AE249" s="2849"/>
      <c r="AF249" s="2849"/>
    </row>
    <row r="250" spans="1:32">
      <c r="A250" s="2845" t="s">
        <v>1839</v>
      </c>
      <c r="B250" s="2846" t="s">
        <v>1853</v>
      </c>
      <c r="C250" s="2845" t="s">
        <v>1854</v>
      </c>
      <c r="D250" s="2847" t="s">
        <v>1855</v>
      </c>
      <c r="E250" s="2847" t="s">
        <v>1856</v>
      </c>
      <c r="F250" s="2845" t="s">
        <v>1857</v>
      </c>
      <c r="G250" s="2845" t="s">
        <v>1858</v>
      </c>
      <c r="H250" s="2845">
        <v>3555</v>
      </c>
      <c r="I250" s="2849" t="s">
        <v>211</v>
      </c>
      <c r="J250" s="2849" t="s">
        <v>118</v>
      </c>
      <c r="K250" s="2849"/>
      <c r="L250" s="2849"/>
      <c r="M250" s="2849"/>
      <c r="N250" s="2849"/>
      <c r="O250" s="2849"/>
      <c r="P250" s="2849"/>
      <c r="Q250" s="2849"/>
      <c r="R250" s="2849"/>
      <c r="S250" s="2849"/>
      <c r="T250" s="2849"/>
      <c r="U250" s="2849"/>
      <c r="V250" s="2849"/>
      <c r="W250" s="2849"/>
      <c r="X250" s="2849"/>
      <c r="Y250" s="2849"/>
      <c r="Z250" s="2849"/>
      <c r="AA250" s="2849"/>
      <c r="AB250" s="2849"/>
      <c r="AC250" s="2849"/>
      <c r="AD250" s="2849" t="s">
        <v>121</v>
      </c>
      <c r="AE250" s="2849"/>
      <c r="AF250" s="2849"/>
    </row>
    <row r="251" spans="1:32">
      <c r="A251" s="2845" t="s">
        <v>1839</v>
      </c>
      <c r="B251" s="2846" t="s">
        <v>1859</v>
      </c>
      <c r="C251" s="2845" t="s">
        <v>1860</v>
      </c>
      <c r="D251" s="2845" t="s">
        <v>381</v>
      </c>
      <c r="E251" s="2847" t="s">
        <v>1861</v>
      </c>
      <c r="F251" s="2845" t="s">
        <v>1862</v>
      </c>
      <c r="G251" s="2845" t="s">
        <v>1845</v>
      </c>
      <c r="H251" s="2845">
        <v>3550</v>
      </c>
      <c r="I251" s="2849" t="s">
        <v>359</v>
      </c>
      <c r="J251" s="2849" t="s">
        <v>118</v>
      </c>
      <c r="K251" s="2849">
        <v>50</v>
      </c>
      <c r="L251" s="2849"/>
      <c r="M251" s="2849"/>
      <c r="N251" s="2850">
        <v>42688</v>
      </c>
      <c r="O251" s="2849"/>
      <c r="P251" s="2850">
        <v>43137</v>
      </c>
      <c r="Q251" s="2850">
        <v>43550</v>
      </c>
      <c r="R251" s="2850">
        <v>43873</v>
      </c>
      <c r="S251" s="2849"/>
      <c r="T251" s="2849"/>
      <c r="U251" s="2849"/>
      <c r="V251" s="2849"/>
      <c r="W251" s="2849"/>
      <c r="X251" s="2849"/>
      <c r="Y251" s="2849"/>
      <c r="Z251" s="2849" t="s">
        <v>1863</v>
      </c>
      <c r="AA251" s="2849" t="s">
        <v>1864</v>
      </c>
      <c r="AB251" s="2849" t="s">
        <v>905</v>
      </c>
      <c r="AC251" s="2849"/>
      <c r="AD251" s="2849" t="s">
        <v>121</v>
      </c>
      <c r="AE251" s="2849"/>
      <c r="AF251" s="2849"/>
    </row>
    <row r="252" spans="1:32">
      <c r="A252" s="2845" t="s">
        <v>1839</v>
      </c>
      <c r="B252" s="2846" t="s">
        <v>1865</v>
      </c>
      <c r="C252" s="2845" t="s">
        <v>1866</v>
      </c>
      <c r="D252" s="2847" t="s">
        <v>1867</v>
      </c>
      <c r="E252" s="2847" t="s">
        <v>1868</v>
      </c>
      <c r="F252" s="2848" t="s">
        <v>287</v>
      </c>
      <c r="G252" s="2845" t="s">
        <v>1845</v>
      </c>
      <c r="H252" s="2845">
        <v>3550</v>
      </c>
      <c r="I252" s="2849" t="s">
        <v>128</v>
      </c>
      <c r="J252" s="2849" t="s">
        <v>118</v>
      </c>
      <c r="K252" s="2849">
        <v>210</v>
      </c>
      <c r="L252" s="2849"/>
      <c r="M252" s="2850">
        <v>42047</v>
      </c>
      <c r="N252" s="2850">
        <v>42411</v>
      </c>
      <c r="O252" s="2850">
        <v>43048</v>
      </c>
      <c r="P252" s="2850">
        <v>43138</v>
      </c>
      <c r="Q252" s="2850">
        <v>43663</v>
      </c>
      <c r="R252" s="2849"/>
      <c r="S252" s="2849"/>
      <c r="T252" s="2849"/>
      <c r="U252" s="2849"/>
      <c r="V252" s="2850">
        <v>44768</v>
      </c>
      <c r="W252" s="2850"/>
      <c r="X252" s="2850"/>
      <c r="Y252" s="2849">
        <v>2022</v>
      </c>
      <c r="Z252" s="2849" t="s">
        <v>1869</v>
      </c>
      <c r="AA252" s="2860" t="s">
        <v>1870</v>
      </c>
      <c r="AB252" s="2849" t="s">
        <v>1871</v>
      </c>
      <c r="AC252" s="2849" t="s">
        <v>1872</v>
      </c>
      <c r="AD252" s="2849" t="s">
        <v>121</v>
      </c>
      <c r="AE252" s="2849"/>
      <c r="AF252" s="2849"/>
    </row>
    <row r="253" spans="1:32">
      <c r="A253" s="2845" t="s">
        <v>1839</v>
      </c>
      <c r="B253" s="2846" t="s">
        <v>1873</v>
      </c>
      <c r="C253" s="2845" t="s">
        <v>1874</v>
      </c>
      <c r="D253" s="2845" t="s">
        <v>381</v>
      </c>
      <c r="E253" s="2847" t="s">
        <v>1875</v>
      </c>
      <c r="F253" s="2848" t="s">
        <v>1876</v>
      </c>
      <c r="G253" s="2845" t="s">
        <v>1845</v>
      </c>
      <c r="H253" s="2845">
        <v>3550</v>
      </c>
      <c r="I253" s="2849" t="s">
        <v>128</v>
      </c>
      <c r="J253" s="2849" t="s">
        <v>118</v>
      </c>
      <c r="K253" s="2849">
        <v>20</v>
      </c>
      <c r="L253" s="2849"/>
      <c r="M253" s="2849"/>
      <c r="N253" s="2849"/>
      <c r="O253" s="2850">
        <v>42912</v>
      </c>
      <c r="P253" s="2850">
        <v>43363</v>
      </c>
      <c r="Q253" s="2849"/>
      <c r="R253" s="2849"/>
      <c r="S253" s="2850">
        <v>44154</v>
      </c>
      <c r="T253" s="2850"/>
      <c r="U253" s="2849"/>
      <c r="V253" s="2849"/>
      <c r="W253" s="2849"/>
      <c r="X253" s="2849"/>
      <c r="Y253" s="2849"/>
      <c r="Z253" s="2849"/>
      <c r="AA253" s="2849"/>
      <c r="AB253" s="2849"/>
      <c r="AC253" s="2849"/>
      <c r="AD253" s="2849" t="s">
        <v>121</v>
      </c>
      <c r="AE253" s="2849"/>
      <c r="AF253" s="2849"/>
    </row>
    <row r="254" spans="1:32">
      <c r="A254" s="2845" t="s">
        <v>1839</v>
      </c>
      <c r="B254" s="2846" t="s">
        <v>1877</v>
      </c>
      <c r="C254" s="2845" t="s">
        <v>1878</v>
      </c>
      <c r="D254" s="2847" t="s">
        <v>1879</v>
      </c>
      <c r="E254" s="2847" t="s">
        <v>1880</v>
      </c>
      <c r="F254" s="2848" t="s">
        <v>1881</v>
      </c>
      <c r="G254" s="2845" t="s">
        <v>1845</v>
      </c>
      <c r="H254" s="2845">
        <v>3550</v>
      </c>
      <c r="I254" s="2849" t="s">
        <v>178</v>
      </c>
      <c r="J254" s="2849" t="s">
        <v>118</v>
      </c>
      <c r="K254" s="2849">
        <v>118</v>
      </c>
      <c r="L254" s="2850">
        <v>41817</v>
      </c>
      <c r="M254" s="2850">
        <v>42166</v>
      </c>
      <c r="N254" s="2849"/>
      <c r="O254" s="2849"/>
      <c r="P254" s="2849"/>
      <c r="Q254" s="2849"/>
      <c r="R254" s="2849"/>
      <c r="S254" s="2849"/>
      <c r="T254" s="2849"/>
      <c r="U254" s="2849"/>
      <c r="V254" s="2849"/>
      <c r="W254" s="2849"/>
      <c r="X254" s="2849"/>
      <c r="Y254" s="2849"/>
      <c r="Z254" s="2849"/>
      <c r="AA254" s="2849"/>
      <c r="AB254" s="2849"/>
      <c r="AC254" s="2849"/>
      <c r="AD254" s="2849" t="s">
        <v>121</v>
      </c>
      <c r="AE254" s="2849"/>
      <c r="AF254" s="2849"/>
    </row>
    <row r="255" spans="1:32">
      <c r="A255" s="2845" t="s">
        <v>1839</v>
      </c>
      <c r="B255" s="2846" t="s">
        <v>1882</v>
      </c>
      <c r="C255" s="2845" t="s">
        <v>1883</v>
      </c>
      <c r="D255" s="2847" t="s">
        <v>1884</v>
      </c>
      <c r="E255" s="2847" t="s">
        <v>1885</v>
      </c>
      <c r="F255" s="2848" t="s">
        <v>1886</v>
      </c>
      <c r="G255" s="2845" t="s">
        <v>1845</v>
      </c>
      <c r="H255" s="2845">
        <v>3550</v>
      </c>
      <c r="I255" s="2849" t="s">
        <v>211</v>
      </c>
      <c r="J255" s="2849" t="s">
        <v>118</v>
      </c>
      <c r="K255" s="2849">
        <v>20</v>
      </c>
      <c r="L255" s="2849"/>
      <c r="M255" s="2849"/>
      <c r="N255" s="2849"/>
      <c r="O255" s="2849"/>
      <c r="P255" s="2849"/>
      <c r="Q255" s="2850">
        <v>43551</v>
      </c>
      <c r="R255" s="2850">
        <v>43880</v>
      </c>
      <c r="S255" s="2849"/>
      <c r="T255" s="2850">
        <v>44323</v>
      </c>
      <c r="U255" s="2849"/>
      <c r="V255" s="2849"/>
      <c r="W255" s="2849"/>
      <c r="X255" s="2849"/>
      <c r="Y255" s="2849"/>
      <c r="Z255" s="2849" t="s">
        <v>1887</v>
      </c>
      <c r="AA255" s="2849" t="s">
        <v>1888</v>
      </c>
      <c r="AB255" s="2849" t="s">
        <v>1883</v>
      </c>
      <c r="AC255" s="2849" t="s">
        <v>1889</v>
      </c>
      <c r="AD255" s="2849" t="s">
        <v>121</v>
      </c>
      <c r="AE255" s="2849"/>
      <c r="AF255" s="2849"/>
    </row>
    <row r="256" spans="1:32">
      <c r="A256" s="2845" t="s">
        <v>1839</v>
      </c>
      <c r="B256" s="2846" t="s">
        <v>1890</v>
      </c>
      <c r="C256" s="2845" t="s">
        <v>1891</v>
      </c>
      <c r="D256" s="2847" t="s">
        <v>1892</v>
      </c>
      <c r="E256" s="2847" t="s">
        <v>1893</v>
      </c>
      <c r="F256" s="2845" t="s">
        <v>1894</v>
      </c>
      <c r="G256" s="2845" t="s">
        <v>1895</v>
      </c>
      <c r="H256" s="2845">
        <v>3551</v>
      </c>
      <c r="I256" s="2849" t="s">
        <v>117</v>
      </c>
      <c r="J256" s="2849" t="s">
        <v>118</v>
      </c>
      <c r="K256" s="2849">
        <v>88</v>
      </c>
      <c r="L256" s="2849"/>
      <c r="M256" s="2849"/>
      <c r="N256" s="2849"/>
      <c r="O256" s="2849"/>
      <c r="P256" s="2849"/>
      <c r="Q256" s="2849"/>
      <c r="R256" s="2849"/>
      <c r="S256" s="2849"/>
      <c r="T256" s="2849"/>
      <c r="U256" s="2849"/>
      <c r="V256" s="2849"/>
      <c r="W256" s="2849"/>
      <c r="X256" s="2849"/>
      <c r="Y256" s="2849"/>
      <c r="Z256" s="2849"/>
      <c r="AA256" s="2849"/>
      <c r="AB256" s="2849"/>
      <c r="AC256" s="2849"/>
      <c r="AD256" s="2849" t="s">
        <v>121</v>
      </c>
      <c r="AE256" s="2849"/>
      <c r="AF256" s="2849"/>
    </row>
    <row r="257" spans="1:32">
      <c r="A257" s="2845" t="s">
        <v>1839</v>
      </c>
      <c r="B257" s="2846" t="s">
        <v>1896</v>
      </c>
      <c r="C257" s="2848" t="s">
        <v>1897</v>
      </c>
      <c r="D257" s="2861" t="s">
        <v>1898</v>
      </c>
      <c r="E257" s="2847" t="s">
        <v>1899</v>
      </c>
      <c r="F257" s="2848" t="s">
        <v>1900</v>
      </c>
      <c r="G257" s="2845" t="s">
        <v>1858</v>
      </c>
      <c r="H257" s="2845">
        <v>3555</v>
      </c>
      <c r="I257" s="2849" t="s">
        <v>178</v>
      </c>
      <c r="J257" s="2849" t="s">
        <v>118</v>
      </c>
      <c r="K257" s="2849">
        <v>10</v>
      </c>
      <c r="L257" s="2849"/>
      <c r="M257" s="2849"/>
      <c r="N257" s="2849"/>
      <c r="O257" s="2849"/>
      <c r="P257" s="2849"/>
      <c r="Q257" s="2849"/>
      <c r="R257" s="2849"/>
      <c r="S257" s="2850">
        <v>44117</v>
      </c>
      <c r="T257" s="2850"/>
      <c r="U257" s="2849"/>
      <c r="V257" s="2849"/>
      <c r="W257" s="2849"/>
      <c r="X257" s="2849"/>
      <c r="Y257" s="2849"/>
      <c r="Z257" s="2849"/>
      <c r="AA257" s="2849"/>
      <c r="AB257" s="2849"/>
      <c r="AC257" s="2849"/>
      <c r="AD257" s="2849" t="s">
        <v>121</v>
      </c>
      <c r="AE257" s="2849"/>
      <c r="AF257" s="2849"/>
    </row>
    <row r="258" spans="1:32">
      <c r="A258" s="2845" t="s">
        <v>1839</v>
      </c>
      <c r="B258" s="2846" t="s">
        <v>1901</v>
      </c>
      <c r="C258" s="2847" t="s">
        <v>1902</v>
      </c>
      <c r="D258" s="2847" t="s">
        <v>1903</v>
      </c>
      <c r="E258" s="2847" t="s">
        <v>1904</v>
      </c>
      <c r="F258" s="2848" t="s">
        <v>1905</v>
      </c>
      <c r="G258" s="2845" t="s">
        <v>1906</v>
      </c>
      <c r="H258" s="2845">
        <v>3550</v>
      </c>
      <c r="I258" s="2849" t="s">
        <v>178</v>
      </c>
      <c r="J258" s="2849" t="s">
        <v>118</v>
      </c>
      <c r="K258" s="2849">
        <v>21</v>
      </c>
      <c r="L258" s="2849"/>
      <c r="M258" s="2850">
        <v>42181</v>
      </c>
      <c r="N258" s="2849"/>
      <c r="O258" s="2850">
        <v>42905</v>
      </c>
      <c r="P258" s="2849"/>
      <c r="Q258" s="2849"/>
      <c r="R258" s="2849"/>
      <c r="S258" s="2849"/>
      <c r="T258" s="2849"/>
      <c r="U258" s="2849"/>
      <c r="V258" s="2849"/>
      <c r="W258" s="2849"/>
      <c r="X258" s="2849"/>
      <c r="Y258" s="2849"/>
      <c r="Z258" s="2849"/>
      <c r="AA258" s="2849"/>
      <c r="AB258" s="2849"/>
      <c r="AC258" s="2849"/>
      <c r="AD258" s="2849" t="s">
        <v>121</v>
      </c>
      <c r="AE258" s="2849"/>
      <c r="AF258" s="2849"/>
    </row>
    <row r="259" spans="1:32">
      <c r="A259" s="2852" t="s">
        <v>1907</v>
      </c>
      <c r="B259" s="2852" t="s">
        <v>1908</v>
      </c>
      <c r="C259" s="2852" t="s">
        <v>750</v>
      </c>
      <c r="D259" s="2852" t="s">
        <v>504</v>
      </c>
      <c r="E259" s="2853" t="s">
        <v>751</v>
      </c>
      <c r="F259" s="2852" t="s">
        <v>1909</v>
      </c>
      <c r="G259" s="2852" t="s">
        <v>1910</v>
      </c>
      <c r="H259" s="2852">
        <v>3175</v>
      </c>
      <c r="I259" s="2854" t="s">
        <v>220</v>
      </c>
      <c r="J259" s="2854" t="s">
        <v>1</v>
      </c>
      <c r="K259" s="2854"/>
      <c r="L259" s="2855">
        <v>41988</v>
      </c>
      <c r="M259" s="2855">
        <v>42332</v>
      </c>
      <c r="N259" s="2855">
        <v>42689</v>
      </c>
      <c r="O259" s="2854"/>
      <c r="P259" s="2854"/>
      <c r="Q259" s="2854"/>
      <c r="R259" s="2854"/>
      <c r="S259" s="2854"/>
      <c r="T259" s="2854"/>
      <c r="U259" s="2854"/>
      <c r="V259" s="2854"/>
      <c r="W259" s="2854"/>
      <c r="X259" s="2854"/>
      <c r="Y259" s="2854"/>
      <c r="Z259" s="2854"/>
      <c r="AA259" s="2854"/>
      <c r="AB259" s="2854"/>
      <c r="AC259" s="2854"/>
      <c r="AD259" s="2854" t="s">
        <v>452</v>
      </c>
      <c r="AE259" s="2854" t="s">
        <v>1911</v>
      </c>
      <c r="AF259" s="2854"/>
    </row>
    <row r="260" spans="1:32">
      <c r="A260" s="2852" t="s">
        <v>1907</v>
      </c>
      <c r="B260" s="2852" t="s">
        <v>1912</v>
      </c>
      <c r="C260" s="2852" t="s">
        <v>750</v>
      </c>
      <c r="D260" s="2852" t="s">
        <v>504</v>
      </c>
      <c r="E260" s="2853" t="s">
        <v>751</v>
      </c>
      <c r="F260" s="2852" t="s">
        <v>1913</v>
      </c>
      <c r="G260" s="2852" t="s">
        <v>1914</v>
      </c>
      <c r="H260" s="2852">
        <v>3174</v>
      </c>
      <c r="I260" s="2854" t="s">
        <v>220</v>
      </c>
      <c r="J260" s="2854" t="s">
        <v>1</v>
      </c>
      <c r="K260" s="2854"/>
      <c r="L260" s="2855">
        <v>41974</v>
      </c>
      <c r="M260" s="2855">
        <v>42346</v>
      </c>
      <c r="N260" s="2855">
        <v>42702</v>
      </c>
      <c r="O260" s="2854"/>
      <c r="P260" s="2854"/>
      <c r="Q260" s="2854"/>
      <c r="R260" s="2854"/>
      <c r="S260" s="2854"/>
      <c r="T260" s="2854"/>
      <c r="U260" s="2854"/>
      <c r="V260" s="2854"/>
      <c r="W260" s="2854"/>
      <c r="X260" s="2854"/>
      <c r="Y260" s="2854"/>
      <c r="Z260" s="2854"/>
      <c r="AA260" s="2854"/>
      <c r="AB260" s="2854"/>
      <c r="AC260" s="2854"/>
      <c r="AD260" s="2854" t="s">
        <v>452</v>
      </c>
      <c r="AE260" s="2854" t="s">
        <v>1911</v>
      </c>
      <c r="AF260" s="2854"/>
    </row>
    <row r="261" spans="1:32">
      <c r="A261" s="2852" t="s">
        <v>1907</v>
      </c>
      <c r="B261" s="2852" t="s">
        <v>1915</v>
      </c>
      <c r="C261" s="2852" t="s">
        <v>750</v>
      </c>
      <c r="D261" s="2852" t="s">
        <v>504</v>
      </c>
      <c r="E261" s="2853" t="s">
        <v>751</v>
      </c>
      <c r="F261" s="2852" t="s">
        <v>1916</v>
      </c>
      <c r="G261" s="2852" t="s">
        <v>1917</v>
      </c>
      <c r="H261" s="2852">
        <v>3171</v>
      </c>
      <c r="I261" s="2854" t="s">
        <v>220</v>
      </c>
      <c r="J261" s="2854" t="s">
        <v>1</v>
      </c>
      <c r="K261" s="2854"/>
      <c r="L261" s="2854"/>
      <c r="M261" s="2854"/>
      <c r="N261" s="2854"/>
      <c r="O261" s="2854"/>
      <c r="P261" s="2854"/>
      <c r="Q261" s="2854"/>
      <c r="R261" s="2854"/>
      <c r="S261" s="2854"/>
      <c r="T261" s="2854"/>
      <c r="U261" s="2854"/>
      <c r="V261" s="2854"/>
      <c r="W261" s="2854"/>
      <c r="X261" s="2854"/>
      <c r="Y261" s="2854"/>
      <c r="Z261" s="2854"/>
      <c r="AA261" s="2854"/>
      <c r="AB261" s="2854"/>
      <c r="AC261" s="2854"/>
      <c r="AD261" s="2854" t="s">
        <v>452</v>
      </c>
      <c r="AE261" s="2854" t="s">
        <v>1911</v>
      </c>
      <c r="AF261" s="2854"/>
    </row>
    <row r="262" spans="1:32">
      <c r="A262" s="2852" t="s">
        <v>1907</v>
      </c>
      <c r="B262" s="2852" t="s">
        <v>1918</v>
      </c>
      <c r="C262" s="2852" t="s">
        <v>1919</v>
      </c>
      <c r="D262" s="2853" t="s">
        <v>217</v>
      </c>
      <c r="E262" s="2853" t="s">
        <v>1920</v>
      </c>
      <c r="F262" s="2852" t="s">
        <v>1921</v>
      </c>
      <c r="G262" s="2852" t="s">
        <v>1914</v>
      </c>
      <c r="H262" s="2852">
        <v>3174</v>
      </c>
      <c r="I262" s="2854" t="s">
        <v>220</v>
      </c>
      <c r="J262" s="2854" t="s">
        <v>1</v>
      </c>
      <c r="K262" s="2854"/>
      <c r="L262" s="2854"/>
      <c r="M262" s="2854"/>
      <c r="N262" s="2854"/>
      <c r="O262" s="2854"/>
      <c r="P262" s="2854"/>
      <c r="Q262" s="2854"/>
      <c r="R262" s="2854"/>
      <c r="S262" s="2854"/>
      <c r="T262" s="2854"/>
      <c r="U262" s="2854"/>
      <c r="V262" s="2854"/>
      <c r="W262" s="2854"/>
      <c r="X262" s="2854"/>
      <c r="Y262" s="2854"/>
      <c r="Z262" s="2854"/>
      <c r="AA262" s="2854"/>
      <c r="AB262" s="2854"/>
      <c r="AC262" s="2854"/>
      <c r="AD262" s="2854" t="s">
        <v>452</v>
      </c>
      <c r="AE262" s="2854" t="s">
        <v>1911</v>
      </c>
      <c r="AF262" s="2854"/>
    </row>
    <row r="263" spans="1:32">
      <c r="A263" s="2852" t="s">
        <v>1907</v>
      </c>
      <c r="B263" s="2852" t="s">
        <v>1922</v>
      </c>
      <c r="C263" s="2852" t="s">
        <v>1923</v>
      </c>
      <c r="D263" s="2853" t="s">
        <v>1924</v>
      </c>
      <c r="E263" s="2853" t="s">
        <v>1925</v>
      </c>
      <c r="F263" s="2852" t="s">
        <v>1926</v>
      </c>
      <c r="G263" s="2852" t="s">
        <v>1914</v>
      </c>
      <c r="H263" s="2852">
        <v>3174</v>
      </c>
      <c r="I263" s="2854" t="s">
        <v>117</v>
      </c>
      <c r="J263" s="2854" t="s">
        <v>1</v>
      </c>
      <c r="K263" s="2854">
        <v>70</v>
      </c>
      <c r="L263" s="2854"/>
      <c r="M263" s="2855">
        <v>42129</v>
      </c>
      <c r="N263" s="2855">
        <v>42663</v>
      </c>
      <c r="O263" s="2855">
        <v>43034</v>
      </c>
      <c r="P263" s="2855">
        <v>43398</v>
      </c>
      <c r="Q263" s="2855">
        <v>43594</v>
      </c>
      <c r="R263" s="2854"/>
      <c r="S263" s="2855">
        <v>44006</v>
      </c>
      <c r="T263" s="2855">
        <v>44313</v>
      </c>
      <c r="U263" s="2854"/>
      <c r="V263" s="2854"/>
      <c r="W263" s="2854"/>
      <c r="X263" s="2854"/>
      <c r="Y263" s="2854">
        <v>2022</v>
      </c>
      <c r="Z263" s="2854" t="s">
        <v>1927</v>
      </c>
      <c r="AA263" s="2854"/>
      <c r="AB263" s="2854" t="s">
        <v>1928</v>
      </c>
      <c r="AC263" s="2854" t="s">
        <v>963</v>
      </c>
      <c r="AD263" s="2854" t="s">
        <v>452</v>
      </c>
      <c r="AE263" s="2854" t="s">
        <v>1911</v>
      </c>
      <c r="AF263" s="2854"/>
    </row>
    <row r="264" spans="1:32" ht="15">
      <c r="A264" s="2852" t="s">
        <v>1907</v>
      </c>
      <c r="B264" s="2852" t="s">
        <v>1929</v>
      </c>
      <c r="C264" s="2852" t="s">
        <v>419</v>
      </c>
      <c r="D264" s="2852" t="s">
        <v>381</v>
      </c>
      <c r="E264" s="2853" t="s">
        <v>420</v>
      </c>
      <c r="F264" s="2852" t="s">
        <v>1930</v>
      </c>
      <c r="G264" s="2852" t="s">
        <v>1910</v>
      </c>
      <c r="H264" s="2852">
        <v>3175</v>
      </c>
      <c r="I264" s="2854" t="s">
        <v>359</v>
      </c>
      <c r="J264" s="2854" t="s">
        <v>1</v>
      </c>
      <c r="K264" s="2854">
        <v>182</v>
      </c>
      <c r="L264" s="2854"/>
      <c r="M264" s="2854"/>
      <c r="N264" s="2854"/>
      <c r="O264" s="2854"/>
      <c r="P264" s="2854"/>
      <c r="Q264" s="2855">
        <v>43628</v>
      </c>
      <c r="R264" s="2854"/>
      <c r="S264" s="2855">
        <v>44151</v>
      </c>
      <c r="T264" s="2855"/>
      <c r="U264" s="2854"/>
      <c r="V264" s="2854"/>
      <c r="W264" s="2854"/>
      <c r="X264" s="2854"/>
      <c r="Y264" s="2854">
        <v>2022</v>
      </c>
      <c r="Z264" s="2854" t="s">
        <v>1550</v>
      </c>
      <c r="AA264" s="2857" t="s">
        <v>1551</v>
      </c>
      <c r="AB264" s="2854"/>
      <c r="AC264" s="2854" t="s">
        <v>1931</v>
      </c>
      <c r="AD264" s="2854" t="s">
        <v>452</v>
      </c>
      <c r="AE264" s="2854" t="s">
        <v>1911</v>
      </c>
      <c r="AF264" s="2854"/>
    </row>
    <row r="265" spans="1:32">
      <c r="A265" s="2852" t="s">
        <v>1907</v>
      </c>
      <c r="B265" s="2852" t="s">
        <v>1932</v>
      </c>
      <c r="C265" s="2852" t="s">
        <v>1933</v>
      </c>
      <c r="D265" s="2853" t="s">
        <v>1934</v>
      </c>
      <c r="E265" s="2853" t="s">
        <v>1935</v>
      </c>
      <c r="F265" s="2852" t="s">
        <v>1936</v>
      </c>
      <c r="G265" s="2852" t="s">
        <v>1937</v>
      </c>
      <c r="H265" s="2852">
        <v>3175</v>
      </c>
      <c r="I265" s="2854" t="s">
        <v>178</v>
      </c>
      <c r="J265" s="2854" t="s">
        <v>1</v>
      </c>
      <c r="K265" s="2854"/>
      <c r="L265" s="2855">
        <v>41886</v>
      </c>
      <c r="M265" s="2855">
        <v>42250</v>
      </c>
      <c r="N265" s="2854"/>
      <c r="O265" s="2855">
        <v>43020</v>
      </c>
      <c r="P265" s="2855">
        <v>43347</v>
      </c>
      <c r="Q265" s="2854"/>
      <c r="R265" s="2854"/>
      <c r="S265" s="2854"/>
      <c r="T265" s="2854"/>
      <c r="U265" s="2854"/>
      <c r="V265" s="2854"/>
      <c r="W265" s="2854"/>
      <c r="X265" s="2854"/>
      <c r="Y265" s="2854"/>
      <c r="Z265" s="2854"/>
      <c r="AA265" s="2854"/>
      <c r="AB265" s="2854"/>
      <c r="AC265" s="2854"/>
      <c r="AD265" s="2854" t="s">
        <v>452</v>
      </c>
      <c r="AE265" s="2854" t="s">
        <v>1911</v>
      </c>
      <c r="AF265" s="2854"/>
    </row>
    <row r="266" spans="1:32">
      <c r="A266" s="2852" t="s">
        <v>1907</v>
      </c>
      <c r="B266" s="2852" t="s">
        <v>1938</v>
      </c>
      <c r="C266" s="2852" t="s">
        <v>1939</v>
      </c>
      <c r="D266" s="2853" t="s">
        <v>1940</v>
      </c>
      <c r="E266" s="2853" t="s">
        <v>1941</v>
      </c>
      <c r="F266" s="2852" t="s">
        <v>1942</v>
      </c>
      <c r="G266" s="2852" t="s">
        <v>1910</v>
      </c>
      <c r="H266" s="2852">
        <v>3175</v>
      </c>
      <c r="I266" s="2854" t="s">
        <v>117</v>
      </c>
      <c r="J266" s="2854" t="s">
        <v>1</v>
      </c>
      <c r="K266" s="2854"/>
      <c r="L266" s="2854"/>
      <c r="M266" s="2855">
        <v>42292</v>
      </c>
      <c r="N266" s="2855">
        <v>42705</v>
      </c>
      <c r="O266" s="2855">
        <v>43027</v>
      </c>
      <c r="P266" s="2855">
        <v>43433</v>
      </c>
      <c r="Q266" s="2854"/>
      <c r="R266" s="2854"/>
      <c r="S266" s="2854"/>
      <c r="T266" s="2854"/>
      <c r="U266" s="2854"/>
      <c r="V266" s="2854"/>
      <c r="W266" s="2854"/>
      <c r="X266" s="2854"/>
      <c r="Y266" s="2854"/>
      <c r="Z266" s="2854"/>
      <c r="AA266" s="2854"/>
      <c r="AB266" s="2854"/>
      <c r="AC266" s="2854"/>
      <c r="AD266" s="2854" t="s">
        <v>452</v>
      </c>
      <c r="AE266" s="2854" t="s">
        <v>1911</v>
      </c>
      <c r="AF266" s="2854"/>
    </row>
    <row r="267" spans="1:32">
      <c r="A267" s="2852" t="s">
        <v>1907</v>
      </c>
      <c r="B267" s="2852" t="s">
        <v>1943</v>
      </c>
      <c r="C267" s="2852" t="s">
        <v>1944</v>
      </c>
      <c r="D267" s="2853" t="s">
        <v>1945</v>
      </c>
      <c r="E267" s="2853" t="s">
        <v>1946</v>
      </c>
      <c r="F267" s="2852" t="s">
        <v>1947</v>
      </c>
      <c r="G267" s="2852" t="s">
        <v>1910</v>
      </c>
      <c r="H267" s="2852">
        <v>3175</v>
      </c>
      <c r="I267" s="2854" t="s">
        <v>211</v>
      </c>
      <c r="J267" s="2854" t="s">
        <v>1</v>
      </c>
      <c r="K267" s="2854">
        <v>50</v>
      </c>
      <c r="L267" s="2854"/>
      <c r="M267" s="2854"/>
      <c r="N267" s="2854"/>
      <c r="O267" s="2854"/>
      <c r="P267" s="2855">
        <v>43396</v>
      </c>
      <c r="Q267" s="2855">
        <v>43767</v>
      </c>
      <c r="R267" s="2854"/>
      <c r="S267" s="2855">
        <v>44124</v>
      </c>
      <c r="T267" s="2855"/>
      <c r="U267" s="2854"/>
      <c r="V267" s="2856">
        <v>44628</v>
      </c>
      <c r="W267" s="2855"/>
      <c r="X267" s="2855"/>
      <c r="Y267" s="2854">
        <v>2022</v>
      </c>
      <c r="Z267" s="2854" t="s">
        <v>1948</v>
      </c>
      <c r="AA267" s="2865" t="s">
        <v>1949</v>
      </c>
      <c r="AB267" s="2854" t="s">
        <v>1950</v>
      </c>
      <c r="AC267" s="2854"/>
      <c r="AD267" s="2854" t="s">
        <v>452</v>
      </c>
      <c r="AE267" s="2854" t="s">
        <v>1911</v>
      </c>
      <c r="AF267" s="2854"/>
    </row>
    <row r="268" spans="1:32">
      <c r="A268" s="2852" t="s">
        <v>1907</v>
      </c>
      <c r="B268" s="2852" t="s">
        <v>1951</v>
      </c>
      <c r="C268" s="2852" t="s">
        <v>1952</v>
      </c>
      <c r="D268" s="2853" t="s">
        <v>542</v>
      </c>
      <c r="E268" s="2853" t="s">
        <v>543</v>
      </c>
      <c r="F268" s="2852" t="s">
        <v>1953</v>
      </c>
      <c r="G268" s="2852" t="s">
        <v>1954</v>
      </c>
      <c r="H268" s="2852">
        <v>3173</v>
      </c>
      <c r="I268" s="2854" t="s">
        <v>178</v>
      </c>
      <c r="J268" s="2854" t="s">
        <v>1</v>
      </c>
      <c r="K268" s="2854">
        <v>40</v>
      </c>
      <c r="L268" s="2854"/>
      <c r="M268" s="2854"/>
      <c r="N268" s="2854"/>
      <c r="O268" s="2854"/>
      <c r="P268" s="2854"/>
      <c r="Q268" s="2855">
        <v>43676</v>
      </c>
      <c r="R268" s="2854"/>
      <c r="S268" s="2854"/>
      <c r="T268" s="2854"/>
      <c r="U268" s="2854"/>
      <c r="V268" s="2854"/>
      <c r="W268" s="2854"/>
      <c r="X268" s="2854"/>
      <c r="Y268" s="2854"/>
      <c r="Z268" s="2854" t="s">
        <v>1955</v>
      </c>
      <c r="AA268" s="2854" t="s">
        <v>1956</v>
      </c>
      <c r="AB268" s="2854" t="s">
        <v>1957</v>
      </c>
      <c r="AC268" s="2854"/>
      <c r="AD268" s="2854" t="s">
        <v>452</v>
      </c>
      <c r="AE268" s="2854" t="s">
        <v>1911</v>
      </c>
      <c r="AF268" s="2854"/>
    </row>
    <row r="269" spans="1:32">
      <c r="A269" s="2852" t="s">
        <v>1907</v>
      </c>
      <c r="B269" s="2852" t="s">
        <v>1958</v>
      </c>
      <c r="C269" s="2853" t="s">
        <v>1959</v>
      </c>
      <c r="D269" s="2853" t="s">
        <v>1960</v>
      </c>
      <c r="E269" s="2853" t="s">
        <v>1961</v>
      </c>
      <c r="F269" s="2852" t="s">
        <v>1962</v>
      </c>
      <c r="G269" s="2852" t="s">
        <v>1954</v>
      </c>
      <c r="H269" s="2852">
        <v>3172</v>
      </c>
      <c r="I269" s="2854" t="s">
        <v>117</v>
      </c>
      <c r="J269" s="2854" t="s">
        <v>1</v>
      </c>
      <c r="K269" s="2854">
        <v>140</v>
      </c>
      <c r="L269" s="2854"/>
      <c r="M269" s="2855">
        <v>42212</v>
      </c>
      <c r="N269" s="2855">
        <v>42513</v>
      </c>
      <c r="O269" s="2855">
        <v>42975</v>
      </c>
      <c r="P269" s="2855">
        <v>43304</v>
      </c>
      <c r="Q269" s="2855">
        <v>43668</v>
      </c>
      <c r="R269" s="2854"/>
      <c r="S269" s="2855">
        <v>44046</v>
      </c>
      <c r="T269" s="2855"/>
      <c r="U269" s="2855">
        <v>44438</v>
      </c>
      <c r="V269" s="2855"/>
      <c r="W269" s="2855"/>
      <c r="X269" s="2855"/>
      <c r="Y269" s="2854">
        <v>2022</v>
      </c>
      <c r="Z269" s="2854" t="s">
        <v>1963</v>
      </c>
      <c r="AA269" s="2865" t="s">
        <v>1964</v>
      </c>
      <c r="AB269" s="2854" t="s">
        <v>1965</v>
      </c>
      <c r="AC269" s="2854" t="s">
        <v>1966</v>
      </c>
      <c r="AD269" s="2854" t="s">
        <v>452</v>
      </c>
      <c r="AE269" s="2854" t="s">
        <v>1911</v>
      </c>
      <c r="AF269" s="2854"/>
    </row>
    <row r="270" spans="1:32" ht="15">
      <c r="A270" s="2852" t="s">
        <v>1907</v>
      </c>
      <c r="B270" s="2852" t="s">
        <v>1967</v>
      </c>
      <c r="C270" s="2852" t="s">
        <v>1968</v>
      </c>
      <c r="D270" s="2853" t="s">
        <v>1960</v>
      </c>
      <c r="E270" s="2853" t="s">
        <v>1961</v>
      </c>
      <c r="F270" s="2852" t="s">
        <v>1969</v>
      </c>
      <c r="G270" s="2852" t="s">
        <v>1970</v>
      </c>
      <c r="H270" s="2852">
        <v>3172</v>
      </c>
      <c r="I270" s="2854" t="s">
        <v>117</v>
      </c>
      <c r="J270" s="2854" t="s">
        <v>1</v>
      </c>
      <c r="K270" s="2854">
        <v>145</v>
      </c>
      <c r="L270" s="2854"/>
      <c r="M270" s="2855">
        <v>42142</v>
      </c>
      <c r="N270" s="2855">
        <v>42506</v>
      </c>
      <c r="O270" s="2855">
        <v>42982</v>
      </c>
      <c r="P270" s="2855">
        <v>43311</v>
      </c>
      <c r="Q270" s="2855">
        <v>43682</v>
      </c>
      <c r="R270" s="2854"/>
      <c r="S270" s="2854"/>
      <c r="T270" s="2854"/>
      <c r="U270" s="2855">
        <v>44431</v>
      </c>
      <c r="V270" s="2868">
        <v>44879</v>
      </c>
      <c r="W270" s="2868"/>
      <c r="X270" s="2855"/>
      <c r="Y270" s="2854">
        <v>2022</v>
      </c>
      <c r="Z270" s="2878" t="s">
        <v>1971</v>
      </c>
      <c r="AA270" s="2857" t="s">
        <v>1972</v>
      </c>
      <c r="AB270" s="2878" t="s">
        <v>1973</v>
      </c>
      <c r="AC270" s="2854" t="s">
        <v>1966</v>
      </c>
      <c r="AD270" s="2854" t="s">
        <v>452</v>
      </c>
      <c r="AE270" s="2854" t="s">
        <v>1911</v>
      </c>
      <c r="AF270" s="2854"/>
    </row>
    <row r="271" spans="1:32" ht="15">
      <c r="A271" s="2852" t="s">
        <v>1907</v>
      </c>
      <c r="B271" s="2852" t="s">
        <v>1974</v>
      </c>
      <c r="C271" s="2852" t="s">
        <v>1975</v>
      </c>
      <c r="D271" s="2853" t="s">
        <v>1976</v>
      </c>
      <c r="E271" s="2853" t="s">
        <v>1977</v>
      </c>
      <c r="F271" s="2852" t="s">
        <v>1978</v>
      </c>
      <c r="G271" s="2852" t="s">
        <v>1917</v>
      </c>
      <c r="H271" s="2852">
        <v>3171</v>
      </c>
      <c r="I271" s="2854" t="s">
        <v>128</v>
      </c>
      <c r="J271" s="2854" t="s">
        <v>1</v>
      </c>
      <c r="K271" s="2854">
        <v>169</v>
      </c>
      <c r="L271" s="2855">
        <v>41813</v>
      </c>
      <c r="M271" s="2855">
        <v>42174</v>
      </c>
      <c r="N271" s="2855">
        <v>42537</v>
      </c>
      <c r="O271" s="2854"/>
      <c r="P271" s="2854"/>
      <c r="Q271" s="2854"/>
      <c r="R271" s="2854"/>
      <c r="S271" s="2854"/>
      <c r="T271" s="2855">
        <v>44322</v>
      </c>
      <c r="U271" s="2854"/>
      <c r="V271" s="2856">
        <v>44684</v>
      </c>
      <c r="W271" s="2855">
        <v>45055</v>
      </c>
      <c r="X271" s="2855"/>
      <c r="Y271" s="2854">
        <v>2023</v>
      </c>
      <c r="Z271" s="2854" t="s">
        <v>1979</v>
      </c>
      <c r="AA271" s="2866" t="s">
        <v>1980</v>
      </c>
      <c r="AB271" s="2854" t="s">
        <v>1981</v>
      </c>
      <c r="AC271" s="2854"/>
      <c r="AD271" s="2854" t="s">
        <v>452</v>
      </c>
      <c r="AE271" s="2854" t="s">
        <v>1911</v>
      </c>
      <c r="AF271" s="2854" t="s">
        <v>1982</v>
      </c>
    </row>
    <row r="272" spans="1:32">
      <c r="A272" s="2852" t="s">
        <v>1907</v>
      </c>
      <c r="B272" s="2852" t="s">
        <v>1983</v>
      </c>
      <c r="C272" s="2852" t="s">
        <v>1984</v>
      </c>
      <c r="D272" s="2853" t="s">
        <v>1985</v>
      </c>
      <c r="E272" s="2853" t="s">
        <v>1184</v>
      </c>
      <c r="F272" s="2852" t="s">
        <v>1986</v>
      </c>
      <c r="G272" s="2852" t="s">
        <v>1954</v>
      </c>
      <c r="H272" s="2852">
        <v>3173</v>
      </c>
      <c r="I272" s="2854" t="s">
        <v>178</v>
      </c>
      <c r="J272" s="2854" t="s">
        <v>1</v>
      </c>
      <c r="K272" s="2854">
        <v>14</v>
      </c>
      <c r="L272" s="2854"/>
      <c r="M272" s="2854"/>
      <c r="N272" s="2854"/>
      <c r="O272" s="2854"/>
      <c r="P272" s="2854"/>
      <c r="Q272" s="2854"/>
      <c r="R272" s="2854"/>
      <c r="S272" s="2855">
        <v>44117</v>
      </c>
      <c r="T272" s="2855"/>
      <c r="U272" s="2854"/>
      <c r="V272" s="2854"/>
      <c r="W272" s="2854"/>
      <c r="X272" s="2854"/>
      <c r="Y272" s="2854"/>
      <c r="Z272" s="2854" t="s">
        <v>1987</v>
      </c>
      <c r="AA272" s="2854" t="s">
        <v>1988</v>
      </c>
      <c r="AB272" s="2854" t="s">
        <v>1989</v>
      </c>
      <c r="AC272" s="2854"/>
      <c r="AD272" s="2854" t="s">
        <v>452</v>
      </c>
      <c r="AE272" s="2854" t="s">
        <v>1911</v>
      </c>
      <c r="AF272" s="2854"/>
    </row>
    <row r="273" spans="1:32">
      <c r="A273" s="2852" t="s">
        <v>1907</v>
      </c>
      <c r="B273" s="2852" t="s">
        <v>1990</v>
      </c>
      <c r="C273" s="2852" t="s">
        <v>1991</v>
      </c>
      <c r="D273" s="2853" t="s">
        <v>1992</v>
      </c>
      <c r="E273" s="2853" t="s">
        <v>1993</v>
      </c>
      <c r="F273" s="2852" t="s">
        <v>1994</v>
      </c>
      <c r="G273" s="2852" t="s">
        <v>1995</v>
      </c>
      <c r="H273" s="2852">
        <v>3175</v>
      </c>
      <c r="I273" s="2854" t="s">
        <v>117</v>
      </c>
      <c r="J273" s="2854" t="s">
        <v>1</v>
      </c>
      <c r="K273" s="2854"/>
      <c r="L273" s="2854"/>
      <c r="M273" s="2854"/>
      <c r="N273" s="2854"/>
      <c r="O273" s="2854"/>
      <c r="P273" s="2854"/>
      <c r="Q273" s="2854"/>
      <c r="R273" s="2854"/>
      <c r="S273" s="2854"/>
      <c r="T273" s="2854"/>
      <c r="U273" s="2854"/>
      <c r="V273" s="2854"/>
      <c r="W273" s="2854"/>
      <c r="X273" s="2854"/>
      <c r="Y273" s="2854"/>
      <c r="Z273" s="2854"/>
      <c r="AA273" s="2854"/>
      <c r="AB273" s="2854"/>
      <c r="AC273" s="2854"/>
      <c r="AD273" s="2854" t="s">
        <v>452</v>
      </c>
      <c r="AE273" s="2854" t="s">
        <v>1911</v>
      </c>
      <c r="AF273" s="2854"/>
    </row>
    <row r="274" spans="1:32">
      <c r="A274" s="2852" t="s">
        <v>1907</v>
      </c>
      <c r="B274" s="2852" t="s">
        <v>1996</v>
      </c>
      <c r="C274" s="2852" t="s">
        <v>1997</v>
      </c>
      <c r="D274" s="2853" t="s">
        <v>1022</v>
      </c>
      <c r="E274" s="2853" t="s">
        <v>1023</v>
      </c>
      <c r="F274" s="2852" t="s">
        <v>1998</v>
      </c>
      <c r="G274" s="2852" t="s">
        <v>1917</v>
      </c>
      <c r="H274" s="2852">
        <v>3171</v>
      </c>
      <c r="I274" s="2854" t="s">
        <v>178</v>
      </c>
      <c r="J274" s="2854" t="s">
        <v>1</v>
      </c>
      <c r="K274" s="2854"/>
      <c r="L274" s="2854"/>
      <c r="M274" s="2854"/>
      <c r="N274" s="2854"/>
      <c r="O274" s="2854"/>
      <c r="P274" s="2854"/>
      <c r="Q274" s="2854"/>
      <c r="R274" s="2854"/>
      <c r="S274" s="2854"/>
      <c r="T274" s="2854"/>
      <c r="U274" s="2854"/>
      <c r="V274" s="2854"/>
      <c r="W274" s="2854"/>
      <c r="X274" s="2854"/>
      <c r="Y274" s="2854"/>
      <c r="Z274" s="2854"/>
      <c r="AA274" s="2854"/>
      <c r="AB274" s="2854"/>
      <c r="AC274" s="2854"/>
      <c r="AD274" s="2854" t="s">
        <v>452</v>
      </c>
      <c r="AE274" s="2854" t="s">
        <v>1911</v>
      </c>
      <c r="AF274" s="2854"/>
    </row>
    <row r="275" spans="1:32">
      <c r="A275" s="2852" t="s">
        <v>1907</v>
      </c>
      <c r="B275" s="2852" t="s">
        <v>1999</v>
      </c>
      <c r="C275" s="2852" t="s">
        <v>2000</v>
      </c>
      <c r="D275" s="2853" t="s">
        <v>2001</v>
      </c>
      <c r="E275" s="2853" t="s">
        <v>2002</v>
      </c>
      <c r="F275" s="2852" t="s">
        <v>2003</v>
      </c>
      <c r="G275" s="2852" t="s">
        <v>1954</v>
      </c>
      <c r="H275" s="2852">
        <v>3173</v>
      </c>
      <c r="I275" s="2854" t="s">
        <v>178</v>
      </c>
      <c r="J275" s="2854" t="s">
        <v>1</v>
      </c>
      <c r="K275" s="2854">
        <v>36</v>
      </c>
      <c r="L275" s="2854"/>
      <c r="M275" s="2854"/>
      <c r="N275" s="2854"/>
      <c r="O275" s="2854"/>
      <c r="P275" s="2854"/>
      <c r="Q275" s="2854"/>
      <c r="R275" s="2854"/>
      <c r="S275" s="2854"/>
      <c r="T275" s="2854"/>
      <c r="U275" s="2854"/>
      <c r="V275" s="2854"/>
      <c r="W275" s="2854"/>
      <c r="X275" s="2854"/>
      <c r="Y275" s="2854"/>
      <c r="Z275" s="2854" t="s">
        <v>2004</v>
      </c>
      <c r="AA275" s="2854" t="s">
        <v>2005</v>
      </c>
      <c r="AB275" s="2854" t="s">
        <v>2006</v>
      </c>
      <c r="AC275" s="2854" t="s">
        <v>2007</v>
      </c>
      <c r="AD275" s="2854" t="s">
        <v>452</v>
      </c>
      <c r="AE275" s="2854" t="s">
        <v>1911</v>
      </c>
      <c r="AF275" s="2854"/>
    </row>
    <row r="276" spans="1:32">
      <c r="A276" s="2852" t="s">
        <v>1907</v>
      </c>
      <c r="B276" s="2852" t="s">
        <v>2008</v>
      </c>
      <c r="C276" s="2852" t="s">
        <v>2009</v>
      </c>
      <c r="D276" s="2853" t="s">
        <v>2010</v>
      </c>
      <c r="E276" s="2853" t="s">
        <v>2011</v>
      </c>
      <c r="F276" s="2852" t="s">
        <v>2012</v>
      </c>
      <c r="G276" s="2852" t="s">
        <v>2013</v>
      </c>
      <c r="H276" s="2852">
        <v>3174</v>
      </c>
      <c r="I276" s="2854" t="s">
        <v>128</v>
      </c>
      <c r="J276" s="2854" t="s">
        <v>1</v>
      </c>
      <c r="K276" s="2854"/>
      <c r="L276" s="2854"/>
      <c r="M276" s="2854"/>
      <c r="N276" s="2854"/>
      <c r="O276" s="2854"/>
      <c r="P276" s="2854"/>
      <c r="Q276" s="2854"/>
      <c r="R276" s="2854"/>
      <c r="S276" s="2854"/>
      <c r="T276" s="2854"/>
      <c r="U276" s="2854"/>
      <c r="V276" s="2854"/>
      <c r="W276" s="2854"/>
      <c r="X276" s="2854"/>
      <c r="Y276" s="2854"/>
      <c r="Z276" s="2854"/>
      <c r="AA276" s="2854"/>
      <c r="AB276" s="2854"/>
      <c r="AC276" s="2854"/>
      <c r="AD276" s="2854" t="s">
        <v>452</v>
      </c>
      <c r="AE276" s="2854" t="s">
        <v>1911</v>
      </c>
      <c r="AF276" s="2854"/>
    </row>
    <row r="277" spans="1:32">
      <c r="A277" s="2852" t="s">
        <v>1907</v>
      </c>
      <c r="B277" s="2852" t="s">
        <v>2014</v>
      </c>
      <c r="C277" s="2852" t="s">
        <v>2015</v>
      </c>
      <c r="D277" s="2853" t="s">
        <v>2016</v>
      </c>
      <c r="E277" s="2853" t="s">
        <v>2017</v>
      </c>
      <c r="F277" s="2852" t="s">
        <v>2018</v>
      </c>
      <c r="G277" s="2852" t="s">
        <v>1914</v>
      </c>
      <c r="H277" s="2852">
        <v>3174</v>
      </c>
      <c r="I277" s="2854" t="s">
        <v>220</v>
      </c>
      <c r="J277" s="2854" t="s">
        <v>1</v>
      </c>
      <c r="K277" s="2854"/>
      <c r="L277" s="2854"/>
      <c r="M277" s="2854"/>
      <c r="N277" s="2854"/>
      <c r="O277" s="2854"/>
      <c r="P277" s="2854"/>
      <c r="Q277" s="2854"/>
      <c r="R277" s="2854"/>
      <c r="S277" s="2854"/>
      <c r="T277" s="2854"/>
      <c r="U277" s="2854"/>
      <c r="V277" s="2854"/>
      <c r="W277" s="2854"/>
      <c r="X277" s="2854"/>
      <c r="Y277" s="2854"/>
      <c r="Z277" s="2854"/>
      <c r="AA277" s="2854"/>
      <c r="AB277" s="2854"/>
      <c r="AC277" s="2854"/>
      <c r="AD277" s="2854" t="s">
        <v>452</v>
      </c>
      <c r="AE277" s="2854" t="s">
        <v>1911</v>
      </c>
      <c r="AF277" s="2854"/>
    </row>
    <row r="278" spans="1:32">
      <c r="A278" s="2852" t="s">
        <v>1907</v>
      </c>
      <c r="B278" s="2852" t="s">
        <v>2019</v>
      </c>
      <c r="C278" s="2852" t="s">
        <v>2020</v>
      </c>
      <c r="D278" s="2853" t="s">
        <v>2021</v>
      </c>
      <c r="E278" s="2853" t="s">
        <v>2022</v>
      </c>
      <c r="F278" s="2852" t="s">
        <v>2023</v>
      </c>
      <c r="G278" s="2852" t="s">
        <v>1914</v>
      </c>
      <c r="H278" s="2852">
        <v>3174</v>
      </c>
      <c r="I278" s="2854" t="s">
        <v>117</v>
      </c>
      <c r="J278" s="2854" t="s">
        <v>1</v>
      </c>
      <c r="K278" s="2854"/>
      <c r="L278" s="2854"/>
      <c r="M278" s="2854"/>
      <c r="N278" s="2854"/>
      <c r="O278" s="2854"/>
      <c r="P278" s="2854"/>
      <c r="Q278" s="2854"/>
      <c r="R278" s="2854"/>
      <c r="S278" s="2854"/>
      <c r="T278" s="2854"/>
      <c r="U278" s="2854"/>
      <c r="V278" s="2854"/>
      <c r="W278" s="2854"/>
      <c r="X278" s="2854"/>
      <c r="Y278" s="2854">
        <v>2022</v>
      </c>
      <c r="Z278" s="2854" t="s">
        <v>2024</v>
      </c>
      <c r="AA278" s="2854" t="s">
        <v>2025</v>
      </c>
      <c r="AB278" s="2854"/>
      <c r="AC278" s="2854" t="s">
        <v>239</v>
      </c>
      <c r="AD278" s="2854" t="s">
        <v>452</v>
      </c>
      <c r="AE278" s="2854" t="s">
        <v>1911</v>
      </c>
      <c r="AF278" s="2854"/>
    </row>
    <row r="279" spans="1:32">
      <c r="A279" s="2852" t="s">
        <v>1907</v>
      </c>
      <c r="B279" s="2852" t="s">
        <v>1642</v>
      </c>
      <c r="C279" s="2852" t="s">
        <v>2026</v>
      </c>
      <c r="D279" s="2853" t="s">
        <v>2027</v>
      </c>
      <c r="E279" s="2853" t="s">
        <v>1645</v>
      </c>
      <c r="F279" s="2852" t="s">
        <v>2028</v>
      </c>
      <c r="G279" s="2852" t="s">
        <v>2013</v>
      </c>
      <c r="H279" s="2852">
        <v>3174</v>
      </c>
      <c r="I279" s="2854" t="s">
        <v>178</v>
      </c>
      <c r="J279" s="2854" t="s">
        <v>1</v>
      </c>
      <c r="K279" s="2854"/>
      <c r="L279" s="2854"/>
      <c r="M279" s="2854"/>
      <c r="N279" s="2854"/>
      <c r="O279" s="2854"/>
      <c r="P279" s="2854"/>
      <c r="Q279" s="2854"/>
      <c r="R279" s="2854"/>
      <c r="S279" s="2854"/>
      <c r="T279" s="2854"/>
      <c r="U279" s="2854"/>
      <c r="V279" s="2854"/>
      <c r="W279" s="2854"/>
      <c r="X279" s="2854"/>
      <c r="Y279" s="2854"/>
      <c r="Z279" s="2854"/>
      <c r="AA279" s="2854"/>
      <c r="AB279" s="2854"/>
      <c r="AC279" s="2854"/>
      <c r="AD279" s="2854" t="s">
        <v>452</v>
      </c>
      <c r="AE279" s="2854" t="s">
        <v>1911</v>
      </c>
      <c r="AF279" s="2854"/>
    </row>
    <row r="280" spans="1:32">
      <c r="A280" s="2852" t="s">
        <v>1907</v>
      </c>
      <c r="B280" s="2852" t="s">
        <v>2029</v>
      </c>
      <c r="C280" s="2852" t="s">
        <v>2030</v>
      </c>
      <c r="D280" s="2853" t="s">
        <v>2031</v>
      </c>
      <c r="E280" s="2853" t="s">
        <v>2032</v>
      </c>
      <c r="F280" s="2852" t="s">
        <v>2033</v>
      </c>
      <c r="G280" s="2852" t="s">
        <v>1954</v>
      </c>
      <c r="H280" s="2852">
        <v>3173</v>
      </c>
      <c r="I280" s="2854" t="s">
        <v>178</v>
      </c>
      <c r="J280" s="2854" t="s">
        <v>1</v>
      </c>
      <c r="K280" s="2854"/>
      <c r="L280" s="2854"/>
      <c r="M280" s="2854"/>
      <c r="N280" s="2854"/>
      <c r="O280" s="2854"/>
      <c r="P280" s="2855">
        <v>43356</v>
      </c>
      <c r="Q280" s="2854"/>
      <c r="R280" s="2854"/>
      <c r="S280" s="2854"/>
      <c r="T280" s="2854"/>
      <c r="U280" s="2854"/>
      <c r="V280" s="2854"/>
      <c r="W280" s="2854"/>
      <c r="X280" s="2854"/>
      <c r="Y280" s="2854"/>
      <c r="Z280" s="2854"/>
      <c r="AA280" s="2854"/>
      <c r="AB280" s="2854"/>
      <c r="AC280" s="2854"/>
      <c r="AD280" s="2854" t="s">
        <v>452</v>
      </c>
      <c r="AE280" s="2854" t="s">
        <v>1911</v>
      </c>
      <c r="AF280" s="2854"/>
    </row>
    <row r="281" spans="1:32">
      <c r="A281" s="2852" t="s">
        <v>1907</v>
      </c>
      <c r="B281" s="2852" t="s">
        <v>2034</v>
      </c>
      <c r="C281" s="2852" t="s">
        <v>2035</v>
      </c>
      <c r="D281" s="2852" t="s">
        <v>381</v>
      </c>
      <c r="E281" s="2853" t="s">
        <v>2036</v>
      </c>
      <c r="F281" s="2852" t="s">
        <v>2037</v>
      </c>
      <c r="G281" s="2852" t="s">
        <v>1910</v>
      </c>
      <c r="H281" s="2852">
        <v>3175</v>
      </c>
      <c r="I281" s="2854" t="s">
        <v>220</v>
      </c>
      <c r="J281" s="2854" t="s">
        <v>1</v>
      </c>
      <c r="K281" s="2854">
        <v>18</v>
      </c>
      <c r="L281" s="2854"/>
      <c r="M281" s="2854"/>
      <c r="N281" s="2855">
        <v>42514</v>
      </c>
      <c r="O281" s="2854"/>
      <c r="P281" s="2855">
        <v>43326</v>
      </c>
      <c r="Q281" s="2854"/>
      <c r="R281" s="2854"/>
      <c r="S281" s="2855">
        <v>44119</v>
      </c>
      <c r="T281" s="2855"/>
      <c r="U281" s="2854"/>
      <c r="V281" s="2854"/>
      <c r="W281" s="2854"/>
      <c r="X281" s="2854"/>
      <c r="Y281" s="2854"/>
      <c r="Z281" s="2854" t="s">
        <v>2038</v>
      </c>
      <c r="AA281" s="2854" t="s">
        <v>2039</v>
      </c>
      <c r="AB281" s="2854" t="s">
        <v>2040</v>
      </c>
      <c r="AC281" s="2854" t="s">
        <v>2041</v>
      </c>
      <c r="AD281" s="2854" t="s">
        <v>452</v>
      </c>
      <c r="AE281" s="2854" t="s">
        <v>1911</v>
      </c>
      <c r="AF281" s="2854"/>
    </row>
    <row r="282" spans="1:32">
      <c r="A282" s="2852" t="s">
        <v>1907</v>
      </c>
      <c r="B282" s="2852" t="s">
        <v>2042</v>
      </c>
      <c r="C282" s="2852" t="s">
        <v>2043</v>
      </c>
      <c r="D282" s="2853" t="s">
        <v>2044</v>
      </c>
      <c r="E282" s="2853" t="s">
        <v>1662</v>
      </c>
      <c r="F282" s="2852" t="s">
        <v>2045</v>
      </c>
      <c r="G282" s="2852" t="s">
        <v>1910</v>
      </c>
      <c r="H282" s="2852">
        <v>3175</v>
      </c>
      <c r="I282" s="2854" t="s">
        <v>220</v>
      </c>
      <c r="J282" s="2854" t="s">
        <v>1</v>
      </c>
      <c r="K282" s="2854"/>
      <c r="L282" s="2854"/>
      <c r="M282" s="2854"/>
      <c r="N282" s="2854"/>
      <c r="O282" s="2855">
        <v>42787</v>
      </c>
      <c r="P282" s="2854"/>
      <c r="Q282" s="2854"/>
      <c r="R282" s="2854"/>
      <c r="S282" s="2854"/>
      <c r="T282" s="2854"/>
      <c r="U282" s="2854"/>
      <c r="V282" s="2854"/>
      <c r="W282" s="2854"/>
      <c r="X282" s="2854"/>
      <c r="Y282" s="2854"/>
      <c r="Z282" s="2854"/>
      <c r="AA282" s="2854"/>
      <c r="AB282" s="2854"/>
      <c r="AC282" s="2854"/>
      <c r="AD282" s="2854" t="s">
        <v>452</v>
      </c>
      <c r="AE282" s="2854" t="s">
        <v>1911</v>
      </c>
      <c r="AF282" s="2854"/>
    </row>
    <row r="283" spans="1:32">
      <c r="A283" s="2852" t="s">
        <v>1907</v>
      </c>
      <c r="B283" s="2852" t="s">
        <v>2046</v>
      </c>
      <c r="C283" s="2852" t="s">
        <v>2047</v>
      </c>
      <c r="D283" s="2853" t="s">
        <v>2048</v>
      </c>
      <c r="E283" s="2853" t="s">
        <v>2049</v>
      </c>
      <c r="F283" s="2852" t="s">
        <v>2050</v>
      </c>
      <c r="G283" s="2852" t="s">
        <v>1917</v>
      </c>
      <c r="H283" s="2852">
        <v>3171</v>
      </c>
      <c r="I283" s="2854" t="s">
        <v>211</v>
      </c>
      <c r="J283" s="2854" t="s">
        <v>1</v>
      </c>
      <c r="K283" s="2854"/>
      <c r="L283" s="2854"/>
      <c r="M283" s="2854"/>
      <c r="N283" s="2854"/>
      <c r="O283" s="2854"/>
      <c r="P283" s="2854"/>
      <c r="Q283" s="2854"/>
      <c r="R283" s="2854"/>
      <c r="S283" s="2854"/>
      <c r="T283" s="2854"/>
      <c r="U283" s="2854"/>
      <c r="V283" s="2854"/>
      <c r="W283" s="2854"/>
      <c r="X283" s="2854"/>
      <c r="Y283" s="2854"/>
      <c r="Z283" s="2854"/>
      <c r="AA283" s="2854"/>
      <c r="AB283" s="2854"/>
      <c r="AC283" s="2854"/>
      <c r="AD283" s="2854" t="s">
        <v>452</v>
      </c>
      <c r="AE283" s="2854" t="s">
        <v>1911</v>
      </c>
      <c r="AF283" s="2854"/>
    </row>
    <row r="284" spans="1:32">
      <c r="A284" s="2852" t="s">
        <v>1907</v>
      </c>
      <c r="B284" s="2852" t="s">
        <v>2051</v>
      </c>
      <c r="C284" s="2852" t="s">
        <v>2052</v>
      </c>
      <c r="D284" s="2853" t="s">
        <v>2053</v>
      </c>
      <c r="E284" s="2853" t="s">
        <v>2054</v>
      </c>
      <c r="F284" s="2852" t="s">
        <v>2055</v>
      </c>
      <c r="G284" s="2852" t="s">
        <v>1910</v>
      </c>
      <c r="H284" s="2852">
        <v>3175</v>
      </c>
      <c r="I284" s="2854" t="s">
        <v>128</v>
      </c>
      <c r="J284" s="2854" t="s">
        <v>1</v>
      </c>
      <c r="K284" s="2854"/>
      <c r="L284" s="2854"/>
      <c r="M284" s="2855">
        <v>42086</v>
      </c>
      <c r="N284" s="2854"/>
      <c r="O284" s="2854"/>
      <c r="P284" s="2854"/>
      <c r="Q284" s="2854"/>
      <c r="R284" s="2854"/>
      <c r="S284" s="2854"/>
      <c r="T284" s="2854"/>
      <c r="U284" s="2854"/>
      <c r="V284" s="2854"/>
      <c r="W284" s="2854"/>
      <c r="X284" s="2854"/>
      <c r="Y284" s="2854"/>
      <c r="Z284" s="2854" t="s">
        <v>2056</v>
      </c>
      <c r="AA284" s="2854" t="s">
        <v>2057</v>
      </c>
      <c r="AB284" s="2854"/>
      <c r="AC284" s="2854" t="s">
        <v>2058</v>
      </c>
      <c r="AD284" s="2854" t="s">
        <v>452</v>
      </c>
      <c r="AE284" s="2854" t="s">
        <v>1911</v>
      </c>
      <c r="AF284" s="2854"/>
    </row>
    <row r="285" spans="1:32">
      <c r="A285" s="2845" t="s">
        <v>2059</v>
      </c>
      <c r="B285" s="2845" t="s">
        <v>2060</v>
      </c>
      <c r="C285" s="2845" t="s">
        <v>2061</v>
      </c>
      <c r="D285" s="2847" t="s">
        <v>2062</v>
      </c>
      <c r="E285" s="2847" t="s">
        <v>2063</v>
      </c>
      <c r="F285" s="2845" t="s">
        <v>2064</v>
      </c>
      <c r="G285" s="2845" t="s">
        <v>2065</v>
      </c>
      <c r="H285" s="2845">
        <v>3216</v>
      </c>
      <c r="I285" s="2849" t="s">
        <v>211</v>
      </c>
      <c r="J285" s="2849" t="s">
        <v>118</v>
      </c>
      <c r="K285" s="2849">
        <v>40</v>
      </c>
      <c r="L285" s="2849"/>
      <c r="M285" s="2849"/>
      <c r="N285" s="2849"/>
      <c r="O285" s="2849"/>
      <c r="P285" s="2849"/>
      <c r="Q285" s="2849"/>
      <c r="R285" s="2849"/>
      <c r="S285" s="2849"/>
      <c r="T285" s="2849"/>
      <c r="U285" s="2850">
        <v>44518</v>
      </c>
      <c r="V285" s="2850"/>
      <c r="W285" s="2850"/>
      <c r="X285" s="2850"/>
      <c r="Y285" s="2849"/>
      <c r="Z285" s="2849" t="s">
        <v>2066</v>
      </c>
      <c r="AA285" s="2860" t="s">
        <v>2067</v>
      </c>
      <c r="AB285" s="2849" t="s">
        <v>2068</v>
      </c>
      <c r="AC285" s="2849" t="s">
        <v>2069</v>
      </c>
      <c r="AD285" s="2849" t="s">
        <v>452</v>
      </c>
      <c r="AE285" s="2849" t="s">
        <v>2070</v>
      </c>
      <c r="AF285" s="2849"/>
    </row>
    <row r="286" spans="1:32">
      <c r="A286" s="2845" t="s">
        <v>2059</v>
      </c>
      <c r="B286" s="2845" t="s">
        <v>2071</v>
      </c>
      <c r="C286" s="2845" t="s">
        <v>2072</v>
      </c>
      <c r="D286" s="2847" t="s">
        <v>2073</v>
      </c>
      <c r="E286" s="2847" t="s">
        <v>2074</v>
      </c>
      <c r="F286" s="2848" t="s">
        <v>2075</v>
      </c>
      <c r="G286" s="2845" t="s">
        <v>2076</v>
      </c>
      <c r="H286" s="2845">
        <v>3222</v>
      </c>
      <c r="I286" s="2849" t="s">
        <v>117</v>
      </c>
      <c r="J286" s="2849" t="s">
        <v>118</v>
      </c>
      <c r="K286" s="2849"/>
      <c r="L286" s="2849"/>
      <c r="M286" s="2849"/>
      <c r="N286" s="2849"/>
      <c r="O286" s="2849"/>
      <c r="P286" s="2849"/>
      <c r="Q286" s="2849"/>
      <c r="R286" s="2849"/>
      <c r="S286" s="2849"/>
      <c r="T286" s="2849"/>
      <c r="U286" s="2849"/>
      <c r="V286" s="2849"/>
      <c r="W286" s="2849"/>
      <c r="X286" s="2849"/>
      <c r="Y286" s="2849"/>
      <c r="Z286" s="2849"/>
      <c r="AA286" s="2849"/>
      <c r="AB286" s="2849"/>
      <c r="AC286" s="2849"/>
      <c r="AD286" s="2849" t="s">
        <v>452</v>
      </c>
      <c r="AE286" s="2849" t="s">
        <v>2070</v>
      </c>
      <c r="AF286" s="2849"/>
    </row>
    <row r="287" spans="1:32">
      <c r="A287" s="2845" t="s">
        <v>2059</v>
      </c>
      <c r="B287" s="2845" t="s">
        <v>2077</v>
      </c>
      <c r="C287" s="2845" t="s">
        <v>2078</v>
      </c>
      <c r="D287" s="2847" t="s">
        <v>2079</v>
      </c>
      <c r="E287" s="2847" t="s">
        <v>2080</v>
      </c>
      <c r="F287" s="2848" t="s">
        <v>2081</v>
      </c>
      <c r="G287" s="2845" t="s">
        <v>2065</v>
      </c>
      <c r="H287" s="2845">
        <v>3216</v>
      </c>
      <c r="I287" s="2849" t="s">
        <v>117</v>
      </c>
      <c r="J287" s="2849" t="s">
        <v>118</v>
      </c>
      <c r="K287" s="2849"/>
      <c r="L287" s="2849"/>
      <c r="M287" s="2849"/>
      <c r="N287" s="2849"/>
      <c r="O287" s="2849"/>
      <c r="P287" s="2849"/>
      <c r="Q287" s="2849"/>
      <c r="R287" s="2849"/>
      <c r="S287" s="2849"/>
      <c r="T287" s="2849"/>
      <c r="U287" s="2849"/>
      <c r="V287" s="2849"/>
      <c r="W287" s="2849"/>
      <c r="X287" s="2849"/>
      <c r="Y287" s="2849"/>
      <c r="Z287" s="2863" t="s">
        <v>2082</v>
      </c>
      <c r="AA287" s="2864" t="s">
        <v>2083</v>
      </c>
      <c r="AB287" s="2864"/>
      <c r="AC287" s="2863" t="s">
        <v>479</v>
      </c>
      <c r="AD287" s="2849" t="s">
        <v>452</v>
      </c>
      <c r="AE287" s="2849" t="s">
        <v>2070</v>
      </c>
      <c r="AF287" s="2849"/>
    </row>
    <row r="288" spans="1:32">
      <c r="A288" s="2845" t="s">
        <v>2059</v>
      </c>
      <c r="B288" s="2845" t="s">
        <v>2084</v>
      </c>
      <c r="C288" s="2845" t="s">
        <v>2085</v>
      </c>
      <c r="D288" s="2847" t="s">
        <v>2086</v>
      </c>
      <c r="E288" s="2847" t="s">
        <v>2087</v>
      </c>
      <c r="F288" s="2848" t="s">
        <v>2088</v>
      </c>
      <c r="G288" s="2845" t="s">
        <v>2089</v>
      </c>
      <c r="H288" s="2845">
        <v>3216</v>
      </c>
      <c r="I288" s="2849" t="s">
        <v>178</v>
      </c>
      <c r="J288" s="2849" t="s">
        <v>118</v>
      </c>
      <c r="K288" s="2849"/>
      <c r="L288" s="2849"/>
      <c r="M288" s="2849"/>
      <c r="N288" s="2850">
        <v>42514</v>
      </c>
      <c r="O288" s="2849"/>
      <c r="P288" s="2849"/>
      <c r="Q288" s="2849"/>
      <c r="R288" s="2849"/>
      <c r="S288" s="2849"/>
      <c r="T288" s="2849"/>
      <c r="U288" s="2849"/>
      <c r="V288" s="2849"/>
      <c r="W288" s="2849"/>
      <c r="X288" s="2849"/>
      <c r="Y288" s="2849"/>
      <c r="Z288" s="2849"/>
      <c r="AA288" s="2849"/>
      <c r="AB288" s="2849"/>
      <c r="AC288" s="2849"/>
      <c r="AD288" s="2849" t="s">
        <v>452</v>
      </c>
      <c r="AE288" s="2849" t="s">
        <v>2070</v>
      </c>
      <c r="AF288" s="2849"/>
    </row>
    <row r="289" spans="1:32">
      <c r="A289" s="2845" t="s">
        <v>2059</v>
      </c>
      <c r="B289" s="2845" t="s">
        <v>2090</v>
      </c>
      <c r="C289" s="2845" t="s">
        <v>2091</v>
      </c>
      <c r="D289" s="2847" t="s">
        <v>2092</v>
      </c>
      <c r="E289" s="2847" t="s">
        <v>2093</v>
      </c>
      <c r="F289" s="2848" t="s">
        <v>2094</v>
      </c>
      <c r="G289" s="2845" t="s">
        <v>2095</v>
      </c>
      <c r="H289" s="2845">
        <v>3218</v>
      </c>
      <c r="I289" s="2849" t="s">
        <v>128</v>
      </c>
      <c r="J289" s="2849" t="s">
        <v>118</v>
      </c>
      <c r="K289" s="2849"/>
      <c r="L289" s="2849"/>
      <c r="M289" s="2849"/>
      <c r="N289" s="2849"/>
      <c r="O289" s="2850">
        <v>42856</v>
      </c>
      <c r="P289" s="2849"/>
      <c r="Q289" s="2849"/>
      <c r="R289" s="2849"/>
      <c r="S289" s="2850">
        <v>44126</v>
      </c>
      <c r="T289" s="2850"/>
      <c r="U289" s="2849"/>
      <c r="V289" s="2849"/>
      <c r="W289" s="2849"/>
      <c r="X289" s="2849"/>
      <c r="Y289" s="2849">
        <v>2022</v>
      </c>
      <c r="Z289" s="2849" t="s">
        <v>2096</v>
      </c>
      <c r="AA289" s="2860" t="s">
        <v>2097</v>
      </c>
      <c r="AB289" s="2849" t="s">
        <v>2098</v>
      </c>
      <c r="AC289" s="2849" t="s">
        <v>2099</v>
      </c>
      <c r="AD289" s="2849" t="s">
        <v>452</v>
      </c>
      <c r="AE289" s="2849" t="s">
        <v>2070</v>
      </c>
      <c r="AF289" s="2849"/>
    </row>
    <row r="290" spans="1:32">
      <c r="A290" s="2845" t="s">
        <v>2059</v>
      </c>
      <c r="B290" s="2845" t="s">
        <v>2100</v>
      </c>
      <c r="C290" s="2845" t="s">
        <v>2101</v>
      </c>
      <c r="D290" s="2847" t="s">
        <v>2102</v>
      </c>
      <c r="E290" s="2847" t="s">
        <v>2103</v>
      </c>
      <c r="F290" s="2848" t="s">
        <v>2104</v>
      </c>
      <c r="G290" s="2845" t="s">
        <v>2105</v>
      </c>
      <c r="H290" s="2845">
        <v>3215</v>
      </c>
      <c r="I290" s="2849" t="s">
        <v>178</v>
      </c>
      <c r="J290" s="2849" t="s">
        <v>118</v>
      </c>
      <c r="K290" s="2849"/>
      <c r="L290" s="2849"/>
      <c r="M290" s="2849"/>
      <c r="N290" s="2849"/>
      <c r="O290" s="2849"/>
      <c r="P290" s="2849"/>
      <c r="Q290" s="2849"/>
      <c r="R290" s="2849"/>
      <c r="S290" s="2849"/>
      <c r="T290" s="2849"/>
      <c r="U290" s="2849"/>
      <c r="V290" s="2849"/>
      <c r="W290" s="2849"/>
      <c r="X290" s="2849"/>
      <c r="Y290" s="2849">
        <v>2022</v>
      </c>
      <c r="Z290" s="2863" t="s">
        <v>2106</v>
      </c>
      <c r="AA290" s="2864" t="s">
        <v>2107</v>
      </c>
      <c r="AB290" s="2864"/>
      <c r="AC290" s="2863" t="s">
        <v>2108</v>
      </c>
      <c r="AD290" s="2849" t="s">
        <v>452</v>
      </c>
      <c r="AE290" s="2849" t="s">
        <v>2070</v>
      </c>
      <c r="AF290" s="2849"/>
    </row>
    <row r="291" spans="1:32">
      <c r="A291" s="2845" t="s">
        <v>2059</v>
      </c>
      <c r="B291" s="2845" t="s">
        <v>2109</v>
      </c>
      <c r="C291" s="2845" t="s">
        <v>2110</v>
      </c>
      <c r="D291" s="2847" t="s">
        <v>2111</v>
      </c>
      <c r="E291" s="2847" t="s">
        <v>2112</v>
      </c>
      <c r="F291" s="2848" t="s">
        <v>2113</v>
      </c>
      <c r="G291" s="2845" t="s">
        <v>2114</v>
      </c>
      <c r="H291" s="2845">
        <v>3220</v>
      </c>
      <c r="I291" s="2849" t="s">
        <v>220</v>
      </c>
      <c r="J291" s="2849" t="s">
        <v>118</v>
      </c>
      <c r="K291" s="2849"/>
      <c r="L291" s="2849"/>
      <c r="M291" s="2850">
        <v>42249</v>
      </c>
      <c r="N291" s="2850">
        <v>42697</v>
      </c>
      <c r="O291" s="2850">
        <v>43047</v>
      </c>
      <c r="P291" s="2850">
        <v>43426</v>
      </c>
      <c r="Q291" s="2849"/>
      <c r="R291" s="2849"/>
      <c r="S291" s="2849"/>
      <c r="T291" s="2849"/>
      <c r="U291" s="2849"/>
      <c r="V291" s="2849"/>
      <c r="W291" s="2849"/>
      <c r="X291" s="2849"/>
      <c r="Y291" s="2849"/>
      <c r="Z291" s="2849"/>
      <c r="AA291" s="2849"/>
      <c r="AB291" s="2849"/>
      <c r="AC291" s="2849"/>
      <c r="AD291" s="2849" t="s">
        <v>452</v>
      </c>
      <c r="AE291" s="2849" t="s">
        <v>2070</v>
      </c>
      <c r="AF291" s="2849"/>
    </row>
    <row r="292" spans="1:32">
      <c r="A292" s="2845" t="s">
        <v>2059</v>
      </c>
      <c r="B292" s="2846" t="s">
        <v>2115</v>
      </c>
      <c r="C292" s="2845" t="s">
        <v>2116</v>
      </c>
      <c r="D292" s="2847" t="s">
        <v>2117</v>
      </c>
      <c r="E292" s="2847" t="s">
        <v>2118</v>
      </c>
      <c r="F292" s="2848" t="s">
        <v>2119</v>
      </c>
      <c r="G292" s="2845" t="s">
        <v>2120</v>
      </c>
      <c r="H292" s="2845">
        <v>3221</v>
      </c>
      <c r="I292" s="2849" t="s">
        <v>178</v>
      </c>
      <c r="J292" s="2849" t="s">
        <v>118</v>
      </c>
      <c r="K292" s="2849"/>
      <c r="L292" s="2849"/>
      <c r="M292" s="2850">
        <v>42171</v>
      </c>
      <c r="N292" s="2850">
        <v>42535</v>
      </c>
      <c r="O292" s="2850">
        <v>43060</v>
      </c>
      <c r="P292" s="2850">
        <v>43424</v>
      </c>
      <c r="Q292" s="2850">
        <v>43794</v>
      </c>
      <c r="R292" s="2849"/>
      <c r="S292" s="2849"/>
      <c r="T292" s="2850">
        <v>44523</v>
      </c>
      <c r="U292" s="2849"/>
      <c r="V292" s="2849"/>
      <c r="W292" s="2849"/>
      <c r="X292" s="2849"/>
      <c r="Y292" s="2849"/>
      <c r="Z292" s="2849" t="s">
        <v>2121</v>
      </c>
      <c r="AA292" s="2849" t="s">
        <v>2122</v>
      </c>
      <c r="AB292" s="2849" t="s">
        <v>2123</v>
      </c>
      <c r="AC292" s="2849"/>
      <c r="AD292" s="2849" t="s">
        <v>452</v>
      </c>
      <c r="AE292" s="2849" t="s">
        <v>2070</v>
      </c>
      <c r="AF292" s="2849"/>
    </row>
    <row r="293" spans="1:32">
      <c r="A293" s="2845" t="s">
        <v>2059</v>
      </c>
      <c r="B293" s="2846" t="s">
        <v>2124</v>
      </c>
      <c r="C293" s="2845" t="s">
        <v>2125</v>
      </c>
      <c r="D293" s="2847" t="s">
        <v>2126</v>
      </c>
      <c r="E293" s="2847" t="s">
        <v>2127</v>
      </c>
      <c r="F293" s="2848" t="s">
        <v>2128</v>
      </c>
      <c r="G293" s="2845" t="s">
        <v>2129</v>
      </c>
      <c r="H293" s="2845">
        <v>3214</v>
      </c>
      <c r="I293" s="2849" t="s">
        <v>178</v>
      </c>
      <c r="J293" s="2849" t="s">
        <v>118</v>
      </c>
      <c r="K293" s="2849"/>
      <c r="L293" s="2849"/>
      <c r="M293" s="2849"/>
      <c r="N293" s="2849"/>
      <c r="O293" s="2849"/>
      <c r="P293" s="2849"/>
      <c r="Q293" s="2849"/>
      <c r="R293" s="2849"/>
      <c r="S293" s="2849"/>
      <c r="T293" s="2849"/>
      <c r="U293" s="2849"/>
      <c r="V293" s="2849"/>
      <c r="W293" s="2849"/>
      <c r="X293" s="2849"/>
      <c r="Y293" s="2849"/>
      <c r="Z293" s="2849"/>
      <c r="AA293" s="2849"/>
      <c r="AB293" s="2849"/>
      <c r="AC293" s="2849"/>
      <c r="AD293" s="2849" t="s">
        <v>452</v>
      </c>
      <c r="AE293" s="2849" t="s">
        <v>2070</v>
      </c>
      <c r="AF293" s="2849"/>
    </row>
    <row r="294" spans="1:32">
      <c r="A294" s="2845" t="s">
        <v>2059</v>
      </c>
      <c r="B294" s="2846" t="s">
        <v>2130</v>
      </c>
      <c r="C294" s="2845" t="s">
        <v>2131</v>
      </c>
      <c r="D294" s="2847" t="s">
        <v>2132</v>
      </c>
      <c r="E294" s="2847" t="s">
        <v>2133</v>
      </c>
      <c r="F294" s="2848" t="s">
        <v>2134</v>
      </c>
      <c r="G294" s="2845" t="s">
        <v>2135</v>
      </c>
      <c r="H294" s="2845">
        <v>3219</v>
      </c>
      <c r="I294" s="2849" t="s">
        <v>117</v>
      </c>
      <c r="J294" s="2849" t="s">
        <v>118</v>
      </c>
      <c r="K294" s="2849"/>
      <c r="L294" s="2849"/>
      <c r="M294" s="2849"/>
      <c r="N294" s="2849"/>
      <c r="O294" s="2849"/>
      <c r="P294" s="2849"/>
      <c r="Q294" s="2849"/>
      <c r="R294" s="2849"/>
      <c r="S294" s="2849"/>
      <c r="T294" s="2849"/>
      <c r="U294" s="2849"/>
      <c r="V294" s="2849"/>
      <c r="W294" s="2849"/>
      <c r="X294" s="2849"/>
      <c r="Y294" s="2849"/>
      <c r="Z294" s="2849"/>
      <c r="AA294" s="2849"/>
      <c r="AB294" s="2849"/>
      <c r="AC294" s="2849"/>
      <c r="AD294" s="2849" t="s">
        <v>452</v>
      </c>
      <c r="AE294" s="2849" t="s">
        <v>2070</v>
      </c>
      <c r="AF294" s="2849"/>
    </row>
    <row r="295" spans="1:32">
      <c r="A295" s="2845" t="s">
        <v>2059</v>
      </c>
      <c r="B295" s="2846" t="s">
        <v>2136</v>
      </c>
      <c r="C295" s="2845" t="s">
        <v>2137</v>
      </c>
      <c r="D295" s="2847" t="s">
        <v>2138</v>
      </c>
      <c r="E295" s="2847" t="s">
        <v>2139</v>
      </c>
      <c r="F295" s="2848" t="s">
        <v>2140</v>
      </c>
      <c r="G295" s="2845" t="s">
        <v>2141</v>
      </c>
      <c r="H295" s="2845">
        <v>3217</v>
      </c>
      <c r="I295" s="2849" t="s">
        <v>178</v>
      </c>
      <c r="J295" s="2849" t="s">
        <v>118</v>
      </c>
      <c r="K295" s="2849"/>
      <c r="L295" s="2850">
        <v>41987</v>
      </c>
      <c r="M295" s="2850">
        <v>42171</v>
      </c>
      <c r="N295" s="2850">
        <v>42529</v>
      </c>
      <c r="O295" s="2850">
        <v>42899</v>
      </c>
      <c r="P295" s="2850">
        <v>43263</v>
      </c>
      <c r="Q295" s="2850">
        <v>43629</v>
      </c>
      <c r="R295" s="2849"/>
      <c r="S295" s="2849"/>
      <c r="T295" s="2849"/>
      <c r="U295" s="2850">
        <v>44529</v>
      </c>
      <c r="V295" s="2849"/>
      <c r="W295" s="2849"/>
      <c r="X295" s="2849"/>
      <c r="Y295" s="2849"/>
      <c r="Z295" s="2849" t="s">
        <v>2142</v>
      </c>
      <c r="AA295" s="2860" t="s">
        <v>2143</v>
      </c>
      <c r="AB295" s="2849" t="s">
        <v>2144</v>
      </c>
      <c r="AC295" s="2849" t="s">
        <v>2145</v>
      </c>
      <c r="AD295" s="2849" t="s">
        <v>452</v>
      </c>
      <c r="AE295" s="2849" t="s">
        <v>2070</v>
      </c>
      <c r="AF295" s="2849"/>
    </row>
    <row r="296" spans="1:32">
      <c r="A296" s="2845" t="s">
        <v>2059</v>
      </c>
      <c r="B296" s="2846" t="s">
        <v>2146</v>
      </c>
      <c r="C296" s="2845" t="s">
        <v>2147</v>
      </c>
      <c r="D296" s="2847" t="s">
        <v>2148</v>
      </c>
      <c r="E296" s="2847" t="s">
        <v>2149</v>
      </c>
      <c r="F296" s="2848" t="s">
        <v>2150</v>
      </c>
      <c r="G296" s="2845" t="s">
        <v>2151</v>
      </c>
      <c r="H296" s="2845">
        <v>3216</v>
      </c>
      <c r="I296" s="2849" t="s">
        <v>117</v>
      </c>
      <c r="J296" s="2849" t="s">
        <v>118</v>
      </c>
      <c r="K296" s="2849"/>
      <c r="L296" s="2849"/>
      <c r="M296" s="2850">
        <v>42034</v>
      </c>
      <c r="N296" s="2849"/>
      <c r="O296" s="2849"/>
      <c r="P296" s="2849"/>
      <c r="Q296" s="2849"/>
      <c r="R296" s="2849"/>
      <c r="S296" s="2849"/>
      <c r="T296" s="2849"/>
      <c r="U296" s="2849"/>
      <c r="V296" s="2849"/>
      <c r="W296" s="2849"/>
      <c r="X296" s="2849"/>
      <c r="Y296" s="2849"/>
      <c r="Z296" s="2849"/>
      <c r="AA296" s="2849"/>
      <c r="AB296" s="2849"/>
      <c r="AC296" s="2849"/>
      <c r="AD296" s="2849" t="s">
        <v>452</v>
      </c>
      <c r="AE296" s="2849" t="s">
        <v>2070</v>
      </c>
      <c r="AF296" s="2849"/>
    </row>
    <row r="297" spans="1:32">
      <c r="A297" s="2845" t="s">
        <v>2059</v>
      </c>
      <c r="B297" s="2846" t="s">
        <v>2152</v>
      </c>
      <c r="C297" s="2845" t="s">
        <v>2153</v>
      </c>
      <c r="D297" s="2847" t="s">
        <v>2154</v>
      </c>
      <c r="E297" s="2847" t="s">
        <v>2155</v>
      </c>
      <c r="F297" s="2845" t="s">
        <v>2156</v>
      </c>
      <c r="G297" s="2845" t="s">
        <v>2157</v>
      </c>
      <c r="H297" s="2845">
        <v>3215</v>
      </c>
      <c r="I297" s="2849" t="s">
        <v>211</v>
      </c>
      <c r="J297" s="2849" t="s">
        <v>118</v>
      </c>
      <c r="K297" s="2849"/>
      <c r="L297" s="2849"/>
      <c r="M297" s="2849"/>
      <c r="N297" s="2849"/>
      <c r="O297" s="2849"/>
      <c r="P297" s="2849"/>
      <c r="Q297" s="2849"/>
      <c r="R297" s="2849"/>
      <c r="S297" s="2849"/>
      <c r="T297" s="2849"/>
      <c r="U297" s="2849"/>
      <c r="V297" s="2849"/>
      <c r="W297" s="2849"/>
      <c r="X297" s="2849"/>
      <c r="Y297" s="2849"/>
      <c r="Z297" s="2849"/>
      <c r="AA297" s="2849"/>
      <c r="AB297" s="2849"/>
      <c r="AC297" s="2849"/>
      <c r="AD297" s="2849" t="s">
        <v>452</v>
      </c>
      <c r="AE297" s="2849" t="s">
        <v>2070</v>
      </c>
      <c r="AF297" s="2849"/>
    </row>
    <row r="298" spans="1:32">
      <c r="A298" s="2845" t="s">
        <v>2059</v>
      </c>
      <c r="B298" s="2846" t="s">
        <v>2158</v>
      </c>
      <c r="C298" s="2845" t="s">
        <v>2159</v>
      </c>
      <c r="D298" s="2847" t="s">
        <v>2160</v>
      </c>
      <c r="E298" s="2847" t="s">
        <v>2161</v>
      </c>
      <c r="F298" s="2845" t="s">
        <v>2162</v>
      </c>
      <c r="G298" s="2845" t="s">
        <v>2163</v>
      </c>
      <c r="H298" s="2845">
        <v>3217</v>
      </c>
      <c r="I298" s="2849" t="s">
        <v>128</v>
      </c>
      <c r="J298" s="2849" t="s">
        <v>118</v>
      </c>
      <c r="K298" s="2849"/>
      <c r="L298" s="2849"/>
      <c r="M298" s="2849"/>
      <c r="N298" s="2849"/>
      <c r="O298" s="2849"/>
      <c r="P298" s="2849"/>
      <c r="Q298" s="2849"/>
      <c r="R298" s="2849"/>
      <c r="S298" s="2849"/>
      <c r="T298" s="2849"/>
      <c r="U298" s="2849"/>
      <c r="V298" s="2849"/>
      <c r="W298" s="2849" t="s">
        <v>2164</v>
      </c>
      <c r="X298" s="2849"/>
      <c r="Y298" s="2849">
        <v>2022</v>
      </c>
      <c r="Z298" s="2849" t="s">
        <v>2165</v>
      </c>
      <c r="AA298" s="2860" t="s">
        <v>2166</v>
      </c>
      <c r="AB298" s="2849"/>
      <c r="AC298" s="2849"/>
      <c r="AD298" s="2849" t="s">
        <v>452</v>
      </c>
      <c r="AE298" s="2849" t="s">
        <v>2070</v>
      </c>
      <c r="AF298" s="2849"/>
    </row>
    <row r="299" spans="1:32">
      <c r="A299" s="2845" t="s">
        <v>2059</v>
      </c>
      <c r="B299" s="2846" t="s">
        <v>2167</v>
      </c>
      <c r="C299" s="2845" t="s">
        <v>2168</v>
      </c>
      <c r="D299" s="2847" t="s">
        <v>2169</v>
      </c>
      <c r="E299" s="2847" t="s">
        <v>2170</v>
      </c>
      <c r="F299" s="2848" t="s">
        <v>2171</v>
      </c>
      <c r="G299" s="2845" t="s">
        <v>2105</v>
      </c>
      <c r="H299" s="2845">
        <v>3215</v>
      </c>
      <c r="I299" s="2849" t="s">
        <v>178</v>
      </c>
      <c r="J299" s="2849" t="s">
        <v>118</v>
      </c>
      <c r="K299" s="2849"/>
      <c r="L299" s="2849"/>
      <c r="M299" s="2850">
        <v>42046</v>
      </c>
      <c r="N299" s="2850">
        <v>42410</v>
      </c>
      <c r="O299" s="2849"/>
      <c r="P299" s="2849"/>
      <c r="Q299" s="2849"/>
      <c r="R299" s="2850">
        <v>43866</v>
      </c>
      <c r="S299" s="2849"/>
      <c r="T299" s="2849"/>
      <c r="U299" s="2849"/>
      <c r="V299" s="2849"/>
      <c r="W299" s="2849"/>
      <c r="X299" s="2849"/>
      <c r="Y299" s="2849"/>
      <c r="Z299" s="2849" t="s">
        <v>2172</v>
      </c>
      <c r="AA299" s="2849" t="s">
        <v>2173</v>
      </c>
      <c r="AB299" s="2849" t="s">
        <v>2174</v>
      </c>
      <c r="AC299" s="2849"/>
      <c r="AD299" s="2849" t="s">
        <v>452</v>
      </c>
      <c r="AE299" s="2849" t="s">
        <v>2070</v>
      </c>
      <c r="AF299" s="2849"/>
    </row>
    <row r="300" spans="1:32">
      <c r="A300" s="2845" t="s">
        <v>2059</v>
      </c>
      <c r="B300" s="2846" t="s">
        <v>2175</v>
      </c>
      <c r="C300" s="2845" t="s">
        <v>2176</v>
      </c>
      <c r="D300" s="2847" t="s">
        <v>2177</v>
      </c>
      <c r="E300" s="2847" t="s">
        <v>2178</v>
      </c>
      <c r="F300" s="2848" t="s">
        <v>2179</v>
      </c>
      <c r="G300" s="2845" t="s">
        <v>2180</v>
      </c>
      <c r="H300" s="2845">
        <v>3212</v>
      </c>
      <c r="I300" s="2849" t="s">
        <v>117</v>
      </c>
      <c r="J300" s="2849" t="s">
        <v>118</v>
      </c>
      <c r="K300" s="2849"/>
      <c r="L300" s="2850">
        <v>41777</v>
      </c>
      <c r="M300" s="2850">
        <v>42122</v>
      </c>
      <c r="N300" s="2850">
        <v>42493</v>
      </c>
      <c r="O300" s="2849"/>
      <c r="P300" s="2849"/>
      <c r="Q300" s="2849"/>
      <c r="R300" s="2849"/>
      <c r="S300" s="2849"/>
      <c r="T300" s="2849"/>
      <c r="U300" s="2849"/>
      <c r="V300" s="2849"/>
      <c r="W300" s="2849"/>
      <c r="X300" s="2849"/>
      <c r="Y300" s="2849"/>
      <c r="Z300" s="2849"/>
      <c r="AA300" s="2849"/>
      <c r="AB300" s="2849"/>
      <c r="AC300" s="2849"/>
      <c r="AD300" s="2849" t="s">
        <v>452</v>
      </c>
      <c r="AE300" s="2849" t="s">
        <v>2070</v>
      </c>
      <c r="AF300" s="2849"/>
    </row>
    <row r="301" spans="1:32">
      <c r="A301" s="2845" t="s">
        <v>2059</v>
      </c>
      <c r="B301" s="2846" t="s">
        <v>2181</v>
      </c>
      <c r="C301" s="2845" t="s">
        <v>2182</v>
      </c>
      <c r="D301" s="2847" t="s">
        <v>2183</v>
      </c>
      <c r="E301" s="2847" t="s">
        <v>2184</v>
      </c>
      <c r="F301" s="2845" t="s">
        <v>2185</v>
      </c>
      <c r="G301" s="2845" t="s">
        <v>2186</v>
      </c>
      <c r="H301" s="2845">
        <v>3219</v>
      </c>
      <c r="I301" s="2849" t="s">
        <v>211</v>
      </c>
      <c r="J301" s="2849" t="s">
        <v>118</v>
      </c>
      <c r="K301" s="2849"/>
      <c r="L301" s="2849"/>
      <c r="M301" s="2849"/>
      <c r="N301" s="2849"/>
      <c r="O301" s="2849"/>
      <c r="P301" s="2849"/>
      <c r="Q301" s="2849"/>
      <c r="R301" s="2849"/>
      <c r="S301" s="2849"/>
      <c r="T301" s="2849"/>
      <c r="U301" s="2849"/>
      <c r="V301" s="2849"/>
      <c r="W301" s="2849"/>
      <c r="X301" s="2849"/>
      <c r="Y301" s="2849"/>
      <c r="Z301" s="2849"/>
      <c r="AA301" s="2849"/>
      <c r="AB301" s="2849"/>
      <c r="AC301" s="2849"/>
      <c r="AD301" s="2849" t="s">
        <v>452</v>
      </c>
      <c r="AE301" s="2849" t="s">
        <v>2070</v>
      </c>
      <c r="AF301" s="2849"/>
    </row>
    <row r="302" spans="1:32">
      <c r="A302" s="2845" t="s">
        <v>2059</v>
      </c>
      <c r="B302" s="2846" t="s">
        <v>2187</v>
      </c>
      <c r="C302" s="2845" t="s">
        <v>2188</v>
      </c>
      <c r="D302" s="2847" t="s">
        <v>2189</v>
      </c>
      <c r="E302" s="2847" t="s">
        <v>2190</v>
      </c>
      <c r="F302" s="2848" t="s">
        <v>2191</v>
      </c>
      <c r="G302" s="2845" t="s">
        <v>2114</v>
      </c>
      <c r="H302" s="2845">
        <v>3220</v>
      </c>
      <c r="I302" s="2849" t="s">
        <v>117</v>
      </c>
      <c r="J302" s="2849" t="s">
        <v>118</v>
      </c>
      <c r="K302" s="2849"/>
      <c r="L302" s="2849"/>
      <c r="M302" s="2849"/>
      <c r="N302" s="2850">
        <v>42578</v>
      </c>
      <c r="O302" s="2849"/>
      <c r="P302" s="2849"/>
      <c r="Q302" s="2849"/>
      <c r="R302" s="2849"/>
      <c r="S302" s="2849"/>
      <c r="T302" s="2849"/>
      <c r="U302" s="2849"/>
      <c r="V302" s="2849"/>
      <c r="W302" s="2849"/>
      <c r="X302" s="2849"/>
      <c r="Y302" s="2849"/>
      <c r="Z302" s="2849"/>
      <c r="AA302" s="2849"/>
      <c r="AB302" s="2849"/>
      <c r="AC302" s="2849"/>
      <c r="AD302" s="2849" t="s">
        <v>452</v>
      </c>
      <c r="AE302" s="2849" t="s">
        <v>2070</v>
      </c>
      <c r="AF302" s="2849"/>
    </row>
    <row r="303" spans="1:32">
      <c r="A303" s="2845" t="s">
        <v>2059</v>
      </c>
      <c r="B303" s="2846" t="s">
        <v>2192</v>
      </c>
      <c r="C303" s="2847" t="s">
        <v>2193</v>
      </c>
      <c r="D303" s="2847" t="s">
        <v>2194</v>
      </c>
      <c r="E303" s="2847" t="s">
        <v>2195</v>
      </c>
      <c r="F303" s="2845" t="s">
        <v>2196</v>
      </c>
      <c r="G303" s="2845" t="s">
        <v>2197</v>
      </c>
      <c r="H303" s="2845">
        <v>3215</v>
      </c>
      <c r="I303" s="2849" t="s">
        <v>211</v>
      </c>
      <c r="J303" s="2849" t="s">
        <v>118</v>
      </c>
      <c r="K303" s="2849"/>
      <c r="L303" s="2849"/>
      <c r="M303" s="2849"/>
      <c r="N303" s="2849"/>
      <c r="O303" s="2849"/>
      <c r="P303" s="2849"/>
      <c r="Q303" s="2849"/>
      <c r="R303" s="2849"/>
      <c r="S303" s="2849"/>
      <c r="T303" s="2849"/>
      <c r="U303" s="2849"/>
      <c r="V303" s="2849"/>
      <c r="W303" s="2849"/>
      <c r="X303" s="2849"/>
      <c r="Y303" s="2849"/>
      <c r="Z303" s="2849"/>
      <c r="AA303" s="2849"/>
      <c r="AB303" s="2849"/>
      <c r="AC303" s="2849"/>
      <c r="AD303" s="2849" t="s">
        <v>452</v>
      </c>
      <c r="AE303" s="2849" t="s">
        <v>2070</v>
      </c>
      <c r="AF303" s="2849"/>
    </row>
    <row r="304" spans="1:32">
      <c r="A304" s="2845" t="s">
        <v>2059</v>
      </c>
      <c r="B304" s="2846" t="s">
        <v>2198</v>
      </c>
      <c r="C304" s="2845" t="s">
        <v>2199</v>
      </c>
      <c r="D304" s="2847" t="s">
        <v>2200</v>
      </c>
      <c r="E304" s="2847" t="s">
        <v>2201</v>
      </c>
      <c r="F304" s="2845" t="s">
        <v>2202</v>
      </c>
      <c r="G304" s="2845" t="s">
        <v>2203</v>
      </c>
      <c r="H304" s="2845">
        <v>3219</v>
      </c>
      <c r="I304" s="2849" t="s">
        <v>117</v>
      </c>
      <c r="J304" s="2849" t="s">
        <v>118</v>
      </c>
      <c r="K304" s="2849"/>
      <c r="L304" s="2849"/>
      <c r="M304" s="2849"/>
      <c r="N304" s="2849"/>
      <c r="O304" s="2849"/>
      <c r="P304" s="2849"/>
      <c r="Q304" s="2849"/>
      <c r="R304" s="2849"/>
      <c r="S304" s="2849"/>
      <c r="T304" s="2849"/>
      <c r="U304" s="2849"/>
      <c r="V304" s="2849"/>
      <c r="W304" s="2849"/>
      <c r="X304" s="2849"/>
      <c r="Y304" s="2849">
        <v>2022</v>
      </c>
      <c r="Z304" s="2863" t="s">
        <v>2204</v>
      </c>
      <c r="AA304" s="2864" t="s">
        <v>2205</v>
      </c>
      <c r="AB304" s="2863" t="s">
        <v>2206</v>
      </c>
      <c r="AC304" s="2863" t="s">
        <v>2207</v>
      </c>
      <c r="AD304" s="2849" t="s">
        <v>452</v>
      </c>
      <c r="AE304" s="2849" t="s">
        <v>2070</v>
      </c>
      <c r="AF304" s="2849"/>
    </row>
    <row r="305" spans="1:32" ht="15">
      <c r="A305" s="2845" t="s">
        <v>2059</v>
      </c>
      <c r="B305" s="2846" t="s">
        <v>2208</v>
      </c>
      <c r="C305" s="2845" t="s">
        <v>2209</v>
      </c>
      <c r="D305" s="2847" t="s">
        <v>2210</v>
      </c>
      <c r="E305" s="2847" t="s">
        <v>2211</v>
      </c>
      <c r="F305" s="2845" t="s">
        <v>2212</v>
      </c>
      <c r="G305" s="2845" t="s">
        <v>2213</v>
      </c>
      <c r="H305" s="2845">
        <v>3215</v>
      </c>
      <c r="I305" s="2849" t="s">
        <v>117</v>
      </c>
      <c r="J305" s="2849" t="s">
        <v>118</v>
      </c>
      <c r="K305" s="2849"/>
      <c r="L305" s="2850"/>
      <c r="M305" s="2849"/>
      <c r="N305" s="2849"/>
      <c r="O305" s="2849"/>
      <c r="P305" s="2850">
        <v>43384</v>
      </c>
      <c r="Q305" s="2850">
        <v>43593</v>
      </c>
      <c r="R305" s="2849"/>
      <c r="S305" s="2849"/>
      <c r="T305" s="2850">
        <v>44518</v>
      </c>
      <c r="U305" s="2849"/>
      <c r="V305" s="2849"/>
      <c r="W305" s="2850">
        <v>45230</v>
      </c>
      <c r="X305" s="2850"/>
      <c r="Y305" s="2849">
        <v>2023</v>
      </c>
      <c r="Z305" s="2863" t="s">
        <v>2214</v>
      </c>
      <c r="AA305" s="2873" t="s">
        <v>2215</v>
      </c>
      <c r="AB305" s="2849">
        <v>429499966</v>
      </c>
      <c r="AC305" s="2849" t="s">
        <v>2216</v>
      </c>
      <c r="AD305" s="2849" t="s">
        <v>452</v>
      </c>
      <c r="AE305" s="2849" t="s">
        <v>2070</v>
      </c>
      <c r="AF305" s="2849"/>
    </row>
    <row r="306" spans="1:32">
      <c r="A306" s="2845" t="s">
        <v>2059</v>
      </c>
      <c r="B306" s="2846" t="s">
        <v>2217</v>
      </c>
      <c r="C306" s="2845" t="s">
        <v>2218</v>
      </c>
      <c r="D306" s="2847" t="s">
        <v>2219</v>
      </c>
      <c r="E306" s="2847" t="s">
        <v>2220</v>
      </c>
      <c r="F306" s="2845" t="s">
        <v>2221</v>
      </c>
      <c r="G306" s="2845" t="s">
        <v>2129</v>
      </c>
      <c r="H306" s="2845">
        <v>3214</v>
      </c>
      <c r="I306" s="2849" t="s">
        <v>117</v>
      </c>
      <c r="J306" s="2849" t="s">
        <v>118</v>
      </c>
      <c r="K306" s="2849"/>
      <c r="L306" s="2849"/>
      <c r="M306" s="2849"/>
      <c r="N306" s="2849"/>
      <c r="O306" s="2849"/>
      <c r="P306" s="2849"/>
      <c r="Q306" s="2849"/>
      <c r="R306" s="2849"/>
      <c r="S306" s="2849"/>
      <c r="T306" s="2849"/>
      <c r="U306" s="2849"/>
      <c r="V306" s="2849"/>
      <c r="W306" s="2849"/>
      <c r="X306" s="2849"/>
      <c r="Y306" s="2849"/>
      <c r="Z306" s="2849"/>
      <c r="AA306" s="2849"/>
      <c r="AB306" s="2849"/>
      <c r="AC306" s="2849"/>
      <c r="AD306" s="2849" t="s">
        <v>452</v>
      </c>
      <c r="AE306" s="2849" t="s">
        <v>2070</v>
      </c>
      <c r="AF306" s="2849"/>
    </row>
    <row r="307" spans="1:32">
      <c r="A307" s="2845" t="s">
        <v>2059</v>
      </c>
      <c r="B307" s="2846" t="s">
        <v>2222</v>
      </c>
      <c r="C307" s="2845" t="s">
        <v>2223</v>
      </c>
      <c r="D307" s="2847" t="s">
        <v>2224</v>
      </c>
      <c r="E307" s="2847" t="s">
        <v>2225</v>
      </c>
      <c r="F307" s="2845" t="s">
        <v>2226</v>
      </c>
      <c r="G307" s="2845" t="s">
        <v>2065</v>
      </c>
      <c r="H307" s="2845">
        <v>3216</v>
      </c>
      <c r="I307" s="2849" t="s">
        <v>117</v>
      </c>
      <c r="J307" s="2849" t="s">
        <v>118</v>
      </c>
      <c r="K307" s="2849"/>
      <c r="L307" s="2850">
        <v>41814</v>
      </c>
      <c r="M307" s="2849"/>
      <c r="N307" s="2849"/>
      <c r="O307" s="2849"/>
      <c r="P307" s="2849"/>
      <c r="Q307" s="2849"/>
      <c r="R307" s="2849"/>
      <c r="S307" s="2849"/>
      <c r="T307" s="2849"/>
      <c r="U307" s="2849"/>
      <c r="V307" s="2849"/>
      <c r="W307" s="2849"/>
      <c r="X307" s="2849"/>
      <c r="Y307" s="2849"/>
      <c r="Z307" s="2849"/>
      <c r="AA307" s="2849"/>
      <c r="AB307" s="2849"/>
      <c r="AC307" s="2849"/>
      <c r="AD307" s="2849" t="s">
        <v>452</v>
      </c>
      <c r="AE307" s="2849" t="s">
        <v>2070</v>
      </c>
      <c r="AF307" s="2849"/>
    </row>
    <row r="308" spans="1:32">
      <c r="A308" s="2845" t="s">
        <v>2059</v>
      </c>
      <c r="B308" s="2846" t="s">
        <v>2227</v>
      </c>
      <c r="C308" s="2845" t="s">
        <v>2228</v>
      </c>
      <c r="D308" s="2847" t="s">
        <v>2229</v>
      </c>
      <c r="E308" s="2847" t="s">
        <v>2230</v>
      </c>
      <c r="F308" s="2845" t="s">
        <v>2231</v>
      </c>
      <c r="G308" s="2845" t="s">
        <v>2232</v>
      </c>
      <c r="H308" s="2845">
        <v>3220</v>
      </c>
      <c r="I308" s="2849" t="s">
        <v>128</v>
      </c>
      <c r="J308" s="2849" t="s">
        <v>118</v>
      </c>
      <c r="K308" s="2849"/>
      <c r="L308" s="2850">
        <v>41939</v>
      </c>
      <c r="M308" s="2849"/>
      <c r="N308" s="2849"/>
      <c r="O308" s="2849"/>
      <c r="P308" s="2850">
        <v>43395</v>
      </c>
      <c r="Q308" s="2849"/>
      <c r="R308" s="2849"/>
      <c r="S308" s="2849"/>
      <c r="T308" s="2849"/>
      <c r="U308" s="2849"/>
      <c r="V308" s="2849"/>
      <c r="W308" s="2849"/>
      <c r="X308" s="2849"/>
      <c r="Y308" s="2849"/>
      <c r="Z308" s="2849"/>
      <c r="AA308" s="2849"/>
      <c r="AB308" s="2849"/>
      <c r="AC308" s="2849"/>
      <c r="AD308" s="2849" t="s">
        <v>452</v>
      </c>
      <c r="AE308" s="2849" t="s">
        <v>2070</v>
      </c>
      <c r="AF308" s="2849"/>
    </row>
    <row r="309" spans="1:32">
      <c r="A309" s="2845" t="s">
        <v>2059</v>
      </c>
      <c r="B309" s="2846" t="s">
        <v>2233</v>
      </c>
      <c r="C309" s="2845" t="s">
        <v>2234</v>
      </c>
      <c r="D309" s="2847" t="s">
        <v>2235</v>
      </c>
      <c r="E309" s="2847" t="s">
        <v>2236</v>
      </c>
      <c r="F309" s="2845" t="s">
        <v>2237</v>
      </c>
      <c r="G309" s="2845" t="s">
        <v>2076</v>
      </c>
      <c r="H309" s="2845">
        <v>3222</v>
      </c>
      <c r="I309" s="2849" t="s">
        <v>128</v>
      </c>
      <c r="J309" s="2849" t="s">
        <v>118</v>
      </c>
      <c r="K309" s="2849"/>
      <c r="L309" s="2850">
        <v>41841</v>
      </c>
      <c r="M309" s="2850">
        <v>42179</v>
      </c>
      <c r="N309" s="2849"/>
      <c r="O309" s="2849"/>
      <c r="P309" s="2849"/>
      <c r="Q309" s="2849"/>
      <c r="R309" s="2849"/>
      <c r="S309" s="2849"/>
      <c r="T309" s="2849"/>
      <c r="U309" s="2849"/>
      <c r="V309" s="2849"/>
      <c r="W309" s="2849"/>
      <c r="X309" s="2849"/>
      <c r="Y309" s="2849">
        <v>2022</v>
      </c>
      <c r="Z309" s="2849" t="s">
        <v>2238</v>
      </c>
      <c r="AA309" s="2860" t="s">
        <v>2239</v>
      </c>
      <c r="AB309" s="2849"/>
      <c r="AC309" s="2849" t="s">
        <v>239</v>
      </c>
      <c r="AD309" s="2849" t="s">
        <v>452</v>
      </c>
      <c r="AE309" s="2849" t="s">
        <v>2070</v>
      </c>
      <c r="AF309" s="2849" t="s">
        <v>2240</v>
      </c>
    </row>
    <row r="310" spans="1:32">
      <c r="A310" s="2845" t="s">
        <v>2059</v>
      </c>
      <c r="B310" s="2846" t="s">
        <v>2241</v>
      </c>
      <c r="C310" s="2845" t="s">
        <v>2242</v>
      </c>
      <c r="D310" s="2847" t="s">
        <v>2243</v>
      </c>
      <c r="E310" s="2847" t="s">
        <v>2244</v>
      </c>
      <c r="F310" s="2845" t="s">
        <v>2245</v>
      </c>
      <c r="G310" s="2845" t="s">
        <v>2232</v>
      </c>
      <c r="H310" s="2845">
        <v>3220</v>
      </c>
      <c r="I310" s="2849" t="s">
        <v>128</v>
      </c>
      <c r="J310" s="2849" t="s">
        <v>118</v>
      </c>
      <c r="K310" s="2849"/>
      <c r="L310" s="2849"/>
      <c r="M310" s="2850">
        <v>42114</v>
      </c>
      <c r="N310" s="2849"/>
      <c r="O310" s="2849"/>
      <c r="P310" s="2849"/>
      <c r="Q310" s="2849"/>
      <c r="R310" s="2849"/>
      <c r="S310" s="2849"/>
      <c r="T310" s="2849"/>
      <c r="U310" s="2849"/>
      <c r="V310" s="2849"/>
      <c r="W310" s="2849"/>
      <c r="X310" s="2849"/>
      <c r="Y310" s="2849"/>
      <c r="Z310" s="2849"/>
      <c r="AA310" s="2849"/>
      <c r="AB310" s="2849"/>
      <c r="AC310" s="2849"/>
      <c r="AD310" s="2849" t="s">
        <v>452</v>
      </c>
      <c r="AE310" s="2849" t="s">
        <v>2070</v>
      </c>
      <c r="AF310" s="2849"/>
    </row>
    <row r="311" spans="1:32">
      <c r="A311" s="2845" t="s">
        <v>2059</v>
      </c>
      <c r="B311" s="2846" t="s">
        <v>2246</v>
      </c>
      <c r="C311" s="2845" t="s">
        <v>2247</v>
      </c>
      <c r="D311" s="2847" t="s">
        <v>2248</v>
      </c>
      <c r="E311" s="2847" t="s">
        <v>2249</v>
      </c>
      <c r="F311" s="2845" t="s">
        <v>2250</v>
      </c>
      <c r="G311" s="2845" t="s">
        <v>2232</v>
      </c>
      <c r="H311" s="2845">
        <v>3220</v>
      </c>
      <c r="I311" s="2849" t="s">
        <v>178</v>
      </c>
      <c r="J311" s="2849" t="s">
        <v>118</v>
      </c>
      <c r="K311" s="2849"/>
      <c r="L311" s="2849"/>
      <c r="M311" s="2849"/>
      <c r="N311" s="2849"/>
      <c r="O311" s="2850">
        <v>42908</v>
      </c>
      <c r="P311" s="2850">
        <v>43272</v>
      </c>
      <c r="Q311" s="2849"/>
      <c r="R311" s="2849"/>
      <c r="S311" s="2850">
        <v>44075</v>
      </c>
      <c r="T311" s="2850"/>
      <c r="U311" s="2849"/>
      <c r="V311" s="2849"/>
      <c r="W311" s="2849"/>
      <c r="X311" s="2849"/>
      <c r="Y311" s="2849"/>
      <c r="Z311" s="2849" t="s">
        <v>2251</v>
      </c>
      <c r="AA311" s="2849" t="s">
        <v>2252</v>
      </c>
      <c r="AB311" s="2849"/>
      <c r="AC311" s="2849"/>
      <c r="AD311" s="2849" t="s">
        <v>452</v>
      </c>
      <c r="AE311" s="2849" t="s">
        <v>2070</v>
      </c>
      <c r="AF311" s="2849"/>
    </row>
    <row r="312" spans="1:32">
      <c r="A312" s="2845" t="s">
        <v>2059</v>
      </c>
      <c r="B312" s="2846" t="s">
        <v>2253</v>
      </c>
      <c r="C312" s="2845" t="s">
        <v>2254</v>
      </c>
      <c r="D312" s="2847" t="s">
        <v>2255</v>
      </c>
      <c r="E312" s="2847" t="s">
        <v>2256</v>
      </c>
      <c r="F312" s="2848" t="s">
        <v>2257</v>
      </c>
      <c r="G312" s="2845" t="s">
        <v>2135</v>
      </c>
      <c r="H312" s="2845">
        <v>3219</v>
      </c>
      <c r="I312" s="2849" t="s">
        <v>359</v>
      </c>
      <c r="J312" s="2849" t="s">
        <v>118</v>
      </c>
      <c r="K312" s="2849"/>
      <c r="L312" s="2849"/>
      <c r="M312" s="2849"/>
      <c r="N312" s="2849"/>
      <c r="O312" s="2849"/>
      <c r="P312" s="2849"/>
      <c r="Q312" s="2849"/>
      <c r="R312" s="2849"/>
      <c r="S312" s="2849"/>
      <c r="T312" s="2849"/>
      <c r="U312" s="2849"/>
      <c r="V312" s="2849"/>
      <c r="W312" s="2849"/>
      <c r="X312" s="2849"/>
      <c r="Y312" s="2849"/>
      <c r="Z312" s="2849"/>
      <c r="AA312" s="2849"/>
      <c r="AB312" s="2849"/>
      <c r="AC312" s="2849"/>
      <c r="AD312" s="2849" t="s">
        <v>452</v>
      </c>
      <c r="AE312" s="2849" t="s">
        <v>2070</v>
      </c>
      <c r="AF312" s="2849"/>
    </row>
    <row r="313" spans="1:32">
      <c r="A313" s="2845" t="s">
        <v>2059</v>
      </c>
      <c r="B313" s="2846" t="s">
        <v>2258</v>
      </c>
      <c r="C313" s="2845" t="s">
        <v>2254</v>
      </c>
      <c r="D313" s="2847" t="s">
        <v>2255</v>
      </c>
      <c r="E313" s="2847" t="s">
        <v>2259</v>
      </c>
      <c r="F313" s="2848" t="s">
        <v>2260</v>
      </c>
      <c r="G313" s="2845" t="s">
        <v>2114</v>
      </c>
      <c r="H313" s="2845">
        <v>3220</v>
      </c>
      <c r="I313" s="2849" t="s">
        <v>359</v>
      </c>
      <c r="J313" s="2849" t="s">
        <v>118</v>
      </c>
      <c r="K313" s="2849"/>
      <c r="L313" s="2849"/>
      <c r="M313" s="2849"/>
      <c r="N313" s="2849"/>
      <c r="O313" s="2849"/>
      <c r="P313" s="2849"/>
      <c r="Q313" s="2849"/>
      <c r="R313" s="2849"/>
      <c r="S313" s="2849"/>
      <c r="T313" s="2850"/>
      <c r="U313" s="2849"/>
      <c r="V313" s="2849"/>
      <c r="W313" s="2849"/>
      <c r="X313" s="2849"/>
      <c r="Y313" s="2849"/>
      <c r="Z313" s="2849" t="s">
        <v>2261</v>
      </c>
      <c r="AA313" s="2849" t="s">
        <v>2262</v>
      </c>
      <c r="AB313" s="2849" t="s">
        <v>2263</v>
      </c>
      <c r="AC313" s="2849"/>
      <c r="AD313" s="2849" t="s">
        <v>452</v>
      </c>
      <c r="AE313" s="2849" t="s">
        <v>2070</v>
      </c>
      <c r="AF313" s="2849"/>
    </row>
    <row r="314" spans="1:32">
      <c r="A314" s="2845" t="s">
        <v>2059</v>
      </c>
      <c r="B314" s="2846" t="s">
        <v>2264</v>
      </c>
      <c r="C314" s="2845" t="s">
        <v>2265</v>
      </c>
      <c r="D314" s="2847" t="s">
        <v>2266</v>
      </c>
      <c r="E314" s="2847" t="s">
        <v>2267</v>
      </c>
      <c r="F314" s="2845" t="s">
        <v>2268</v>
      </c>
      <c r="G314" s="2845" t="s">
        <v>2157</v>
      </c>
      <c r="H314" s="2845">
        <v>3215</v>
      </c>
      <c r="I314" s="2849" t="s">
        <v>117</v>
      </c>
      <c r="J314" s="2849" t="s">
        <v>118</v>
      </c>
      <c r="K314" s="2849"/>
      <c r="L314" s="2849"/>
      <c r="M314" s="2850">
        <v>42333</v>
      </c>
      <c r="N314" s="2849"/>
      <c r="O314" s="2850">
        <v>42940</v>
      </c>
      <c r="P314" s="2850">
        <v>43312</v>
      </c>
      <c r="Q314" s="2850">
        <v>43664</v>
      </c>
      <c r="R314" s="2849"/>
      <c r="S314" s="2849"/>
      <c r="T314" s="2849"/>
      <c r="U314" s="2849"/>
      <c r="V314" s="2849"/>
      <c r="W314" s="2849"/>
      <c r="X314" s="2849"/>
      <c r="Y314" s="2849">
        <v>2022</v>
      </c>
      <c r="Z314" s="2849" t="s">
        <v>2269</v>
      </c>
      <c r="AA314" s="2860" t="s">
        <v>2270</v>
      </c>
      <c r="AB314" s="2849" t="s">
        <v>2271</v>
      </c>
      <c r="AC314" s="2849" t="s">
        <v>2272</v>
      </c>
      <c r="AD314" s="2849" t="s">
        <v>452</v>
      </c>
      <c r="AE314" s="2849" t="s">
        <v>2070</v>
      </c>
      <c r="AF314" s="2849"/>
    </row>
    <row r="315" spans="1:32">
      <c r="A315" s="2852" t="s">
        <v>2273</v>
      </c>
      <c r="B315" s="2852" t="s">
        <v>2274</v>
      </c>
      <c r="C315" s="2852" t="s">
        <v>2275</v>
      </c>
      <c r="D315" s="2853" t="s">
        <v>2276</v>
      </c>
      <c r="E315" s="2853" t="s">
        <v>2277</v>
      </c>
      <c r="F315" s="2852" t="s">
        <v>2278</v>
      </c>
      <c r="G315" s="2852" t="s">
        <v>2279</v>
      </c>
      <c r="H315" s="2852">
        <v>3630</v>
      </c>
      <c r="I315" s="2854" t="s">
        <v>220</v>
      </c>
      <c r="J315" s="2854" t="s">
        <v>118</v>
      </c>
      <c r="K315" s="2854"/>
      <c r="L315" s="2854"/>
      <c r="M315" s="2854"/>
      <c r="N315" s="2854"/>
      <c r="O315" s="2854"/>
      <c r="P315" s="2854"/>
      <c r="Q315" s="2854"/>
      <c r="R315" s="2854"/>
      <c r="S315" s="2854"/>
      <c r="T315" s="2854"/>
      <c r="U315" s="2854"/>
      <c r="V315" s="2854"/>
      <c r="W315" s="2854"/>
      <c r="X315" s="2854"/>
      <c r="Y315" s="2854"/>
      <c r="Z315" s="2854"/>
      <c r="AA315" s="2854"/>
      <c r="AB315" s="2854"/>
      <c r="AC315" s="2854"/>
      <c r="AD315" s="2854" t="s">
        <v>2280</v>
      </c>
      <c r="AE315" s="2854"/>
      <c r="AF315" s="2854"/>
    </row>
    <row r="316" spans="1:32">
      <c r="A316" s="2852" t="s">
        <v>2273</v>
      </c>
      <c r="B316" s="2852" t="s">
        <v>2281</v>
      </c>
      <c r="C316" s="2852" t="s">
        <v>2282</v>
      </c>
      <c r="D316" s="2853" t="s">
        <v>2283</v>
      </c>
      <c r="E316" s="2853" t="s">
        <v>1920</v>
      </c>
      <c r="F316" s="2852" t="s">
        <v>2284</v>
      </c>
      <c r="G316" s="2852" t="s">
        <v>2279</v>
      </c>
      <c r="H316" s="2852">
        <v>3630</v>
      </c>
      <c r="I316" s="2854" t="s">
        <v>220</v>
      </c>
      <c r="J316" s="2854" t="s">
        <v>118</v>
      </c>
      <c r="K316" s="2854">
        <v>20</v>
      </c>
      <c r="L316" s="2854"/>
      <c r="M316" s="2854"/>
      <c r="N316" s="2854"/>
      <c r="O316" s="2854"/>
      <c r="P316" s="2854"/>
      <c r="Q316" s="2854"/>
      <c r="R316" s="2854"/>
      <c r="S316" s="2854"/>
      <c r="T316" s="2854"/>
      <c r="U316" s="2854"/>
      <c r="V316" s="2854"/>
      <c r="W316" s="2854"/>
      <c r="X316" s="2854"/>
      <c r="Y316" s="2854"/>
      <c r="Z316" s="2854"/>
      <c r="AA316" s="2854"/>
      <c r="AB316" s="2854"/>
      <c r="AC316" s="2854"/>
      <c r="AD316" s="2854" t="s">
        <v>2280</v>
      </c>
      <c r="AE316" s="2854"/>
      <c r="AF316" s="2854"/>
    </row>
    <row r="317" spans="1:32">
      <c r="A317" s="2852" t="s">
        <v>2273</v>
      </c>
      <c r="B317" s="2884" t="s">
        <v>2285</v>
      </c>
      <c r="C317" s="2852" t="s">
        <v>586</v>
      </c>
      <c r="D317" s="2852" t="s">
        <v>381</v>
      </c>
      <c r="E317" s="2853" t="s">
        <v>2286</v>
      </c>
      <c r="F317" s="2852" t="s">
        <v>2287</v>
      </c>
      <c r="G317" s="2852" t="s">
        <v>2279</v>
      </c>
      <c r="H317" s="2852">
        <v>3630</v>
      </c>
      <c r="I317" s="2854" t="s">
        <v>359</v>
      </c>
      <c r="J317" s="2854" t="s">
        <v>118</v>
      </c>
      <c r="K317" s="2854">
        <v>20</v>
      </c>
      <c r="L317" s="2854"/>
      <c r="M317" s="2854"/>
      <c r="N317" s="2854"/>
      <c r="O317" s="2854"/>
      <c r="P317" s="2854"/>
      <c r="Q317" s="2854"/>
      <c r="R317" s="2854"/>
      <c r="S317" s="2854"/>
      <c r="T317" s="2854"/>
      <c r="U317" s="2854"/>
      <c r="V317" s="2854"/>
      <c r="W317" s="2854"/>
      <c r="X317" s="2854"/>
      <c r="Y317" s="2854"/>
      <c r="Z317" s="2854"/>
      <c r="AA317" s="2854"/>
      <c r="AB317" s="2854"/>
      <c r="AC317" s="2854"/>
      <c r="AD317" s="2854" t="s">
        <v>2280</v>
      </c>
      <c r="AE317" s="2854"/>
      <c r="AF317" s="2854"/>
    </row>
    <row r="318" spans="1:32">
      <c r="A318" s="2852" t="s">
        <v>2273</v>
      </c>
      <c r="B318" s="2852" t="s">
        <v>2288</v>
      </c>
      <c r="C318" s="2852" t="s">
        <v>2289</v>
      </c>
      <c r="D318" s="2853" t="s">
        <v>2290</v>
      </c>
      <c r="E318" s="2853" t="s">
        <v>2291</v>
      </c>
      <c r="F318" s="2852" t="s">
        <v>2292</v>
      </c>
      <c r="G318" s="2852" t="s">
        <v>2279</v>
      </c>
      <c r="H318" s="2852">
        <v>3630</v>
      </c>
      <c r="I318" s="2854" t="s">
        <v>178</v>
      </c>
      <c r="J318" s="2854" t="s">
        <v>118</v>
      </c>
      <c r="K318" s="2854">
        <v>90</v>
      </c>
      <c r="L318" s="2854"/>
      <c r="M318" s="2854"/>
      <c r="N318" s="2854"/>
      <c r="O318" s="2854"/>
      <c r="P318" s="2854"/>
      <c r="Q318" s="2854"/>
      <c r="R318" s="2854"/>
      <c r="S318" s="2854"/>
      <c r="T318" s="2854"/>
      <c r="U318" s="2854"/>
      <c r="V318" s="2854"/>
      <c r="W318" s="2854"/>
      <c r="X318" s="2854"/>
      <c r="Y318" s="2854"/>
      <c r="Z318" s="2854"/>
      <c r="AA318" s="2854"/>
      <c r="AB318" s="2854"/>
      <c r="AC318" s="2854"/>
      <c r="AD318" s="2854" t="s">
        <v>2280</v>
      </c>
      <c r="AE318" s="2854"/>
      <c r="AF318" s="2854"/>
    </row>
    <row r="319" spans="1:32">
      <c r="A319" s="2852" t="s">
        <v>2273</v>
      </c>
      <c r="B319" s="2852" t="s">
        <v>2293</v>
      </c>
      <c r="C319" s="2852" t="s">
        <v>2294</v>
      </c>
      <c r="D319" s="2853" t="s">
        <v>2295</v>
      </c>
      <c r="E319" s="2853" t="s">
        <v>2296</v>
      </c>
      <c r="F319" s="2852" t="s">
        <v>2297</v>
      </c>
      <c r="G319" s="2852" t="s">
        <v>2279</v>
      </c>
      <c r="H319" s="2852">
        <v>3630</v>
      </c>
      <c r="I319" s="2854" t="s">
        <v>117</v>
      </c>
      <c r="J319" s="2854" t="s">
        <v>118</v>
      </c>
      <c r="K319" s="2854">
        <v>56</v>
      </c>
      <c r="L319" s="2854"/>
      <c r="M319" s="2854"/>
      <c r="N319" s="2854"/>
      <c r="O319" s="2854"/>
      <c r="P319" s="2854"/>
      <c r="Q319" s="2854"/>
      <c r="R319" s="2854"/>
      <c r="S319" s="2854"/>
      <c r="T319" s="2854"/>
      <c r="U319" s="2854"/>
      <c r="V319" s="2854"/>
      <c r="W319" s="2854"/>
      <c r="X319" s="2854"/>
      <c r="Y319" s="2854"/>
      <c r="Z319" s="2854"/>
      <c r="AA319" s="2854"/>
      <c r="AB319" s="2854"/>
      <c r="AC319" s="2854"/>
      <c r="AD319" s="2854" t="s">
        <v>2280</v>
      </c>
      <c r="AE319" s="2854"/>
      <c r="AF319" s="2854"/>
    </row>
    <row r="320" spans="1:32">
      <c r="A320" s="2852" t="s">
        <v>2273</v>
      </c>
      <c r="B320" s="2852" t="s">
        <v>2298</v>
      </c>
      <c r="C320" s="2852" t="s">
        <v>2294</v>
      </c>
      <c r="D320" s="2853" t="s">
        <v>2295</v>
      </c>
      <c r="E320" s="2853" t="s">
        <v>2296</v>
      </c>
      <c r="F320" s="2852" t="s">
        <v>2299</v>
      </c>
      <c r="G320" s="2852" t="s">
        <v>2300</v>
      </c>
      <c r="H320" s="2852">
        <v>3629</v>
      </c>
      <c r="I320" s="2854" t="s">
        <v>117</v>
      </c>
      <c r="J320" s="2854" t="s">
        <v>118</v>
      </c>
      <c r="K320" s="2854">
        <v>31</v>
      </c>
      <c r="L320" s="2854"/>
      <c r="M320" s="2854"/>
      <c r="N320" s="2854"/>
      <c r="O320" s="2854"/>
      <c r="P320" s="2854"/>
      <c r="Q320" s="2854"/>
      <c r="R320" s="2854"/>
      <c r="S320" s="2854"/>
      <c r="T320" s="2854"/>
      <c r="U320" s="2854"/>
      <c r="V320" s="2854"/>
      <c r="W320" s="2854"/>
      <c r="X320" s="2854"/>
      <c r="Y320" s="2854"/>
      <c r="Z320" s="2854"/>
      <c r="AA320" s="2854"/>
      <c r="AB320" s="2854"/>
      <c r="AC320" s="2854"/>
      <c r="AD320" s="2854"/>
      <c r="AE320" s="2854"/>
      <c r="AF320" s="2854"/>
    </row>
    <row r="321" spans="1:32">
      <c r="A321" s="2852" t="s">
        <v>2273</v>
      </c>
      <c r="B321" s="2852" t="s">
        <v>2301</v>
      </c>
      <c r="C321" s="2852" t="s">
        <v>2294</v>
      </c>
      <c r="D321" s="2853" t="s">
        <v>2295</v>
      </c>
      <c r="E321" s="2853" t="s">
        <v>2296</v>
      </c>
      <c r="F321" s="2852" t="s">
        <v>2302</v>
      </c>
      <c r="G321" s="2852" t="s">
        <v>2279</v>
      </c>
      <c r="H321" s="2852">
        <v>3630</v>
      </c>
      <c r="I321" s="2854" t="s">
        <v>117</v>
      </c>
      <c r="J321" s="2854" t="s">
        <v>118</v>
      </c>
      <c r="K321" s="2854">
        <v>74</v>
      </c>
      <c r="L321" s="2854"/>
      <c r="M321" s="2854"/>
      <c r="N321" s="2854"/>
      <c r="O321" s="2854"/>
      <c r="P321" s="2854"/>
      <c r="Q321" s="2854"/>
      <c r="R321" s="2854"/>
      <c r="S321" s="2854"/>
      <c r="T321" s="2854"/>
      <c r="U321" s="2854"/>
      <c r="V321" s="2854"/>
      <c r="W321" s="2854"/>
      <c r="X321" s="2854"/>
      <c r="Y321" s="2854"/>
      <c r="Z321" s="2854"/>
      <c r="AA321" s="2854"/>
      <c r="AB321" s="2854"/>
      <c r="AC321" s="2854"/>
      <c r="AD321" s="2854" t="s">
        <v>2280</v>
      </c>
      <c r="AE321" s="2854"/>
      <c r="AF321" s="2854"/>
    </row>
    <row r="322" spans="1:32">
      <c r="A322" s="2852" t="s">
        <v>2273</v>
      </c>
      <c r="B322" s="2852" t="s">
        <v>2303</v>
      </c>
      <c r="C322" s="2852" t="s">
        <v>2304</v>
      </c>
      <c r="D322" s="2853" t="s">
        <v>2305</v>
      </c>
      <c r="E322" s="2853" t="s">
        <v>2306</v>
      </c>
      <c r="F322" s="2852" t="s">
        <v>2307</v>
      </c>
      <c r="G322" s="2852" t="s">
        <v>2279</v>
      </c>
      <c r="H322" s="2852">
        <v>3630</v>
      </c>
      <c r="I322" s="2854" t="s">
        <v>128</v>
      </c>
      <c r="J322" s="2854" t="s">
        <v>118</v>
      </c>
      <c r="K322" s="2854">
        <v>255</v>
      </c>
      <c r="L322" s="2854"/>
      <c r="M322" s="2854"/>
      <c r="N322" s="2854"/>
      <c r="O322" s="2854"/>
      <c r="P322" s="2854"/>
      <c r="Q322" s="2854"/>
      <c r="R322" s="2854"/>
      <c r="S322" s="2854"/>
      <c r="T322" s="2854"/>
      <c r="U322" s="2854"/>
      <c r="V322" s="2854"/>
      <c r="W322" s="2854"/>
      <c r="X322" s="2854"/>
      <c r="Y322" s="2854">
        <v>2022</v>
      </c>
      <c r="Z322" s="2854" t="s">
        <v>2308</v>
      </c>
      <c r="AA322" s="2865" t="s">
        <v>2305</v>
      </c>
      <c r="AB322" s="2854"/>
      <c r="AC322" s="2854" t="s">
        <v>2309</v>
      </c>
      <c r="AD322" s="2854" t="s">
        <v>2280</v>
      </c>
      <c r="AE322" s="2854"/>
      <c r="AF322" s="2854"/>
    </row>
    <row r="323" spans="1:32">
      <c r="A323" s="2852" t="s">
        <v>2273</v>
      </c>
      <c r="B323" s="2852" t="s">
        <v>2310</v>
      </c>
      <c r="C323" s="2852" t="s">
        <v>2311</v>
      </c>
      <c r="D323" s="2853" t="s">
        <v>2312</v>
      </c>
      <c r="E323" s="2853" t="s">
        <v>2313</v>
      </c>
      <c r="F323" s="2852" t="s">
        <v>2314</v>
      </c>
      <c r="G323" s="2852" t="s">
        <v>2279</v>
      </c>
      <c r="H323" s="2852">
        <v>3630</v>
      </c>
      <c r="I323" s="2854" t="s">
        <v>2315</v>
      </c>
      <c r="J323" s="2854" t="s">
        <v>118</v>
      </c>
      <c r="K323" s="2854">
        <v>10</v>
      </c>
      <c r="L323" s="2854"/>
      <c r="M323" s="2855">
        <v>42297</v>
      </c>
      <c r="N323" s="2854"/>
      <c r="O323" s="2854"/>
      <c r="P323" s="2854"/>
      <c r="Q323" s="2854"/>
      <c r="R323" s="2854"/>
      <c r="S323" s="2854"/>
      <c r="T323" s="2854"/>
      <c r="U323" s="2854"/>
      <c r="V323" s="2854"/>
      <c r="W323" s="2854"/>
      <c r="X323" s="2854"/>
      <c r="Y323" s="2854"/>
      <c r="Z323" s="2854"/>
      <c r="AA323" s="2854"/>
      <c r="AB323" s="2854"/>
      <c r="AC323" s="2854"/>
      <c r="AD323" s="2854" t="s">
        <v>2280</v>
      </c>
      <c r="AE323" s="2854"/>
      <c r="AF323" s="2854"/>
    </row>
    <row r="324" spans="1:32">
      <c r="A324" s="2852" t="s">
        <v>2273</v>
      </c>
      <c r="B324" s="2852" t="s">
        <v>2316</v>
      </c>
      <c r="C324" s="2852" t="s">
        <v>2317</v>
      </c>
      <c r="D324" s="2853" t="s">
        <v>2318</v>
      </c>
      <c r="E324" s="2853" t="s">
        <v>2319</v>
      </c>
      <c r="F324" s="2852" t="s">
        <v>2320</v>
      </c>
      <c r="G324" s="2852" t="s">
        <v>2279</v>
      </c>
      <c r="H324" s="2852">
        <v>3630</v>
      </c>
      <c r="I324" s="2854" t="s">
        <v>178</v>
      </c>
      <c r="J324" s="2854" t="s">
        <v>118</v>
      </c>
      <c r="K324" s="2854">
        <v>15</v>
      </c>
      <c r="L324" s="2854"/>
      <c r="M324" s="2854"/>
      <c r="N324" s="2854"/>
      <c r="O324" s="2854"/>
      <c r="P324" s="2854"/>
      <c r="Q324" s="2854"/>
      <c r="R324" s="2854"/>
      <c r="S324" s="2854"/>
      <c r="T324" s="2854"/>
      <c r="U324" s="2854"/>
      <c r="V324" s="2854"/>
      <c r="W324" s="2854"/>
      <c r="X324" s="2854"/>
      <c r="Y324" s="2854">
        <v>2022</v>
      </c>
      <c r="Z324" s="2854" t="s">
        <v>2321</v>
      </c>
      <c r="AA324" s="2865" t="s">
        <v>2322</v>
      </c>
      <c r="AB324" s="2854" t="s">
        <v>2317</v>
      </c>
      <c r="AC324" s="2854" t="s">
        <v>2323</v>
      </c>
      <c r="AD324" s="2854" t="s">
        <v>2280</v>
      </c>
      <c r="AE324" s="2854"/>
      <c r="AF324" s="2854"/>
    </row>
    <row r="325" spans="1:32">
      <c r="A325" s="2852" t="s">
        <v>2273</v>
      </c>
      <c r="B325" s="2852" t="s">
        <v>2324</v>
      </c>
      <c r="C325" s="2852" t="s">
        <v>2325</v>
      </c>
      <c r="D325" s="2853" t="s">
        <v>2326</v>
      </c>
      <c r="E325" s="2853" t="s">
        <v>2327</v>
      </c>
      <c r="F325" s="2852" t="s">
        <v>2328</v>
      </c>
      <c r="G325" s="2852" t="s">
        <v>2279</v>
      </c>
      <c r="H325" s="2852">
        <v>3630</v>
      </c>
      <c r="I325" s="2854" t="s">
        <v>117</v>
      </c>
      <c r="J325" s="2854" t="s">
        <v>118</v>
      </c>
      <c r="K325" s="2854">
        <v>0</v>
      </c>
      <c r="L325" s="2854"/>
      <c r="M325" s="2854"/>
      <c r="N325" s="2854"/>
      <c r="O325" s="2854"/>
      <c r="P325" s="2854"/>
      <c r="Q325" s="2854"/>
      <c r="R325" s="2854"/>
      <c r="S325" s="2854"/>
      <c r="T325" s="2854"/>
      <c r="U325" s="2854"/>
      <c r="V325" s="2854"/>
      <c r="W325" s="2854"/>
      <c r="X325" s="2854"/>
      <c r="Y325" s="2854"/>
      <c r="Z325" s="2854"/>
      <c r="AA325" s="2854"/>
      <c r="AB325" s="2854"/>
      <c r="AC325" s="2854"/>
      <c r="AD325" s="2854" t="s">
        <v>2280</v>
      </c>
      <c r="AE325" s="2854"/>
      <c r="AF325" s="2854"/>
    </row>
    <row r="326" spans="1:32">
      <c r="A326" s="2852" t="s">
        <v>2273</v>
      </c>
      <c r="B326" s="2852" t="s">
        <v>2329</v>
      </c>
      <c r="C326" s="2852" t="s">
        <v>2330</v>
      </c>
      <c r="D326" s="2853" t="s">
        <v>2331</v>
      </c>
      <c r="E326" s="2853" t="s">
        <v>2332</v>
      </c>
      <c r="F326" s="2852" t="s">
        <v>2333</v>
      </c>
      <c r="G326" s="2852" t="s">
        <v>2279</v>
      </c>
      <c r="H326" s="2852">
        <v>3630</v>
      </c>
      <c r="I326" s="2854" t="s">
        <v>211</v>
      </c>
      <c r="J326" s="2854" t="s">
        <v>118</v>
      </c>
      <c r="K326" s="2854"/>
      <c r="L326" s="2854"/>
      <c r="M326" s="2854"/>
      <c r="N326" s="2854"/>
      <c r="O326" s="2854"/>
      <c r="P326" s="2854"/>
      <c r="Q326" s="2854"/>
      <c r="R326" s="2854"/>
      <c r="S326" s="2854"/>
      <c r="T326" s="2854"/>
      <c r="U326" s="2854"/>
      <c r="V326" s="2854"/>
      <c r="W326" s="2854"/>
      <c r="X326" s="2854"/>
      <c r="Y326" s="2854"/>
      <c r="Z326" s="2854"/>
      <c r="AA326" s="2854"/>
      <c r="AB326" s="2854"/>
      <c r="AC326" s="2854"/>
      <c r="AD326" s="2854" t="s">
        <v>2280</v>
      </c>
      <c r="AE326" s="2854"/>
      <c r="AF326" s="2854"/>
    </row>
    <row r="327" spans="1:32">
      <c r="A327" s="2845" t="s">
        <v>2334</v>
      </c>
      <c r="B327" s="2846" t="s">
        <v>2335</v>
      </c>
      <c r="C327" s="2848" t="s">
        <v>2336</v>
      </c>
      <c r="D327" s="2861" t="s">
        <v>2337</v>
      </c>
      <c r="E327" s="2847" t="s">
        <v>2338</v>
      </c>
      <c r="F327" s="2848" t="s">
        <v>2339</v>
      </c>
      <c r="G327" s="2845" t="s">
        <v>2340</v>
      </c>
      <c r="H327" s="2845">
        <v>3460</v>
      </c>
      <c r="I327" s="2849" t="s">
        <v>117</v>
      </c>
      <c r="J327" s="2849" t="s">
        <v>118</v>
      </c>
      <c r="K327" s="2849"/>
      <c r="L327" s="2849"/>
      <c r="M327" s="2849"/>
      <c r="N327" s="2850">
        <v>42444</v>
      </c>
      <c r="O327" s="2849"/>
      <c r="P327" s="2850">
        <v>43347</v>
      </c>
      <c r="Q327" s="2849"/>
      <c r="R327" s="2849"/>
      <c r="S327" s="2849"/>
      <c r="T327" s="2849"/>
      <c r="U327" s="2849"/>
      <c r="V327" s="2849"/>
      <c r="W327" s="2849"/>
      <c r="X327" s="2849"/>
      <c r="Y327" s="2849"/>
      <c r="Z327" s="2849"/>
      <c r="AA327" s="2849"/>
      <c r="AB327" s="2849"/>
      <c r="AC327" s="2849"/>
      <c r="AD327" s="2849" t="s">
        <v>2280</v>
      </c>
      <c r="AE327" s="2849"/>
      <c r="AF327" s="2849"/>
    </row>
    <row r="328" spans="1:32">
      <c r="A328" s="2852" t="s">
        <v>2341</v>
      </c>
      <c r="B328" s="2852" t="s">
        <v>2342</v>
      </c>
      <c r="C328" s="2852" t="s">
        <v>2343</v>
      </c>
      <c r="D328" s="2853" t="s">
        <v>2344</v>
      </c>
      <c r="E328" s="2853" t="s">
        <v>2345</v>
      </c>
      <c r="F328" s="2852" t="s">
        <v>2346</v>
      </c>
      <c r="G328" s="2852" t="s">
        <v>2347</v>
      </c>
      <c r="H328" s="2852">
        <v>3414</v>
      </c>
      <c r="I328" s="2854" t="s">
        <v>117</v>
      </c>
      <c r="J328" s="2854" t="s">
        <v>118</v>
      </c>
      <c r="K328" s="2854"/>
      <c r="L328" s="2855">
        <v>41862</v>
      </c>
      <c r="M328" s="2855">
        <v>42265</v>
      </c>
      <c r="N328" s="2855">
        <v>42608</v>
      </c>
      <c r="O328" s="2855">
        <v>42969</v>
      </c>
      <c r="P328" s="2855">
        <v>43322</v>
      </c>
      <c r="Q328" s="2855">
        <v>43707</v>
      </c>
      <c r="R328" s="2854"/>
      <c r="S328" s="2855">
        <v>44162</v>
      </c>
      <c r="T328" s="2855"/>
      <c r="U328" s="2854"/>
      <c r="V328" s="2854"/>
      <c r="W328" s="2854"/>
      <c r="X328" s="2854"/>
      <c r="Y328" s="2854">
        <v>2022</v>
      </c>
      <c r="Z328" s="2854" t="s">
        <v>2348</v>
      </c>
      <c r="AA328" s="2865" t="s">
        <v>2349</v>
      </c>
      <c r="AB328" s="2854" t="s">
        <v>2350</v>
      </c>
      <c r="AC328" s="2854"/>
      <c r="AD328" s="2854" t="s">
        <v>2280</v>
      </c>
      <c r="AE328" s="2854"/>
      <c r="AF328" s="2854"/>
    </row>
    <row r="329" spans="1:32">
      <c r="A329" s="2852" t="s">
        <v>2341</v>
      </c>
      <c r="B329" s="2852" t="s">
        <v>2351</v>
      </c>
      <c r="C329" s="2852" t="s">
        <v>2352</v>
      </c>
      <c r="D329" s="2885" t="s">
        <v>2353</v>
      </c>
      <c r="E329" s="2853" t="s">
        <v>2354</v>
      </c>
      <c r="F329" s="2852" t="s">
        <v>2355</v>
      </c>
      <c r="G329" s="2852" t="s">
        <v>2356</v>
      </c>
      <c r="H329" s="2852">
        <v>3418</v>
      </c>
      <c r="I329" s="2854" t="s">
        <v>117</v>
      </c>
      <c r="J329" s="2854" t="s">
        <v>118</v>
      </c>
      <c r="K329" s="2854"/>
      <c r="L329" s="2854"/>
      <c r="M329" s="2855">
        <v>42227</v>
      </c>
      <c r="N329" s="2855">
        <v>42598</v>
      </c>
      <c r="O329" s="2855">
        <v>42913</v>
      </c>
      <c r="P329" s="2855">
        <v>43231</v>
      </c>
      <c r="Q329" s="2855">
        <v>43630</v>
      </c>
      <c r="R329" s="2854"/>
      <c r="S329" s="2855">
        <v>44078</v>
      </c>
      <c r="T329" s="2855"/>
      <c r="U329" s="2854"/>
      <c r="V329" s="2856">
        <v>44729</v>
      </c>
      <c r="W329" s="2855">
        <v>45093</v>
      </c>
      <c r="X329" s="2855"/>
      <c r="Y329" s="2854">
        <v>2023</v>
      </c>
      <c r="Z329" s="2854" t="s">
        <v>2357</v>
      </c>
      <c r="AA329" s="2854" t="s">
        <v>2358</v>
      </c>
      <c r="AB329" s="2854" t="s">
        <v>2359</v>
      </c>
      <c r="AC329" s="2854" t="s">
        <v>2360</v>
      </c>
      <c r="AD329" s="2854" t="s">
        <v>2280</v>
      </c>
      <c r="AE329" s="2854"/>
      <c r="AF329" s="2854" t="s">
        <v>2361</v>
      </c>
    </row>
    <row r="330" spans="1:32">
      <c r="A330" s="2852" t="s">
        <v>2341</v>
      </c>
      <c r="B330" s="2852" t="s">
        <v>2362</v>
      </c>
      <c r="C330" s="2852" t="s">
        <v>2363</v>
      </c>
      <c r="D330" s="2885" t="s">
        <v>2364</v>
      </c>
      <c r="E330" s="2853" t="s">
        <v>2365</v>
      </c>
      <c r="F330" s="2852" t="s">
        <v>2366</v>
      </c>
      <c r="G330" s="2852" t="s">
        <v>2367</v>
      </c>
      <c r="H330" s="2852">
        <v>3424</v>
      </c>
      <c r="I330" s="2854" t="s">
        <v>117</v>
      </c>
      <c r="J330" s="2854" t="s">
        <v>118</v>
      </c>
      <c r="K330" s="2854"/>
      <c r="L330" s="2854"/>
      <c r="M330" s="2855">
        <v>42264</v>
      </c>
      <c r="N330" s="2855">
        <v>42615</v>
      </c>
      <c r="O330" s="2854"/>
      <c r="P330" s="2854"/>
      <c r="Q330" s="2854"/>
      <c r="R330" s="2854"/>
      <c r="S330" s="2854"/>
      <c r="T330" s="2854"/>
      <c r="U330" s="2854"/>
      <c r="V330" s="2854"/>
      <c r="W330" s="2854"/>
      <c r="X330" s="2854"/>
      <c r="Y330" s="2854"/>
      <c r="Z330" s="2854"/>
      <c r="AA330" s="2854"/>
      <c r="AB330" s="2854"/>
      <c r="AC330" s="2854"/>
      <c r="AD330" s="2854" t="s">
        <v>2280</v>
      </c>
      <c r="AE330" s="2854"/>
      <c r="AF330" s="2854"/>
    </row>
    <row r="331" spans="1:32">
      <c r="A331" s="2845" t="s">
        <v>2368</v>
      </c>
      <c r="B331" s="2846" t="s">
        <v>2369</v>
      </c>
      <c r="C331" s="2886" t="s">
        <v>2370</v>
      </c>
      <c r="D331" s="2887" t="s">
        <v>2371</v>
      </c>
      <c r="E331" s="2847" t="s">
        <v>2372</v>
      </c>
      <c r="F331" s="2848" t="s">
        <v>2373</v>
      </c>
      <c r="G331" s="2845" t="s">
        <v>2374</v>
      </c>
      <c r="H331" s="2845">
        <v>3018</v>
      </c>
      <c r="I331" s="2849" t="s">
        <v>117</v>
      </c>
      <c r="J331" s="2849" t="s">
        <v>1</v>
      </c>
      <c r="K331" s="2849">
        <v>30</v>
      </c>
      <c r="L331" s="2849"/>
      <c r="M331" s="2849"/>
      <c r="N331" s="2849"/>
      <c r="O331" s="2849"/>
      <c r="P331" s="2849"/>
      <c r="Q331" s="2849"/>
      <c r="R331" s="2849"/>
      <c r="S331" s="2850">
        <v>44120</v>
      </c>
      <c r="T331" s="2850">
        <v>44316</v>
      </c>
      <c r="U331" s="2849"/>
      <c r="V331" s="2856">
        <v>44732</v>
      </c>
      <c r="W331" s="2850"/>
      <c r="X331" s="2850"/>
      <c r="Y331" s="2849">
        <v>2022</v>
      </c>
      <c r="Z331" s="2849" t="s">
        <v>2375</v>
      </c>
      <c r="AA331" s="2849" t="s">
        <v>2376</v>
      </c>
      <c r="AB331" s="2849" t="s">
        <v>2370</v>
      </c>
      <c r="AC331" s="2849" t="s">
        <v>786</v>
      </c>
      <c r="AD331" s="2849" t="s">
        <v>452</v>
      </c>
      <c r="AE331" s="2849" t="s">
        <v>2377</v>
      </c>
      <c r="AF331" s="2849"/>
    </row>
    <row r="332" spans="1:32">
      <c r="A332" s="2845" t="s">
        <v>2368</v>
      </c>
      <c r="B332" s="2846" t="s">
        <v>2378</v>
      </c>
      <c r="C332" s="2845" t="s">
        <v>2379</v>
      </c>
      <c r="D332" s="2847" t="s">
        <v>2380</v>
      </c>
      <c r="E332" s="2847" t="s">
        <v>2381</v>
      </c>
      <c r="F332" s="2845" t="s">
        <v>2382</v>
      </c>
      <c r="G332" s="2845" t="s">
        <v>2383</v>
      </c>
      <c r="H332" s="2845">
        <v>3016</v>
      </c>
      <c r="I332" s="2849" t="s">
        <v>117</v>
      </c>
      <c r="J332" s="2849" t="s">
        <v>1</v>
      </c>
      <c r="K332" s="2849">
        <v>160</v>
      </c>
      <c r="L332" s="2849"/>
      <c r="M332" s="2850">
        <v>42237</v>
      </c>
      <c r="N332" s="2850">
        <v>42509</v>
      </c>
      <c r="O332" s="2850">
        <v>42971</v>
      </c>
      <c r="P332" s="2850">
        <v>43329</v>
      </c>
      <c r="Q332" s="2850">
        <v>43714</v>
      </c>
      <c r="R332" s="2849"/>
      <c r="S332" s="2850">
        <v>44056</v>
      </c>
      <c r="T332" s="2850"/>
      <c r="U332" s="2849"/>
      <c r="V332" s="2850">
        <v>44760</v>
      </c>
      <c r="W332" s="2850">
        <v>45148</v>
      </c>
      <c r="X332" s="2850"/>
      <c r="Y332" s="2849">
        <v>2022</v>
      </c>
      <c r="Z332" s="2849" t="s">
        <v>2384</v>
      </c>
      <c r="AA332" s="2849" t="s">
        <v>2385</v>
      </c>
      <c r="AB332" s="2849" t="s">
        <v>2386</v>
      </c>
      <c r="AC332" s="2849" t="s">
        <v>2387</v>
      </c>
      <c r="AD332" s="2849" t="s">
        <v>452</v>
      </c>
      <c r="AE332" s="2849" t="s">
        <v>2377</v>
      </c>
      <c r="AF332" s="2849"/>
    </row>
    <row r="333" spans="1:32">
      <c r="A333" s="2845" t="s">
        <v>2368</v>
      </c>
      <c r="B333" s="2846" t="s">
        <v>2388</v>
      </c>
      <c r="C333" s="2845" t="s">
        <v>2389</v>
      </c>
      <c r="D333" s="2847" t="s">
        <v>2390</v>
      </c>
      <c r="E333" s="2847" t="s">
        <v>2391</v>
      </c>
      <c r="F333" s="2845" t="s">
        <v>2392</v>
      </c>
      <c r="G333" s="2845" t="s">
        <v>2393</v>
      </c>
      <c r="H333" s="2845">
        <v>3025</v>
      </c>
      <c r="I333" s="2849" t="s">
        <v>128</v>
      </c>
      <c r="J333" s="2849" t="s">
        <v>1</v>
      </c>
      <c r="K333" s="2849">
        <v>211</v>
      </c>
      <c r="L333" s="2849"/>
      <c r="M333" s="2849"/>
      <c r="N333" s="2849"/>
      <c r="O333" s="2849"/>
      <c r="P333" s="2849"/>
      <c r="Q333" s="2849"/>
      <c r="R333" s="2849"/>
      <c r="S333" s="2849"/>
      <c r="T333" s="2849"/>
      <c r="U333" s="2849"/>
      <c r="V333" s="2849"/>
      <c r="W333" s="2849"/>
      <c r="X333" s="2849"/>
      <c r="Y333" s="2849">
        <v>2022</v>
      </c>
      <c r="Z333" s="2849" t="s">
        <v>2394</v>
      </c>
      <c r="AA333" s="2849" t="s">
        <v>2395</v>
      </c>
      <c r="AB333" s="2849"/>
      <c r="AC333" s="2849" t="s">
        <v>2396</v>
      </c>
      <c r="AD333" s="2849" t="s">
        <v>452</v>
      </c>
      <c r="AE333" s="2849" t="s">
        <v>2377</v>
      </c>
      <c r="AF333" s="2849"/>
    </row>
    <row r="334" spans="1:32">
      <c r="A334" s="2845" t="s">
        <v>2368</v>
      </c>
      <c r="B334" s="2846" t="s">
        <v>2397</v>
      </c>
      <c r="C334" s="2886" t="s">
        <v>2398</v>
      </c>
      <c r="D334" s="2861" t="s">
        <v>2399</v>
      </c>
      <c r="E334" s="2847" t="s">
        <v>2400</v>
      </c>
      <c r="F334" s="2848" t="s">
        <v>2401</v>
      </c>
      <c r="G334" s="2845" t="s">
        <v>2402</v>
      </c>
      <c r="H334" s="2845">
        <v>3028</v>
      </c>
      <c r="I334" s="2849" t="s">
        <v>211</v>
      </c>
      <c r="J334" s="2849" t="s">
        <v>1</v>
      </c>
      <c r="K334" s="2849">
        <v>20</v>
      </c>
      <c r="L334" s="2849"/>
      <c r="M334" s="2849"/>
      <c r="N334" s="2849"/>
      <c r="O334" s="2849"/>
      <c r="P334" s="2849"/>
      <c r="Q334" s="2849"/>
      <c r="R334" s="2849"/>
      <c r="S334" s="2849"/>
      <c r="T334" s="2849"/>
      <c r="U334" s="2849"/>
      <c r="V334" s="2849"/>
      <c r="W334" s="2849"/>
      <c r="X334" s="2849"/>
      <c r="Y334" s="2849"/>
      <c r="Z334" s="2849"/>
      <c r="AA334" s="2849"/>
      <c r="AB334" s="2849"/>
      <c r="AC334" s="2849"/>
      <c r="AD334" s="2849" t="s">
        <v>452</v>
      </c>
      <c r="AE334" s="2849" t="s">
        <v>2377</v>
      </c>
      <c r="AF334" s="2849"/>
    </row>
    <row r="335" spans="1:32">
      <c r="A335" s="2845" t="s">
        <v>2368</v>
      </c>
      <c r="B335" s="2846" t="s">
        <v>2403</v>
      </c>
      <c r="C335" s="2886" t="s">
        <v>2404</v>
      </c>
      <c r="D335" s="2861" t="s">
        <v>2405</v>
      </c>
      <c r="E335" s="2847" t="s">
        <v>2406</v>
      </c>
      <c r="F335" s="2848" t="s">
        <v>2407</v>
      </c>
      <c r="G335" s="2845" t="s">
        <v>2402</v>
      </c>
      <c r="H335" s="2845">
        <v>3028</v>
      </c>
      <c r="I335" s="2849" t="s">
        <v>117</v>
      </c>
      <c r="J335" s="2849" t="s">
        <v>1</v>
      </c>
      <c r="K335" s="2849">
        <v>56</v>
      </c>
      <c r="L335" s="2849"/>
      <c r="M335" s="2849"/>
      <c r="N335" s="2849"/>
      <c r="O335" s="2849"/>
      <c r="P335" s="2849"/>
      <c r="Q335" s="2849"/>
      <c r="R335" s="2849"/>
      <c r="S335" s="2849"/>
      <c r="T335" s="2849"/>
      <c r="U335" s="2849"/>
      <c r="V335" s="2850">
        <v>44621</v>
      </c>
      <c r="W335" s="2850"/>
      <c r="X335" s="2850"/>
      <c r="Y335" s="2849">
        <v>2022</v>
      </c>
      <c r="Z335" s="2849" t="s">
        <v>2408</v>
      </c>
      <c r="AA335" s="2860" t="s">
        <v>2409</v>
      </c>
      <c r="AB335" s="2849" t="s">
        <v>2410</v>
      </c>
      <c r="AC335" s="2849" t="s">
        <v>2387</v>
      </c>
      <c r="AD335" s="2849" t="s">
        <v>452</v>
      </c>
      <c r="AE335" s="2849" t="s">
        <v>2377</v>
      </c>
      <c r="AF335" s="2849"/>
    </row>
    <row r="336" spans="1:32">
      <c r="A336" s="2845" t="s">
        <v>2368</v>
      </c>
      <c r="B336" s="2846" t="s">
        <v>2411</v>
      </c>
      <c r="C336" s="2886" t="s">
        <v>2412</v>
      </c>
      <c r="D336" s="2861" t="s">
        <v>2413</v>
      </c>
      <c r="E336" s="2847" t="s">
        <v>2414</v>
      </c>
      <c r="F336" s="2848" t="s">
        <v>2415</v>
      </c>
      <c r="G336" s="2845" t="s">
        <v>2374</v>
      </c>
      <c r="H336" s="2845">
        <v>3018</v>
      </c>
      <c r="I336" s="2849" t="s">
        <v>128</v>
      </c>
      <c r="J336" s="2849" t="s">
        <v>1</v>
      </c>
      <c r="K336" s="2849">
        <v>180</v>
      </c>
      <c r="L336" s="2849"/>
      <c r="M336" s="2850">
        <v>42233</v>
      </c>
      <c r="N336" s="2850">
        <v>42597</v>
      </c>
      <c r="O336" s="2850">
        <v>42961</v>
      </c>
      <c r="P336" s="2850">
        <v>43339</v>
      </c>
      <c r="Q336" s="2850">
        <v>43707</v>
      </c>
      <c r="R336" s="2849"/>
      <c r="S336" s="2850">
        <v>44068</v>
      </c>
      <c r="T336" s="2850"/>
      <c r="U336" s="2849"/>
      <c r="V336" s="2856">
        <v>44656</v>
      </c>
      <c r="W336" s="2850">
        <v>45007</v>
      </c>
      <c r="X336" s="2850"/>
      <c r="Y336" s="2849">
        <v>2023</v>
      </c>
      <c r="Z336" s="2849" t="s">
        <v>2416</v>
      </c>
      <c r="AA336" s="2849" t="s">
        <v>2417</v>
      </c>
      <c r="AB336" s="2849" t="s">
        <v>2412</v>
      </c>
      <c r="AC336" s="2849" t="s">
        <v>2418</v>
      </c>
      <c r="AD336" s="2849" t="s">
        <v>452</v>
      </c>
      <c r="AE336" s="2849" t="s">
        <v>2377</v>
      </c>
      <c r="AF336" s="2849" t="s">
        <v>2419</v>
      </c>
    </row>
    <row r="337" spans="1:32">
      <c r="A337" s="2845" t="s">
        <v>2368</v>
      </c>
      <c r="B337" s="2846" t="s">
        <v>2420</v>
      </c>
      <c r="C337" s="2845" t="s">
        <v>2421</v>
      </c>
      <c r="D337" s="2845" t="s">
        <v>381</v>
      </c>
      <c r="E337" s="2847" t="s">
        <v>2422</v>
      </c>
      <c r="F337" s="2845" t="s">
        <v>2423</v>
      </c>
      <c r="G337" s="2845" t="s">
        <v>2402</v>
      </c>
      <c r="H337" s="2845">
        <v>3028</v>
      </c>
      <c r="I337" s="2849" t="s">
        <v>211</v>
      </c>
      <c r="J337" s="2849" t="s">
        <v>1</v>
      </c>
      <c r="K337" s="2849"/>
      <c r="L337" s="2849"/>
      <c r="M337" s="2849"/>
      <c r="N337" s="2849"/>
      <c r="O337" s="2849"/>
      <c r="P337" s="2849"/>
      <c r="Q337" s="2849"/>
      <c r="R337" s="2849"/>
      <c r="S337" s="2849"/>
      <c r="T337" s="2849"/>
      <c r="U337" s="2849"/>
      <c r="V337" s="2849"/>
      <c r="W337" s="2849"/>
      <c r="X337" s="2849"/>
      <c r="Y337" s="2849"/>
      <c r="Z337" s="2849"/>
      <c r="AA337" s="2849"/>
      <c r="AB337" s="2849"/>
      <c r="AC337" s="2849"/>
      <c r="AD337" s="2849" t="s">
        <v>452</v>
      </c>
      <c r="AE337" s="2849" t="s">
        <v>2377</v>
      </c>
      <c r="AF337" s="2849"/>
    </row>
    <row r="338" spans="1:32">
      <c r="A338" s="2845" t="s">
        <v>2368</v>
      </c>
      <c r="B338" s="2846" t="s">
        <v>2424</v>
      </c>
      <c r="C338" s="2886" t="s">
        <v>2425</v>
      </c>
      <c r="D338" s="2861" t="s">
        <v>2426</v>
      </c>
      <c r="E338" s="2847" t="s">
        <v>2427</v>
      </c>
      <c r="F338" s="2848" t="s">
        <v>2428</v>
      </c>
      <c r="G338" s="2845" t="s">
        <v>2383</v>
      </c>
      <c r="H338" s="2845">
        <v>3016</v>
      </c>
      <c r="I338" s="2849" t="s">
        <v>117</v>
      </c>
      <c r="J338" s="2849" t="s">
        <v>1</v>
      </c>
      <c r="K338" s="2849">
        <v>240</v>
      </c>
      <c r="L338" s="2849"/>
      <c r="M338" s="2850">
        <v>42236</v>
      </c>
      <c r="N338" s="2850">
        <v>42584</v>
      </c>
      <c r="O338" s="2850">
        <v>42948</v>
      </c>
      <c r="P338" s="2850">
        <v>43306</v>
      </c>
      <c r="Q338" s="2850">
        <v>43670</v>
      </c>
      <c r="R338" s="2849"/>
      <c r="S338" s="2849"/>
      <c r="T338" s="2850"/>
      <c r="U338" s="2850">
        <v>44487</v>
      </c>
      <c r="V338" s="2850">
        <v>44767</v>
      </c>
      <c r="W338" s="2850">
        <v>45131</v>
      </c>
      <c r="X338" s="2850"/>
      <c r="Y338" s="2849">
        <v>2023</v>
      </c>
      <c r="Z338" s="2849" t="s">
        <v>2429</v>
      </c>
      <c r="AA338" s="2849" t="s">
        <v>2430</v>
      </c>
      <c r="AB338" s="2849" t="s">
        <v>2425</v>
      </c>
      <c r="AC338" s="2849" t="s">
        <v>2431</v>
      </c>
      <c r="AD338" s="2849" t="s">
        <v>452</v>
      </c>
      <c r="AE338" s="2849" t="s">
        <v>2377</v>
      </c>
      <c r="AF338" s="2849"/>
    </row>
    <row r="339" spans="1:32">
      <c r="A339" s="2852" t="s">
        <v>2432</v>
      </c>
      <c r="B339" s="2852" t="s">
        <v>2433</v>
      </c>
      <c r="C339" s="2852" t="s">
        <v>2434</v>
      </c>
      <c r="D339" s="2853" t="s">
        <v>2435</v>
      </c>
      <c r="E339" s="2853" t="s">
        <v>2436</v>
      </c>
      <c r="F339" s="2852" t="s">
        <v>2437</v>
      </c>
      <c r="G339" s="2852" t="s">
        <v>74</v>
      </c>
      <c r="H339" s="2852">
        <v>3400</v>
      </c>
      <c r="I339" s="2854" t="s">
        <v>178</v>
      </c>
      <c r="J339" s="2854" t="s">
        <v>118</v>
      </c>
      <c r="K339" s="2854">
        <v>45</v>
      </c>
      <c r="L339" s="2854"/>
      <c r="M339" s="2854"/>
      <c r="N339" s="2854"/>
      <c r="O339" s="2854"/>
      <c r="P339" s="2854"/>
      <c r="Q339" s="2854"/>
      <c r="R339" s="2854"/>
      <c r="S339" s="2854"/>
      <c r="T339" s="2854"/>
      <c r="U339" s="2854"/>
      <c r="V339" s="2854"/>
      <c r="W339" s="2854"/>
      <c r="X339" s="2854"/>
      <c r="Y339" s="2854"/>
      <c r="Z339" s="2854" t="s">
        <v>2438</v>
      </c>
      <c r="AA339" s="2854" t="s">
        <v>2439</v>
      </c>
      <c r="AB339" s="2854"/>
      <c r="AC339" s="2854" t="s">
        <v>2440</v>
      </c>
      <c r="AD339" s="2854" t="s">
        <v>2280</v>
      </c>
      <c r="AE339" s="2854"/>
      <c r="AF339" s="2854"/>
    </row>
    <row r="340" spans="1:32">
      <c r="A340" s="2852" t="s">
        <v>2432</v>
      </c>
      <c r="B340" s="2852" t="s">
        <v>2441</v>
      </c>
      <c r="C340" s="2852" t="s">
        <v>2442</v>
      </c>
      <c r="D340" s="2853" t="s">
        <v>2443</v>
      </c>
      <c r="E340" s="2853" t="s">
        <v>2444</v>
      </c>
      <c r="F340" s="2852" t="s">
        <v>2445</v>
      </c>
      <c r="G340" s="2852" t="s">
        <v>74</v>
      </c>
      <c r="H340" s="2852">
        <v>3402</v>
      </c>
      <c r="I340" s="2854" t="s">
        <v>117</v>
      </c>
      <c r="J340" s="2854" t="s">
        <v>118</v>
      </c>
      <c r="K340" s="2854">
        <v>189</v>
      </c>
      <c r="L340" s="2854"/>
      <c r="M340" s="2855">
        <v>42128</v>
      </c>
      <c r="N340" s="2855">
        <v>42517</v>
      </c>
      <c r="O340" s="2855">
        <v>42870</v>
      </c>
      <c r="P340" s="2855">
        <v>43230</v>
      </c>
      <c r="Q340" s="2854"/>
      <c r="R340" s="2854"/>
      <c r="S340" s="2854"/>
      <c r="T340" s="2854"/>
      <c r="U340" s="2854"/>
      <c r="V340" s="2854"/>
      <c r="W340" s="2854"/>
      <c r="X340" s="2854"/>
      <c r="Y340" s="2854"/>
      <c r="Z340" s="2854"/>
      <c r="AA340" s="2854"/>
      <c r="AB340" s="2854"/>
      <c r="AC340" s="2854"/>
      <c r="AD340" s="2854" t="s">
        <v>2280</v>
      </c>
      <c r="AE340" s="2854"/>
      <c r="AF340" s="2854"/>
    </row>
    <row r="341" spans="1:32">
      <c r="A341" s="2852" t="s">
        <v>2432</v>
      </c>
      <c r="B341" s="2852" t="s">
        <v>2446</v>
      </c>
      <c r="C341" s="2852" t="s">
        <v>2447</v>
      </c>
      <c r="D341" s="2853" t="s">
        <v>2448</v>
      </c>
      <c r="E341" s="2853" t="s">
        <v>2449</v>
      </c>
      <c r="F341" s="2852" t="s">
        <v>2450</v>
      </c>
      <c r="G341" s="2852" t="s">
        <v>74</v>
      </c>
      <c r="H341" s="2852">
        <v>3400</v>
      </c>
      <c r="I341" s="2854" t="s">
        <v>211</v>
      </c>
      <c r="J341" s="2854" t="s">
        <v>118</v>
      </c>
      <c r="K341" s="2854"/>
      <c r="L341" s="2854"/>
      <c r="M341" s="2854"/>
      <c r="N341" s="2854"/>
      <c r="O341" s="2854"/>
      <c r="P341" s="2854"/>
      <c r="Q341" s="2854"/>
      <c r="R341" s="2854"/>
      <c r="S341" s="2854"/>
      <c r="T341" s="2854"/>
      <c r="U341" s="2854"/>
      <c r="V341" s="2854"/>
      <c r="W341" s="2854"/>
      <c r="X341" s="2854"/>
      <c r="Y341" s="2854"/>
      <c r="Z341" s="2854"/>
      <c r="AA341" s="2854"/>
      <c r="AB341" s="2854"/>
      <c r="AC341" s="2854"/>
      <c r="AD341" s="2854" t="s">
        <v>2280</v>
      </c>
      <c r="AE341" s="2854"/>
      <c r="AF341" s="2854"/>
    </row>
    <row r="342" spans="1:32">
      <c r="A342" s="2852" t="s">
        <v>2432</v>
      </c>
      <c r="B342" s="2852" t="s">
        <v>2451</v>
      </c>
      <c r="C342" s="2852" t="s">
        <v>2452</v>
      </c>
      <c r="D342" s="2853" t="s">
        <v>2453</v>
      </c>
      <c r="E342" s="2853" t="s">
        <v>2454</v>
      </c>
      <c r="F342" s="2852" t="s">
        <v>2455</v>
      </c>
      <c r="G342" s="2852" t="s">
        <v>74</v>
      </c>
      <c r="H342" s="2852">
        <v>3400</v>
      </c>
      <c r="I342" s="2854" t="s">
        <v>128</v>
      </c>
      <c r="J342" s="2854" t="s">
        <v>118</v>
      </c>
      <c r="K342" s="2854">
        <v>46</v>
      </c>
      <c r="L342" s="2855">
        <v>41898</v>
      </c>
      <c r="M342" s="2854"/>
      <c r="N342" s="2854"/>
      <c r="O342" s="2854"/>
      <c r="P342" s="2854"/>
      <c r="Q342" s="2854"/>
      <c r="R342" s="2854"/>
      <c r="S342" s="2854"/>
      <c r="T342" s="2854"/>
      <c r="U342" s="2854"/>
      <c r="V342" s="2854"/>
      <c r="W342" s="2854"/>
      <c r="X342" s="2854"/>
      <c r="Y342" s="2854"/>
      <c r="Z342" s="2854" t="s">
        <v>2456</v>
      </c>
      <c r="AA342" s="2854" t="s">
        <v>2457</v>
      </c>
      <c r="AB342" s="2854"/>
      <c r="AC342" s="2854" t="s">
        <v>479</v>
      </c>
      <c r="AD342" s="2854" t="s">
        <v>2280</v>
      </c>
      <c r="AE342" s="2854"/>
      <c r="AF342" s="2854"/>
    </row>
    <row r="343" spans="1:32">
      <c r="A343" s="2845" t="s">
        <v>2458</v>
      </c>
      <c r="B343" s="2846" t="s">
        <v>2459</v>
      </c>
      <c r="C343" s="2848" t="s">
        <v>2460</v>
      </c>
      <c r="D343" s="2861" t="s">
        <v>2461</v>
      </c>
      <c r="E343" s="2847" t="s">
        <v>2462</v>
      </c>
      <c r="F343" s="2848" t="s">
        <v>2463</v>
      </c>
      <c r="G343" s="2845" t="s">
        <v>2464</v>
      </c>
      <c r="H343" s="2845">
        <v>3059</v>
      </c>
      <c r="I343" s="2849" t="s">
        <v>178</v>
      </c>
      <c r="J343" s="2849" t="s">
        <v>289</v>
      </c>
      <c r="K343" s="2849"/>
      <c r="L343" s="2850">
        <v>41934</v>
      </c>
      <c r="M343" s="2850">
        <v>42299</v>
      </c>
      <c r="N343" s="2850">
        <v>42663</v>
      </c>
      <c r="O343" s="2850">
        <v>43035</v>
      </c>
      <c r="P343" s="2849"/>
      <c r="Q343" s="2849"/>
      <c r="R343" s="2849"/>
      <c r="S343" s="2849"/>
      <c r="T343" s="2849"/>
      <c r="U343" s="2849"/>
      <c r="V343" s="2849"/>
      <c r="W343" s="2849"/>
      <c r="X343" s="2849"/>
      <c r="Y343" s="2849"/>
      <c r="Z343" s="2849"/>
      <c r="AA343" s="2849"/>
      <c r="AB343" s="2849"/>
      <c r="AC343" s="2849"/>
      <c r="AD343" s="2849" t="s">
        <v>292</v>
      </c>
      <c r="AE343" s="2849" t="s">
        <v>2465</v>
      </c>
      <c r="AF343" s="2849"/>
    </row>
    <row r="344" spans="1:32">
      <c r="A344" s="2845" t="s">
        <v>2458</v>
      </c>
      <c r="B344" s="2846" t="s">
        <v>2466</v>
      </c>
      <c r="C344" s="2845" t="s">
        <v>2467</v>
      </c>
      <c r="D344" s="2847" t="s">
        <v>2468</v>
      </c>
      <c r="E344" s="2847" t="s">
        <v>2469</v>
      </c>
      <c r="F344" s="2845" t="s">
        <v>2470</v>
      </c>
      <c r="G344" s="2845" t="s">
        <v>2471</v>
      </c>
      <c r="H344" s="2845">
        <v>3047</v>
      </c>
      <c r="I344" s="2849" t="s">
        <v>211</v>
      </c>
      <c r="J344" s="2849" t="s">
        <v>289</v>
      </c>
      <c r="K344" s="2849"/>
      <c r="L344" s="2849"/>
      <c r="M344" s="2849"/>
      <c r="N344" s="2849"/>
      <c r="O344" s="2849"/>
      <c r="P344" s="2849"/>
      <c r="Q344" s="2849"/>
      <c r="R344" s="2849"/>
      <c r="S344" s="2849"/>
      <c r="T344" s="2849"/>
      <c r="U344" s="2849"/>
      <c r="V344" s="2849"/>
      <c r="W344" s="2849"/>
      <c r="X344" s="2849"/>
      <c r="Y344" s="2849"/>
      <c r="Z344" s="2849"/>
      <c r="AA344" s="2849"/>
      <c r="AB344" s="2849"/>
      <c r="AC344" s="2849"/>
      <c r="AD344" s="2849" t="s">
        <v>292</v>
      </c>
      <c r="AE344" s="2849" t="s">
        <v>2465</v>
      </c>
      <c r="AF344" s="2849"/>
    </row>
    <row r="345" spans="1:32">
      <c r="A345" s="2845" t="s">
        <v>2458</v>
      </c>
      <c r="B345" s="2846" t="s">
        <v>2472</v>
      </c>
      <c r="C345" s="2846" t="s">
        <v>2473</v>
      </c>
      <c r="D345" s="2847" t="s">
        <v>2474</v>
      </c>
      <c r="E345" s="2871" t="s">
        <v>2475</v>
      </c>
      <c r="F345" s="2848" t="s">
        <v>2476</v>
      </c>
      <c r="G345" s="2845" t="s">
        <v>2471</v>
      </c>
      <c r="H345" s="2845">
        <v>3047</v>
      </c>
      <c r="I345" s="2849" t="s">
        <v>220</v>
      </c>
      <c r="J345" s="2849" t="s">
        <v>289</v>
      </c>
      <c r="K345" s="2849"/>
      <c r="L345" s="2849"/>
      <c r="M345" s="2849"/>
      <c r="N345" s="2849"/>
      <c r="O345" s="2849"/>
      <c r="P345" s="2849"/>
      <c r="Q345" s="2849"/>
      <c r="R345" s="2849"/>
      <c r="S345" s="2849"/>
      <c r="T345" s="2849"/>
      <c r="U345" s="2849"/>
      <c r="V345" s="2849"/>
      <c r="W345" s="2849"/>
      <c r="X345" s="2849"/>
      <c r="Y345" s="2849"/>
      <c r="Z345" s="2849"/>
      <c r="AA345" s="2849"/>
      <c r="AB345" s="2849"/>
      <c r="AC345" s="2849"/>
      <c r="AD345" s="2849" t="s">
        <v>292</v>
      </c>
      <c r="AE345" s="2849" t="s">
        <v>2465</v>
      </c>
      <c r="AF345" s="2849"/>
    </row>
    <row r="346" spans="1:32">
      <c r="A346" s="2845" t="s">
        <v>2458</v>
      </c>
      <c r="B346" s="2846" t="s">
        <v>2477</v>
      </c>
      <c r="C346" s="2846" t="s">
        <v>2473</v>
      </c>
      <c r="D346" s="2847" t="s">
        <v>2478</v>
      </c>
      <c r="E346" s="2871" t="s">
        <v>2475</v>
      </c>
      <c r="F346" s="2848" t="s">
        <v>2479</v>
      </c>
      <c r="G346" s="2845" t="s">
        <v>2480</v>
      </c>
      <c r="H346" s="2845">
        <v>3064</v>
      </c>
      <c r="I346" s="2849" t="s">
        <v>220</v>
      </c>
      <c r="J346" s="2849" t="s">
        <v>289</v>
      </c>
      <c r="K346" s="2849"/>
      <c r="L346" s="2849"/>
      <c r="M346" s="2849"/>
      <c r="N346" s="2849"/>
      <c r="O346" s="2849"/>
      <c r="P346" s="2849"/>
      <c r="Q346" s="2849"/>
      <c r="R346" s="2849"/>
      <c r="S346" s="2849"/>
      <c r="T346" s="2849"/>
      <c r="U346" s="2849"/>
      <c r="V346" s="2849"/>
      <c r="W346" s="2849"/>
      <c r="X346" s="2849"/>
      <c r="Y346" s="2849"/>
      <c r="Z346" s="2849"/>
      <c r="AA346" s="2849"/>
      <c r="AB346" s="2849"/>
      <c r="AC346" s="2849"/>
      <c r="AD346" s="2849" t="s">
        <v>292</v>
      </c>
      <c r="AE346" s="2849" t="s">
        <v>2465</v>
      </c>
      <c r="AF346" s="2849"/>
    </row>
    <row r="347" spans="1:32">
      <c r="A347" s="2845" t="s">
        <v>2458</v>
      </c>
      <c r="B347" s="2846" t="s">
        <v>2481</v>
      </c>
      <c r="C347" s="2848" t="s">
        <v>2482</v>
      </c>
      <c r="D347" s="2861" t="s">
        <v>2483</v>
      </c>
      <c r="E347" s="2847" t="s">
        <v>2484</v>
      </c>
      <c r="F347" s="2848" t="s">
        <v>2485</v>
      </c>
      <c r="G347" s="2845" t="s">
        <v>2480</v>
      </c>
      <c r="H347" s="2845">
        <v>3064</v>
      </c>
      <c r="I347" s="2849" t="s">
        <v>117</v>
      </c>
      <c r="J347" s="2849" t="s">
        <v>289</v>
      </c>
      <c r="K347" s="2849"/>
      <c r="L347" s="2850">
        <v>41928</v>
      </c>
      <c r="M347" s="2850">
        <v>42222</v>
      </c>
      <c r="N347" s="2850">
        <v>42524</v>
      </c>
      <c r="O347" s="2850">
        <v>43052</v>
      </c>
      <c r="P347" s="2850">
        <v>43402</v>
      </c>
      <c r="Q347" s="2849"/>
      <c r="R347" s="2849"/>
      <c r="S347" s="2849"/>
      <c r="T347" s="2849"/>
      <c r="U347" s="2849"/>
      <c r="V347" s="2849"/>
      <c r="W347" s="2849"/>
      <c r="X347" s="2849"/>
      <c r="Y347" s="2849"/>
      <c r="Z347" s="2849" t="s">
        <v>2486</v>
      </c>
      <c r="AA347" s="2849" t="s">
        <v>2487</v>
      </c>
      <c r="AB347" s="2849"/>
      <c r="AC347" s="2849" t="s">
        <v>2488</v>
      </c>
      <c r="AD347" s="2849" t="s">
        <v>292</v>
      </c>
      <c r="AE347" s="2849" t="s">
        <v>2465</v>
      </c>
      <c r="AF347" s="2849"/>
    </row>
    <row r="348" spans="1:32" ht="15">
      <c r="A348" s="2845" t="s">
        <v>2458</v>
      </c>
      <c r="B348" s="2846" t="s">
        <v>2489</v>
      </c>
      <c r="C348" s="2848" t="s">
        <v>2490</v>
      </c>
      <c r="D348" s="2847" t="s">
        <v>2491</v>
      </c>
      <c r="E348" s="2847" t="s">
        <v>2492</v>
      </c>
      <c r="F348" s="2848" t="s">
        <v>2493</v>
      </c>
      <c r="G348" s="2845" t="s">
        <v>2494</v>
      </c>
      <c r="H348" s="2845">
        <v>3043</v>
      </c>
      <c r="I348" s="2849" t="s">
        <v>117</v>
      </c>
      <c r="J348" s="2849" t="s">
        <v>289</v>
      </c>
      <c r="K348" s="2849"/>
      <c r="L348" s="2850">
        <v>41810</v>
      </c>
      <c r="M348" s="2850">
        <v>42174</v>
      </c>
      <c r="N348" s="2850">
        <v>42541</v>
      </c>
      <c r="O348" s="2850">
        <v>42909</v>
      </c>
      <c r="P348" s="2850">
        <v>43273</v>
      </c>
      <c r="Q348" s="2850">
        <v>43637</v>
      </c>
      <c r="R348" s="2849"/>
      <c r="S348" s="2849"/>
      <c r="T348" s="2849"/>
      <c r="U348" s="2849"/>
      <c r="V348" s="2856">
        <v>44690</v>
      </c>
      <c r="W348" s="2850">
        <v>45159</v>
      </c>
      <c r="X348" s="2850"/>
      <c r="Y348" s="2849">
        <v>2023</v>
      </c>
      <c r="Z348" s="2849" t="s">
        <v>2495</v>
      </c>
      <c r="AA348" s="2873" t="s">
        <v>2496</v>
      </c>
      <c r="AB348" s="2849" t="s">
        <v>2490</v>
      </c>
      <c r="AC348" s="2849" t="s">
        <v>2497</v>
      </c>
      <c r="AD348" s="2849" t="s">
        <v>292</v>
      </c>
      <c r="AE348" s="2849" t="s">
        <v>2465</v>
      </c>
      <c r="AF348" s="2849" t="s">
        <v>2498</v>
      </c>
    </row>
    <row r="349" spans="1:32" ht="15">
      <c r="A349" s="2845" t="s">
        <v>2458</v>
      </c>
      <c r="B349" s="2846" t="s">
        <v>2499</v>
      </c>
      <c r="C349" s="2888" t="s">
        <v>2500</v>
      </c>
      <c r="D349" s="2889" t="s">
        <v>2501</v>
      </c>
      <c r="E349" s="2847" t="s">
        <v>2502</v>
      </c>
      <c r="F349" s="2845" t="s">
        <v>2503</v>
      </c>
      <c r="G349" s="2845" t="s">
        <v>2504</v>
      </c>
      <c r="H349" s="2845">
        <v>3064</v>
      </c>
      <c r="I349" s="2849" t="s">
        <v>178</v>
      </c>
      <c r="J349" s="2849" t="s">
        <v>289</v>
      </c>
      <c r="K349" s="2849"/>
      <c r="L349" s="2849"/>
      <c r="M349" s="2850">
        <v>42135</v>
      </c>
      <c r="N349" s="2850">
        <v>42605</v>
      </c>
      <c r="O349" s="2849"/>
      <c r="P349" s="2849"/>
      <c r="Q349" s="2850">
        <v>43754</v>
      </c>
      <c r="R349" s="2849"/>
      <c r="S349" s="2850">
        <v>44069</v>
      </c>
      <c r="T349" s="2850">
        <v>44524</v>
      </c>
      <c r="U349" s="2849"/>
      <c r="V349" s="2868">
        <v>44893</v>
      </c>
      <c r="W349" s="2868">
        <v>45257</v>
      </c>
      <c r="X349" s="2850"/>
      <c r="Y349" s="2849">
        <v>2024</v>
      </c>
      <c r="Z349" s="2849" t="s">
        <v>2505</v>
      </c>
      <c r="AA349" s="2873" t="s">
        <v>2506</v>
      </c>
      <c r="AB349" s="2849" t="s">
        <v>2507</v>
      </c>
      <c r="AC349" s="2849" t="s">
        <v>239</v>
      </c>
      <c r="AD349" s="2849" t="s">
        <v>292</v>
      </c>
      <c r="AE349" s="2849" t="s">
        <v>2465</v>
      </c>
      <c r="AF349" s="2849" t="s">
        <v>2508</v>
      </c>
    </row>
    <row r="350" spans="1:32" ht="15">
      <c r="A350" s="2845" t="s">
        <v>2458</v>
      </c>
      <c r="B350" s="2846" t="s">
        <v>2509</v>
      </c>
      <c r="C350" s="2845" t="s">
        <v>2510</v>
      </c>
      <c r="D350" s="2847" t="s">
        <v>2511</v>
      </c>
      <c r="E350" s="2847" t="s">
        <v>2512</v>
      </c>
      <c r="F350" s="2845" t="s">
        <v>2513</v>
      </c>
      <c r="G350" s="2845" t="s">
        <v>2471</v>
      </c>
      <c r="H350" s="2845">
        <v>3047</v>
      </c>
      <c r="I350" s="2849" t="s">
        <v>117</v>
      </c>
      <c r="J350" s="2849" t="s">
        <v>289</v>
      </c>
      <c r="K350" s="2849"/>
      <c r="L350" s="2850">
        <v>41921</v>
      </c>
      <c r="M350" s="2850">
        <v>42290</v>
      </c>
      <c r="N350" s="2850">
        <v>42668</v>
      </c>
      <c r="O350" s="2850">
        <v>42983</v>
      </c>
      <c r="P350" s="2850">
        <v>43363</v>
      </c>
      <c r="Q350" s="2849"/>
      <c r="R350" s="2849"/>
      <c r="S350" s="2849"/>
      <c r="T350" s="2849"/>
      <c r="U350" s="2849"/>
      <c r="V350" s="2850">
        <v>44775</v>
      </c>
      <c r="W350" s="2850">
        <v>45209</v>
      </c>
      <c r="X350" s="2850"/>
      <c r="Y350" s="2849">
        <v>2023</v>
      </c>
      <c r="Z350" s="2863" t="s">
        <v>2514</v>
      </c>
      <c r="AA350" s="2890" t="s">
        <v>2515</v>
      </c>
      <c r="AB350" s="2863" t="s">
        <v>2516</v>
      </c>
      <c r="AC350" s="2863" t="s">
        <v>1114</v>
      </c>
      <c r="AD350" s="2849" t="s">
        <v>292</v>
      </c>
      <c r="AE350" s="2849" t="s">
        <v>2465</v>
      </c>
      <c r="AF350" s="2849"/>
    </row>
    <row r="351" spans="1:32" ht="15">
      <c r="A351" s="2845" t="s">
        <v>2458</v>
      </c>
      <c r="B351" s="2846" t="s">
        <v>2517</v>
      </c>
      <c r="C351" s="2845" t="s">
        <v>2518</v>
      </c>
      <c r="D351" s="2847" t="s">
        <v>2519</v>
      </c>
      <c r="E351" s="2847" t="s">
        <v>2520</v>
      </c>
      <c r="F351" s="2845" t="s">
        <v>2521</v>
      </c>
      <c r="G351" s="2845" t="s">
        <v>2471</v>
      </c>
      <c r="H351" s="2845">
        <v>3047</v>
      </c>
      <c r="I351" s="2849" t="s">
        <v>211</v>
      </c>
      <c r="J351" s="2849" t="s">
        <v>289</v>
      </c>
      <c r="K351" s="2849"/>
      <c r="L351" s="2849"/>
      <c r="M351" s="2849"/>
      <c r="N351" s="2849"/>
      <c r="O351" s="2849"/>
      <c r="P351" s="2849"/>
      <c r="Q351" s="2849"/>
      <c r="R351" s="2849"/>
      <c r="S351" s="2849"/>
      <c r="T351" s="2849"/>
      <c r="U351" s="2849"/>
      <c r="V351" s="2868">
        <v>44844</v>
      </c>
      <c r="W351" s="2868">
        <v>45047</v>
      </c>
      <c r="X351" s="2850"/>
      <c r="Y351" s="2849">
        <v>2023</v>
      </c>
      <c r="Z351" s="2849" t="s">
        <v>2522</v>
      </c>
      <c r="AA351" s="2873" t="s">
        <v>2523</v>
      </c>
      <c r="AB351" s="2849">
        <v>90663690</v>
      </c>
      <c r="AC351" s="2849"/>
      <c r="AD351" s="2849" t="s">
        <v>292</v>
      </c>
      <c r="AE351" s="2849" t="s">
        <v>2465</v>
      </c>
      <c r="AF351" s="2849" t="s">
        <v>2524</v>
      </c>
    </row>
    <row r="352" spans="1:32">
      <c r="A352" s="2845" t="s">
        <v>2458</v>
      </c>
      <c r="B352" s="2846" t="s">
        <v>2525</v>
      </c>
      <c r="C352" s="2845" t="s">
        <v>2526</v>
      </c>
      <c r="D352" s="2861" t="s">
        <v>2527</v>
      </c>
      <c r="E352" s="2847" t="s">
        <v>2528</v>
      </c>
      <c r="F352" s="2848" t="s">
        <v>2529</v>
      </c>
      <c r="G352" s="2845" t="s">
        <v>2530</v>
      </c>
      <c r="H352" s="2845">
        <v>3047</v>
      </c>
      <c r="I352" s="2849" t="s">
        <v>178</v>
      </c>
      <c r="J352" s="2849" t="s">
        <v>289</v>
      </c>
      <c r="K352" s="2849"/>
      <c r="L352" s="2849"/>
      <c r="M352" s="2849"/>
      <c r="N352" s="2849"/>
      <c r="O352" s="2850">
        <v>42916</v>
      </c>
      <c r="P352" s="2850">
        <v>43280</v>
      </c>
      <c r="Q352" s="2850">
        <v>43644</v>
      </c>
      <c r="R352" s="2850">
        <v>43893</v>
      </c>
      <c r="S352" s="2849"/>
      <c r="T352" s="2850">
        <v>44348</v>
      </c>
      <c r="U352" s="2849"/>
      <c r="V352" s="2856">
        <v>44615</v>
      </c>
      <c r="W352" s="2850"/>
      <c r="X352" s="2850"/>
      <c r="Y352" s="2849">
        <v>2022</v>
      </c>
      <c r="Z352" s="2849" t="s">
        <v>2531</v>
      </c>
      <c r="AA352" s="2860" t="s">
        <v>2532</v>
      </c>
      <c r="AB352" s="2849" t="s">
        <v>2526</v>
      </c>
      <c r="AC352" s="2849" t="s">
        <v>239</v>
      </c>
      <c r="AD352" s="2849" t="s">
        <v>292</v>
      </c>
      <c r="AE352" s="2849" t="s">
        <v>2465</v>
      </c>
      <c r="AF352" s="2849"/>
    </row>
    <row r="353" spans="1:32">
      <c r="A353" s="2845" t="s">
        <v>2458</v>
      </c>
      <c r="B353" s="2846" t="s">
        <v>2533</v>
      </c>
      <c r="C353" s="2848" t="s">
        <v>2534</v>
      </c>
      <c r="D353" s="2861" t="s">
        <v>2527</v>
      </c>
      <c r="E353" s="2847" t="s">
        <v>2528</v>
      </c>
      <c r="F353" s="2848" t="s">
        <v>2535</v>
      </c>
      <c r="G353" s="2845" t="s">
        <v>2530</v>
      </c>
      <c r="H353" s="2845">
        <v>3047</v>
      </c>
      <c r="I353" s="2849" t="s">
        <v>178</v>
      </c>
      <c r="J353" s="2849" t="s">
        <v>289</v>
      </c>
      <c r="K353" s="2849"/>
      <c r="L353" s="2850">
        <v>41785</v>
      </c>
      <c r="M353" s="2850">
        <v>42171</v>
      </c>
      <c r="N353" s="2850">
        <v>42500</v>
      </c>
      <c r="O353" s="2850">
        <v>42956</v>
      </c>
      <c r="P353" s="2850">
        <v>43315</v>
      </c>
      <c r="Q353" s="2850">
        <v>43713</v>
      </c>
      <c r="R353" s="2849"/>
      <c r="S353" s="2850">
        <v>44084</v>
      </c>
      <c r="T353" s="2850"/>
      <c r="U353" s="2849"/>
      <c r="V353" s="2850">
        <v>44778</v>
      </c>
      <c r="W353" s="2850"/>
      <c r="X353" s="2850"/>
      <c r="Y353" s="2849">
        <v>2022</v>
      </c>
      <c r="Z353" s="2849" t="s">
        <v>2536</v>
      </c>
      <c r="AA353" s="2849" t="s">
        <v>2537</v>
      </c>
      <c r="AB353" s="2849" t="s">
        <v>2538</v>
      </c>
      <c r="AC353" s="2849" t="s">
        <v>2539</v>
      </c>
      <c r="AD353" s="2849" t="s">
        <v>292</v>
      </c>
      <c r="AE353" s="2849" t="s">
        <v>2465</v>
      </c>
      <c r="AF353" s="2849"/>
    </row>
    <row r="354" spans="1:32" ht="15">
      <c r="A354" s="2845" t="s">
        <v>2458</v>
      </c>
      <c r="B354" s="2846" t="s">
        <v>2540</v>
      </c>
      <c r="C354" s="2845" t="s">
        <v>2541</v>
      </c>
      <c r="D354" s="2847" t="s">
        <v>2542</v>
      </c>
      <c r="E354" s="2847" t="s">
        <v>2543</v>
      </c>
      <c r="F354" s="2845" t="s">
        <v>2544</v>
      </c>
      <c r="G354" s="2845" t="s">
        <v>2545</v>
      </c>
      <c r="H354" s="2845">
        <v>3047</v>
      </c>
      <c r="I354" s="2849" t="s">
        <v>211</v>
      </c>
      <c r="J354" s="2849" t="s">
        <v>289</v>
      </c>
      <c r="K354" s="2849"/>
      <c r="L354" s="2849"/>
      <c r="M354" s="2849"/>
      <c r="N354" s="2849"/>
      <c r="O354" s="2849"/>
      <c r="P354" s="2849"/>
      <c r="Q354" s="2849"/>
      <c r="R354" s="2849"/>
      <c r="S354" s="2849"/>
      <c r="T354" s="2849"/>
      <c r="U354" s="2849"/>
      <c r="V354" s="2849"/>
      <c r="W354" s="2850">
        <v>45245</v>
      </c>
      <c r="X354" s="2850"/>
      <c r="Y354" s="2849">
        <v>2023</v>
      </c>
      <c r="Z354" s="2849" t="s">
        <v>2546</v>
      </c>
      <c r="AA354" s="2873" t="s">
        <v>2547</v>
      </c>
      <c r="AB354" s="2849" t="s">
        <v>2548</v>
      </c>
      <c r="AC354" s="2849" t="s">
        <v>471</v>
      </c>
      <c r="AD354" s="2849" t="s">
        <v>292</v>
      </c>
      <c r="AE354" s="2849" t="s">
        <v>2465</v>
      </c>
      <c r="AF354" s="2849"/>
    </row>
    <row r="355" spans="1:32">
      <c r="A355" s="2845" t="s">
        <v>2458</v>
      </c>
      <c r="B355" s="2846" t="s">
        <v>2549</v>
      </c>
      <c r="C355" s="2846" t="s">
        <v>2550</v>
      </c>
      <c r="D355" s="2871" t="s">
        <v>2551</v>
      </c>
      <c r="E355" s="2871" t="s">
        <v>2552</v>
      </c>
      <c r="F355" s="2846" t="s">
        <v>2553</v>
      </c>
      <c r="G355" s="2845" t="s">
        <v>2471</v>
      </c>
      <c r="H355" s="2845">
        <v>3047</v>
      </c>
      <c r="I355" s="2849" t="s">
        <v>359</v>
      </c>
      <c r="J355" s="2849" t="s">
        <v>289</v>
      </c>
      <c r="K355" s="2849"/>
      <c r="L355" s="2849"/>
      <c r="M355" s="2850">
        <v>42143</v>
      </c>
      <c r="N355" s="2850">
        <v>42528</v>
      </c>
      <c r="O355" s="2850">
        <v>42990</v>
      </c>
      <c r="P355" s="2849"/>
      <c r="Q355" s="2850">
        <v>43685</v>
      </c>
      <c r="R355" s="2849"/>
      <c r="S355" s="2849"/>
      <c r="T355" s="2849"/>
      <c r="U355" s="2849"/>
      <c r="V355" s="2856">
        <v>44712</v>
      </c>
      <c r="W355" s="2850">
        <v>44984</v>
      </c>
      <c r="X355" s="2850"/>
      <c r="Y355" s="2849">
        <v>2023</v>
      </c>
      <c r="Z355" s="2849" t="s">
        <v>2554</v>
      </c>
      <c r="AA355" s="2860" t="s">
        <v>2555</v>
      </c>
      <c r="AB355" s="2849" t="s">
        <v>2556</v>
      </c>
      <c r="AC355" s="2849" t="s">
        <v>2557</v>
      </c>
      <c r="AD355" s="2849" t="s">
        <v>292</v>
      </c>
      <c r="AE355" s="2849" t="s">
        <v>2465</v>
      </c>
      <c r="AF355" s="2849" t="s">
        <v>2558</v>
      </c>
    </row>
    <row r="356" spans="1:32" ht="15">
      <c r="A356" s="2845" t="s">
        <v>2458</v>
      </c>
      <c r="B356" s="2846" t="s">
        <v>2559</v>
      </c>
      <c r="C356" s="2848" t="s">
        <v>2560</v>
      </c>
      <c r="D356" s="2847" t="s">
        <v>2561</v>
      </c>
      <c r="E356" s="2847" t="s">
        <v>2562</v>
      </c>
      <c r="F356" s="2848" t="s">
        <v>2563</v>
      </c>
      <c r="G356" s="2845" t="s">
        <v>2564</v>
      </c>
      <c r="H356" s="2845">
        <v>3059</v>
      </c>
      <c r="I356" s="2849" t="s">
        <v>128</v>
      </c>
      <c r="J356" s="2849" t="s">
        <v>289</v>
      </c>
      <c r="K356" s="2849"/>
      <c r="L356" s="2850">
        <v>41817</v>
      </c>
      <c r="M356" s="2850">
        <v>42286</v>
      </c>
      <c r="N356" s="2849"/>
      <c r="O356" s="2850">
        <v>42979</v>
      </c>
      <c r="P356" s="2850">
        <v>43385</v>
      </c>
      <c r="Q356" s="2849"/>
      <c r="R356" s="2849"/>
      <c r="S356" s="2849"/>
      <c r="T356" s="2850"/>
      <c r="U356" s="2849"/>
      <c r="V356" s="2868">
        <v>44852</v>
      </c>
      <c r="W356" s="2868">
        <v>45216</v>
      </c>
      <c r="X356" s="2850"/>
      <c r="Y356" s="2849">
        <v>2023</v>
      </c>
      <c r="Z356" s="2849" t="s">
        <v>2565</v>
      </c>
      <c r="AA356" s="2873" t="s">
        <v>2566</v>
      </c>
      <c r="AB356" s="2849" t="s">
        <v>2560</v>
      </c>
      <c r="AC356" s="2849"/>
      <c r="AD356" s="2849" t="s">
        <v>292</v>
      </c>
      <c r="AE356" s="2849" t="s">
        <v>2465</v>
      </c>
      <c r="AF356" s="2849" t="s">
        <v>2567</v>
      </c>
    </row>
    <row r="357" spans="1:32">
      <c r="A357" s="2845" t="s">
        <v>2458</v>
      </c>
      <c r="B357" s="2846" t="s">
        <v>2568</v>
      </c>
      <c r="C357" s="2848" t="s">
        <v>2569</v>
      </c>
      <c r="D357" s="2861" t="s">
        <v>2570</v>
      </c>
      <c r="E357" s="2847" t="s">
        <v>2571</v>
      </c>
      <c r="F357" s="2848" t="s">
        <v>2572</v>
      </c>
      <c r="G357" s="2845" t="s">
        <v>2480</v>
      </c>
      <c r="H357" s="2845">
        <v>3064</v>
      </c>
      <c r="I357" s="2849" t="s">
        <v>117</v>
      </c>
      <c r="J357" s="2849" t="s">
        <v>289</v>
      </c>
      <c r="K357" s="2849"/>
      <c r="L357" s="2850">
        <v>41978</v>
      </c>
      <c r="M357" s="2850">
        <v>42341</v>
      </c>
      <c r="N357" s="2850">
        <v>42705</v>
      </c>
      <c r="O357" s="2850">
        <v>43076</v>
      </c>
      <c r="P357" s="2850">
        <v>43440</v>
      </c>
      <c r="Q357" s="2850">
        <v>43797</v>
      </c>
      <c r="R357" s="2849"/>
      <c r="S357" s="2850">
        <v>44160</v>
      </c>
      <c r="T357" s="2850"/>
      <c r="U357" s="2849"/>
      <c r="V357" s="2849"/>
      <c r="W357" s="2849"/>
      <c r="X357" s="2849"/>
      <c r="Y357" s="2849"/>
      <c r="Z357" s="2849" t="s">
        <v>2573</v>
      </c>
      <c r="AA357" s="2860" t="s">
        <v>2574</v>
      </c>
      <c r="AB357" s="2849" t="s">
        <v>2569</v>
      </c>
      <c r="AC357" s="2849"/>
      <c r="AD357" s="2849" t="s">
        <v>292</v>
      </c>
      <c r="AE357" s="2849" t="s">
        <v>2465</v>
      </c>
      <c r="AF357" s="2849"/>
    </row>
    <row r="358" spans="1:32" ht="15">
      <c r="A358" s="2845" t="s">
        <v>2458</v>
      </c>
      <c r="B358" s="2846" t="s">
        <v>2575</v>
      </c>
      <c r="C358" s="2848" t="s">
        <v>2576</v>
      </c>
      <c r="D358" s="2861" t="s">
        <v>2577</v>
      </c>
      <c r="E358" s="2847" t="s">
        <v>2578</v>
      </c>
      <c r="F358" s="2848" t="s">
        <v>2579</v>
      </c>
      <c r="G358" s="2845" t="s">
        <v>2471</v>
      </c>
      <c r="H358" s="2845">
        <v>3047</v>
      </c>
      <c r="I358" s="2849" t="s">
        <v>128</v>
      </c>
      <c r="J358" s="2849" t="s">
        <v>289</v>
      </c>
      <c r="K358" s="2849"/>
      <c r="L358" s="2849"/>
      <c r="M358" s="2850">
        <v>42300</v>
      </c>
      <c r="N358" s="2850">
        <v>42657</v>
      </c>
      <c r="O358" s="2850">
        <v>43028</v>
      </c>
      <c r="P358" s="2850">
        <v>43392</v>
      </c>
      <c r="Q358" s="2850">
        <v>43756</v>
      </c>
      <c r="R358" s="2849"/>
      <c r="S358" s="2850">
        <v>44113</v>
      </c>
      <c r="T358" s="2850"/>
      <c r="U358" s="2849"/>
      <c r="V358" s="2856">
        <v>44701</v>
      </c>
      <c r="W358" s="2850">
        <v>45226</v>
      </c>
      <c r="X358" s="2850"/>
      <c r="Y358" s="2849">
        <v>2023</v>
      </c>
      <c r="Z358" s="2891" t="s">
        <v>2580</v>
      </c>
      <c r="AA358" s="2873" t="s">
        <v>2581</v>
      </c>
      <c r="AB358" s="2849" t="s">
        <v>2582</v>
      </c>
      <c r="AC358" s="2849" t="s">
        <v>2583</v>
      </c>
      <c r="AD358" s="2849" t="s">
        <v>292</v>
      </c>
      <c r="AE358" s="2849" t="s">
        <v>2465</v>
      </c>
      <c r="AF358" s="2849"/>
    </row>
    <row r="359" spans="1:32">
      <c r="A359" s="2845" t="s">
        <v>2458</v>
      </c>
      <c r="B359" s="2846" t="s">
        <v>2584</v>
      </c>
      <c r="C359" s="2848" t="s">
        <v>2585</v>
      </c>
      <c r="D359" s="2861" t="s">
        <v>2586</v>
      </c>
      <c r="E359" s="2847" t="s">
        <v>2587</v>
      </c>
      <c r="F359" s="2848" t="s">
        <v>2588</v>
      </c>
      <c r="G359" s="2845" t="s">
        <v>2589</v>
      </c>
      <c r="H359" s="2845">
        <v>3064</v>
      </c>
      <c r="I359" s="2849" t="s">
        <v>117</v>
      </c>
      <c r="J359" s="2849" t="s">
        <v>289</v>
      </c>
      <c r="K359" s="2849"/>
      <c r="L359" s="2850">
        <v>41834</v>
      </c>
      <c r="M359" s="2850">
        <v>42243</v>
      </c>
      <c r="N359" s="2850">
        <v>42622</v>
      </c>
      <c r="O359" s="2850">
        <v>42950</v>
      </c>
      <c r="P359" s="2849"/>
      <c r="Q359" s="2850">
        <v>43641</v>
      </c>
      <c r="R359" s="2849"/>
      <c r="S359" s="2850">
        <v>44082</v>
      </c>
      <c r="T359" s="2850"/>
      <c r="U359" s="2849"/>
      <c r="V359" s="2850">
        <v>44783</v>
      </c>
      <c r="W359" s="2850">
        <v>45140</v>
      </c>
      <c r="X359" s="2850"/>
      <c r="Y359" s="2849">
        <v>2023</v>
      </c>
      <c r="Z359" s="2849" t="s">
        <v>2590</v>
      </c>
      <c r="AA359" s="2849" t="s">
        <v>2591</v>
      </c>
      <c r="AB359" s="2849" t="s">
        <v>2592</v>
      </c>
      <c r="AC359" s="2849" t="s">
        <v>2593</v>
      </c>
      <c r="AD359" s="2849" t="s">
        <v>292</v>
      </c>
      <c r="AE359" s="2849" t="s">
        <v>2465</v>
      </c>
      <c r="AF359" s="2849" t="s">
        <v>2594</v>
      </c>
    </row>
    <row r="360" spans="1:32">
      <c r="A360" s="2845" t="s">
        <v>2458</v>
      </c>
      <c r="B360" s="2846" t="s">
        <v>2595</v>
      </c>
      <c r="C360" s="2845" t="s">
        <v>2585</v>
      </c>
      <c r="D360" s="2847" t="s">
        <v>2596</v>
      </c>
      <c r="E360" s="2847" t="s">
        <v>2597</v>
      </c>
      <c r="F360" s="2845" t="s">
        <v>2598</v>
      </c>
      <c r="G360" s="2845" t="s">
        <v>2471</v>
      </c>
      <c r="H360" s="2845">
        <v>3047</v>
      </c>
      <c r="I360" s="2849" t="s">
        <v>117</v>
      </c>
      <c r="J360" s="2849" t="s">
        <v>289</v>
      </c>
      <c r="K360" s="2849"/>
      <c r="L360" s="2849"/>
      <c r="M360" s="2849"/>
      <c r="N360" s="2849"/>
      <c r="O360" s="2849"/>
      <c r="P360" s="2849"/>
      <c r="Q360" s="2849"/>
      <c r="R360" s="2849"/>
      <c r="S360" s="2849"/>
      <c r="T360" s="2849"/>
      <c r="U360" s="2849"/>
      <c r="V360" s="2850">
        <v>44713</v>
      </c>
      <c r="W360" s="2850"/>
      <c r="X360" s="2850"/>
      <c r="Y360" s="2849"/>
      <c r="Z360" s="2849"/>
      <c r="AA360" s="2849"/>
      <c r="AB360" s="2849"/>
      <c r="AC360" s="2849"/>
      <c r="AD360" s="2849" t="s">
        <v>292</v>
      </c>
      <c r="AE360" s="2849" t="s">
        <v>2465</v>
      </c>
      <c r="AF360" s="2849"/>
    </row>
    <row r="361" spans="1:32">
      <c r="A361" s="2845" t="s">
        <v>2458</v>
      </c>
      <c r="B361" s="2846" t="s">
        <v>2599</v>
      </c>
      <c r="C361" s="2848" t="s">
        <v>2600</v>
      </c>
      <c r="D361" s="2861" t="s">
        <v>2601</v>
      </c>
      <c r="E361" s="2847" t="s">
        <v>2602</v>
      </c>
      <c r="F361" s="2848" t="s">
        <v>2603</v>
      </c>
      <c r="G361" s="2845" t="s">
        <v>2604</v>
      </c>
      <c r="H361" s="2845">
        <v>3429</v>
      </c>
      <c r="I361" s="2849" t="s">
        <v>178</v>
      </c>
      <c r="J361" s="2849" t="s">
        <v>289</v>
      </c>
      <c r="K361" s="2849">
        <v>200</v>
      </c>
      <c r="L361" s="2849"/>
      <c r="M361" s="2850">
        <v>42251</v>
      </c>
      <c r="N361" s="2849"/>
      <c r="O361" s="2850">
        <v>42895</v>
      </c>
      <c r="P361" s="2850">
        <v>43343</v>
      </c>
      <c r="Q361" s="2850">
        <v>43714</v>
      </c>
      <c r="R361" s="2849"/>
      <c r="S361" s="2849"/>
      <c r="T361" s="2849"/>
      <c r="U361" s="2850">
        <v>44404</v>
      </c>
      <c r="V361" s="2850">
        <v>44774</v>
      </c>
      <c r="W361" s="2850">
        <v>45132</v>
      </c>
      <c r="X361" s="2850"/>
      <c r="Y361" s="2849">
        <v>2023</v>
      </c>
      <c r="Z361" s="2849" t="s">
        <v>2605</v>
      </c>
      <c r="AA361" s="2849" t="s">
        <v>2606</v>
      </c>
      <c r="AB361" s="2849" t="s">
        <v>2607</v>
      </c>
      <c r="AC361" s="2849" t="s">
        <v>2608</v>
      </c>
      <c r="AD361" s="2849" t="s">
        <v>292</v>
      </c>
      <c r="AE361" s="2849" t="s">
        <v>2465</v>
      </c>
      <c r="AF361" s="2849" t="s">
        <v>2609</v>
      </c>
    </row>
    <row r="362" spans="1:32">
      <c r="A362" s="2845" t="s">
        <v>2458</v>
      </c>
      <c r="B362" s="2846" t="s">
        <v>2610</v>
      </c>
      <c r="C362" s="2845" t="s">
        <v>2611</v>
      </c>
      <c r="D362" s="2847" t="s">
        <v>2612</v>
      </c>
      <c r="E362" s="2847" t="s">
        <v>2032</v>
      </c>
      <c r="F362" s="2845" t="s">
        <v>2613</v>
      </c>
      <c r="G362" s="2845" t="s">
        <v>2471</v>
      </c>
      <c r="H362" s="2845">
        <v>3047</v>
      </c>
      <c r="I362" s="2849" t="s">
        <v>178</v>
      </c>
      <c r="J362" s="2849" t="s">
        <v>289</v>
      </c>
      <c r="K362" s="2849"/>
      <c r="L362" s="2849"/>
      <c r="M362" s="2849"/>
      <c r="N362" s="2850">
        <v>42494</v>
      </c>
      <c r="O362" s="2850">
        <v>42887</v>
      </c>
      <c r="P362" s="2849"/>
      <c r="Q362" s="2849"/>
      <c r="R362" s="2850">
        <v>44230</v>
      </c>
      <c r="S362" s="2849"/>
      <c r="T362" s="2849" t="s">
        <v>2614</v>
      </c>
      <c r="U362" s="2849"/>
      <c r="V362" s="2850">
        <v>44797</v>
      </c>
      <c r="W362" s="2850"/>
      <c r="X362" s="2850"/>
      <c r="Y362" s="2849">
        <v>2022</v>
      </c>
      <c r="Z362" s="2849" t="s">
        <v>2615</v>
      </c>
      <c r="AA362" s="2849" t="s">
        <v>2616</v>
      </c>
      <c r="AB362" s="2849" t="s">
        <v>2617</v>
      </c>
      <c r="AC362" s="2849" t="s">
        <v>2618</v>
      </c>
      <c r="AD362" s="2849" t="s">
        <v>292</v>
      </c>
      <c r="AE362" s="2849" t="s">
        <v>2465</v>
      </c>
      <c r="AF362" s="2849"/>
    </row>
    <row r="363" spans="1:32">
      <c r="A363" s="2845" t="s">
        <v>2458</v>
      </c>
      <c r="B363" s="2846" t="s">
        <v>2619</v>
      </c>
      <c r="C363" s="2845" t="s">
        <v>2620</v>
      </c>
      <c r="D363" s="2847" t="s">
        <v>2621</v>
      </c>
      <c r="E363" s="2847" t="s">
        <v>2032</v>
      </c>
      <c r="F363" s="2845" t="s">
        <v>2622</v>
      </c>
      <c r="G363" s="2845" t="s">
        <v>2471</v>
      </c>
      <c r="H363" s="2845">
        <v>3047</v>
      </c>
      <c r="I363" s="2849" t="s">
        <v>178</v>
      </c>
      <c r="J363" s="2849" t="s">
        <v>289</v>
      </c>
      <c r="K363" s="2849"/>
      <c r="L363" s="2850">
        <v>41891</v>
      </c>
      <c r="M363" s="2850">
        <v>42255</v>
      </c>
      <c r="N363" s="2850">
        <v>42670</v>
      </c>
      <c r="O363" s="2850">
        <v>42963</v>
      </c>
      <c r="P363" s="2850">
        <v>43326</v>
      </c>
      <c r="Q363" s="2849"/>
      <c r="R363" s="2849"/>
      <c r="S363" s="2849"/>
      <c r="T363" s="2850"/>
      <c r="U363" s="2849"/>
      <c r="V363" s="2849"/>
      <c r="W363" s="2849"/>
      <c r="X363" s="2849"/>
      <c r="Y363" s="2849"/>
      <c r="Z363" s="2849" t="s">
        <v>2623</v>
      </c>
      <c r="AA363" s="2849" t="s">
        <v>2624</v>
      </c>
      <c r="AB363" s="2849" t="s">
        <v>2625</v>
      </c>
      <c r="AC363" s="2849"/>
      <c r="AD363" s="2849" t="s">
        <v>292</v>
      </c>
      <c r="AE363" s="2849" t="s">
        <v>2465</v>
      </c>
      <c r="AF363" s="2849"/>
    </row>
    <row r="364" spans="1:32">
      <c r="A364" s="2845" t="s">
        <v>2458</v>
      </c>
      <c r="B364" s="2846" t="s">
        <v>2626</v>
      </c>
      <c r="C364" s="2848" t="s">
        <v>2627</v>
      </c>
      <c r="D364" s="2861" t="s">
        <v>2628</v>
      </c>
      <c r="E364" s="2847" t="s">
        <v>2629</v>
      </c>
      <c r="F364" s="2848" t="s">
        <v>2630</v>
      </c>
      <c r="G364" s="2845" t="s">
        <v>2631</v>
      </c>
      <c r="H364" s="2845">
        <v>3048</v>
      </c>
      <c r="I364" s="2849" t="s">
        <v>178</v>
      </c>
      <c r="J364" s="2849" t="s">
        <v>289</v>
      </c>
      <c r="K364" s="2849">
        <v>65</v>
      </c>
      <c r="L364" s="2849"/>
      <c r="M364" s="2849"/>
      <c r="N364" s="2849"/>
      <c r="O364" s="2849"/>
      <c r="P364" s="2849"/>
      <c r="Q364" s="2850">
        <v>43706</v>
      </c>
      <c r="R364" s="2849"/>
      <c r="S364" s="2849"/>
      <c r="T364" s="2849"/>
      <c r="U364" s="2849"/>
      <c r="V364" s="2856">
        <v>44678</v>
      </c>
      <c r="W364" s="2850">
        <v>45043</v>
      </c>
      <c r="X364" s="2850"/>
      <c r="Y364" s="2849">
        <v>2024</v>
      </c>
      <c r="Z364" s="2849" t="s">
        <v>2632</v>
      </c>
      <c r="AA364" s="2860" t="s">
        <v>2633</v>
      </c>
      <c r="AB364" s="2849" t="s">
        <v>2634</v>
      </c>
      <c r="AC364" s="2849" t="s">
        <v>239</v>
      </c>
      <c r="AD364" s="2849" t="s">
        <v>292</v>
      </c>
      <c r="AE364" s="2849" t="s">
        <v>2465</v>
      </c>
      <c r="AF364" s="2849" t="s">
        <v>2635</v>
      </c>
    </row>
    <row r="365" spans="1:32">
      <c r="A365" s="2845" t="s">
        <v>2458</v>
      </c>
      <c r="B365" s="2846" t="s">
        <v>2636</v>
      </c>
      <c r="C365" s="2845" t="s">
        <v>2637</v>
      </c>
      <c r="D365" s="2847" t="s">
        <v>2638</v>
      </c>
      <c r="E365" s="2847" t="s">
        <v>2639</v>
      </c>
      <c r="F365" s="2845" t="s">
        <v>2640</v>
      </c>
      <c r="G365" s="2845" t="s">
        <v>2604</v>
      </c>
      <c r="H365" s="2845">
        <v>3429</v>
      </c>
      <c r="I365" s="2849" t="s">
        <v>211</v>
      </c>
      <c r="J365" s="2849" t="s">
        <v>289</v>
      </c>
      <c r="K365" s="2849"/>
      <c r="L365" s="2849"/>
      <c r="M365" s="2849"/>
      <c r="N365" s="2849"/>
      <c r="O365" s="2849"/>
      <c r="P365" s="2849"/>
      <c r="Q365" s="2849"/>
      <c r="R365" s="2849"/>
      <c r="S365" s="2849"/>
      <c r="T365" s="2849"/>
      <c r="U365" s="2849"/>
      <c r="V365" s="2849"/>
      <c r="W365" s="2849"/>
      <c r="X365" s="2849"/>
      <c r="Y365" s="2849"/>
      <c r="Z365" s="2849"/>
      <c r="AA365" s="2849"/>
      <c r="AB365" s="2849"/>
      <c r="AC365" s="2849"/>
      <c r="AD365" s="2849" t="s">
        <v>292</v>
      </c>
      <c r="AE365" s="2849" t="s">
        <v>2465</v>
      </c>
      <c r="AF365" s="2849"/>
    </row>
    <row r="366" spans="1:32">
      <c r="A366" s="2845" t="s">
        <v>2458</v>
      </c>
      <c r="B366" s="2846" t="s">
        <v>2641</v>
      </c>
      <c r="C366" s="2848" t="s">
        <v>2642</v>
      </c>
      <c r="D366" s="2861" t="s">
        <v>2643</v>
      </c>
      <c r="E366" s="2847" t="s">
        <v>2644</v>
      </c>
      <c r="F366" s="2848" t="s">
        <v>2645</v>
      </c>
      <c r="G366" s="2845" t="s">
        <v>2604</v>
      </c>
      <c r="H366" s="2845">
        <v>3429</v>
      </c>
      <c r="I366" s="2849" t="s">
        <v>117</v>
      </c>
      <c r="J366" s="2849" t="s">
        <v>289</v>
      </c>
      <c r="K366" s="2849"/>
      <c r="L366" s="2849"/>
      <c r="M366" s="2850">
        <v>42261</v>
      </c>
      <c r="N366" s="2850">
        <v>42618</v>
      </c>
      <c r="O366" s="2850">
        <v>42992</v>
      </c>
      <c r="P366" s="2850">
        <v>43356</v>
      </c>
      <c r="Q366" s="2850">
        <v>43669</v>
      </c>
      <c r="R366" s="2849"/>
      <c r="S366" s="2849"/>
      <c r="T366" s="2850">
        <v>44530</v>
      </c>
      <c r="U366" s="2849"/>
      <c r="V366" s="2868">
        <v>44894</v>
      </c>
      <c r="W366" s="2868"/>
      <c r="X366" s="2850"/>
      <c r="Y366" s="2849">
        <v>2022</v>
      </c>
      <c r="Z366" s="2849" t="s">
        <v>2646</v>
      </c>
      <c r="AA366" s="2860" t="s">
        <v>2647</v>
      </c>
      <c r="AB366" s="2849" t="s">
        <v>2648</v>
      </c>
      <c r="AC366" s="2849" t="s">
        <v>2593</v>
      </c>
      <c r="AD366" s="2849" t="s">
        <v>292</v>
      </c>
      <c r="AE366" s="2849" t="s">
        <v>2465</v>
      </c>
      <c r="AF366" s="2849"/>
    </row>
    <row r="367" spans="1:32">
      <c r="A367" s="2845" t="s">
        <v>2458</v>
      </c>
      <c r="B367" s="2846" t="s">
        <v>2649</v>
      </c>
      <c r="C367" s="2848" t="s">
        <v>2650</v>
      </c>
      <c r="D367" s="2861" t="s">
        <v>2651</v>
      </c>
      <c r="E367" s="2847" t="s">
        <v>2652</v>
      </c>
      <c r="F367" s="2848" t="s">
        <v>2653</v>
      </c>
      <c r="G367" s="2845" t="s">
        <v>2604</v>
      </c>
      <c r="H367" s="2845">
        <v>3429</v>
      </c>
      <c r="I367" s="2849" t="s">
        <v>117</v>
      </c>
      <c r="J367" s="2849" t="s">
        <v>289</v>
      </c>
      <c r="K367" s="2849"/>
      <c r="L367" s="2849"/>
      <c r="M367" s="2850">
        <v>42264</v>
      </c>
      <c r="N367" s="2850">
        <v>42612</v>
      </c>
      <c r="O367" s="2850">
        <v>42983</v>
      </c>
      <c r="P367" s="2850">
        <v>43357</v>
      </c>
      <c r="Q367" s="2850">
        <v>43721</v>
      </c>
      <c r="R367" s="2849"/>
      <c r="S367" s="2849"/>
      <c r="T367" s="2849"/>
      <c r="U367" s="2849"/>
      <c r="V367" s="2850">
        <v>44813</v>
      </c>
      <c r="W367" s="2850"/>
      <c r="X367" s="2850"/>
      <c r="Y367" s="2849">
        <v>2022</v>
      </c>
      <c r="Z367" s="2849" t="s">
        <v>2654</v>
      </c>
      <c r="AA367" s="2849" t="s">
        <v>2655</v>
      </c>
      <c r="AB367" s="2849" t="s">
        <v>2656</v>
      </c>
      <c r="AC367" s="2849" t="s">
        <v>2657</v>
      </c>
      <c r="AD367" s="2849" t="s">
        <v>292</v>
      </c>
      <c r="AE367" s="2849" t="s">
        <v>2465</v>
      </c>
      <c r="AF367" s="2849"/>
    </row>
    <row r="368" spans="1:32">
      <c r="A368" s="2852" t="s">
        <v>2658</v>
      </c>
      <c r="B368" s="2852" t="s">
        <v>2659</v>
      </c>
      <c r="C368" s="2852" t="s">
        <v>2660</v>
      </c>
      <c r="D368" s="2853" t="s">
        <v>2661</v>
      </c>
      <c r="E368" s="2853" t="s">
        <v>2662</v>
      </c>
      <c r="F368" s="2852" t="s">
        <v>2663</v>
      </c>
      <c r="G368" s="2852" t="s">
        <v>2664</v>
      </c>
      <c r="H368" s="2852">
        <v>3747</v>
      </c>
      <c r="I368" s="2854" t="s">
        <v>117</v>
      </c>
      <c r="J368" s="2854" t="s">
        <v>118</v>
      </c>
      <c r="K368" s="2854">
        <v>34</v>
      </c>
      <c r="L368" s="2854"/>
      <c r="M368" s="2855">
        <v>42116</v>
      </c>
      <c r="N368" s="2855">
        <v>42480</v>
      </c>
      <c r="O368" s="2855">
        <v>43039</v>
      </c>
      <c r="P368" s="2855">
        <v>43403</v>
      </c>
      <c r="Q368" s="2854"/>
      <c r="R368" s="2854"/>
      <c r="S368" s="2854"/>
      <c r="T368" s="2854"/>
      <c r="U368" s="2854"/>
      <c r="V368" s="2854"/>
      <c r="W368" s="2854"/>
      <c r="X368" s="2854"/>
      <c r="Y368" s="2854"/>
      <c r="Z368" s="2854"/>
      <c r="AA368" s="2854"/>
      <c r="AB368" s="2854"/>
      <c r="AC368" s="2854"/>
      <c r="AD368" s="2854" t="s">
        <v>121</v>
      </c>
      <c r="AE368" s="2854"/>
      <c r="AF368" s="2854"/>
    </row>
    <row r="369" spans="1:32">
      <c r="A369" s="2852" t="s">
        <v>2658</v>
      </c>
      <c r="B369" s="2852" t="s">
        <v>2665</v>
      </c>
      <c r="C369" s="2852" t="s">
        <v>2666</v>
      </c>
      <c r="D369" s="2853" t="s">
        <v>2667</v>
      </c>
      <c r="E369" s="2853" t="s">
        <v>2668</v>
      </c>
      <c r="F369" s="2852" t="s">
        <v>2669</v>
      </c>
      <c r="G369" s="2852" t="s">
        <v>2670</v>
      </c>
      <c r="H369" s="2852">
        <v>3685</v>
      </c>
      <c r="I369" s="2854" t="s">
        <v>117</v>
      </c>
      <c r="J369" s="2854" t="s">
        <v>118</v>
      </c>
      <c r="K369" s="2854">
        <v>45</v>
      </c>
      <c r="L369" s="2854"/>
      <c r="M369" s="2854"/>
      <c r="N369" s="2854"/>
      <c r="O369" s="2854"/>
      <c r="P369" s="2854"/>
      <c r="Q369" s="2855">
        <v>43677</v>
      </c>
      <c r="R369" s="2854"/>
      <c r="S369" s="2855">
        <v>44159</v>
      </c>
      <c r="T369" s="2855">
        <v>44392</v>
      </c>
      <c r="U369" s="2854"/>
      <c r="V369" s="2854"/>
      <c r="W369" s="2854"/>
      <c r="X369" s="2854"/>
      <c r="Y369" s="2854">
        <v>2022</v>
      </c>
      <c r="Z369" s="2854" t="s">
        <v>2671</v>
      </c>
      <c r="AA369" s="2865" t="s">
        <v>2672</v>
      </c>
      <c r="AB369" s="2854" t="s">
        <v>2666</v>
      </c>
      <c r="AC369" s="2854" t="s">
        <v>239</v>
      </c>
      <c r="AD369" s="2854" t="s">
        <v>121</v>
      </c>
      <c r="AE369" s="2854"/>
      <c r="AF369" s="2854"/>
    </row>
    <row r="370" spans="1:32">
      <c r="A370" s="2845" t="s">
        <v>2673</v>
      </c>
      <c r="B370" s="2846" t="s">
        <v>2674</v>
      </c>
      <c r="C370" s="2845" t="s">
        <v>2675</v>
      </c>
      <c r="D370" s="2847" t="s">
        <v>2676</v>
      </c>
      <c r="E370" s="2847" t="s">
        <v>2677</v>
      </c>
      <c r="F370" s="2845" t="s">
        <v>2678</v>
      </c>
      <c r="G370" s="2845" t="s">
        <v>2679</v>
      </c>
      <c r="H370" s="2845">
        <v>3189</v>
      </c>
      <c r="I370" s="2849" t="s">
        <v>211</v>
      </c>
      <c r="J370" s="2849" t="s">
        <v>1</v>
      </c>
      <c r="K370" s="2849"/>
      <c r="L370" s="2849"/>
      <c r="M370" s="2849"/>
      <c r="N370" s="2849"/>
      <c r="O370" s="2849"/>
      <c r="P370" s="2849"/>
      <c r="Q370" s="2849"/>
      <c r="R370" s="2849"/>
      <c r="S370" s="2849"/>
      <c r="T370" s="2849"/>
      <c r="U370" s="2849"/>
      <c r="V370" s="2849"/>
      <c r="W370" s="2849"/>
      <c r="X370" s="2849"/>
      <c r="Y370" s="2849"/>
      <c r="Z370" s="2849"/>
      <c r="AA370" s="2849"/>
      <c r="AB370" s="2849"/>
      <c r="AC370" s="2849"/>
      <c r="AD370" s="2849" t="s">
        <v>452</v>
      </c>
      <c r="AE370" s="2849" t="s">
        <v>2680</v>
      </c>
      <c r="AF370" s="2849"/>
    </row>
    <row r="371" spans="1:32">
      <c r="A371" s="2845" t="s">
        <v>2673</v>
      </c>
      <c r="B371" s="2846" t="s">
        <v>2681</v>
      </c>
      <c r="C371" s="2848" t="s">
        <v>2682</v>
      </c>
      <c r="D371" s="2861" t="s">
        <v>2683</v>
      </c>
      <c r="E371" s="2847" t="s">
        <v>2684</v>
      </c>
      <c r="F371" s="2848" t="s">
        <v>2685</v>
      </c>
      <c r="G371" s="2845" t="s">
        <v>2686</v>
      </c>
      <c r="H371" s="2845">
        <v>3192</v>
      </c>
      <c r="I371" s="2849" t="s">
        <v>117</v>
      </c>
      <c r="J371" s="2849" t="s">
        <v>1</v>
      </c>
      <c r="K371" s="2849">
        <v>190</v>
      </c>
      <c r="L371" s="2850">
        <v>41855</v>
      </c>
      <c r="M371" s="2849"/>
      <c r="N371" s="2849"/>
      <c r="O371" s="2849"/>
      <c r="P371" s="2849"/>
      <c r="Q371" s="2849"/>
      <c r="R371" s="2849"/>
      <c r="S371" s="2849"/>
      <c r="T371" s="2849"/>
      <c r="U371" s="2849"/>
      <c r="V371" s="2849"/>
      <c r="W371" s="2849"/>
      <c r="X371" s="2849"/>
      <c r="Y371" s="2849"/>
      <c r="Z371" s="2849"/>
      <c r="AA371" s="2849"/>
      <c r="AB371" s="2849"/>
      <c r="AC371" s="2849"/>
      <c r="AD371" s="2849" t="s">
        <v>452</v>
      </c>
      <c r="AE371" s="2849" t="s">
        <v>2680</v>
      </c>
      <c r="AF371" s="2849"/>
    </row>
    <row r="372" spans="1:32">
      <c r="A372" s="2845" t="s">
        <v>2673</v>
      </c>
      <c r="B372" s="2846" t="s">
        <v>2687</v>
      </c>
      <c r="C372" s="2848" t="s">
        <v>2688</v>
      </c>
      <c r="D372" s="2861" t="s">
        <v>2689</v>
      </c>
      <c r="E372" s="2847" t="s">
        <v>2690</v>
      </c>
      <c r="F372" s="2848" t="s">
        <v>2691</v>
      </c>
      <c r="G372" s="2845" t="s">
        <v>2692</v>
      </c>
      <c r="H372" s="2845">
        <v>3169</v>
      </c>
      <c r="I372" s="2849" t="s">
        <v>178</v>
      </c>
      <c r="J372" s="2849" t="s">
        <v>1</v>
      </c>
      <c r="K372" s="2849"/>
      <c r="L372" s="2849"/>
      <c r="M372" s="2849"/>
      <c r="N372" s="2849"/>
      <c r="O372" s="2849"/>
      <c r="P372" s="2849"/>
      <c r="Q372" s="2849"/>
      <c r="R372" s="2849"/>
      <c r="S372" s="2849"/>
      <c r="T372" s="2849"/>
      <c r="U372" s="2849"/>
      <c r="V372" s="2849"/>
      <c r="W372" s="2849"/>
      <c r="X372" s="2849"/>
      <c r="Y372" s="2849"/>
      <c r="Z372" s="2849"/>
      <c r="AA372" s="2849"/>
      <c r="AB372" s="2849"/>
      <c r="AC372" s="2849"/>
      <c r="AD372" s="2849" t="s">
        <v>452</v>
      </c>
      <c r="AE372" s="2849" t="s">
        <v>2680</v>
      </c>
      <c r="AF372" s="2849"/>
    </row>
    <row r="373" spans="1:32">
      <c r="A373" s="2845" t="s">
        <v>2673</v>
      </c>
      <c r="B373" s="2846" t="s">
        <v>2693</v>
      </c>
      <c r="C373" s="2848"/>
      <c r="D373" s="2861"/>
      <c r="E373" s="2847"/>
      <c r="F373" s="2848"/>
      <c r="G373" s="2845"/>
      <c r="H373" s="2845"/>
      <c r="I373" s="2849" t="s">
        <v>359</v>
      </c>
      <c r="J373" s="2849" t="s">
        <v>1</v>
      </c>
      <c r="K373" s="2849">
        <v>40</v>
      </c>
      <c r="L373" s="2849"/>
      <c r="M373" s="2849"/>
      <c r="N373" s="2849"/>
      <c r="O373" s="2849"/>
      <c r="P373" s="2849"/>
      <c r="Q373" s="2849"/>
      <c r="R373" s="2849"/>
      <c r="S373" s="2849"/>
      <c r="T373" s="2849"/>
      <c r="U373" s="2849"/>
      <c r="V373" s="2856">
        <v>44642</v>
      </c>
      <c r="W373" s="2850"/>
      <c r="X373" s="2850"/>
      <c r="Y373" s="2849">
        <v>2022</v>
      </c>
      <c r="Z373" s="2849" t="s">
        <v>2694</v>
      </c>
      <c r="AA373" s="2849" t="s">
        <v>2695</v>
      </c>
      <c r="AB373" s="2849"/>
      <c r="AC373" s="2849"/>
      <c r="AD373" s="2849" t="s">
        <v>452</v>
      </c>
      <c r="AE373" s="2849" t="s">
        <v>2680</v>
      </c>
      <c r="AF373" s="2849"/>
    </row>
    <row r="374" spans="1:32" ht="15">
      <c r="A374" s="2845" t="s">
        <v>2673</v>
      </c>
      <c r="B374" s="2846" t="s">
        <v>2696</v>
      </c>
      <c r="C374" s="2848" t="s">
        <v>2697</v>
      </c>
      <c r="D374" s="2861" t="s">
        <v>2698</v>
      </c>
      <c r="E374" s="2847" t="s">
        <v>2699</v>
      </c>
      <c r="F374" s="2848" t="s">
        <v>2700</v>
      </c>
      <c r="G374" s="2845" t="s">
        <v>2701</v>
      </c>
      <c r="H374" s="2845">
        <v>3194</v>
      </c>
      <c r="I374" s="2849" t="s">
        <v>128</v>
      </c>
      <c r="J374" s="2849" t="s">
        <v>1</v>
      </c>
      <c r="K374" s="2849">
        <v>110</v>
      </c>
      <c r="L374" s="2849"/>
      <c r="M374" s="2850">
        <v>42089</v>
      </c>
      <c r="N374" s="2850">
        <v>42537</v>
      </c>
      <c r="O374" s="2850">
        <v>42871</v>
      </c>
      <c r="P374" s="2850">
        <v>43354</v>
      </c>
      <c r="Q374" s="2850">
        <v>43642</v>
      </c>
      <c r="R374" s="2849"/>
      <c r="S374" s="2849"/>
      <c r="T374" s="2849"/>
      <c r="U374" s="2849"/>
      <c r="V374" s="2849"/>
      <c r="W374" s="2850">
        <v>45097</v>
      </c>
      <c r="X374" s="2850"/>
      <c r="Y374" s="2849">
        <v>2023</v>
      </c>
      <c r="Z374" s="2849" t="s">
        <v>2702</v>
      </c>
      <c r="AA374" s="2873" t="s">
        <v>2703</v>
      </c>
      <c r="AB374" s="2849" t="s">
        <v>2704</v>
      </c>
      <c r="AC374" s="2849"/>
      <c r="AD374" s="2849" t="s">
        <v>452</v>
      </c>
      <c r="AE374" s="2849" t="s">
        <v>2680</v>
      </c>
      <c r="AF374" s="2849" t="s">
        <v>2705</v>
      </c>
    </row>
    <row r="375" spans="1:32">
      <c r="A375" s="2845" t="s">
        <v>2673</v>
      </c>
      <c r="B375" s="2846" t="s">
        <v>2706</v>
      </c>
      <c r="C375" s="2848" t="s">
        <v>2707</v>
      </c>
      <c r="D375" s="2861" t="s">
        <v>2708</v>
      </c>
      <c r="E375" s="2847" t="s">
        <v>2709</v>
      </c>
      <c r="F375" s="2848" t="s">
        <v>2710</v>
      </c>
      <c r="G375" s="2845" t="s">
        <v>2701</v>
      </c>
      <c r="H375" s="2845">
        <v>3194</v>
      </c>
      <c r="I375" s="2849" t="s">
        <v>178</v>
      </c>
      <c r="J375" s="2849" t="s">
        <v>1</v>
      </c>
      <c r="K375" s="2849"/>
      <c r="L375" s="2849"/>
      <c r="M375" s="2849"/>
      <c r="N375" s="2849"/>
      <c r="O375" s="2849"/>
      <c r="P375" s="2849"/>
      <c r="Q375" s="2849"/>
      <c r="R375" s="2849"/>
      <c r="S375" s="2849"/>
      <c r="T375" s="2849"/>
      <c r="U375" s="2849"/>
      <c r="V375" s="2849"/>
      <c r="W375" s="2849"/>
      <c r="X375" s="2849"/>
      <c r="Y375" s="2849">
        <v>2022</v>
      </c>
      <c r="Z375" s="2849" t="s">
        <v>2711</v>
      </c>
      <c r="AA375" s="2860" t="s">
        <v>2712</v>
      </c>
      <c r="AB375" s="2849"/>
      <c r="AC375" s="2849" t="s">
        <v>1705</v>
      </c>
      <c r="AD375" s="2849" t="s">
        <v>452</v>
      </c>
      <c r="AE375" s="2849" t="s">
        <v>2680</v>
      </c>
      <c r="AF375" s="2849"/>
    </row>
    <row r="376" spans="1:32">
      <c r="A376" s="2845" t="s">
        <v>2673</v>
      </c>
      <c r="B376" s="2846" t="s">
        <v>2713</v>
      </c>
      <c r="C376" s="2845" t="s">
        <v>2714</v>
      </c>
      <c r="D376" s="2847" t="s">
        <v>2715</v>
      </c>
      <c r="E376" s="2847" t="s">
        <v>2716</v>
      </c>
      <c r="F376" s="2845" t="s">
        <v>2717</v>
      </c>
      <c r="G376" s="2845" t="s">
        <v>2701</v>
      </c>
      <c r="H376" s="2845">
        <v>3194</v>
      </c>
      <c r="I376" s="2849" t="s">
        <v>117</v>
      </c>
      <c r="J376" s="2849" t="s">
        <v>1</v>
      </c>
      <c r="K376" s="2849"/>
      <c r="L376" s="2849"/>
      <c r="M376" s="2849"/>
      <c r="N376" s="2849"/>
      <c r="O376" s="2849"/>
      <c r="P376" s="2849"/>
      <c r="Q376" s="2849"/>
      <c r="R376" s="2849"/>
      <c r="S376" s="2849"/>
      <c r="T376" s="2849"/>
      <c r="U376" s="2849"/>
      <c r="V376" s="2849"/>
      <c r="W376" s="2849"/>
      <c r="X376" s="2849"/>
      <c r="Y376" s="2849"/>
      <c r="Z376" s="2849"/>
      <c r="AA376" s="2849"/>
      <c r="AB376" s="2849"/>
      <c r="AC376" s="2849"/>
      <c r="AD376" s="2849" t="s">
        <v>452</v>
      </c>
      <c r="AE376" s="2849" t="s">
        <v>2680</v>
      </c>
      <c r="AF376" s="2849"/>
    </row>
    <row r="377" spans="1:32">
      <c r="A377" s="2845" t="s">
        <v>2673</v>
      </c>
      <c r="B377" s="2846" t="s">
        <v>2718</v>
      </c>
      <c r="C377" s="2845" t="s">
        <v>2719</v>
      </c>
      <c r="D377" s="2847" t="s">
        <v>2720</v>
      </c>
      <c r="E377" s="2847" t="s">
        <v>2721</v>
      </c>
      <c r="F377" s="2845" t="s">
        <v>2722</v>
      </c>
      <c r="G377" s="2845" t="s">
        <v>2701</v>
      </c>
      <c r="H377" s="2845">
        <v>3194</v>
      </c>
      <c r="I377" s="2849" t="s">
        <v>178</v>
      </c>
      <c r="J377" s="2849" t="s">
        <v>1</v>
      </c>
      <c r="K377" s="2849"/>
      <c r="L377" s="2849"/>
      <c r="M377" s="2849"/>
      <c r="N377" s="2849"/>
      <c r="O377" s="2849"/>
      <c r="P377" s="2849"/>
      <c r="Q377" s="2849"/>
      <c r="R377" s="2849"/>
      <c r="S377" s="2849"/>
      <c r="T377" s="2849"/>
      <c r="U377" s="2849"/>
      <c r="V377" s="2849"/>
      <c r="W377" s="2849"/>
      <c r="X377" s="2849"/>
      <c r="Y377" s="2849"/>
      <c r="Z377" s="2849"/>
      <c r="AA377" s="2849"/>
      <c r="AB377" s="2849"/>
      <c r="AC377" s="2849"/>
      <c r="AD377" s="2849" t="s">
        <v>452</v>
      </c>
      <c r="AE377" s="2849" t="s">
        <v>2680</v>
      </c>
      <c r="AF377" s="2849"/>
    </row>
    <row r="378" spans="1:32">
      <c r="A378" s="2845" t="s">
        <v>2673</v>
      </c>
      <c r="B378" s="2846" t="s">
        <v>2723</v>
      </c>
      <c r="C378" s="2848" t="s">
        <v>2724</v>
      </c>
      <c r="D378" s="2861" t="s">
        <v>2725</v>
      </c>
      <c r="E378" s="2847" t="s">
        <v>2726</v>
      </c>
      <c r="F378" s="2848" t="s">
        <v>2727</v>
      </c>
      <c r="G378" s="2845" t="s">
        <v>2728</v>
      </c>
      <c r="H378" s="2845">
        <v>3195</v>
      </c>
      <c r="I378" s="2849" t="s">
        <v>117</v>
      </c>
      <c r="J378" s="2849" t="s">
        <v>1</v>
      </c>
      <c r="K378" s="2849">
        <v>80</v>
      </c>
      <c r="L378" s="2850">
        <v>41884</v>
      </c>
      <c r="M378" s="2850">
        <v>42255</v>
      </c>
      <c r="N378" s="2850">
        <v>42619</v>
      </c>
      <c r="O378" s="2850">
        <v>42991</v>
      </c>
      <c r="P378" s="2850">
        <v>43354</v>
      </c>
      <c r="Q378" s="2849"/>
      <c r="R378" s="2849"/>
      <c r="S378" s="2850">
        <v>44152</v>
      </c>
      <c r="T378" s="2850"/>
      <c r="U378" s="2849"/>
      <c r="V378" s="2850">
        <v>44810</v>
      </c>
      <c r="W378" s="2850"/>
      <c r="X378" s="2850"/>
      <c r="Y378" s="2849">
        <v>2022</v>
      </c>
      <c r="Z378" s="2849" t="s">
        <v>2729</v>
      </c>
      <c r="AA378" s="2849" t="s">
        <v>2730</v>
      </c>
      <c r="AB378" s="2849" t="s">
        <v>2724</v>
      </c>
      <c r="AC378" s="2849" t="s">
        <v>1421</v>
      </c>
      <c r="AD378" s="2849" t="s">
        <v>452</v>
      </c>
      <c r="AE378" s="2849" t="s">
        <v>2680</v>
      </c>
      <c r="AF378" s="2849"/>
    </row>
    <row r="379" spans="1:32">
      <c r="A379" s="2845" t="s">
        <v>2673</v>
      </c>
      <c r="B379" s="2846" t="s">
        <v>2731</v>
      </c>
      <c r="C379" s="2845" t="s">
        <v>2732</v>
      </c>
      <c r="D379" s="2845" t="s">
        <v>381</v>
      </c>
      <c r="E379" s="2847" t="s">
        <v>1645</v>
      </c>
      <c r="F379" s="2845" t="s">
        <v>2733</v>
      </c>
      <c r="G379" s="2845" t="s">
        <v>2734</v>
      </c>
      <c r="H379" s="2845">
        <v>3196</v>
      </c>
      <c r="I379" s="2849" t="s">
        <v>178</v>
      </c>
      <c r="J379" s="2849" t="s">
        <v>1</v>
      </c>
      <c r="K379" s="2849"/>
      <c r="L379" s="2849"/>
      <c r="M379" s="2849"/>
      <c r="N379" s="2849"/>
      <c r="O379" s="2849"/>
      <c r="P379" s="2849"/>
      <c r="Q379" s="2849"/>
      <c r="R379" s="2849"/>
      <c r="S379" s="2849"/>
      <c r="T379" s="2849"/>
      <c r="U379" s="2849"/>
      <c r="V379" s="2849"/>
      <c r="W379" s="2849"/>
      <c r="X379" s="2849"/>
      <c r="Y379" s="2849"/>
      <c r="Z379" s="2849"/>
      <c r="AA379" s="2849"/>
      <c r="AB379" s="2849"/>
      <c r="AC379" s="2849"/>
      <c r="AD379" s="2849" t="s">
        <v>452</v>
      </c>
      <c r="AE379" s="2849" t="s">
        <v>2680</v>
      </c>
      <c r="AF379" s="2849"/>
    </row>
    <row r="380" spans="1:32">
      <c r="A380" s="2845" t="s">
        <v>2673</v>
      </c>
      <c r="B380" s="2846" t="s">
        <v>2735</v>
      </c>
      <c r="C380" s="2848" t="s">
        <v>2736</v>
      </c>
      <c r="D380" s="2861" t="s">
        <v>2737</v>
      </c>
      <c r="E380" s="2847" t="s">
        <v>2738</v>
      </c>
      <c r="F380" s="2848" t="s">
        <v>2739</v>
      </c>
      <c r="G380" s="2845" t="s">
        <v>2728</v>
      </c>
      <c r="H380" s="2845">
        <v>3195</v>
      </c>
      <c r="I380" s="2849" t="s">
        <v>117</v>
      </c>
      <c r="J380" s="2849" t="s">
        <v>1</v>
      </c>
      <c r="K380" s="2849">
        <v>250</v>
      </c>
      <c r="L380" s="2849"/>
      <c r="M380" s="2850">
        <v>42076</v>
      </c>
      <c r="N380" s="2850">
        <v>42451</v>
      </c>
      <c r="O380" s="2850">
        <v>42824</v>
      </c>
      <c r="P380" s="2850">
        <v>43207</v>
      </c>
      <c r="Q380" s="2850">
        <v>43552</v>
      </c>
      <c r="R380" s="2849"/>
      <c r="S380" s="2849"/>
      <c r="T380" s="2850">
        <v>44309</v>
      </c>
      <c r="U380" s="2849"/>
      <c r="V380" s="2856">
        <v>44659</v>
      </c>
      <c r="W380" s="2850">
        <v>45020</v>
      </c>
      <c r="X380" s="2850"/>
      <c r="Y380" s="2849">
        <v>2023</v>
      </c>
      <c r="Z380" s="2849" t="s">
        <v>2740</v>
      </c>
      <c r="AA380" s="2860" t="s">
        <v>2741</v>
      </c>
      <c r="AB380" s="2849" t="s">
        <v>2742</v>
      </c>
      <c r="AC380" s="2849"/>
      <c r="AD380" s="2849" t="s">
        <v>452</v>
      </c>
      <c r="AE380" s="2849" t="s">
        <v>2680</v>
      </c>
      <c r="AF380" s="2849" t="s">
        <v>2743</v>
      </c>
    </row>
    <row r="381" spans="1:32">
      <c r="A381" s="2845" t="s">
        <v>2673</v>
      </c>
      <c r="B381" s="2846" t="s">
        <v>2744</v>
      </c>
      <c r="C381" s="2848" t="s">
        <v>2745</v>
      </c>
      <c r="D381" s="2861" t="s">
        <v>2746</v>
      </c>
      <c r="E381" s="2847" t="s">
        <v>2747</v>
      </c>
      <c r="F381" s="2848" t="s">
        <v>2748</v>
      </c>
      <c r="G381" s="2845" t="s">
        <v>2701</v>
      </c>
      <c r="H381" s="2845">
        <v>3194</v>
      </c>
      <c r="I381" s="2849" t="s">
        <v>128</v>
      </c>
      <c r="J381" s="2849" t="s">
        <v>1</v>
      </c>
      <c r="K381" s="2849"/>
      <c r="L381" s="2849"/>
      <c r="M381" s="2849"/>
      <c r="N381" s="2849"/>
      <c r="O381" s="2849"/>
      <c r="P381" s="2849"/>
      <c r="Q381" s="2849"/>
      <c r="R381" s="2849"/>
      <c r="S381" s="2849"/>
      <c r="T381" s="2849"/>
      <c r="U381" s="2849"/>
      <c r="V381" s="2849"/>
      <c r="W381" s="2849"/>
      <c r="X381" s="2849"/>
      <c r="Y381" s="2849">
        <v>2022</v>
      </c>
      <c r="Z381" s="2849" t="s">
        <v>2749</v>
      </c>
      <c r="AA381" s="2860" t="s">
        <v>2750</v>
      </c>
      <c r="AB381" s="2849"/>
      <c r="AC381" s="2849" t="s">
        <v>2751</v>
      </c>
      <c r="AD381" s="2849" t="s">
        <v>452</v>
      </c>
      <c r="AE381" s="2849" t="s">
        <v>2680</v>
      </c>
      <c r="AF381" s="2849"/>
    </row>
    <row r="382" spans="1:32">
      <c r="A382" s="2845" t="s">
        <v>2673</v>
      </c>
      <c r="B382" s="2846" t="s">
        <v>2752</v>
      </c>
      <c r="C382" s="2848" t="s">
        <v>2753</v>
      </c>
      <c r="D382" s="2861" t="s">
        <v>2754</v>
      </c>
      <c r="E382" s="2847" t="s">
        <v>2755</v>
      </c>
      <c r="F382" s="2848" t="s">
        <v>2756</v>
      </c>
      <c r="G382" s="2845" t="s">
        <v>2757</v>
      </c>
      <c r="H382" s="2845">
        <v>3169</v>
      </c>
      <c r="I382" s="2849" t="s">
        <v>117</v>
      </c>
      <c r="J382" s="2849" t="s">
        <v>1</v>
      </c>
      <c r="K382" s="2849"/>
      <c r="L382" s="2849"/>
      <c r="M382" s="2849"/>
      <c r="N382" s="2849"/>
      <c r="O382" s="2849"/>
      <c r="P382" s="2849"/>
      <c r="Q382" s="2849"/>
      <c r="R382" s="2849"/>
      <c r="S382" s="2849"/>
      <c r="T382" s="2849"/>
      <c r="U382" s="2849"/>
      <c r="V382" s="2850">
        <v>44736</v>
      </c>
      <c r="W382" s="2850"/>
      <c r="X382" s="2850"/>
      <c r="Y382" s="2849">
        <v>2022</v>
      </c>
      <c r="Z382" s="2849" t="s">
        <v>2758</v>
      </c>
      <c r="AA382" s="2860" t="s">
        <v>2759</v>
      </c>
      <c r="AB382" s="2849" t="s">
        <v>2760</v>
      </c>
      <c r="AC382" s="2849" t="s">
        <v>1421</v>
      </c>
      <c r="AD382" s="2849" t="s">
        <v>452</v>
      </c>
      <c r="AE382" s="2849" t="s">
        <v>2680</v>
      </c>
      <c r="AF382" s="2849"/>
    </row>
    <row r="383" spans="1:32">
      <c r="A383" s="2845" t="s">
        <v>2673</v>
      </c>
      <c r="B383" s="2846" t="s">
        <v>2761</v>
      </c>
      <c r="C383" s="2845" t="s">
        <v>2762</v>
      </c>
      <c r="D383" s="2847" t="s">
        <v>2763</v>
      </c>
      <c r="E383" s="2847" t="s">
        <v>2764</v>
      </c>
      <c r="F383" s="2845" t="s">
        <v>2765</v>
      </c>
      <c r="G383" s="2845" t="s">
        <v>2766</v>
      </c>
      <c r="H383" s="2845">
        <v>3195</v>
      </c>
      <c r="I383" s="2849" t="s">
        <v>211</v>
      </c>
      <c r="J383" s="2849" t="s">
        <v>1</v>
      </c>
      <c r="K383" s="2849"/>
      <c r="L383" s="2849"/>
      <c r="M383" s="2849"/>
      <c r="N383" s="2849"/>
      <c r="O383" s="2849"/>
      <c r="P383" s="2849"/>
      <c r="Q383" s="2849"/>
      <c r="R383" s="2849"/>
      <c r="S383" s="2849"/>
      <c r="T383" s="2849"/>
      <c r="U383" s="2849"/>
      <c r="V383" s="2849"/>
      <c r="W383" s="2849"/>
      <c r="X383" s="2849"/>
      <c r="Y383" s="2849"/>
      <c r="Z383" s="2849"/>
      <c r="AA383" s="2849"/>
      <c r="AB383" s="2849"/>
      <c r="AC383" s="2849"/>
      <c r="AD383" s="2849" t="s">
        <v>452</v>
      </c>
      <c r="AE383" s="2849" t="s">
        <v>2680</v>
      </c>
      <c r="AF383" s="2849"/>
    </row>
    <row r="384" spans="1:32">
      <c r="A384" s="2852" t="s">
        <v>2767</v>
      </c>
      <c r="B384" s="2852" t="s">
        <v>2768</v>
      </c>
      <c r="C384" s="2852" t="s">
        <v>2769</v>
      </c>
      <c r="D384" s="2853" t="s">
        <v>2770</v>
      </c>
      <c r="E384" s="2853" t="s">
        <v>2771</v>
      </c>
      <c r="F384" s="2852" t="s">
        <v>2772</v>
      </c>
      <c r="G384" s="2852" t="s">
        <v>2773</v>
      </c>
      <c r="H384" s="2852">
        <v>3153</v>
      </c>
      <c r="I384" s="2854" t="s">
        <v>117</v>
      </c>
      <c r="J384" s="2854" t="s">
        <v>289</v>
      </c>
      <c r="K384" s="2854">
        <v>22</v>
      </c>
      <c r="L384" s="2854"/>
      <c r="M384" s="2855">
        <v>42051</v>
      </c>
      <c r="N384" s="2854"/>
      <c r="O384" s="2854"/>
      <c r="P384" s="2854"/>
      <c r="Q384" s="2854"/>
      <c r="R384" s="2854"/>
      <c r="S384" s="2854"/>
      <c r="T384" s="2854"/>
      <c r="U384" s="2854"/>
      <c r="V384" s="2854"/>
      <c r="W384" s="2854"/>
      <c r="X384" s="2854"/>
      <c r="Y384" s="2854"/>
      <c r="Z384" s="2854"/>
      <c r="AA384" s="2854"/>
      <c r="AB384" s="2854"/>
      <c r="AC384" s="2854"/>
      <c r="AD384" s="2854" t="s">
        <v>292</v>
      </c>
      <c r="AE384" s="2854" t="s">
        <v>2774</v>
      </c>
      <c r="AF384" s="2854"/>
    </row>
    <row r="385" spans="1:32">
      <c r="A385" s="2852" t="s">
        <v>2767</v>
      </c>
      <c r="B385" s="2852" t="s">
        <v>2775</v>
      </c>
      <c r="C385" s="2852" t="s">
        <v>2776</v>
      </c>
      <c r="D385" s="2853" t="s">
        <v>2777</v>
      </c>
      <c r="E385" s="2853" t="s">
        <v>2778</v>
      </c>
      <c r="F385" s="2852" t="s">
        <v>2779</v>
      </c>
      <c r="G385" s="2852" t="s">
        <v>2780</v>
      </c>
      <c r="H385" s="2852">
        <v>3155</v>
      </c>
      <c r="I385" s="2854" t="s">
        <v>117</v>
      </c>
      <c r="J385" s="2854" t="s">
        <v>289</v>
      </c>
      <c r="K385" s="2854">
        <v>42</v>
      </c>
      <c r="L385" s="2855">
        <v>41898</v>
      </c>
      <c r="M385" s="2855">
        <v>42332</v>
      </c>
      <c r="N385" s="2854"/>
      <c r="O385" s="2854"/>
      <c r="P385" s="2854"/>
      <c r="Q385" s="2854"/>
      <c r="R385" s="2854"/>
      <c r="S385" s="2854"/>
      <c r="T385" s="2854"/>
      <c r="U385" s="2854"/>
      <c r="V385" s="2854"/>
      <c r="W385" s="2854"/>
      <c r="X385" s="2854"/>
      <c r="Y385" s="2854"/>
      <c r="Z385" s="2854"/>
      <c r="AA385" s="2854"/>
      <c r="AB385" s="2854"/>
      <c r="AC385" s="2854"/>
      <c r="AD385" s="2854" t="s">
        <v>292</v>
      </c>
      <c r="AE385" s="2854" t="s">
        <v>2774</v>
      </c>
      <c r="AF385" s="2854"/>
    </row>
    <row r="386" spans="1:32">
      <c r="A386" s="2852" t="s">
        <v>2767</v>
      </c>
      <c r="B386" s="2852" t="s">
        <v>2781</v>
      </c>
      <c r="C386" s="2852" t="s">
        <v>2782</v>
      </c>
      <c r="D386" s="2853" t="s">
        <v>2783</v>
      </c>
      <c r="E386" s="2853" t="s">
        <v>2784</v>
      </c>
      <c r="F386" s="2852" t="s">
        <v>2785</v>
      </c>
      <c r="G386" s="2852" t="s">
        <v>2786</v>
      </c>
      <c r="H386" s="2852">
        <v>3156</v>
      </c>
      <c r="I386" s="2854" t="s">
        <v>211</v>
      </c>
      <c r="J386" s="2854" t="s">
        <v>289</v>
      </c>
      <c r="K386" s="2854">
        <v>20</v>
      </c>
      <c r="L386" s="2854"/>
      <c r="M386" s="2854"/>
      <c r="N386" s="2854"/>
      <c r="O386" s="2854"/>
      <c r="P386" s="2854"/>
      <c r="Q386" s="2854"/>
      <c r="R386" s="2854"/>
      <c r="S386" s="2855">
        <v>44172</v>
      </c>
      <c r="T386" s="2855"/>
      <c r="U386" s="2854"/>
      <c r="V386" s="2854"/>
      <c r="W386" s="2854"/>
      <c r="X386" s="2854"/>
      <c r="Y386" s="2854"/>
      <c r="Z386" s="2854"/>
      <c r="AA386" s="2854"/>
      <c r="AB386" s="2854"/>
      <c r="AC386" s="2854"/>
      <c r="AD386" s="2854" t="s">
        <v>292</v>
      </c>
      <c r="AE386" s="2854" t="s">
        <v>2774</v>
      </c>
      <c r="AF386" s="2854"/>
    </row>
    <row r="387" spans="1:32">
      <c r="A387" s="2852" t="s">
        <v>2767</v>
      </c>
      <c r="B387" s="2852" t="s">
        <v>2787</v>
      </c>
      <c r="C387" s="2852" t="s">
        <v>2788</v>
      </c>
      <c r="D387" s="2853" t="s">
        <v>2789</v>
      </c>
      <c r="E387" s="2853" t="s">
        <v>2790</v>
      </c>
      <c r="F387" s="2852" t="s">
        <v>2791</v>
      </c>
      <c r="G387" s="2852" t="s">
        <v>2792</v>
      </c>
      <c r="H387" s="2852">
        <v>3180</v>
      </c>
      <c r="I387" s="2854" t="s">
        <v>117</v>
      </c>
      <c r="J387" s="2854" t="s">
        <v>289</v>
      </c>
      <c r="K387" s="2854">
        <v>80</v>
      </c>
      <c r="L387" s="2854"/>
      <c r="M387" s="2854"/>
      <c r="N387" s="2854"/>
      <c r="O387" s="2854"/>
      <c r="P387" s="2854"/>
      <c r="Q387" s="2854"/>
      <c r="R387" s="2854"/>
      <c r="S387" s="2854"/>
      <c r="T387" s="2854"/>
      <c r="U387" s="2854"/>
      <c r="V387" s="2854"/>
      <c r="W387" s="2854"/>
      <c r="X387" s="2854"/>
      <c r="Y387" s="2854"/>
      <c r="Z387" s="2854"/>
      <c r="AA387" s="2854"/>
      <c r="AB387" s="2854"/>
      <c r="AC387" s="2854"/>
      <c r="AD387" s="2854" t="s">
        <v>292</v>
      </c>
      <c r="AE387" s="2854" t="s">
        <v>2774</v>
      </c>
      <c r="AF387" s="2854"/>
    </row>
    <row r="388" spans="1:32">
      <c r="A388" s="2852" t="s">
        <v>2767</v>
      </c>
      <c r="B388" s="2852" t="s">
        <v>2793</v>
      </c>
      <c r="C388" s="2852" t="s">
        <v>2794</v>
      </c>
      <c r="D388" s="2853" t="s">
        <v>2795</v>
      </c>
      <c r="E388" s="2853" t="s">
        <v>2796</v>
      </c>
      <c r="F388" s="2852" t="s">
        <v>2797</v>
      </c>
      <c r="G388" s="2852" t="s">
        <v>2798</v>
      </c>
      <c r="H388" s="2852">
        <v>3178</v>
      </c>
      <c r="I388" s="2854" t="s">
        <v>117</v>
      </c>
      <c r="J388" s="2854" t="s">
        <v>289</v>
      </c>
      <c r="K388" s="2854">
        <f>258/2</f>
        <v>129</v>
      </c>
      <c r="L388" s="2854"/>
      <c r="M388" s="2855">
        <v>42130</v>
      </c>
      <c r="N388" s="2855">
        <v>42494</v>
      </c>
      <c r="O388" s="2855">
        <v>42951</v>
      </c>
      <c r="P388" s="2854"/>
      <c r="Q388" s="2854"/>
      <c r="R388" s="2854"/>
      <c r="S388" s="2854"/>
      <c r="T388" s="2854"/>
      <c r="U388" s="2854"/>
      <c r="V388" s="2854"/>
      <c r="W388" s="2854"/>
      <c r="X388" s="2854"/>
      <c r="Y388" s="2854"/>
      <c r="Z388" s="2854"/>
      <c r="AA388" s="2854"/>
      <c r="AB388" s="2854"/>
      <c r="AC388" s="2854"/>
      <c r="AD388" s="2854" t="s">
        <v>292</v>
      </c>
      <c r="AE388" s="2854" t="s">
        <v>2774</v>
      </c>
      <c r="AF388" s="2854"/>
    </row>
    <row r="389" spans="1:32">
      <c r="A389" s="2852" t="s">
        <v>2767</v>
      </c>
      <c r="B389" s="2852" t="s">
        <v>2799</v>
      </c>
      <c r="C389" s="2852" t="s">
        <v>2794</v>
      </c>
      <c r="D389" s="2853" t="s">
        <v>2795</v>
      </c>
      <c r="E389" s="2853" t="s">
        <v>2796</v>
      </c>
      <c r="F389" s="2852" t="s">
        <v>2800</v>
      </c>
      <c r="G389" s="2852" t="s">
        <v>2798</v>
      </c>
      <c r="H389" s="2852">
        <v>3178</v>
      </c>
      <c r="I389" s="2854" t="s">
        <v>117</v>
      </c>
      <c r="J389" s="2854" t="s">
        <v>289</v>
      </c>
      <c r="K389" s="2854">
        <f>258/2</f>
        <v>129</v>
      </c>
      <c r="L389" s="2854"/>
      <c r="M389" s="2854"/>
      <c r="N389" s="2854"/>
      <c r="O389" s="2854"/>
      <c r="P389" s="2854"/>
      <c r="Q389" s="2854"/>
      <c r="R389" s="2854"/>
      <c r="S389" s="2854"/>
      <c r="T389" s="2854"/>
      <c r="U389" s="2854"/>
      <c r="V389" s="2854"/>
      <c r="W389" s="2854"/>
      <c r="X389" s="2854"/>
      <c r="Y389" s="2854"/>
      <c r="Z389" s="2854"/>
      <c r="AA389" s="2854"/>
      <c r="AB389" s="2854"/>
      <c r="AC389" s="2854"/>
      <c r="AD389" s="2854" t="s">
        <v>292</v>
      </c>
      <c r="AE389" s="2854" t="s">
        <v>2774</v>
      </c>
      <c r="AF389" s="2854"/>
    </row>
    <row r="390" spans="1:32" ht="15">
      <c r="A390" s="2852" t="s">
        <v>2767</v>
      </c>
      <c r="B390" s="2852" t="s">
        <v>2801</v>
      </c>
      <c r="C390" s="2852" t="s">
        <v>2802</v>
      </c>
      <c r="D390" s="2853" t="s">
        <v>2803</v>
      </c>
      <c r="E390" s="2853" t="s">
        <v>2804</v>
      </c>
      <c r="F390" s="2852" t="s">
        <v>2805</v>
      </c>
      <c r="G390" s="2852" t="s">
        <v>2806</v>
      </c>
      <c r="H390" s="2852">
        <v>3179</v>
      </c>
      <c r="I390" s="2854" t="s">
        <v>117</v>
      </c>
      <c r="J390" s="2854" t="s">
        <v>289</v>
      </c>
      <c r="K390" s="2854">
        <v>26</v>
      </c>
      <c r="L390" s="2854"/>
      <c r="M390" s="2854"/>
      <c r="N390" s="2854"/>
      <c r="O390" s="2854"/>
      <c r="P390" s="2854"/>
      <c r="Q390" s="2854"/>
      <c r="R390" s="2854"/>
      <c r="S390" s="2854"/>
      <c r="T390" s="2854"/>
      <c r="U390" s="2854"/>
      <c r="V390" s="2856">
        <v>44630</v>
      </c>
      <c r="W390" s="2855"/>
      <c r="X390" s="2855"/>
      <c r="Y390" s="2854">
        <v>2022</v>
      </c>
      <c r="Z390" s="2854" t="s">
        <v>2807</v>
      </c>
      <c r="AA390" s="2857" t="s">
        <v>2808</v>
      </c>
      <c r="AB390" s="2854"/>
      <c r="AC390" s="2854" t="s">
        <v>2618</v>
      </c>
      <c r="AD390" s="2854" t="s">
        <v>292</v>
      </c>
      <c r="AE390" s="2854" t="s">
        <v>2774</v>
      </c>
      <c r="AF390" s="2854"/>
    </row>
    <row r="391" spans="1:32">
      <c r="A391" s="2852" t="s">
        <v>2767</v>
      </c>
      <c r="B391" s="2852" t="s">
        <v>2809</v>
      </c>
      <c r="C391" s="2852" t="s">
        <v>2810</v>
      </c>
      <c r="D391" s="2853" t="s">
        <v>2811</v>
      </c>
      <c r="E391" s="2853" t="s">
        <v>2812</v>
      </c>
      <c r="F391" s="2852" t="s">
        <v>2813</v>
      </c>
      <c r="G391" s="2852" t="s">
        <v>2814</v>
      </c>
      <c r="H391" s="2852">
        <v>3152</v>
      </c>
      <c r="I391" s="2854" t="s">
        <v>178</v>
      </c>
      <c r="J391" s="2854" t="s">
        <v>289</v>
      </c>
      <c r="K391" s="2854">
        <v>39</v>
      </c>
      <c r="L391" s="2854"/>
      <c r="M391" s="2854"/>
      <c r="N391" s="2854"/>
      <c r="O391" s="2854"/>
      <c r="P391" s="2854"/>
      <c r="Q391" s="2854"/>
      <c r="R391" s="2854"/>
      <c r="S391" s="2854"/>
      <c r="T391" s="2854"/>
      <c r="U391" s="2854"/>
      <c r="V391" s="2854"/>
      <c r="W391" s="2854"/>
      <c r="X391" s="2854"/>
      <c r="Y391" s="2854">
        <v>2022</v>
      </c>
      <c r="Z391" s="2854" t="s">
        <v>2815</v>
      </c>
      <c r="AA391" s="2865" t="s">
        <v>2816</v>
      </c>
      <c r="AB391" s="2854" t="s">
        <v>2817</v>
      </c>
      <c r="AC391" s="2854" t="s">
        <v>2818</v>
      </c>
      <c r="AD391" s="2854" t="s">
        <v>292</v>
      </c>
      <c r="AE391" s="2854" t="s">
        <v>2774</v>
      </c>
      <c r="AF391" s="2854"/>
    </row>
    <row r="392" spans="1:32" ht="15">
      <c r="A392" s="2852" t="s">
        <v>2767</v>
      </c>
      <c r="B392" s="2852" t="s">
        <v>2819</v>
      </c>
      <c r="C392" s="2852" t="s">
        <v>2820</v>
      </c>
      <c r="D392" s="2853" t="s">
        <v>2821</v>
      </c>
      <c r="E392" s="2853" t="s">
        <v>2822</v>
      </c>
      <c r="F392" s="2852" t="s">
        <v>2823</v>
      </c>
      <c r="G392" s="2852" t="s">
        <v>2786</v>
      </c>
      <c r="H392" s="2852">
        <v>3156</v>
      </c>
      <c r="I392" s="2854" t="s">
        <v>128</v>
      </c>
      <c r="J392" s="2854" t="s">
        <v>289</v>
      </c>
      <c r="K392" s="2854">
        <v>138</v>
      </c>
      <c r="L392" s="2855">
        <v>41886</v>
      </c>
      <c r="M392" s="2855">
        <v>42250</v>
      </c>
      <c r="N392" s="2855">
        <v>42572</v>
      </c>
      <c r="O392" s="2855">
        <v>42912</v>
      </c>
      <c r="P392" s="2855">
        <v>43266</v>
      </c>
      <c r="Q392" s="2855">
        <v>43612</v>
      </c>
      <c r="R392" s="2854"/>
      <c r="S392" s="2854"/>
      <c r="T392" s="2854"/>
      <c r="U392" s="2854"/>
      <c r="V392" s="2855">
        <v>44711</v>
      </c>
      <c r="W392" s="2855">
        <v>45075</v>
      </c>
      <c r="X392" s="2855"/>
      <c r="Y392" s="2854">
        <v>2023</v>
      </c>
      <c r="Z392" s="2854" t="s">
        <v>2824</v>
      </c>
      <c r="AA392" s="2866" t="s">
        <v>2825</v>
      </c>
      <c r="AB392" s="2854" t="s">
        <v>2826</v>
      </c>
      <c r="AC392" s="2854"/>
      <c r="AD392" s="2854" t="s">
        <v>292</v>
      </c>
      <c r="AE392" s="2854" t="s">
        <v>2774</v>
      </c>
      <c r="AF392" s="2854" t="s">
        <v>2827</v>
      </c>
    </row>
    <row r="393" spans="1:32">
      <c r="A393" s="2852" t="s">
        <v>2767</v>
      </c>
      <c r="B393" s="2852" t="s">
        <v>2828</v>
      </c>
      <c r="C393" s="2852" t="s">
        <v>2829</v>
      </c>
      <c r="D393" s="2852" t="s">
        <v>504</v>
      </c>
      <c r="E393" s="2853" t="s">
        <v>2830</v>
      </c>
      <c r="F393" s="2852" t="s">
        <v>2831</v>
      </c>
      <c r="G393" s="2852" t="s">
        <v>2832</v>
      </c>
      <c r="H393" s="2852">
        <v>3152</v>
      </c>
      <c r="I393" s="2854" t="s">
        <v>359</v>
      </c>
      <c r="J393" s="2854" t="s">
        <v>289</v>
      </c>
      <c r="K393" s="2854">
        <v>20</v>
      </c>
      <c r="L393" s="2854"/>
      <c r="M393" s="2855">
        <v>42255</v>
      </c>
      <c r="N393" s="2855">
        <v>42576</v>
      </c>
      <c r="O393" s="2855">
        <v>42954</v>
      </c>
      <c r="P393" s="2855">
        <v>43318</v>
      </c>
      <c r="Q393" s="2855">
        <v>43696</v>
      </c>
      <c r="R393" s="2854"/>
      <c r="S393" s="2855">
        <v>44056</v>
      </c>
      <c r="T393" s="2855"/>
      <c r="U393" s="2854"/>
      <c r="V393" s="2854"/>
      <c r="W393" s="2854"/>
      <c r="X393" s="2854"/>
      <c r="Y393" s="2854"/>
      <c r="Z393" s="2854" t="s">
        <v>2833</v>
      </c>
      <c r="AA393" s="2854" t="s">
        <v>2834</v>
      </c>
      <c r="AB393" s="2854" t="s">
        <v>2835</v>
      </c>
      <c r="AC393" s="2854" t="s">
        <v>1103</v>
      </c>
      <c r="AD393" s="2854" t="s">
        <v>292</v>
      </c>
      <c r="AE393" s="2854" t="s">
        <v>2774</v>
      </c>
      <c r="AF393" s="2854"/>
    </row>
    <row r="394" spans="1:32">
      <c r="A394" s="2852" t="s">
        <v>2767</v>
      </c>
      <c r="B394" s="2852" t="s">
        <v>2836</v>
      </c>
      <c r="C394" s="2852" t="s">
        <v>2837</v>
      </c>
      <c r="D394" s="2853" t="s">
        <v>2838</v>
      </c>
      <c r="E394" s="2853" t="s">
        <v>2839</v>
      </c>
      <c r="F394" s="2852" t="s">
        <v>2840</v>
      </c>
      <c r="G394" s="2852" t="s">
        <v>2814</v>
      </c>
      <c r="H394" s="2852">
        <v>3152</v>
      </c>
      <c r="I394" s="2854" t="s">
        <v>178</v>
      </c>
      <c r="J394" s="2854" t="s">
        <v>289</v>
      </c>
      <c r="K394" s="2854">
        <v>48</v>
      </c>
      <c r="L394" s="2854"/>
      <c r="M394" s="2855">
        <v>42229</v>
      </c>
      <c r="N394" s="2855">
        <v>42593</v>
      </c>
      <c r="O394" s="2854"/>
      <c r="P394" s="2855">
        <v>43266</v>
      </c>
      <c r="Q394" s="2854"/>
      <c r="R394" s="2854"/>
      <c r="S394" s="2854"/>
      <c r="T394" s="2854"/>
      <c r="U394" s="2855">
        <v>44341</v>
      </c>
      <c r="V394" s="2855"/>
      <c r="W394" s="2855"/>
      <c r="X394" s="2855"/>
      <c r="Y394" s="2854">
        <v>2022</v>
      </c>
      <c r="Z394" s="2854" t="s">
        <v>2841</v>
      </c>
      <c r="AA394" s="2865" t="s">
        <v>2842</v>
      </c>
      <c r="AB394" s="2854" t="s">
        <v>2837</v>
      </c>
      <c r="AC394" s="2854" t="s">
        <v>2843</v>
      </c>
      <c r="AD394" s="2854" t="s">
        <v>292</v>
      </c>
      <c r="AE394" s="2854" t="s">
        <v>2774</v>
      </c>
      <c r="AF394" s="2854"/>
    </row>
    <row r="395" spans="1:32">
      <c r="A395" s="2852" t="s">
        <v>2767</v>
      </c>
      <c r="B395" s="2852" t="s">
        <v>2844</v>
      </c>
      <c r="C395" s="2852" t="s">
        <v>2845</v>
      </c>
      <c r="D395" s="2853" t="s">
        <v>2846</v>
      </c>
      <c r="E395" s="2853" t="s">
        <v>2847</v>
      </c>
      <c r="F395" s="2852" t="s">
        <v>2848</v>
      </c>
      <c r="G395" s="2852" t="s">
        <v>2832</v>
      </c>
      <c r="H395" s="2852">
        <v>3152</v>
      </c>
      <c r="I395" s="2854" t="s">
        <v>117</v>
      </c>
      <c r="J395" s="2854" t="s">
        <v>289</v>
      </c>
      <c r="K395" s="2854">
        <v>225</v>
      </c>
      <c r="L395" s="2854"/>
      <c r="M395" s="2854"/>
      <c r="N395" s="2855">
        <v>42654</v>
      </c>
      <c r="O395" s="2855">
        <v>43032</v>
      </c>
      <c r="P395" s="2855">
        <v>43396</v>
      </c>
      <c r="Q395" s="2855">
        <v>43629</v>
      </c>
      <c r="R395" s="2854"/>
      <c r="S395" s="2855">
        <v>44124</v>
      </c>
      <c r="T395" s="2855"/>
      <c r="U395" s="2855"/>
      <c r="V395" s="2855"/>
      <c r="W395" s="2855"/>
      <c r="X395" s="2855"/>
      <c r="Y395" s="2854"/>
      <c r="Z395" s="2854" t="s">
        <v>2849</v>
      </c>
      <c r="AA395" s="2865" t="s">
        <v>2850</v>
      </c>
      <c r="AB395" s="2854" t="s">
        <v>2851</v>
      </c>
      <c r="AC395" s="2854" t="s">
        <v>2852</v>
      </c>
      <c r="AD395" s="2854" t="s">
        <v>292</v>
      </c>
      <c r="AE395" s="2854" t="s">
        <v>2774</v>
      </c>
      <c r="AF395" s="2854"/>
    </row>
    <row r="396" spans="1:32">
      <c r="A396" s="2852" t="s">
        <v>2767</v>
      </c>
      <c r="B396" s="2852" t="s">
        <v>1240</v>
      </c>
      <c r="C396" s="2852" t="s">
        <v>2853</v>
      </c>
      <c r="D396" s="2852" t="s">
        <v>504</v>
      </c>
      <c r="E396" s="2853" t="s">
        <v>1243</v>
      </c>
      <c r="F396" s="2852" t="s">
        <v>2854</v>
      </c>
      <c r="G396" s="2852" t="s">
        <v>2814</v>
      </c>
      <c r="H396" s="2852">
        <v>3152</v>
      </c>
      <c r="I396" s="2854" t="s">
        <v>178</v>
      </c>
      <c r="J396" s="2854" t="s">
        <v>289</v>
      </c>
      <c r="K396" s="2854">
        <v>161</v>
      </c>
      <c r="L396" s="2854"/>
      <c r="M396" s="2854"/>
      <c r="N396" s="2854"/>
      <c r="O396" s="2854"/>
      <c r="P396" s="2854"/>
      <c r="Q396" s="2854"/>
      <c r="R396" s="2854"/>
      <c r="S396" s="2854"/>
      <c r="T396" s="2854"/>
      <c r="U396" s="2854"/>
      <c r="V396" s="2854"/>
      <c r="W396" s="2854"/>
      <c r="X396" s="2854"/>
      <c r="Y396" s="2854"/>
      <c r="Z396" s="2854"/>
      <c r="AA396" s="2854"/>
      <c r="AB396" s="2854"/>
      <c r="AC396" s="2854"/>
      <c r="AD396" s="2854" t="s">
        <v>292</v>
      </c>
      <c r="AE396" s="2854" t="s">
        <v>2774</v>
      </c>
      <c r="AF396" s="2854"/>
    </row>
    <row r="397" spans="1:32">
      <c r="A397" s="2845" t="s">
        <v>2855</v>
      </c>
      <c r="B397" s="2846" t="s">
        <v>2856</v>
      </c>
      <c r="C397" s="2845" t="s">
        <v>2857</v>
      </c>
      <c r="D397" s="2847" t="s">
        <v>2858</v>
      </c>
      <c r="E397" s="2847" t="s">
        <v>2859</v>
      </c>
      <c r="F397" s="2845" t="s">
        <v>2860</v>
      </c>
      <c r="G397" s="2845" t="s">
        <v>2861</v>
      </c>
      <c r="H397" s="2845">
        <v>3825</v>
      </c>
      <c r="I397" s="2849" t="s">
        <v>211</v>
      </c>
      <c r="J397" s="2849" t="s">
        <v>2</v>
      </c>
      <c r="K397" s="2849"/>
      <c r="L397" s="2849"/>
      <c r="M397" s="2849"/>
      <c r="N397" s="2849"/>
      <c r="O397" s="2849"/>
      <c r="P397" s="2849"/>
      <c r="Q397" s="2849"/>
      <c r="R397" s="2849"/>
      <c r="S397" s="2850">
        <v>44159</v>
      </c>
      <c r="T397" s="2850"/>
      <c r="U397" s="2849"/>
      <c r="V397" s="2849"/>
      <c r="W397" s="2849"/>
      <c r="X397" s="2849"/>
      <c r="Y397" s="2849"/>
      <c r="Z397" s="2849"/>
      <c r="AA397" s="2849"/>
      <c r="AB397" s="2849"/>
      <c r="AC397" s="2849"/>
      <c r="AD397" s="2849" t="s">
        <v>121</v>
      </c>
      <c r="AE397" s="2849"/>
      <c r="AF397" s="2849"/>
    </row>
    <row r="398" spans="1:32">
      <c r="A398" s="2845" t="s">
        <v>2855</v>
      </c>
      <c r="B398" s="2846" t="s">
        <v>2862</v>
      </c>
      <c r="C398" s="2845" t="s">
        <v>2863</v>
      </c>
      <c r="D398" s="2847" t="s">
        <v>2864</v>
      </c>
      <c r="E398" s="2847" t="s">
        <v>1920</v>
      </c>
      <c r="F398" s="2845" t="s">
        <v>2865</v>
      </c>
      <c r="G398" s="2845" t="s">
        <v>2866</v>
      </c>
      <c r="H398" s="2845">
        <v>3840</v>
      </c>
      <c r="I398" s="2849" t="s">
        <v>220</v>
      </c>
      <c r="J398" s="2849" t="s">
        <v>2</v>
      </c>
      <c r="K398" s="2849"/>
      <c r="L398" s="2849"/>
      <c r="M398" s="2849"/>
      <c r="N398" s="2849"/>
      <c r="O398" s="2849"/>
      <c r="P398" s="2849"/>
      <c r="Q398" s="2849"/>
      <c r="R398" s="2849"/>
      <c r="S398" s="2849"/>
      <c r="T398" s="2849"/>
      <c r="U398" s="2849"/>
      <c r="V398" s="2849"/>
      <c r="W398" s="2849"/>
      <c r="X398" s="2849"/>
      <c r="Y398" s="2849"/>
      <c r="Z398" s="2849"/>
      <c r="AA398" s="2849"/>
      <c r="AB398" s="2849"/>
      <c r="AC398" s="2849"/>
      <c r="AD398" s="2849" t="s">
        <v>121</v>
      </c>
      <c r="AE398" s="2849"/>
      <c r="AF398" s="2849"/>
    </row>
    <row r="399" spans="1:32">
      <c r="A399" s="2845" t="s">
        <v>2855</v>
      </c>
      <c r="B399" s="2846" t="s">
        <v>2867</v>
      </c>
      <c r="C399" s="2848" t="s">
        <v>2868</v>
      </c>
      <c r="D399" s="2861" t="s">
        <v>2869</v>
      </c>
      <c r="E399" s="2847" t="s">
        <v>2870</v>
      </c>
      <c r="F399" s="2848" t="s">
        <v>2871</v>
      </c>
      <c r="G399" s="2845" t="s">
        <v>2866</v>
      </c>
      <c r="H399" s="2845">
        <v>3840</v>
      </c>
      <c r="I399" s="2849" t="s">
        <v>117</v>
      </c>
      <c r="J399" s="2849" t="s">
        <v>2</v>
      </c>
      <c r="K399" s="2849"/>
      <c r="L399" s="2849"/>
      <c r="M399" s="2849"/>
      <c r="N399" s="2849"/>
      <c r="O399" s="2849"/>
      <c r="P399" s="2849"/>
      <c r="Q399" s="2849"/>
      <c r="R399" s="2849"/>
      <c r="S399" s="2849"/>
      <c r="T399" s="2849"/>
      <c r="U399" s="2849"/>
      <c r="V399" s="2849"/>
      <c r="W399" s="2849"/>
      <c r="X399" s="2849"/>
      <c r="Y399" s="2849"/>
      <c r="Z399" s="2849"/>
      <c r="AA399" s="2849"/>
      <c r="AB399" s="2849"/>
      <c r="AC399" s="2849"/>
      <c r="AD399" s="2849" t="s">
        <v>121</v>
      </c>
      <c r="AE399" s="2849"/>
      <c r="AF399" s="2849"/>
    </row>
    <row r="400" spans="1:32">
      <c r="A400" s="2845" t="s">
        <v>2855</v>
      </c>
      <c r="B400" s="2846" t="s">
        <v>2872</v>
      </c>
      <c r="C400" s="2845" t="s">
        <v>2873</v>
      </c>
      <c r="D400" s="2847" t="s">
        <v>2874</v>
      </c>
      <c r="E400" s="2847" t="s">
        <v>2875</v>
      </c>
      <c r="F400" s="2845" t="s">
        <v>2876</v>
      </c>
      <c r="G400" s="2845" t="s">
        <v>2877</v>
      </c>
      <c r="H400" s="2845">
        <v>3844</v>
      </c>
      <c r="I400" s="2849" t="s">
        <v>211</v>
      </c>
      <c r="J400" s="2849" t="s">
        <v>2</v>
      </c>
      <c r="K400" s="2849"/>
      <c r="L400" s="2849"/>
      <c r="M400" s="2849"/>
      <c r="N400" s="2849"/>
      <c r="O400" s="2849"/>
      <c r="P400" s="2849"/>
      <c r="Q400" s="2849"/>
      <c r="R400" s="2849"/>
      <c r="S400" s="2849"/>
      <c r="T400" s="2849"/>
      <c r="U400" s="2849"/>
      <c r="V400" s="2849"/>
      <c r="W400" s="2849"/>
      <c r="X400" s="2849"/>
      <c r="Y400" s="2849"/>
      <c r="Z400" s="2849"/>
      <c r="AA400" s="2849"/>
      <c r="AB400" s="2849"/>
      <c r="AC400" s="2849"/>
      <c r="AD400" s="2849" t="s">
        <v>121</v>
      </c>
      <c r="AE400" s="2849"/>
      <c r="AF400" s="2849"/>
    </row>
    <row r="401" spans="1:32">
      <c r="A401" s="2845" t="s">
        <v>2855</v>
      </c>
      <c r="B401" s="2846" t="s">
        <v>2878</v>
      </c>
      <c r="C401" s="2848" t="s">
        <v>2879</v>
      </c>
      <c r="D401" s="2861" t="s">
        <v>2880</v>
      </c>
      <c r="E401" s="2847" t="s">
        <v>2881</v>
      </c>
      <c r="F401" s="2848" t="s">
        <v>2882</v>
      </c>
      <c r="G401" s="2845" t="s">
        <v>2877</v>
      </c>
      <c r="H401" s="2845">
        <v>3844</v>
      </c>
      <c r="I401" s="2849" t="s">
        <v>128</v>
      </c>
      <c r="J401" s="2849" t="s">
        <v>2</v>
      </c>
      <c r="K401" s="2849"/>
      <c r="L401" s="2849"/>
      <c r="M401" s="2849"/>
      <c r="N401" s="2849"/>
      <c r="O401" s="2850">
        <v>43021</v>
      </c>
      <c r="P401" s="2849"/>
      <c r="Q401" s="2849"/>
      <c r="R401" s="2849"/>
      <c r="S401" s="2849"/>
      <c r="T401" s="2849"/>
      <c r="U401" s="2849"/>
      <c r="V401" s="2849"/>
      <c r="W401" s="2849"/>
      <c r="X401" s="2849"/>
      <c r="Y401" s="2849"/>
      <c r="Z401" s="2863" t="s">
        <v>2883</v>
      </c>
      <c r="AA401" s="2864" t="s">
        <v>2884</v>
      </c>
      <c r="AB401" s="2864"/>
      <c r="AC401" s="2863" t="s">
        <v>2885</v>
      </c>
      <c r="AD401" s="2849" t="s">
        <v>121</v>
      </c>
      <c r="AE401" s="2849"/>
      <c r="AF401" s="2849"/>
    </row>
    <row r="402" spans="1:32">
      <c r="A402" s="2845" t="s">
        <v>2855</v>
      </c>
      <c r="B402" s="2846" t="s">
        <v>2886</v>
      </c>
      <c r="C402" s="2848" t="s">
        <v>2887</v>
      </c>
      <c r="D402" s="2847" t="s">
        <v>2888</v>
      </c>
      <c r="E402" s="2847" t="s">
        <v>2889</v>
      </c>
      <c r="F402" s="2848" t="s">
        <v>2890</v>
      </c>
      <c r="G402" s="2845" t="s">
        <v>2891</v>
      </c>
      <c r="H402" s="2845">
        <v>3825</v>
      </c>
      <c r="I402" s="2849" t="s">
        <v>117</v>
      </c>
      <c r="J402" s="2849" t="s">
        <v>2</v>
      </c>
      <c r="K402" s="2849"/>
      <c r="L402" s="2849"/>
      <c r="M402" s="2849"/>
      <c r="N402" s="2849"/>
      <c r="O402" s="2849"/>
      <c r="P402" s="2849"/>
      <c r="Q402" s="2849"/>
      <c r="R402" s="2849"/>
      <c r="S402" s="2850">
        <v>44130</v>
      </c>
      <c r="T402" s="2850"/>
      <c r="U402" s="2849"/>
      <c r="V402" s="2849"/>
      <c r="W402" s="2849"/>
      <c r="X402" s="2849"/>
      <c r="Y402" s="2849"/>
      <c r="Z402" s="2849"/>
      <c r="AA402" s="2849"/>
      <c r="AB402" s="2849"/>
      <c r="AC402" s="2849"/>
      <c r="AD402" s="2849" t="s">
        <v>121</v>
      </c>
      <c r="AE402" s="2849"/>
      <c r="AF402" s="2849"/>
    </row>
    <row r="403" spans="1:32">
      <c r="A403" s="2845" t="s">
        <v>2855</v>
      </c>
      <c r="B403" s="2846" t="s">
        <v>2892</v>
      </c>
      <c r="C403" s="2848" t="s">
        <v>2893</v>
      </c>
      <c r="D403" s="2861" t="s">
        <v>2894</v>
      </c>
      <c r="E403" s="2847" t="s">
        <v>2895</v>
      </c>
      <c r="F403" s="2848" t="s">
        <v>2896</v>
      </c>
      <c r="G403" s="2845" t="s">
        <v>2877</v>
      </c>
      <c r="H403" s="2845">
        <v>3844</v>
      </c>
      <c r="I403" s="2849" t="s">
        <v>117</v>
      </c>
      <c r="J403" s="2849" t="s">
        <v>118</v>
      </c>
      <c r="K403" s="2849"/>
      <c r="L403" s="2849"/>
      <c r="M403" s="2849"/>
      <c r="N403" s="2849"/>
      <c r="O403" s="2849"/>
      <c r="P403" s="2849"/>
      <c r="Q403" s="2849"/>
      <c r="R403" s="2849"/>
      <c r="S403" s="2849"/>
      <c r="T403" s="2849"/>
      <c r="U403" s="2849"/>
      <c r="V403" s="2849"/>
      <c r="W403" s="2849"/>
      <c r="X403" s="2849"/>
      <c r="Y403" s="2849"/>
      <c r="Z403" s="2863" t="s">
        <v>2897</v>
      </c>
      <c r="AA403" s="2864" t="s">
        <v>2898</v>
      </c>
      <c r="AB403" s="2864"/>
      <c r="AC403" s="2863" t="s">
        <v>949</v>
      </c>
      <c r="AD403" s="2849" t="s">
        <v>121</v>
      </c>
      <c r="AE403" s="2849"/>
      <c r="AF403" s="2849"/>
    </row>
    <row r="404" spans="1:32">
      <c r="A404" s="2852" t="s">
        <v>2899</v>
      </c>
      <c r="B404" s="2852" t="s">
        <v>2900</v>
      </c>
      <c r="C404" s="2852" t="s">
        <v>2901</v>
      </c>
      <c r="D404" s="2853" t="s">
        <v>2902</v>
      </c>
      <c r="E404" s="2853" t="s">
        <v>2903</v>
      </c>
      <c r="F404" s="2852" t="s">
        <v>2904</v>
      </c>
      <c r="G404" s="2852" t="s">
        <v>2905</v>
      </c>
      <c r="H404" s="2852">
        <v>3537</v>
      </c>
      <c r="I404" s="2854" t="s">
        <v>117</v>
      </c>
      <c r="J404" s="2854" t="s">
        <v>118</v>
      </c>
      <c r="K404" s="2854">
        <v>15</v>
      </c>
      <c r="L404" s="2854"/>
      <c r="M404" s="2855">
        <v>42237</v>
      </c>
      <c r="N404" s="2854"/>
      <c r="O404" s="2855">
        <v>42956</v>
      </c>
      <c r="P404" s="2855">
        <v>43363</v>
      </c>
      <c r="Q404" s="2855">
        <v>43712</v>
      </c>
      <c r="R404" s="2854"/>
      <c r="S404" s="2855">
        <v>44076</v>
      </c>
      <c r="T404" s="2855"/>
      <c r="U404" s="2854"/>
      <c r="V404" s="2854"/>
      <c r="W404" s="2854"/>
      <c r="X404" s="2854"/>
      <c r="Y404" s="2854"/>
      <c r="Z404" s="2854" t="s">
        <v>2906</v>
      </c>
      <c r="AA404" s="2865" t="s">
        <v>2907</v>
      </c>
      <c r="AB404" s="2854" t="s">
        <v>2901</v>
      </c>
      <c r="AC404" s="2854"/>
      <c r="AD404" s="2854" t="s">
        <v>121</v>
      </c>
      <c r="AE404" s="2854"/>
      <c r="AF404" s="2854"/>
    </row>
    <row r="405" spans="1:32" ht="15">
      <c r="A405" s="2852" t="s">
        <v>2899</v>
      </c>
      <c r="B405" s="2852" t="s">
        <v>2908</v>
      </c>
      <c r="C405" s="2852" t="s">
        <v>2909</v>
      </c>
      <c r="D405" s="2853" t="s">
        <v>2910</v>
      </c>
      <c r="E405" s="2853" t="s">
        <v>2911</v>
      </c>
      <c r="F405" s="2852" t="s">
        <v>2912</v>
      </c>
      <c r="G405" s="2852" t="s">
        <v>2913</v>
      </c>
      <c r="H405" s="2852">
        <v>3571</v>
      </c>
      <c r="I405" s="2854" t="s">
        <v>117</v>
      </c>
      <c r="J405" s="2854" t="s">
        <v>118</v>
      </c>
      <c r="K405" s="2854">
        <v>15</v>
      </c>
      <c r="L405" s="2855">
        <v>41806</v>
      </c>
      <c r="M405" s="2855">
        <v>42080</v>
      </c>
      <c r="N405" s="2855">
        <v>42662</v>
      </c>
      <c r="O405" s="2855">
        <v>43021</v>
      </c>
      <c r="P405" s="2855">
        <v>43364</v>
      </c>
      <c r="Q405" s="2855">
        <v>43812</v>
      </c>
      <c r="R405" s="2854"/>
      <c r="S405" s="2854"/>
      <c r="T405" s="2855">
        <v>44306</v>
      </c>
      <c r="U405" s="2854"/>
      <c r="V405" s="2868">
        <v>44890</v>
      </c>
      <c r="W405" s="2868">
        <v>45240</v>
      </c>
      <c r="X405" s="2855"/>
      <c r="Y405" s="2854">
        <v>2023</v>
      </c>
      <c r="Z405" s="2854" t="s">
        <v>2914</v>
      </c>
      <c r="AA405" s="2866" t="s">
        <v>2915</v>
      </c>
      <c r="AB405" s="2854" t="s">
        <v>2916</v>
      </c>
      <c r="AC405" s="2854" t="s">
        <v>1421</v>
      </c>
      <c r="AD405" s="2854" t="s">
        <v>121</v>
      </c>
      <c r="AE405" s="2854"/>
      <c r="AF405" s="2854"/>
    </row>
    <row r="406" spans="1:32">
      <c r="A406" s="2852" t="s">
        <v>2899</v>
      </c>
      <c r="B406" s="2852" t="s">
        <v>2917</v>
      </c>
      <c r="C406" s="2852" t="s">
        <v>2918</v>
      </c>
      <c r="D406" s="2853" t="s">
        <v>2919</v>
      </c>
      <c r="E406" s="2853" t="s">
        <v>2920</v>
      </c>
      <c r="F406" s="2852" t="s">
        <v>2921</v>
      </c>
      <c r="G406" s="2852" t="s">
        <v>2922</v>
      </c>
      <c r="H406" s="2852">
        <v>3518</v>
      </c>
      <c r="I406" s="2854" t="s">
        <v>117</v>
      </c>
      <c r="J406" s="2854" t="s">
        <v>118</v>
      </c>
      <c r="K406" s="2854">
        <v>15</v>
      </c>
      <c r="L406" s="2854"/>
      <c r="M406" s="2855">
        <v>42139</v>
      </c>
      <c r="N406" s="2854"/>
      <c r="O406" s="2855">
        <v>42990</v>
      </c>
      <c r="P406" s="2855">
        <v>43354</v>
      </c>
      <c r="Q406" s="2854"/>
      <c r="R406" s="2854"/>
      <c r="S406" s="2854"/>
      <c r="T406" s="2854"/>
      <c r="U406" s="2854"/>
      <c r="V406" s="2854"/>
      <c r="W406" s="2854"/>
      <c r="X406" s="2854"/>
      <c r="Y406" s="2854"/>
      <c r="Z406" s="2854" t="s">
        <v>2923</v>
      </c>
      <c r="AA406" s="2854"/>
      <c r="AB406" s="2854"/>
      <c r="AC406" s="2854" t="s">
        <v>2924</v>
      </c>
      <c r="AD406" s="2854" t="s">
        <v>121</v>
      </c>
      <c r="AE406" s="2854"/>
      <c r="AF406" s="2854"/>
    </row>
    <row r="407" spans="1:32">
      <c r="A407" s="2845" t="s">
        <v>2925</v>
      </c>
      <c r="B407" s="2846" t="s">
        <v>2926</v>
      </c>
      <c r="C407" s="2848" t="s">
        <v>2927</v>
      </c>
      <c r="D407" s="2861" t="s">
        <v>2928</v>
      </c>
      <c r="E407" s="2847" t="s">
        <v>2929</v>
      </c>
      <c r="F407" s="2848" t="s">
        <v>2930</v>
      </c>
      <c r="G407" s="2845" t="s">
        <v>2931</v>
      </c>
      <c r="H407" s="2845">
        <v>3440</v>
      </c>
      <c r="I407" s="2849" t="s">
        <v>178</v>
      </c>
      <c r="J407" s="2849" t="s">
        <v>118</v>
      </c>
      <c r="K407" s="2849"/>
      <c r="L407" s="2849"/>
      <c r="M407" s="2849"/>
      <c r="N407" s="2849"/>
      <c r="O407" s="2849"/>
      <c r="P407" s="2849"/>
      <c r="Q407" s="2849"/>
      <c r="R407" s="2849"/>
      <c r="S407" s="2849"/>
      <c r="T407" s="2849"/>
      <c r="U407" s="2849"/>
      <c r="V407" s="2849"/>
      <c r="W407" s="2849"/>
      <c r="X407" s="2849"/>
      <c r="Y407" s="2849"/>
      <c r="Z407" s="2849"/>
      <c r="AA407" s="2849"/>
      <c r="AB407" s="2849"/>
      <c r="AC407" s="2849"/>
      <c r="AD407" s="2849" t="s">
        <v>121</v>
      </c>
      <c r="AE407" s="2849"/>
      <c r="AF407" s="2849"/>
    </row>
    <row r="408" spans="1:32">
      <c r="A408" s="2845" t="s">
        <v>2925</v>
      </c>
      <c r="B408" s="2846" t="s">
        <v>2932</v>
      </c>
      <c r="C408" s="2848" t="s">
        <v>2933</v>
      </c>
      <c r="D408" s="2861" t="s">
        <v>2934</v>
      </c>
      <c r="E408" s="2847" t="s">
        <v>2935</v>
      </c>
      <c r="F408" s="2848" t="s">
        <v>2936</v>
      </c>
      <c r="G408" s="2845" t="s">
        <v>2937</v>
      </c>
      <c r="H408" s="2845">
        <v>3442</v>
      </c>
      <c r="I408" s="2849" t="s">
        <v>178</v>
      </c>
      <c r="J408" s="2849" t="s">
        <v>118</v>
      </c>
      <c r="K408" s="2849"/>
      <c r="L408" s="2849"/>
      <c r="M408" s="2850">
        <v>42090</v>
      </c>
      <c r="N408" s="2850">
        <v>42472</v>
      </c>
      <c r="O408" s="2850">
        <v>42822</v>
      </c>
      <c r="P408" s="2850">
        <v>43179</v>
      </c>
      <c r="Q408" s="2849"/>
      <c r="R408" s="2849"/>
      <c r="S408" s="2849"/>
      <c r="T408" s="2849"/>
      <c r="U408" s="2849"/>
      <c r="V408" s="2849"/>
      <c r="W408" s="2849"/>
      <c r="X408" s="2849"/>
      <c r="Y408" s="2849">
        <v>2022</v>
      </c>
      <c r="Z408" s="2849" t="s">
        <v>2938</v>
      </c>
      <c r="AA408" s="2860" t="s">
        <v>2939</v>
      </c>
      <c r="AB408" s="2849"/>
      <c r="AC408" s="2849" t="s">
        <v>2940</v>
      </c>
      <c r="AD408" s="2849" t="s">
        <v>121</v>
      </c>
      <c r="AE408" s="2849"/>
      <c r="AF408" s="2849"/>
    </row>
    <row r="409" spans="1:32">
      <c r="A409" s="2845" t="s">
        <v>2925</v>
      </c>
      <c r="B409" s="2846" t="s">
        <v>2941</v>
      </c>
      <c r="C409" s="2848" t="s">
        <v>2942</v>
      </c>
      <c r="D409" s="2861" t="s">
        <v>2943</v>
      </c>
      <c r="E409" s="2847" t="s">
        <v>2944</v>
      </c>
      <c r="F409" s="2848" t="s">
        <v>2945</v>
      </c>
      <c r="G409" s="2845" t="s">
        <v>2946</v>
      </c>
      <c r="H409" s="2845">
        <v>3437</v>
      </c>
      <c r="I409" s="2849" t="s">
        <v>117</v>
      </c>
      <c r="J409" s="2849" t="s">
        <v>118</v>
      </c>
      <c r="K409" s="2849"/>
      <c r="L409" s="2850">
        <v>41987</v>
      </c>
      <c r="M409" s="2850">
        <v>42304</v>
      </c>
      <c r="N409" s="2850">
        <v>42696</v>
      </c>
      <c r="O409" s="2849"/>
      <c r="P409" s="2850">
        <v>43347</v>
      </c>
      <c r="Q409" s="2849"/>
      <c r="R409" s="2849"/>
      <c r="S409" s="2849"/>
      <c r="T409" s="2849"/>
      <c r="U409" s="2849"/>
      <c r="V409" s="2849"/>
      <c r="W409" s="2849"/>
      <c r="X409" s="2849"/>
      <c r="Y409" s="2849"/>
      <c r="Z409" s="2849"/>
      <c r="AA409" s="2849"/>
      <c r="AB409" s="2849"/>
      <c r="AC409" s="2849"/>
      <c r="AD409" s="2849" t="s">
        <v>121</v>
      </c>
      <c r="AE409" s="2849"/>
      <c r="AF409" s="2849"/>
    </row>
    <row r="410" spans="1:32">
      <c r="A410" s="2845" t="s">
        <v>2925</v>
      </c>
      <c r="B410" s="2846" t="s">
        <v>2947</v>
      </c>
      <c r="C410" s="2848" t="s">
        <v>2948</v>
      </c>
      <c r="D410" s="2861" t="s">
        <v>2949</v>
      </c>
      <c r="E410" s="2847" t="s">
        <v>2950</v>
      </c>
      <c r="F410" s="2848" t="s">
        <v>2951</v>
      </c>
      <c r="G410" s="2845" t="s">
        <v>2952</v>
      </c>
      <c r="H410" s="2845">
        <v>3444</v>
      </c>
      <c r="I410" s="2849" t="s">
        <v>117</v>
      </c>
      <c r="J410" s="2849" t="s">
        <v>118</v>
      </c>
      <c r="K410" s="2849"/>
      <c r="L410" s="2849"/>
      <c r="M410" s="2850">
        <v>42207</v>
      </c>
      <c r="N410" s="2850">
        <v>42578</v>
      </c>
      <c r="O410" s="2850">
        <v>42942</v>
      </c>
      <c r="P410" s="2850">
        <v>43305</v>
      </c>
      <c r="Q410" s="2850">
        <v>43669</v>
      </c>
      <c r="R410" s="2849"/>
      <c r="S410" s="2849"/>
      <c r="T410" s="2849"/>
      <c r="U410" s="2849"/>
      <c r="V410" s="2850">
        <v>44797</v>
      </c>
      <c r="W410" s="2850">
        <v>45161</v>
      </c>
      <c r="X410" s="2850"/>
      <c r="Y410" s="2849">
        <v>2023</v>
      </c>
      <c r="Z410" s="2849" t="s">
        <v>2953</v>
      </c>
      <c r="AA410" s="2849" t="s">
        <v>2954</v>
      </c>
      <c r="AB410" s="2849" t="s">
        <v>2955</v>
      </c>
      <c r="AC410" s="2849" t="s">
        <v>2956</v>
      </c>
      <c r="AD410" s="2849" t="s">
        <v>121</v>
      </c>
      <c r="AE410" s="2849"/>
      <c r="AF410" s="2849" t="s">
        <v>2957</v>
      </c>
    </row>
    <row r="411" spans="1:32" ht="15">
      <c r="A411" s="2845" t="s">
        <v>2925</v>
      </c>
      <c r="B411" s="2846" t="s">
        <v>2958</v>
      </c>
      <c r="C411" s="2848" t="s">
        <v>2959</v>
      </c>
      <c r="D411" s="2861" t="s">
        <v>2960</v>
      </c>
      <c r="E411" s="2847" t="s">
        <v>2961</v>
      </c>
      <c r="F411" s="2848" t="s">
        <v>2962</v>
      </c>
      <c r="G411" s="2845" t="s">
        <v>2952</v>
      </c>
      <c r="H411" s="2845">
        <v>3444</v>
      </c>
      <c r="I411" s="2849" t="s">
        <v>128</v>
      </c>
      <c r="J411" s="2849" t="s">
        <v>118</v>
      </c>
      <c r="K411" s="2849"/>
      <c r="L411" s="2849"/>
      <c r="M411" s="2850">
        <v>42331</v>
      </c>
      <c r="N411" s="2850">
        <v>42695</v>
      </c>
      <c r="O411" s="2850">
        <v>43067</v>
      </c>
      <c r="P411" s="2850">
        <v>43356</v>
      </c>
      <c r="Q411" s="2850">
        <v>43608</v>
      </c>
      <c r="R411" s="2849"/>
      <c r="S411" s="2849"/>
      <c r="T411" s="2849"/>
      <c r="U411" s="2849"/>
      <c r="V411" s="2868">
        <v>44861</v>
      </c>
      <c r="W411" s="2868">
        <v>45145</v>
      </c>
      <c r="X411" s="2850"/>
      <c r="Y411" s="2849">
        <v>2023</v>
      </c>
      <c r="Z411" s="2849" t="s">
        <v>2963</v>
      </c>
      <c r="AA411" s="2873" t="s">
        <v>2964</v>
      </c>
      <c r="AB411" s="2849" t="s">
        <v>2965</v>
      </c>
      <c r="AC411" s="2849" t="s">
        <v>2966</v>
      </c>
      <c r="AD411" s="2849" t="s">
        <v>121</v>
      </c>
      <c r="AE411" s="2849"/>
      <c r="AF411" s="2849"/>
    </row>
    <row r="412" spans="1:32">
      <c r="A412" s="2852" t="s">
        <v>2967</v>
      </c>
      <c r="B412" s="2852" t="s">
        <v>2968</v>
      </c>
      <c r="C412" s="2852" t="s">
        <v>2969</v>
      </c>
      <c r="D412" s="2853" t="s">
        <v>2970</v>
      </c>
      <c r="E412" s="2853" t="s">
        <v>2971</v>
      </c>
      <c r="F412" s="2852" t="s">
        <v>2972</v>
      </c>
      <c r="G412" s="2852" t="s">
        <v>2973</v>
      </c>
      <c r="H412" s="2852">
        <v>3105</v>
      </c>
      <c r="I412" s="2854" t="s">
        <v>211</v>
      </c>
      <c r="J412" s="2854" t="s">
        <v>289</v>
      </c>
      <c r="K412" s="2854">
        <v>20</v>
      </c>
      <c r="L412" s="2854"/>
      <c r="M412" s="2854"/>
      <c r="N412" s="2854"/>
      <c r="O412" s="2854"/>
      <c r="P412" s="2854"/>
      <c r="Q412" s="2854"/>
      <c r="R412" s="2854"/>
      <c r="S412" s="2854"/>
      <c r="T412" s="2854"/>
      <c r="U412" s="2854"/>
      <c r="V412" s="2854"/>
      <c r="W412" s="2854"/>
      <c r="X412" s="2854"/>
      <c r="Y412" s="2854"/>
      <c r="Z412" s="2854"/>
      <c r="AA412" s="2854"/>
      <c r="AB412" s="2854"/>
      <c r="AC412" s="2854"/>
      <c r="AD412" s="2854" t="s">
        <v>292</v>
      </c>
      <c r="AE412" s="2854" t="s">
        <v>2974</v>
      </c>
      <c r="AF412" s="2854"/>
    </row>
    <row r="413" spans="1:32" ht="15">
      <c r="A413" s="2852" t="s">
        <v>2967</v>
      </c>
      <c r="B413" s="2852" t="s">
        <v>2975</v>
      </c>
      <c r="C413" s="2852" t="s">
        <v>2976</v>
      </c>
      <c r="D413" s="2853" t="s">
        <v>2977</v>
      </c>
      <c r="E413" s="2853" t="s">
        <v>2978</v>
      </c>
      <c r="F413" s="2852" t="s">
        <v>2979</v>
      </c>
      <c r="G413" s="2852" t="s">
        <v>2980</v>
      </c>
      <c r="H413" s="2852">
        <v>3108</v>
      </c>
      <c r="I413" s="2854" t="s">
        <v>117</v>
      </c>
      <c r="J413" s="2854" t="s">
        <v>289</v>
      </c>
      <c r="K413" s="2854">
        <v>200</v>
      </c>
      <c r="L413" s="2854"/>
      <c r="M413" s="2855">
        <v>42144</v>
      </c>
      <c r="N413" s="2855">
        <v>42508</v>
      </c>
      <c r="O413" s="2855">
        <v>42970</v>
      </c>
      <c r="P413" s="2855">
        <v>43334</v>
      </c>
      <c r="Q413" s="2855">
        <v>43698</v>
      </c>
      <c r="R413" s="2854"/>
      <c r="S413" s="2855">
        <v>44132</v>
      </c>
      <c r="T413" s="2855"/>
      <c r="U413" s="2854"/>
      <c r="V413" s="2868">
        <v>44867</v>
      </c>
      <c r="W413" s="2868"/>
      <c r="X413" s="2855"/>
      <c r="Y413" s="2854">
        <v>2022</v>
      </c>
      <c r="Z413" s="2854" t="s">
        <v>2981</v>
      </c>
      <c r="AA413" s="2857" t="s">
        <v>2982</v>
      </c>
      <c r="AB413" s="2854" t="s">
        <v>2983</v>
      </c>
      <c r="AC413" s="2854" t="s">
        <v>2984</v>
      </c>
      <c r="AD413" s="2854" t="s">
        <v>292</v>
      </c>
      <c r="AE413" s="2854" t="s">
        <v>2974</v>
      </c>
      <c r="AF413" s="2854"/>
    </row>
    <row r="414" spans="1:32" ht="15">
      <c r="A414" s="2852" t="s">
        <v>2967</v>
      </c>
      <c r="B414" s="2852" t="s">
        <v>2985</v>
      </c>
      <c r="C414" s="2852" t="s">
        <v>2986</v>
      </c>
      <c r="D414" s="2853" t="s">
        <v>2987</v>
      </c>
      <c r="E414" s="2853" t="s">
        <v>2988</v>
      </c>
      <c r="F414" s="2852" t="s">
        <v>2989</v>
      </c>
      <c r="G414" s="2852" t="s">
        <v>2990</v>
      </c>
      <c r="H414" s="2852">
        <v>3111</v>
      </c>
      <c r="I414" s="2854" t="s">
        <v>178</v>
      </c>
      <c r="J414" s="2854" t="s">
        <v>289</v>
      </c>
      <c r="K414" s="2854">
        <v>140</v>
      </c>
      <c r="L414" s="2854"/>
      <c r="M414" s="2854"/>
      <c r="N414" s="2855">
        <v>42430</v>
      </c>
      <c r="O414" s="2855">
        <v>42815</v>
      </c>
      <c r="P414" s="2855">
        <v>43276</v>
      </c>
      <c r="Q414" s="2855">
        <v>43640</v>
      </c>
      <c r="R414" s="2854"/>
      <c r="S414" s="2854"/>
      <c r="T414" s="2854"/>
      <c r="U414" s="2854"/>
      <c r="V414" s="2854"/>
      <c r="W414" s="2854"/>
      <c r="X414" s="2854"/>
      <c r="Y414" s="2854">
        <v>2022</v>
      </c>
      <c r="Z414" s="2854" t="s">
        <v>2991</v>
      </c>
      <c r="AA414" s="2857" t="s">
        <v>2992</v>
      </c>
      <c r="AB414" s="2854" t="s">
        <v>2993</v>
      </c>
      <c r="AC414" s="2854" t="s">
        <v>239</v>
      </c>
      <c r="AD414" s="2854" t="s">
        <v>292</v>
      </c>
      <c r="AE414" s="2854" t="s">
        <v>2974</v>
      </c>
      <c r="AF414" s="2854"/>
    </row>
    <row r="415" spans="1:32">
      <c r="A415" s="2852" t="s">
        <v>2967</v>
      </c>
      <c r="B415" s="2852" t="s">
        <v>2994</v>
      </c>
      <c r="C415" s="2852" t="s">
        <v>2995</v>
      </c>
      <c r="D415" s="2853" t="s">
        <v>2996</v>
      </c>
      <c r="E415" s="2853" t="s">
        <v>2997</v>
      </c>
      <c r="F415" s="2852" t="s">
        <v>2998</v>
      </c>
      <c r="G415" s="2852" t="s">
        <v>2999</v>
      </c>
      <c r="H415" s="2852">
        <v>3109</v>
      </c>
      <c r="I415" s="2854" t="s">
        <v>117</v>
      </c>
      <c r="J415" s="2854" t="s">
        <v>289</v>
      </c>
      <c r="K415" s="2854">
        <v>279</v>
      </c>
      <c r="L415" s="2854"/>
      <c r="M415" s="2855">
        <v>42115</v>
      </c>
      <c r="N415" s="2855">
        <v>42479</v>
      </c>
      <c r="O415" s="2855">
        <v>42843</v>
      </c>
      <c r="P415" s="2855">
        <v>43214</v>
      </c>
      <c r="Q415" s="2855">
        <v>43585</v>
      </c>
      <c r="R415" s="2854"/>
      <c r="S415" s="2854"/>
      <c r="T415" s="2854"/>
      <c r="U415" s="2854"/>
      <c r="V415" s="2854"/>
      <c r="W415" s="2854"/>
      <c r="X415" s="2854"/>
      <c r="Y415" s="2854">
        <v>2022</v>
      </c>
      <c r="Z415" s="2854" t="s">
        <v>3000</v>
      </c>
      <c r="AA415" s="2865" t="s">
        <v>3001</v>
      </c>
      <c r="AB415" s="2854" t="s">
        <v>2995</v>
      </c>
      <c r="AC415" s="2854" t="s">
        <v>239</v>
      </c>
      <c r="AD415" s="2854" t="s">
        <v>292</v>
      </c>
      <c r="AE415" s="2854" t="s">
        <v>2974</v>
      </c>
      <c r="AF415" s="2854"/>
    </row>
    <row r="416" spans="1:32">
      <c r="A416" s="2852" t="s">
        <v>2967</v>
      </c>
      <c r="B416" s="2852" t="s">
        <v>3002</v>
      </c>
      <c r="C416" s="2852" t="s">
        <v>3003</v>
      </c>
      <c r="D416" s="2853" t="s">
        <v>3004</v>
      </c>
      <c r="E416" s="2853" t="s">
        <v>3005</v>
      </c>
      <c r="F416" s="2852" t="s">
        <v>3006</v>
      </c>
      <c r="G416" s="2852" t="s">
        <v>2990</v>
      </c>
      <c r="H416" s="2852">
        <v>3111</v>
      </c>
      <c r="I416" s="2854" t="s">
        <v>211</v>
      </c>
      <c r="J416" s="2854" t="s">
        <v>289</v>
      </c>
      <c r="K416" s="2854">
        <v>20</v>
      </c>
      <c r="L416" s="2854"/>
      <c r="M416" s="2855">
        <v>42058</v>
      </c>
      <c r="N416" s="2854"/>
      <c r="O416" s="2854"/>
      <c r="P416" s="2854"/>
      <c r="Q416" s="2854"/>
      <c r="R416" s="2854"/>
      <c r="S416" s="2854"/>
      <c r="T416" s="2854"/>
      <c r="U416" s="2854"/>
      <c r="V416" s="2854"/>
      <c r="W416" s="2854"/>
      <c r="X416" s="2854"/>
      <c r="Y416" s="2854"/>
      <c r="Z416" s="2854"/>
      <c r="AA416" s="2854"/>
      <c r="AB416" s="2854"/>
      <c r="AC416" s="2854"/>
      <c r="AD416" s="2854" t="s">
        <v>292</v>
      </c>
      <c r="AE416" s="2854" t="s">
        <v>2974</v>
      </c>
      <c r="AF416" s="2854"/>
    </row>
    <row r="417" spans="1:32">
      <c r="A417" s="2852" t="s">
        <v>2967</v>
      </c>
      <c r="B417" s="2852" t="s">
        <v>3007</v>
      </c>
      <c r="C417" s="2852" t="s">
        <v>3008</v>
      </c>
      <c r="D417" s="2853" t="s">
        <v>3009</v>
      </c>
      <c r="E417" s="2853" t="s">
        <v>3010</v>
      </c>
      <c r="F417" s="2852" t="s">
        <v>3011</v>
      </c>
      <c r="G417" s="2852" t="s">
        <v>2973</v>
      </c>
      <c r="H417" s="2852">
        <v>3105</v>
      </c>
      <c r="I417" s="2854" t="s">
        <v>128</v>
      </c>
      <c r="J417" s="2854" t="s">
        <v>289</v>
      </c>
      <c r="K417" s="2854">
        <v>240</v>
      </c>
      <c r="L417" s="2855">
        <v>41961</v>
      </c>
      <c r="M417" s="2855">
        <v>42339</v>
      </c>
      <c r="N417" s="2855">
        <v>42710</v>
      </c>
      <c r="O417" s="2854"/>
      <c r="P417" s="2855">
        <v>43438</v>
      </c>
      <c r="Q417" s="2854"/>
      <c r="R417" s="2854"/>
      <c r="S417" s="2854"/>
      <c r="T417" s="2854"/>
      <c r="U417" s="2854"/>
      <c r="V417" s="2854"/>
      <c r="W417" s="2854"/>
      <c r="X417" s="2854"/>
      <c r="Y417" s="2854"/>
      <c r="Z417" s="2854" t="s">
        <v>3012</v>
      </c>
      <c r="AA417" s="2854" t="s">
        <v>3013</v>
      </c>
      <c r="AB417" s="2854"/>
      <c r="AC417" s="2854"/>
      <c r="AD417" s="2854" t="s">
        <v>292</v>
      </c>
      <c r="AE417" s="2854" t="s">
        <v>2974</v>
      </c>
      <c r="AF417" s="2854"/>
    </row>
    <row r="418" spans="1:32">
      <c r="A418" s="2852" t="s">
        <v>2967</v>
      </c>
      <c r="B418" s="2852" t="s">
        <v>3014</v>
      </c>
      <c r="C418" s="2852" t="s">
        <v>3015</v>
      </c>
      <c r="D418" s="2853" t="s">
        <v>3016</v>
      </c>
      <c r="E418" s="2853" t="s">
        <v>3017</v>
      </c>
      <c r="F418" s="2852" t="s">
        <v>3018</v>
      </c>
      <c r="G418" s="2852" t="s">
        <v>3019</v>
      </c>
      <c r="H418" s="2852">
        <v>3107</v>
      </c>
      <c r="I418" s="2854" t="s">
        <v>117</v>
      </c>
      <c r="J418" s="2854" t="s">
        <v>289</v>
      </c>
      <c r="K418" s="2854">
        <v>250</v>
      </c>
      <c r="L418" s="2854"/>
      <c r="M418" s="2855">
        <v>42051</v>
      </c>
      <c r="N418" s="2855">
        <v>42429</v>
      </c>
      <c r="O418" s="2854"/>
      <c r="P418" s="2854"/>
      <c r="Q418" s="2854"/>
      <c r="R418" s="2854"/>
      <c r="S418" s="2854"/>
      <c r="T418" s="2854"/>
      <c r="U418" s="2854"/>
      <c r="V418" s="2854"/>
      <c r="W418" s="2854"/>
      <c r="X418" s="2854"/>
      <c r="Y418" s="2854"/>
      <c r="Z418" s="2854"/>
      <c r="AA418" s="2854"/>
      <c r="AB418" s="2854"/>
      <c r="AC418" s="2854"/>
      <c r="AD418" s="2854" t="s">
        <v>292</v>
      </c>
      <c r="AE418" s="2854" t="s">
        <v>2974</v>
      </c>
      <c r="AF418" s="2854"/>
    </row>
    <row r="419" spans="1:32">
      <c r="A419" s="2852" t="s">
        <v>2967</v>
      </c>
      <c r="B419" s="2852" t="s">
        <v>3020</v>
      </c>
      <c r="C419" s="2852" t="s">
        <v>3021</v>
      </c>
      <c r="D419" s="2885" t="s">
        <v>3022</v>
      </c>
      <c r="E419" s="2853" t="s">
        <v>3023</v>
      </c>
      <c r="F419" s="2852" t="s">
        <v>3024</v>
      </c>
      <c r="G419" s="2852" t="s">
        <v>3025</v>
      </c>
      <c r="H419" s="2852">
        <v>3113</v>
      </c>
      <c r="I419" s="2854" t="s">
        <v>117</v>
      </c>
      <c r="J419" s="2854" t="s">
        <v>289</v>
      </c>
      <c r="K419" s="2854">
        <v>72</v>
      </c>
      <c r="L419" s="2854"/>
      <c r="M419" s="2854"/>
      <c r="N419" s="2855">
        <v>42650</v>
      </c>
      <c r="O419" s="2854"/>
      <c r="P419" s="2854"/>
      <c r="Q419" s="2854"/>
      <c r="R419" s="2854"/>
      <c r="S419" s="2855">
        <v>44113</v>
      </c>
      <c r="T419" s="2855"/>
      <c r="U419" s="2854"/>
      <c r="V419" s="2855">
        <v>44763</v>
      </c>
      <c r="W419" s="2855"/>
      <c r="X419" s="2855"/>
      <c r="Y419" s="2854">
        <v>2022</v>
      </c>
      <c r="Z419" s="2854" t="s">
        <v>3026</v>
      </c>
      <c r="AA419" s="2854" t="s">
        <v>3027</v>
      </c>
      <c r="AB419" s="2854" t="s">
        <v>3028</v>
      </c>
      <c r="AC419" s="2854" t="s">
        <v>3029</v>
      </c>
      <c r="AD419" s="2854" t="s">
        <v>292</v>
      </c>
      <c r="AE419" s="2854" t="s">
        <v>2974</v>
      </c>
      <c r="AF419" s="2854"/>
    </row>
    <row r="420" spans="1:32">
      <c r="A420" s="2852" t="s">
        <v>2967</v>
      </c>
      <c r="B420" s="2852" t="s">
        <v>3030</v>
      </c>
      <c r="C420" s="2852" t="s">
        <v>3031</v>
      </c>
      <c r="D420" s="2885" t="s">
        <v>3032</v>
      </c>
      <c r="E420" s="2853" t="s">
        <v>3033</v>
      </c>
      <c r="F420" s="2852" t="s">
        <v>3034</v>
      </c>
      <c r="G420" s="2852" t="s">
        <v>2990</v>
      </c>
      <c r="H420" s="2852">
        <v>3111</v>
      </c>
      <c r="I420" s="2854" t="s">
        <v>128</v>
      </c>
      <c r="J420" s="2854" t="s">
        <v>289</v>
      </c>
      <c r="K420" s="2854">
        <v>190</v>
      </c>
      <c r="L420" s="2854"/>
      <c r="M420" s="2854"/>
      <c r="N420" s="2854"/>
      <c r="O420" s="2854"/>
      <c r="P420" s="2854"/>
      <c r="Q420" s="2854"/>
      <c r="R420" s="2854"/>
      <c r="S420" s="2854"/>
      <c r="T420" s="2854"/>
      <c r="U420" s="2854"/>
      <c r="V420" s="2854"/>
      <c r="W420" s="2854"/>
      <c r="X420" s="2854"/>
      <c r="Y420" s="2854"/>
      <c r="Z420" s="2854"/>
      <c r="AA420" s="2854"/>
      <c r="AB420" s="2854"/>
      <c r="AC420" s="2854"/>
      <c r="AD420" s="2854" t="s">
        <v>292</v>
      </c>
      <c r="AE420" s="2854" t="s">
        <v>2974</v>
      </c>
      <c r="AF420" s="2854"/>
    </row>
    <row r="421" spans="1:32">
      <c r="A421" s="2845" t="s">
        <v>3035</v>
      </c>
      <c r="B421" s="2846" t="s">
        <v>3036</v>
      </c>
      <c r="C421" s="2845" t="s">
        <v>3037</v>
      </c>
      <c r="D421" s="2845" t="s">
        <v>381</v>
      </c>
      <c r="E421" s="2847" t="s">
        <v>3038</v>
      </c>
      <c r="F421" s="2845" t="s">
        <v>3039</v>
      </c>
      <c r="G421" s="2845" t="s">
        <v>10</v>
      </c>
      <c r="H421" s="2845">
        <v>3722</v>
      </c>
      <c r="I421" s="2849" t="s">
        <v>211</v>
      </c>
      <c r="J421" s="2849" t="s">
        <v>118</v>
      </c>
      <c r="K421" s="2849"/>
      <c r="L421" s="2849"/>
      <c r="M421" s="2849"/>
      <c r="N421" s="2849"/>
      <c r="O421" s="2849"/>
      <c r="P421" s="2849"/>
      <c r="Q421" s="2849"/>
      <c r="R421" s="2849"/>
      <c r="S421" s="2849"/>
      <c r="T421" s="2849"/>
      <c r="U421" s="2849"/>
      <c r="V421" s="2849"/>
      <c r="W421" s="2849"/>
      <c r="X421" s="2849"/>
      <c r="Y421" s="2849"/>
      <c r="Z421" s="2849"/>
      <c r="AA421" s="2849"/>
      <c r="AB421" s="2849"/>
      <c r="AC421" s="2849"/>
      <c r="AD421" s="2849" t="s">
        <v>121</v>
      </c>
      <c r="AE421" s="2849"/>
      <c r="AF421" s="2849"/>
    </row>
    <row r="422" spans="1:32">
      <c r="A422" s="2845" t="s">
        <v>3035</v>
      </c>
      <c r="B422" s="2846" t="s">
        <v>3040</v>
      </c>
      <c r="C422" s="2845" t="s">
        <v>3041</v>
      </c>
      <c r="D422" s="2847" t="s">
        <v>3042</v>
      </c>
      <c r="E422" s="2847" t="s">
        <v>3043</v>
      </c>
      <c r="F422" s="2845" t="s">
        <v>3044</v>
      </c>
      <c r="G422" s="2845" t="s">
        <v>10</v>
      </c>
      <c r="H422" s="2845">
        <v>3722</v>
      </c>
      <c r="I422" s="2849" t="s">
        <v>178</v>
      </c>
      <c r="J422" s="2849" t="s">
        <v>118</v>
      </c>
      <c r="K422" s="2849"/>
      <c r="L422" s="2849"/>
      <c r="M422" s="2849"/>
      <c r="N422" s="2849"/>
      <c r="O422" s="2849"/>
      <c r="P422" s="2849"/>
      <c r="Q422" s="2849"/>
      <c r="R422" s="2849"/>
      <c r="S422" s="2849"/>
      <c r="T422" s="2849"/>
      <c r="U422" s="2849"/>
      <c r="V422" s="2849"/>
      <c r="W422" s="2849"/>
      <c r="X422" s="2849"/>
      <c r="Y422" s="2849"/>
      <c r="Z422" s="2849"/>
      <c r="AA422" s="2849"/>
      <c r="AB422" s="2849"/>
      <c r="AC422" s="2849"/>
      <c r="AD422" s="2849" t="s">
        <v>121</v>
      </c>
      <c r="AE422" s="2849"/>
      <c r="AF422" s="2849"/>
    </row>
    <row r="423" spans="1:32" ht="15">
      <c r="A423" s="2845" t="s">
        <v>3035</v>
      </c>
      <c r="B423" s="2846" t="s">
        <v>3045</v>
      </c>
      <c r="C423" s="2848" t="s">
        <v>3046</v>
      </c>
      <c r="D423" s="2887" t="s">
        <v>3047</v>
      </c>
      <c r="E423" s="2847" t="s">
        <v>3048</v>
      </c>
      <c r="F423" s="2848" t="s">
        <v>3049</v>
      </c>
      <c r="G423" s="2845" t="s">
        <v>10</v>
      </c>
      <c r="H423" s="2845">
        <v>3722</v>
      </c>
      <c r="I423" s="2849" t="s">
        <v>117</v>
      </c>
      <c r="J423" s="2849" t="s">
        <v>118</v>
      </c>
      <c r="K423" s="2849">
        <v>52</v>
      </c>
      <c r="L423" s="2849"/>
      <c r="M423" s="2850">
        <v>42235</v>
      </c>
      <c r="N423" s="2850">
        <v>42620</v>
      </c>
      <c r="O423" s="2850">
        <v>42984</v>
      </c>
      <c r="P423" s="2850">
        <v>43348</v>
      </c>
      <c r="Q423" s="2849"/>
      <c r="R423" s="2849"/>
      <c r="S423" s="2849"/>
      <c r="T423" s="2849"/>
      <c r="U423" s="2849"/>
      <c r="V423" s="2850">
        <v>44727</v>
      </c>
      <c r="W423" s="2850"/>
      <c r="X423" s="2850"/>
      <c r="Y423" s="2849">
        <v>2022</v>
      </c>
      <c r="Z423" s="2849" t="s">
        <v>3050</v>
      </c>
      <c r="AA423" s="2875" t="s">
        <v>3051</v>
      </c>
      <c r="AB423" s="2849" t="s">
        <v>3046</v>
      </c>
      <c r="AC423" s="2849" t="s">
        <v>3052</v>
      </c>
      <c r="AD423" s="2849" t="s">
        <v>121</v>
      </c>
      <c r="AE423" s="2849"/>
      <c r="AF423" s="2849"/>
    </row>
    <row r="424" spans="1:32">
      <c r="A424" s="2852" t="s">
        <v>3053</v>
      </c>
      <c r="B424" s="2852" t="s">
        <v>3054</v>
      </c>
      <c r="C424" s="2852" t="s">
        <v>750</v>
      </c>
      <c r="D424" s="2852" t="s">
        <v>504</v>
      </c>
      <c r="E424" s="2853" t="s">
        <v>751</v>
      </c>
      <c r="F424" s="2852" t="s">
        <v>3055</v>
      </c>
      <c r="G424" s="2852" t="s">
        <v>3056</v>
      </c>
      <c r="H424" s="2852">
        <v>3011</v>
      </c>
      <c r="I424" s="2854" t="s">
        <v>220</v>
      </c>
      <c r="J424" s="2854" t="s">
        <v>1</v>
      </c>
      <c r="K424" s="2854"/>
      <c r="L424" s="2854"/>
      <c r="M424" s="2854"/>
      <c r="N424" s="2854"/>
      <c r="O424" s="2854"/>
      <c r="P424" s="2854"/>
      <c r="Q424" s="2854"/>
      <c r="R424" s="2854"/>
      <c r="S424" s="2854"/>
      <c r="T424" s="2854"/>
      <c r="U424" s="2854"/>
      <c r="V424" s="2854"/>
      <c r="W424" s="2854"/>
      <c r="X424" s="2854"/>
      <c r="Y424" s="2854"/>
      <c r="Z424" s="2854"/>
      <c r="AA424" s="2854"/>
      <c r="AB424" s="2854"/>
      <c r="AC424" s="2854"/>
      <c r="AD424" s="2854" t="s">
        <v>452</v>
      </c>
      <c r="AE424" s="2854" t="s">
        <v>3057</v>
      </c>
      <c r="AF424" s="2854"/>
    </row>
    <row r="425" spans="1:32">
      <c r="A425" s="2852" t="s">
        <v>3053</v>
      </c>
      <c r="B425" s="2852" t="s">
        <v>3058</v>
      </c>
      <c r="C425" s="2884" t="s">
        <v>3059</v>
      </c>
      <c r="D425" s="2885" t="s">
        <v>3060</v>
      </c>
      <c r="E425" s="2853" t="s">
        <v>3061</v>
      </c>
      <c r="F425" s="2852" t="s">
        <v>3062</v>
      </c>
      <c r="G425" s="2852" t="s">
        <v>3063</v>
      </c>
      <c r="H425" s="2852">
        <v>3019</v>
      </c>
      <c r="I425" s="2854" t="s">
        <v>117</v>
      </c>
      <c r="J425" s="2854" t="s">
        <v>1</v>
      </c>
      <c r="K425" s="2854"/>
      <c r="L425" s="2854"/>
      <c r="M425" s="2855">
        <v>42228</v>
      </c>
      <c r="N425" s="2854"/>
      <c r="O425" s="2854"/>
      <c r="P425" s="2854"/>
      <c r="Q425" s="2854"/>
      <c r="R425" s="2854"/>
      <c r="S425" s="2855">
        <v>43970</v>
      </c>
      <c r="T425" s="2855"/>
      <c r="U425" s="2854"/>
      <c r="V425" s="2854"/>
      <c r="W425" s="2854"/>
      <c r="X425" s="2854"/>
      <c r="Y425" s="2854">
        <v>2022</v>
      </c>
      <c r="Z425" s="2854" t="s">
        <v>3064</v>
      </c>
      <c r="AA425" s="2854" t="s">
        <v>3065</v>
      </c>
      <c r="AB425" s="2854" t="s">
        <v>3066</v>
      </c>
      <c r="AC425" s="2854" t="s">
        <v>949</v>
      </c>
      <c r="AD425" s="2854" t="s">
        <v>452</v>
      </c>
      <c r="AE425" s="2854" t="s">
        <v>3057</v>
      </c>
      <c r="AF425" s="2854"/>
    </row>
    <row r="426" spans="1:32">
      <c r="A426" s="2852" t="s">
        <v>3053</v>
      </c>
      <c r="B426" s="2852" t="s">
        <v>3067</v>
      </c>
      <c r="C426" s="2884" t="s">
        <v>3068</v>
      </c>
      <c r="D426" s="2885" t="s">
        <v>3069</v>
      </c>
      <c r="E426" s="2853" t="s">
        <v>3070</v>
      </c>
      <c r="F426" s="2852" t="s">
        <v>3071</v>
      </c>
      <c r="G426" s="2852" t="s">
        <v>3063</v>
      </c>
      <c r="H426" s="2852">
        <v>3019</v>
      </c>
      <c r="I426" s="2854" t="s">
        <v>128</v>
      </c>
      <c r="J426" s="2854" t="s">
        <v>1</v>
      </c>
      <c r="K426" s="2854"/>
      <c r="L426" s="2855">
        <v>41836</v>
      </c>
      <c r="M426" s="2854"/>
      <c r="N426" s="2854"/>
      <c r="O426" s="2854"/>
      <c r="P426" s="2854"/>
      <c r="Q426" s="2854"/>
      <c r="R426" s="2854"/>
      <c r="S426" s="2855">
        <v>44085</v>
      </c>
      <c r="T426" s="2855"/>
      <c r="U426" s="2855">
        <v>44480</v>
      </c>
      <c r="V426" s="2855"/>
      <c r="W426" s="2855"/>
      <c r="X426" s="2855"/>
      <c r="Y426" s="2854">
        <v>2022</v>
      </c>
      <c r="Z426" s="2854" t="s">
        <v>3072</v>
      </c>
      <c r="AA426" s="2865" t="s">
        <v>3073</v>
      </c>
      <c r="AB426" s="2854" t="s">
        <v>3068</v>
      </c>
      <c r="AC426" s="2854" t="s">
        <v>3074</v>
      </c>
      <c r="AD426" s="2854" t="s">
        <v>452</v>
      </c>
      <c r="AE426" s="2854" t="s">
        <v>3057</v>
      </c>
      <c r="AF426" s="2854"/>
    </row>
    <row r="427" spans="1:32">
      <c r="A427" s="2852" t="s">
        <v>3053</v>
      </c>
      <c r="B427" s="2852" t="s">
        <v>3075</v>
      </c>
      <c r="C427" s="2884" t="s">
        <v>3076</v>
      </c>
      <c r="D427" s="2853" t="s">
        <v>3077</v>
      </c>
      <c r="E427" s="2853" t="s">
        <v>3078</v>
      </c>
      <c r="F427" s="2852" t="s">
        <v>3079</v>
      </c>
      <c r="G427" s="2852" t="s">
        <v>3056</v>
      </c>
      <c r="H427" s="2852">
        <v>3011</v>
      </c>
      <c r="I427" s="2854" t="s">
        <v>117</v>
      </c>
      <c r="J427" s="2854" t="s">
        <v>1</v>
      </c>
      <c r="K427" s="2854"/>
      <c r="L427" s="2854"/>
      <c r="M427" s="2855">
        <v>42152</v>
      </c>
      <c r="N427" s="2855">
        <v>42418</v>
      </c>
      <c r="O427" s="2854"/>
      <c r="P427" s="2854"/>
      <c r="Q427" s="2854"/>
      <c r="R427" s="2854"/>
      <c r="S427" s="2854"/>
      <c r="T427" s="2854"/>
      <c r="U427" s="2854"/>
      <c r="V427" s="2854"/>
      <c r="W427" s="2854"/>
      <c r="X427" s="2854"/>
      <c r="Y427" s="2854"/>
      <c r="Z427" s="2854"/>
      <c r="AA427" s="2854"/>
      <c r="AB427" s="2854"/>
      <c r="AC427" s="2854"/>
      <c r="AD427" s="2854" t="s">
        <v>452</v>
      </c>
      <c r="AE427" s="2854" t="s">
        <v>3057</v>
      </c>
      <c r="AF427" s="2854"/>
    </row>
    <row r="428" spans="1:32" ht="15">
      <c r="A428" s="2852" t="s">
        <v>3053</v>
      </c>
      <c r="B428" s="2852" t="s">
        <v>3080</v>
      </c>
      <c r="C428" s="2852" t="s">
        <v>3081</v>
      </c>
      <c r="D428" s="2853" t="s">
        <v>3082</v>
      </c>
      <c r="E428" s="2853" t="s">
        <v>3083</v>
      </c>
      <c r="F428" s="2852" t="s">
        <v>3084</v>
      </c>
      <c r="G428" s="2852" t="s">
        <v>8</v>
      </c>
      <c r="H428" s="2852">
        <v>3032</v>
      </c>
      <c r="I428" s="2854" t="s">
        <v>117</v>
      </c>
      <c r="J428" s="2854" t="s">
        <v>1</v>
      </c>
      <c r="K428" s="2854">
        <v>200</v>
      </c>
      <c r="L428" s="2855">
        <v>41807</v>
      </c>
      <c r="M428" s="2855">
        <v>42171</v>
      </c>
      <c r="N428" s="2855">
        <v>42542</v>
      </c>
      <c r="O428" s="2855">
        <v>42906</v>
      </c>
      <c r="P428" s="2854"/>
      <c r="Q428" s="2854"/>
      <c r="R428" s="2854"/>
      <c r="S428" s="2854"/>
      <c r="T428" s="2854"/>
      <c r="U428" s="2854"/>
      <c r="V428" s="2855">
        <v>44754</v>
      </c>
      <c r="W428" s="2855">
        <v>45118</v>
      </c>
      <c r="X428" s="2855"/>
      <c r="Y428" s="2854">
        <v>2023</v>
      </c>
      <c r="Z428" s="2854" t="s">
        <v>3085</v>
      </c>
      <c r="AA428" s="2866" t="s">
        <v>3086</v>
      </c>
      <c r="AB428" s="2854">
        <v>431789451</v>
      </c>
      <c r="AC428" s="2854"/>
      <c r="AD428" s="2854" t="s">
        <v>452</v>
      </c>
      <c r="AE428" s="2854" t="s">
        <v>3057</v>
      </c>
      <c r="AF428" s="2854" t="s">
        <v>3087</v>
      </c>
    </row>
    <row r="429" spans="1:32">
      <c r="A429" s="2852" t="s">
        <v>3053</v>
      </c>
      <c r="B429" s="2852" t="s">
        <v>3088</v>
      </c>
      <c r="C429" s="2884" t="s">
        <v>3089</v>
      </c>
      <c r="D429" s="2853" t="s">
        <v>3090</v>
      </c>
      <c r="E429" s="2853" t="s">
        <v>3091</v>
      </c>
      <c r="F429" s="2852" t="s">
        <v>3092</v>
      </c>
      <c r="G429" s="2852" t="s">
        <v>3063</v>
      </c>
      <c r="H429" s="2852">
        <v>3019</v>
      </c>
      <c r="I429" s="2854" t="s">
        <v>211</v>
      </c>
      <c r="J429" s="2854" t="s">
        <v>1</v>
      </c>
      <c r="K429" s="2854"/>
      <c r="L429" s="2854"/>
      <c r="M429" s="2854"/>
      <c r="N429" s="2854"/>
      <c r="O429" s="2854"/>
      <c r="P429" s="2854"/>
      <c r="Q429" s="2854"/>
      <c r="R429" s="2854"/>
      <c r="S429" s="2854"/>
      <c r="T429" s="2854"/>
      <c r="U429" s="2854"/>
      <c r="V429" s="2854"/>
      <c r="W429" s="2854"/>
      <c r="X429" s="2854"/>
      <c r="Y429" s="2854"/>
      <c r="Z429" s="2854"/>
      <c r="AA429" s="2854"/>
      <c r="AB429" s="2854"/>
      <c r="AC429" s="2854"/>
      <c r="AD429" s="2854" t="s">
        <v>452</v>
      </c>
      <c r="AE429" s="2854" t="s">
        <v>3057</v>
      </c>
      <c r="AF429" s="2854"/>
    </row>
    <row r="430" spans="1:32">
      <c r="A430" s="2852" t="s">
        <v>3053</v>
      </c>
      <c r="B430" s="2852" t="s">
        <v>3093</v>
      </c>
      <c r="C430" s="2884" t="s">
        <v>3094</v>
      </c>
      <c r="D430" s="2852" t="s">
        <v>381</v>
      </c>
      <c r="E430" s="2853" t="s">
        <v>3095</v>
      </c>
      <c r="F430" s="2852" t="s">
        <v>3096</v>
      </c>
      <c r="G430" s="2852" t="s">
        <v>3056</v>
      </c>
      <c r="H430" s="2852">
        <v>3011</v>
      </c>
      <c r="I430" s="2854" t="s">
        <v>359</v>
      </c>
      <c r="J430" s="2854" t="s">
        <v>1</v>
      </c>
      <c r="K430" s="2854">
        <v>60</v>
      </c>
      <c r="L430" s="2854"/>
      <c r="M430" s="2854"/>
      <c r="N430" s="2855">
        <v>42583</v>
      </c>
      <c r="O430" s="2854"/>
      <c r="P430" s="2855">
        <v>43327</v>
      </c>
      <c r="Q430" s="2854"/>
      <c r="R430" s="2854"/>
      <c r="S430" s="2854"/>
      <c r="T430" s="2854"/>
      <c r="U430" s="2854"/>
      <c r="V430" s="2855">
        <v>44784</v>
      </c>
      <c r="W430" s="2855"/>
      <c r="X430" s="2855"/>
      <c r="Y430" s="2854">
        <v>2022</v>
      </c>
      <c r="Z430" s="2854" t="s">
        <v>3097</v>
      </c>
      <c r="AA430" s="2865" t="s">
        <v>3098</v>
      </c>
      <c r="AB430" s="2854" t="s">
        <v>3099</v>
      </c>
      <c r="AC430" s="2854" t="s">
        <v>3100</v>
      </c>
      <c r="AD430" s="2854" t="s">
        <v>452</v>
      </c>
      <c r="AE430" s="2854" t="s">
        <v>3057</v>
      </c>
      <c r="AF430" s="2854"/>
    </row>
    <row r="431" spans="1:32">
      <c r="A431" s="2852" t="s">
        <v>3053</v>
      </c>
      <c r="B431" s="2852" t="s">
        <v>3101</v>
      </c>
      <c r="C431" s="2852" t="s">
        <v>3102</v>
      </c>
      <c r="D431" s="2852" t="s">
        <v>504</v>
      </c>
      <c r="E431" s="2853" t="s">
        <v>3103</v>
      </c>
      <c r="F431" s="2852" t="s">
        <v>3104</v>
      </c>
      <c r="G431" s="2852" t="s">
        <v>3063</v>
      </c>
      <c r="H431" s="2852">
        <v>3019</v>
      </c>
      <c r="I431" s="2854" t="s">
        <v>220</v>
      </c>
      <c r="J431" s="2854" t="s">
        <v>1</v>
      </c>
      <c r="K431" s="2854"/>
      <c r="L431" s="2854"/>
      <c r="M431" s="2854"/>
      <c r="N431" s="2854"/>
      <c r="O431" s="2854"/>
      <c r="P431" s="2854"/>
      <c r="Q431" s="2854"/>
      <c r="R431" s="2854"/>
      <c r="S431" s="2854"/>
      <c r="T431" s="2854"/>
      <c r="U431" s="2854"/>
      <c r="V431" s="2854"/>
      <c r="W431" s="2854"/>
      <c r="X431" s="2854"/>
      <c r="Y431" s="2854"/>
      <c r="Z431" s="2854"/>
      <c r="AA431" s="2854"/>
      <c r="AB431" s="2854"/>
      <c r="AC431" s="2854"/>
      <c r="AD431" s="2854" t="s">
        <v>452</v>
      </c>
      <c r="AE431" s="2854" t="s">
        <v>3057</v>
      </c>
      <c r="AF431" s="2854"/>
    </row>
    <row r="432" spans="1:32">
      <c r="A432" s="2852" t="s">
        <v>3053</v>
      </c>
      <c r="B432" s="2852" t="s">
        <v>3105</v>
      </c>
      <c r="C432" s="2852" t="s">
        <v>3106</v>
      </c>
      <c r="D432" s="2853" t="s">
        <v>3107</v>
      </c>
      <c r="E432" s="2853" t="s">
        <v>3108</v>
      </c>
      <c r="F432" s="2852" t="s">
        <v>3109</v>
      </c>
      <c r="G432" s="2852" t="s">
        <v>3110</v>
      </c>
      <c r="H432" s="2852">
        <v>3013</v>
      </c>
      <c r="I432" s="2854" t="s">
        <v>211</v>
      </c>
      <c r="J432" s="2854" t="s">
        <v>1</v>
      </c>
      <c r="K432" s="2854"/>
      <c r="L432" s="2854"/>
      <c r="M432" s="2854"/>
      <c r="N432" s="2854"/>
      <c r="O432" s="2854"/>
      <c r="P432" s="2854"/>
      <c r="Q432" s="2854"/>
      <c r="R432" s="2854"/>
      <c r="S432" s="2854"/>
      <c r="T432" s="2854"/>
      <c r="U432" s="2854"/>
      <c r="V432" s="2854"/>
      <c r="W432" s="2854"/>
      <c r="X432" s="2854"/>
      <c r="Y432" s="2854"/>
      <c r="Z432" s="2854"/>
      <c r="AA432" s="2854"/>
      <c r="AB432" s="2854"/>
      <c r="AC432" s="2854"/>
      <c r="AD432" s="2854" t="s">
        <v>452</v>
      </c>
      <c r="AE432" s="2854" t="s">
        <v>3057</v>
      </c>
      <c r="AF432" s="2854"/>
    </row>
    <row r="433" spans="1:32">
      <c r="A433" s="2845" t="s">
        <v>3111</v>
      </c>
      <c r="B433" s="2846" t="s">
        <v>3112</v>
      </c>
      <c r="C433" s="2848" t="s">
        <v>3113</v>
      </c>
      <c r="D433" s="2861" t="s">
        <v>1062</v>
      </c>
      <c r="E433" s="2847" t="s">
        <v>3114</v>
      </c>
      <c r="F433" s="2848" t="s">
        <v>3115</v>
      </c>
      <c r="G433" s="2845" t="s">
        <v>3116</v>
      </c>
      <c r="H433" s="2845">
        <v>3134</v>
      </c>
      <c r="I433" s="2849" t="s">
        <v>128</v>
      </c>
      <c r="J433" s="2849" t="s">
        <v>289</v>
      </c>
      <c r="K433" s="2849"/>
      <c r="L433" s="2849"/>
      <c r="M433" s="2849"/>
      <c r="N433" s="2849"/>
      <c r="O433" s="2849"/>
      <c r="P433" s="2849"/>
      <c r="Q433" s="2849"/>
      <c r="R433" s="2849"/>
      <c r="S433" s="2849"/>
      <c r="T433" s="2849"/>
      <c r="U433" s="2849"/>
      <c r="V433" s="2849"/>
      <c r="W433" s="2849"/>
      <c r="X433" s="2849"/>
      <c r="Y433" s="2849"/>
      <c r="Z433" s="2849"/>
      <c r="AA433" s="2849"/>
      <c r="AB433" s="2849"/>
      <c r="AC433" s="2849"/>
      <c r="AD433" s="2849" t="s">
        <v>121</v>
      </c>
      <c r="AE433" s="2849"/>
      <c r="AF433" s="2849"/>
    </row>
    <row r="434" spans="1:32">
      <c r="A434" s="2845" t="s">
        <v>3111</v>
      </c>
      <c r="B434" s="2846" t="s">
        <v>3117</v>
      </c>
      <c r="C434" s="2848" t="s">
        <v>3118</v>
      </c>
      <c r="D434" s="2861" t="s">
        <v>3119</v>
      </c>
      <c r="E434" s="2847" t="s">
        <v>3120</v>
      </c>
      <c r="F434" s="2848" t="s">
        <v>3121</v>
      </c>
      <c r="G434" s="2845" t="s">
        <v>3122</v>
      </c>
      <c r="H434" s="2845">
        <v>3136</v>
      </c>
      <c r="I434" s="2849" t="s">
        <v>220</v>
      </c>
      <c r="J434" s="2849" t="s">
        <v>289</v>
      </c>
      <c r="K434" s="2849"/>
      <c r="L434" s="2849"/>
      <c r="M434" s="2849"/>
      <c r="N434" s="2849"/>
      <c r="O434" s="2849"/>
      <c r="P434" s="2849"/>
      <c r="Q434" s="2849"/>
      <c r="R434" s="2849"/>
      <c r="S434" s="2849"/>
      <c r="T434" s="2849"/>
      <c r="U434" s="2849"/>
      <c r="V434" s="2849"/>
      <c r="W434" s="2849"/>
      <c r="X434" s="2849"/>
      <c r="Y434" s="2849"/>
      <c r="Z434" s="2863" t="s">
        <v>3123</v>
      </c>
      <c r="AA434" s="2864" t="s">
        <v>3124</v>
      </c>
      <c r="AB434" s="2849"/>
      <c r="AC434" s="2849"/>
      <c r="AD434" s="2849" t="s">
        <v>121</v>
      </c>
      <c r="AE434" s="2849"/>
      <c r="AF434" s="2849"/>
    </row>
    <row r="435" spans="1:32">
      <c r="A435" s="2845" t="s">
        <v>3111</v>
      </c>
      <c r="B435" s="2846" t="s">
        <v>3125</v>
      </c>
      <c r="C435" s="2845" t="s">
        <v>3126</v>
      </c>
      <c r="D435" s="2847" t="s">
        <v>3127</v>
      </c>
      <c r="E435" s="2847" t="s">
        <v>3128</v>
      </c>
      <c r="F435" s="2845" t="s">
        <v>3129</v>
      </c>
      <c r="G435" s="2845" t="s">
        <v>3130</v>
      </c>
      <c r="H435" s="2845">
        <v>3136</v>
      </c>
      <c r="I435" s="2849" t="s">
        <v>211</v>
      </c>
      <c r="J435" s="2849" t="s">
        <v>289</v>
      </c>
      <c r="K435" s="2849"/>
      <c r="L435" s="2849"/>
      <c r="M435" s="2849"/>
      <c r="N435" s="2849"/>
      <c r="O435" s="2849"/>
      <c r="P435" s="2849"/>
      <c r="Q435" s="2849"/>
      <c r="R435" s="2849"/>
      <c r="S435" s="2849"/>
      <c r="T435" s="2849"/>
      <c r="U435" s="2849"/>
      <c r="V435" s="2849"/>
      <c r="W435" s="2849"/>
      <c r="X435" s="2849"/>
      <c r="Y435" s="2849"/>
      <c r="Z435" s="2849"/>
      <c r="AA435" s="2849"/>
      <c r="AB435" s="2849"/>
      <c r="AC435" s="2849"/>
      <c r="AD435" s="2849" t="s">
        <v>121</v>
      </c>
      <c r="AE435" s="2849"/>
      <c r="AF435" s="2849"/>
    </row>
    <row r="436" spans="1:32">
      <c r="A436" s="2845" t="s">
        <v>3111</v>
      </c>
      <c r="B436" s="2846" t="s">
        <v>3131</v>
      </c>
      <c r="C436" s="2848" t="s">
        <v>3132</v>
      </c>
      <c r="D436" s="2861" t="s">
        <v>3133</v>
      </c>
      <c r="E436" s="2847" t="s">
        <v>3134</v>
      </c>
      <c r="F436" s="2848" t="s">
        <v>3135</v>
      </c>
      <c r="G436" s="2845" t="s">
        <v>3136</v>
      </c>
      <c r="H436" s="2845">
        <v>3135</v>
      </c>
      <c r="I436" s="2849" t="s">
        <v>117</v>
      </c>
      <c r="J436" s="2849" t="s">
        <v>289</v>
      </c>
      <c r="K436" s="2849"/>
      <c r="L436" s="2849"/>
      <c r="M436" s="2849"/>
      <c r="N436" s="2849"/>
      <c r="O436" s="2849"/>
      <c r="P436" s="2849"/>
      <c r="Q436" s="2849"/>
      <c r="R436" s="2849"/>
      <c r="S436" s="2849"/>
      <c r="T436" s="2849"/>
      <c r="U436" s="2849"/>
      <c r="V436" s="2849"/>
      <c r="W436" s="2849"/>
      <c r="X436" s="2849"/>
      <c r="Y436" s="2849"/>
      <c r="Z436" s="2849"/>
      <c r="AA436" s="2849"/>
      <c r="AB436" s="2849"/>
      <c r="AC436" s="2849"/>
      <c r="AD436" s="2849" t="s">
        <v>121</v>
      </c>
      <c r="AE436" s="2849"/>
      <c r="AF436" s="2849"/>
    </row>
    <row r="437" spans="1:32">
      <c r="A437" s="2845" t="s">
        <v>3111</v>
      </c>
      <c r="B437" s="2846" t="s">
        <v>3137</v>
      </c>
      <c r="C437" s="2848" t="s">
        <v>3138</v>
      </c>
      <c r="D437" s="2861" t="s">
        <v>3139</v>
      </c>
      <c r="E437" s="2847" t="s">
        <v>3140</v>
      </c>
      <c r="F437" s="2848" t="s">
        <v>3141</v>
      </c>
      <c r="G437" s="2845" t="s">
        <v>3142</v>
      </c>
      <c r="H437" s="2845">
        <v>3136</v>
      </c>
      <c r="I437" s="2849" t="s">
        <v>178</v>
      </c>
      <c r="J437" s="2849" t="s">
        <v>289</v>
      </c>
      <c r="K437" s="2849"/>
      <c r="L437" s="2849"/>
      <c r="M437" s="2849"/>
      <c r="N437" s="2849"/>
      <c r="O437" s="2849"/>
      <c r="P437" s="2849"/>
      <c r="Q437" s="2849"/>
      <c r="R437" s="2849"/>
      <c r="S437" s="2849"/>
      <c r="T437" s="2849"/>
      <c r="U437" s="2849"/>
      <c r="V437" s="2849"/>
      <c r="W437" s="2849"/>
      <c r="X437" s="2849"/>
      <c r="Y437" s="2849"/>
      <c r="Z437" s="2849"/>
      <c r="AA437" s="2849"/>
      <c r="AB437" s="2849"/>
      <c r="AC437" s="2849"/>
      <c r="AD437" s="2849" t="s">
        <v>121</v>
      </c>
      <c r="AE437" s="2849"/>
      <c r="AF437" s="2849"/>
    </row>
    <row r="438" spans="1:32">
      <c r="A438" s="2845" t="s">
        <v>3111</v>
      </c>
      <c r="B438" s="2846" t="s">
        <v>3143</v>
      </c>
      <c r="C438" s="2845" t="s">
        <v>3144</v>
      </c>
      <c r="D438" s="2847" t="s">
        <v>3145</v>
      </c>
      <c r="E438" s="2847" t="s">
        <v>3146</v>
      </c>
      <c r="F438" s="2845" t="s">
        <v>3147</v>
      </c>
      <c r="G438" s="2845" t="s">
        <v>3122</v>
      </c>
      <c r="H438" s="2845">
        <v>3136</v>
      </c>
      <c r="I438" s="2849" t="s">
        <v>117</v>
      </c>
      <c r="J438" s="2849" t="s">
        <v>289</v>
      </c>
      <c r="K438" s="2849">
        <v>99</v>
      </c>
      <c r="L438" s="2849"/>
      <c r="M438" s="2849"/>
      <c r="N438" s="2849"/>
      <c r="O438" s="2849"/>
      <c r="P438" s="2849"/>
      <c r="Q438" s="2849"/>
      <c r="R438" s="2849"/>
      <c r="S438" s="2849"/>
      <c r="T438" s="2849"/>
      <c r="U438" s="2849"/>
      <c r="V438" s="2849"/>
      <c r="W438" s="2849"/>
      <c r="X438" s="2849"/>
      <c r="Y438" s="2849">
        <v>2022</v>
      </c>
      <c r="Z438" s="2849" t="s">
        <v>3148</v>
      </c>
      <c r="AA438" s="2860" t="s">
        <v>3149</v>
      </c>
      <c r="AB438" s="2849" t="s">
        <v>3150</v>
      </c>
      <c r="AC438" s="2849" t="s">
        <v>3151</v>
      </c>
      <c r="AD438" s="2849" t="s">
        <v>121</v>
      </c>
      <c r="AE438" s="2849"/>
      <c r="AF438" s="2849"/>
    </row>
    <row r="439" spans="1:32">
      <c r="A439" s="2845" t="s">
        <v>3111</v>
      </c>
      <c r="B439" s="2846" t="s">
        <v>3152</v>
      </c>
      <c r="C439" s="2845" t="s">
        <v>3153</v>
      </c>
      <c r="D439" s="2847" t="s">
        <v>3154</v>
      </c>
      <c r="E439" s="2847" t="s">
        <v>3155</v>
      </c>
      <c r="F439" s="2845" t="s">
        <v>3156</v>
      </c>
      <c r="G439" s="2845" t="s">
        <v>3157</v>
      </c>
      <c r="H439" s="2845">
        <v>3134</v>
      </c>
      <c r="I439" s="2849" t="s">
        <v>178</v>
      </c>
      <c r="J439" s="2849" t="s">
        <v>289</v>
      </c>
      <c r="K439" s="2849"/>
      <c r="L439" s="2849"/>
      <c r="M439" s="2849"/>
      <c r="N439" s="2849"/>
      <c r="O439" s="2849"/>
      <c r="P439" s="2849"/>
      <c r="Q439" s="2849"/>
      <c r="R439" s="2849"/>
      <c r="S439" s="2849"/>
      <c r="T439" s="2849"/>
      <c r="U439" s="2849"/>
      <c r="V439" s="2849"/>
      <c r="W439" s="2849"/>
      <c r="X439" s="2849"/>
      <c r="Y439" s="2849"/>
      <c r="Z439" s="2849"/>
      <c r="AA439" s="2849"/>
      <c r="AB439" s="2849"/>
      <c r="AC439" s="2849"/>
      <c r="AD439" s="2849" t="s">
        <v>121</v>
      </c>
      <c r="AE439" s="2849"/>
      <c r="AF439" s="2849"/>
    </row>
    <row r="440" spans="1:32">
      <c r="A440" s="2845" t="s">
        <v>3111</v>
      </c>
      <c r="B440" s="2846" t="s">
        <v>3158</v>
      </c>
      <c r="C440" s="2845" t="s">
        <v>3159</v>
      </c>
      <c r="D440" s="2847" t="s">
        <v>3160</v>
      </c>
      <c r="E440" s="2847" t="s">
        <v>3161</v>
      </c>
      <c r="F440" s="2845" t="s">
        <v>3162</v>
      </c>
      <c r="G440" s="2845" t="s">
        <v>3116</v>
      </c>
      <c r="H440" s="2845">
        <v>3134</v>
      </c>
      <c r="I440" s="2849" t="s">
        <v>117</v>
      </c>
      <c r="J440" s="2849" t="s">
        <v>289</v>
      </c>
      <c r="K440" s="2849"/>
      <c r="L440" s="2849"/>
      <c r="M440" s="2849"/>
      <c r="N440" s="2849"/>
      <c r="O440" s="2849"/>
      <c r="P440" s="2849"/>
      <c r="Q440" s="2849"/>
      <c r="R440" s="2849"/>
      <c r="S440" s="2849"/>
      <c r="T440" s="2849"/>
      <c r="U440" s="2849"/>
      <c r="V440" s="2849"/>
      <c r="W440" s="2849"/>
      <c r="X440" s="2849"/>
      <c r="Y440" s="2849"/>
      <c r="Z440" s="2849"/>
      <c r="AA440" s="2849"/>
      <c r="AB440" s="2849"/>
      <c r="AC440" s="2849"/>
      <c r="AD440" s="2849" t="s">
        <v>121</v>
      </c>
      <c r="AE440" s="2849"/>
      <c r="AF440" s="2849"/>
    </row>
    <row r="441" spans="1:32">
      <c r="A441" s="2845" t="s">
        <v>3111</v>
      </c>
      <c r="B441" s="2846" t="s">
        <v>3163</v>
      </c>
      <c r="C441" s="2845" t="s">
        <v>3164</v>
      </c>
      <c r="D441" s="2847" t="s">
        <v>3165</v>
      </c>
      <c r="E441" s="2847" t="s">
        <v>3166</v>
      </c>
      <c r="F441" s="2845" t="s">
        <v>3167</v>
      </c>
      <c r="G441" s="2845" t="s">
        <v>3116</v>
      </c>
      <c r="H441" s="2845">
        <v>3134</v>
      </c>
      <c r="I441" s="2849" t="s">
        <v>117</v>
      </c>
      <c r="J441" s="2849" t="s">
        <v>289</v>
      </c>
      <c r="K441" s="2849"/>
      <c r="L441" s="2849"/>
      <c r="M441" s="2849"/>
      <c r="N441" s="2850">
        <v>42647</v>
      </c>
      <c r="O441" s="2850">
        <v>43024</v>
      </c>
      <c r="P441" s="2849"/>
      <c r="Q441" s="2850">
        <v>43711</v>
      </c>
      <c r="R441" s="2849"/>
      <c r="S441" s="2850">
        <v>44123</v>
      </c>
      <c r="T441" s="2850"/>
      <c r="U441" s="2850">
        <v>44508</v>
      </c>
      <c r="V441" s="2868">
        <v>44837</v>
      </c>
      <c r="W441" s="2868"/>
      <c r="X441" s="2850"/>
      <c r="Y441" s="2849"/>
      <c r="Z441" s="2849" t="s">
        <v>3168</v>
      </c>
      <c r="AA441" s="2860" t="s">
        <v>3169</v>
      </c>
      <c r="AB441" s="2849" t="s">
        <v>3170</v>
      </c>
      <c r="AC441" s="2849"/>
      <c r="AD441" s="2849" t="s">
        <v>121</v>
      </c>
      <c r="AE441" s="2849"/>
      <c r="AF441" s="2849"/>
    </row>
    <row r="442" spans="1:32">
      <c r="A442" s="2845" t="s">
        <v>3111</v>
      </c>
      <c r="B442" s="2846" t="s">
        <v>3171</v>
      </c>
      <c r="C442" s="2845" t="s">
        <v>2829</v>
      </c>
      <c r="D442" s="2845" t="s">
        <v>504</v>
      </c>
      <c r="E442" s="2847" t="s">
        <v>3172</v>
      </c>
      <c r="F442" s="2845" t="s">
        <v>3173</v>
      </c>
      <c r="G442" s="2845" t="s">
        <v>3122</v>
      </c>
      <c r="H442" s="2845">
        <v>3136</v>
      </c>
      <c r="I442" s="2849" t="s">
        <v>359</v>
      </c>
      <c r="J442" s="2849" t="s">
        <v>289</v>
      </c>
      <c r="K442" s="2849"/>
      <c r="L442" s="2849"/>
      <c r="M442" s="2850">
        <v>42206</v>
      </c>
      <c r="N442" s="2850">
        <v>42580</v>
      </c>
      <c r="O442" s="2850">
        <v>42958</v>
      </c>
      <c r="P442" s="2850">
        <v>43322</v>
      </c>
      <c r="Q442" s="2850">
        <v>43700</v>
      </c>
      <c r="R442" s="2849"/>
      <c r="S442" s="2850">
        <v>44054</v>
      </c>
      <c r="T442" s="2850"/>
      <c r="U442" s="2849"/>
      <c r="V442" s="2849"/>
      <c r="W442" s="2849"/>
      <c r="X442" s="2849"/>
      <c r="Y442" s="2849"/>
      <c r="Z442" s="2849" t="s">
        <v>2833</v>
      </c>
      <c r="AA442" s="2849" t="s">
        <v>2834</v>
      </c>
      <c r="AB442" s="2849" t="s">
        <v>2835</v>
      </c>
      <c r="AC442" s="2849" t="s">
        <v>1103</v>
      </c>
      <c r="AD442" s="2849" t="s">
        <v>121</v>
      </c>
      <c r="AE442" s="2849"/>
      <c r="AF442" s="2849"/>
    </row>
    <row r="443" spans="1:32">
      <c r="A443" s="2845" t="s">
        <v>3111</v>
      </c>
      <c r="B443" s="2846" t="s">
        <v>3174</v>
      </c>
      <c r="C443" s="2845" t="s">
        <v>3175</v>
      </c>
      <c r="D443" s="2847" t="s">
        <v>3176</v>
      </c>
      <c r="E443" s="2847" t="s">
        <v>3177</v>
      </c>
      <c r="F443" s="2845" t="s">
        <v>3178</v>
      </c>
      <c r="G443" s="2845" t="s">
        <v>3179</v>
      </c>
      <c r="H443" s="2845">
        <v>3135</v>
      </c>
      <c r="I443" s="2849" t="s">
        <v>178</v>
      </c>
      <c r="J443" s="2849" t="s">
        <v>289</v>
      </c>
      <c r="K443" s="2849"/>
      <c r="L443" s="2850">
        <v>41967</v>
      </c>
      <c r="M443" s="2850">
        <v>42331</v>
      </c>
      <c r="N443" s="2850">
        <v>42695</v>
      </c>
      <c r="O443" s="2850">
        <v>43056</v>
      </c>
      <c r="P443" s="2850">
        <v>43427</v>
      </c>
      <c r="Q443" s="2849"/>
      <c r="R443" s="2849"/>
      <c r="S443" s="2849"/>
      <c r="T443" s="2850"/>
      <c r="U443" s="2849"/>
      <c r="V443" s="2856">
        <v>44608</v>
      </c>
      <c r="W443" s="2868">
        <v>45259</v>
      </c>
      <c r="X443" s="2850"/>
      <c r="Y443" s="2849">
        <v>2023</v>
      </c>
      <c r="Z443" s="68" t="s">
        <v>3180</v>
      </c>
      <c r="AA443" s="2029" t="s">
        <v>3181</v>
      </c>
      <c r="AB443" s="2849" t="s">
        <v>3182</v>
      </c>
      <c r="AC443" s="2892" t="s">
        <v>3183</v>
      </c>
      <c r="AD443" s="2849" t="s">
        <v>121</v>
      </c>
      <c r="AE443" s="2849"/>
      <c r="AF443" s="2849"/>
    </row>
    <row r="444" spans="1:32">
      <c r="A444" s="2845" t="s">
        <v>3111</v>
      </c>
      <c r="B444" s="2846" t="s">
        <v>3184</v>
      </c>
      <c r="C444" s="2845" t="s">
        <v>3185</v>
      </c>
      <c r="D444" s="2847" t="s">
        <v>3186</v>
      </c>
      <c r="E444" s="2847" t="s">
        <v>3187</v>
      </c>
      <c r="F444" s="2845" t="s">
        <v>3188</v>
      </c>
      <c r="G444" s="2845" t="s">
        <v>3116</v>
      </c>
      <c r="H444" s="2845">
        <v>3134</v>
      </c>
      <c r="I444" s="2849" t="s">
        <v>178</v>
      </c>
      <c r="J444" s="2849" t="s">
        <v>289</v>
      </c>
      <c r="K444" s="2849"/>
      <c r="L444" s="2849"/>
      <c r="M444" s="2849"/>
      <c r="N444" s="2849"/>
      <c r="O444" s="2849"/>
      <c r="P444" s="2849"/>
      <c r="Q444" s="2849"/>
      <c r="R444" s="2849"/>
      <c r="S444" s="2849"/>
      <c r="T444" s="2849"/>
      <c r="U444" s="2849"/>
      <c r="V444" s="2849"/>
      <c r="W444" s="2849"/>
      <c r="X444" s="2849"/>
      <c r="Y444" s="2849">
        <v>2022</v>
      </c>
      <c r="Z444" s="2849" t="s">
        <v>3189</v>
      </c>
      <c r="AA444" s="2860" t="s">
        <v>3190</v>
      </c>
      <c r="AB444" s="2849" t="s">
        <v>3185</v>
      </c>
      <c r="AC444" s="2849" t="s">
        <v>1421</v>
      </c>
      <c r="AD444" s="2849" t="s">
        <v>121</v>
      </c>
      <c r="AE444" s="2849"/>
      <c r="AF444" s="2849"/>
    </row>
    <row r="445" spans="1:32">
      <c r="A445" s="2852" t="s">
        <v>3191</v>
      </c>
      <c r="B445" s="2852" t="s">
        <v>3192</v>
      </c>
      <c r="C445" s="2852" t="s">
        <v>750</v>
      </c>
      <c r="D445" s="2852" t="s">
        <v>504</v>
      </c>
      <c r="E445" s="2853" t="s">
        <v>751</v>
      </c>
      <c r="F445" s="2852" t="s">
        <v>3193</v>
      </c>
      <c r="G445" s="2852" t="s">
        <v>16</v>
      </c>
      <c r="H445" s="2852">
        <v>3000</v>
      </c>
      <c r="I445" s="2854" t="s">
        <v>220</v>
      </c>
      <c r="J445" s="2854" t="s">
        <v>289</v>
      </c>
      <c r="K445" s="2854">
        <v>20</v>
      </c>
      <c r="L445" s="2854"/>
      <c r="M445" s="2854"/>
      <c r="N445" s="2854"/>
      <c r="O445" s="2854"/>
      <c r="P445" s="2854"/>
      <c r="Q445" s="2854"/>
      <c r="R445" s="2854"/>
      <c r="S445" s="2854"/>
      <c r="T445" s="2854"/>
      <c r="U445" s="2854"/>
      <c r="V445" s="2854"/>
      <c r="W445" s="2854"/>
      <c r="X445" s="2854"/>
      <c r="Y445" s="2854"/>
      <c r="Z445" s="2854"/>
      <c r="AA445" s="2854"/>
      <c r="AB445" s="2854"/>
      <c r="AC445" s="2854"/>
      <c r="AD445" s="2854" t="s">
        <v>121</v>
      </c>
      <c r="AE445" s="2854"/>
      <c r="AF445" s="2854"/>
    </row>
    <row r="446" spans="1:32">
      <c r="A446" s="2852" t="s">
        <v>3191</v>
      </c>
      <c r="B446" s="2852" t="s">
        <v>3194</v>
      </c>
      <c r="C446" s="2885" t="s">
        <v>3195</v>
      </c>
      <c r="D446" s="2852" t="s">
        <v>381</v>
      </c>
      <c r="E446" s="2853" t="s">
        <v>3196</v>
      </c>
      <c r="F446" s="2852" t="s">
        <v>3197</v>
      </c>
      <c r="G446" s="2852" t="s">
        <v>16</v>
      </c>
      <c r="H446" s="2852">
        <v>3000</v>
      </c>
      <c r="I446" s="2854" t="s">
        <v>359</v>
      </c>
      <c r="J446" s="2854" t="s">
        <v>289</v>
      </c>
      <c r="K446" s="2854">
        <v>20</v>
      </c>
      <c r="L446" s="2854"/>
      <c r="M446" s="2854"/>
      <c r="N446" s="2854"/>
      <c r="O446" s="2854"/>
      <c r="P446" s="2854"/>
      <c r="Q446" s="2854"/>
      <c r="R446" s="2854"/>
      <c r="S446" s="2854"/>
      <c r="T446" s="2854"/>
      <c r="U446" s="2854"/>
      <c r="V446" s="2854"/>
      <c r="W446" s="2854"/>
      <c r="X446" s="2854"/>
      <c r="Y446" s="2854"/>
      <c r="Z446" s="2854"/>
      <c r="AA446" s="2854"/>
      <c r="AB446" s="2854"/>
      <c r="AC446" s="2854"/>
      <c r="AD446" s="2854" t="s">
        <v>121</v>
      </c>
      <c r="AE446" s="2854"/>
      <c r="AF446" s="2854"/>
    </row>
    <row r="447" spans="1:32">
      <c r="A447" s="2852" t="s">
        <v>3191</v>
      </c>
      <c r="B447" s="2852" t="s">
        <v>3198</v>
      </c>
      <c r="C447" s="2852" t="s">
        <v>3199</v>
      </c>
      <c r="D447" s="2853" t="s">
        <v>542</v>
      </c>
      <c r="E447" s="2853" t="s">
        <v>543</v>
      </c>
      <c r="F447" s="2852" t="s">
        <v>3200</v>
      </c>
      <c r="G447" s="2852" t="s">
        <v>3201</v>
      </c>
      <c r="H447" s="2852">
        <v>3003</v>
      </c>
      <c r="I447" s="2854" t="s">
        <v>178</v>
      </c>
      <c r="J447" s="2854" t="s">
        <v>289</v>
      </c>
      <c r="K447" s="2854">
        <v>232</v>
      </c>
      <c r="L447" s="2854"/>
      <c r="M447" s="2854"/>
      <c r="N447" s="2854"/>
      <c r="O447" s="2854"/>
      <c r="P447" s="2854"/>
      <c r="Q447" s="2854"/>
      <c r="R447" s="2854"/>
      <c r="S447" s="2854"/>
      <c r="T447" s="2854"/>
      <c r="U447" s="2854"/>
      <c r="V447" s="2854"/>
      <c r="W447" s="2854"/>
      <c r="X447" s="2854"/>
      <c r="Y447" s="2854"/>
      <c r="Z447" s="2854"/>
      <c r="AA447" s="2854"/>
      <c r="AB447" s="2854"/>
      <c r="AC447" s="2854"/>
      <c r="AD447" s="2854" t="s">
        <v>121</v>
      </c>
      <c r="AE447" s="2854"/>
      <c r="AF447" s="2854"/>
    </row>
    <row r="448" spans="1:32">
      <c r="A448" s="2852" t="s">
        <v>3191</v>
      </c>
      <c r="B448" s="2852" t="s">
        <v>3202</v>
      </c>
      <c r="C448" s="2852" t="s">
        <v>3203</v>
      </c>
      <c r="D448" s="2853" t="s">
        <v>3204</v>
      </c>
      <c r="E448" s="2853" t="s">
        <v>3205</v>
      </c>
      <c r="F448" s="2852" t="s">
        <v>3206</v>
      </c>
      <c r="G448" s="2852" t="s">
        <v>16</v>
      </c>
      <c r="H448" s="2852">
        <v>3000</v>
      </c>
      <c r="I448" s="2854" t="s">
        <v>220</v>
      </c>
      <c r="J448" s="2854" t="s">
        <v>289</v>
      </c>
      <c r="K448" s="2854"/>
      <c r="L448" s="2854"/>
      <c r="M448" s="2854"/>
      <c r="N448" s="2854"/>
      <c r="O448" s="2854"/>
      <c r="P448" s="2854"/>
      <c r="Q448" s="2854"/>
      <c r="R448" s="2854"/>
      <c r="S448" s="2854"/>
      <c r="T448" s="2854"/>
      <c r="U448" s="2854"/>
      <c r="V448" s="2854"/>
      <c r="W448" s="2854"/>
      <c r="X448" s="2854"/>
      <c r="Y448" s="2854"/>
      <c r="Z448" s="2854"/>
      <c r="AA448" s="2854"/>
      <c r="AB448" s="2854"/>
      <c r="AC448" s="2854"/>
      <c r="AD448" s="2854" t="s">
        <v>121</v>
      </c>
      <c r="AE448" s="2854"/>
      <c r="AF448" s="2854"/>
    </row>
    <row r="449" spans="1:32">
      <c r="A449" s="2852" t="s">
        <v>3191</v>
      </c>
      <c r="B449" s="2852" t="s">
        <v>3207</v>
      </c>
      <c r="C449" s="2852" t="s">
        <v>3208</v>
      </c>
      <c r="D449" s="2853" t="s">
        <v>3209</v>
      </c>
      <c r="E449" s="2853" t="s">
        <v>3210</v>
      </c>
      <c r="F449" s="2852" t="s">
        <v>3211</v>
      </c>
      <c r="G449" s="2852" t="s">
        <v>16</v>
      </c>
      <c r="H449" s="2852">
        <v>3000</v>
      </c>
      <c r="I449" s="2854" t="s">
        <v>178</v>
      </c>
      <c r="J449" s="2854" t="s">
        <v>289</v>
      </c>
      <c r="K449" s="2854">
        <v>29</v>
      </c>
      <c r="L449" s="2854"/>
      <c r="M449" s="2854"/>
      <c r="N449" s="2854"/>
      <c r="O449" s="2854"/>
      <c r="P449" s="2854"/>
      <c r="Q449" s="2854"/>
      <c r="R449" s="2854"/>
      <c r="S449" s="2854"/>
      <c r="T449" s="2854"/>
      <c r="U449" s="2854"/>
      <c r="V449" s="2854"/>
      <c r="W449" s="2854"/>
      <c r="X449" s="2854"/>
      <c r="Y449" s="2854"/>
      <c r="Z449" s="2854"/>
      <c r="AA449" s="2854"/>
      <c r="AB449" s="2854"/>
      <c r="AC449" s="2854"/>
      <c r="AD449" s="2854" t="s">
        <v>121</v>
      </c>
      <c r="AE449" s="2854"/>
      <c r="AF449" s="2854"/>
    </row>
    <row r="450" spans="1:32">
      <c r="A450" s="2852" t="s">
        <v>3191</v>
      </c>
      <c r="B450" s="2852" t="s">
        <v>3212</v>
      </c>
      <c r="C450" s="2852" t="s">
        <v>2550</v>
      </c>
      <c r="D450" s="2853" t="s">
        <v>2551</v>
      </c>
      <c r="E450" s="2853" t="s">
        <v>3213</v>
      </c>
      <c r="F450" s="2852" t="s">
        <v>3214</v>
      </c>
      <c r="G450" s="2852" t="s">
        <v>3215</v>
      </c>
      <c r="H450" s="2852">
        <v>3008</v>
      </c>
      <c r="I450" s="2854" t="s">
        <v>359</v>
      </c>
      <c r="J450" s="2854" t="s">
        <v>289</v>
      </c>
      <c r="K450" s="2854">
        <v>20</v>
      </c>
      <c r="L450" s="2854"/>
      <c r="M450" s="2854"/>
      <c r="N450" s="2854"/>
      <c r="O450" s="2854"/>
      <c r="P450" s="2854"/>
      <c r="Q450" s="2854"/>
      <c r="R450" s="2854"/>
      <c r="S450" s="2854"/>
      <c r="T450" s="2854"/>
      <c r="U450" s="2854"/>
      <c r="V450" s="2854"/>
      <c r="W450" s="2854"/>
      <c r="X450" s="2854"/>
      <c r="Y450" s="2854"/>
      <c r="Z450" s="2854"/>
      <c r="AA450" s="2854"/>
      <c r="AB450" s="2854"/>
      <c r="AC450" s="2854"/>
      <c r="AD450" s="2854" t="s">
        <v>121</v>
      </c>
      <c r="AE450" s="2854"/>
      <c r="AF450" s="2854"/>
    </row>
    <row r="451" spans="1:32">
      <c r="A451" s="2852" t="s">
        <v>3191</v>
      </c>
      <c r="B451" s="2852" t="s">
        <v>3216</v>
      </c>
      <c r="C451" s="2852" t="s">
        <v>3217</v>
      </c>
      <c r="D451" s="2853" t="s">
        <v>3218</v>
      </c>
      <c r="E451" s="2853" t="s">
        <v>3219</v>
      </c>
      <c r="F451" s="2852" t="s">
        <v>3220</v>
      </c>
      <c r="G451" s="2852" t="s">
        <v>3221</v>
      </c>
      <c r="H451" s="2852">
        <v>3031</v>
      </c>
      <c r="I451" s="2854" t="s">
        <v>117</v>
      </c>
      <c r="J451" s="2854" t="s">
        <v>289</v>
      </c>
      <c r="K451" s="2854">
        <v>15</v>
      </c>
      <c r="L451" s="2854"/>
      <c r="M451" s="2854"/>
      <c r="N451" s="2854"/>
      <c r="O451" s="2854"/>
      <c r="P451" s="2854"/>
      <c r="Q451" s="2854"/>
      <c r="R451" s="2854"/>
      <c r="S451" s="2854"/>
      <c r="T451" s="2854"/>
      <c r="U451" s="2854"/>
      <c r="V451" s="2854"/>
      <c r="W451" s="2854"/>
      <c r="X451" s="2854"/>
      <c r="Y451" s="2854"/>
      <c r="Z451" s="2854"/>
      <c r="AA451" s="2854"/>
      <c r="AB451" s="2854"/>
      <c r="AC451" s="2854"/>
      <c r="AD451" s="2854" t="s">
        <v>121</v>
      </c>
      <c r="AE451" s="2854"/>
      <c r="AF451" s="2854"/>
    </row>
    <row r="452" spans="1:32">
      <c r="A452" s="2852" t="s">
        <v>3191</v>
      </c>
      <c r="B452" s="2852" t="s">
        <v>3222</v>
      </c>
      <c r="C452" s="2852" t="s">
        <v>3223</v>
      </c>
      <c r="D452" s="2853" t="s">
        <v>3224</v>
      </c>
      <c r="E452" s="2853" t="s">
        <v>3225</v>
      </c>
      <c r="F452" s="2852" t="s">
        <v>3226</v>
      </c>
      <c r="G452" s="2852" t="s">
        <v>3227</v>
      </c>
      <c r="H452" s="2852">
        <v>3141</v>
      </c>
      <c r="I452" s="2854" t="s">
        <v>178</v>
      </c>
      <c r="J452" s="2854" t="s">
        <v>289</v>
      </c>
      <c r="K452" s="2854">
        <v>125</v>
      </c>
      <c r="L452" s="2854"/>
      <c r="M452" s="2854"/>
      <c r="N452" s="2854"/>
      <c r="O452" s="2854"/>
      <c r="P452" s="2854"/>
      <c r="Q452" s="2854"/>
      <c r="R452" s="2854"/>
      <c r="S452" s="2854"/>
      <c r="T452" s="2854"/>
      <c r="U452" s="2854"/>
      <c r="V452" s="2854"/>
      <c r="W452" s="2854"/>
      <c r="X452" s="2854"/>
      <c r="Y452" s="2854"/>
      <c r="Z452" s="2854"/>
      <c r="AA452" s="2854"/>
      <c r="AB452" s="2854"/>
      <c r="AC452" s="2854"/>
      <c r="AD452" s="2854" t="s">
        <v>121</v>
      </c>
      <c r="AE452" s="2854"/>
      <c r="AF452" s="2854"/>
    </row>
    <row r="453" spans="1:32">
      <c r="A453" s="2852" t="s">
        <v>3191</v>
      </c>
      <c r="B453" s="2852" t="s">
        <v>3228</v>
      </c>
      <c r="C453" s="2852" t="s">
        <v>3229</v>
      </c>
      <c r="D453" s="2853" t="s">
        <v>3230</v>
      </c>
      <c r="E453" s="2853" t="s">
        <v>3231</v>
      </c>
      <c r="F453" s="2852" t="s">
        <v>3232</v>
      </c>
      <c r="G453" s="2852" t="s">
        <v>16</v>
      </c>
      <c r="H453" s="2852">
        <v>3004</v>
      </c>
      <c r="I453" s="2854" t="s">
        <v>178</v>
      </c>
      <c r="J453" s="2854" t="s">
        <v>289</v>
      </c>
      <c r="K453" s="2854">
        <v>204</v>
      </c>
      <c r="L453" s="2854"/>
      <c r="M453" s="2854"/>
      <c r="N453" s="2854"/>
      <c r="O453" s="2854"/>
      <c r="P453" s="2854"/>
      <c r="Q453" s="2854"/>
      <c r="R453" s="2854"/>
      <c r="S453" s="2854"/>
      <c r="T453" s="2854"/>
      <c r="U453" s="2854"/>
      <c r="V453" s="2854"/>
      <c r="W453" s="2854"/>
      <c r="X453" s="2854"/>
      <c r="Y453" s="2854"/>
      <c r="Z453" s="2854"/>
      <c r="AA453" s="2854"/>
      <c r="AB453" s="2854"/>
      <c r="AC453" s="2854"/>
      <c r="AD453" s="2854" t="s">
        <v>121</v>
      </c>
      <c r="AE453" s="2854"/>
      <c r="AF453" s="2854"/>
    </row>
    <row r="454" spans="1:32">
      <c r="A454" s="2852" t="s">
        <v>3191</v>
      </c>
      <c r="B454" s="2852" t="s">
        <v>3233</v>
      </c>
      <c r="C454" s="2852" t="s">
        <v>3234</v>
      </c>
      <c r="D454" s="2853" t="s">
        <v>3235</v>
      </c>
      <c r="E454" s="2853" t="s">
        <v>3236</v>
      </c>
      <c r="F454" s="2852" t="s">
        <v>3237</v>
      </c>
      <c r="G454" s="2852" t="s">
        <v>16</v>
      </c>
      <c r="H454" s="2852">
        <v>3000</v>
      </c>
      <c r="I454" s="2854" t="s">
        <v>178</v>
      </c>
      <c r="J454" s="2854" t="s">
        <v>289</v>
      </c>
      <c r="K454" s="2854">
        <v>25</v>
      </c>
      <c r="L454" s="2854"/>
      <c r="M454" s="2854"/>
      <c r="N454" s="2854"/>
      <c r="O454" s="2854"/>
      <c r="P454" s="2854"/>
      <c r="Q454" s="2854"/>
      <c r="R454" s="2854"/>
      <c r="S454" s="2854"/>
      <c r="T454" s="2854"/>
      <c r="U454" s="2854"/>
      <c r="V454" s="2854"/>
      <c r="W454" s="2854"/>
      <c r="X454" s="2854"/>
      <c r="Y454" s="2854"/>
      <c r="Z454" s="2854"/>
      <c r="AA454" s="2854"/>
      <c r="AB454" s="2854"/>
      <c r="AC454" s="2854"/>
      <c r="AD454" s="2854" t="s">
        <v>121</v>
      </c>
      <c r="AE454" s="2854"/>
      <c r="AF454" s="2854"/>
    </row>
    <row r="455" spans="1:32">
      <c r="A455" s="2852" t="s">
        <v>3191</v>
      </c>
      <c r="B455" s="2852" t="s">
        <v>3238</v>
      </c>
      <c r="C455" s="2852" t="s">
        <v>3239</v>
      </c>
      <c r="D455" s="2853" t="s">
        <v>3240</v>
      </c>
      <c r="E455" s="2853" t="s">
        <v>3241</v>
      </c>
      <c r="F455" s="2852" t="s">
        <v>3242</v>
      </c>
      <c r="G455" s="2852" t="s">
        <v>3243</v>
      </c>
      <c r="H455" s="2852">
        <v>3052</v>
      </c>
      <c r="I455" s="2854" t="s">
        <v>220</v>
      </c>
      <c r="J455" s="2854" t="s">
        <v>289</v>
      </c>
      <c r="K455" s="2854"/>
      <c r="L455" s="2854"/>
      <c r="M455" s="2854"/>
      <c r="N455" s="2854"/>
      <c r="O455" s="2854"/>
      <c r="P455" s="2854"/>
      <c r="Q455" s="2854"/>
      <c r="R455" s="2854"/>
      <c r="S455" s="2854"/>
      <c r="T455" s="2854"/>
      <c r="U455" s="2854"/>
      <c r="V455" s="2854"/>
      <c r="W455" s="2854"/>
      <c r="X455" s="2854"/>
      <c r="Y455" s="2854"/>
      <c r="Z455" s="2854" t="s">
        <v>3244</v>
      </c>
      <c r="AA455" s="2854" t="s">
        <v>3245</v>
      </c>
      <c r="AB455" s="2854"/>
      <c r="AC455" s="2854" t="s">
        <v>949</v>
      </c>
      <c r="AD455" s="2854" t="s">
        <v>121</v>
      </c>
      <c r="AE455" s="2854"/>
      <c r="AF455" s="2854"/>
    </row>
    <row r="456" spans="1:32">
      <c r="A456" s="2852" t="s">
        <v>3191</v>
      </c>
      <c r="B456" s="2852" t="s">
        <v>3246</v>
      </c>
      <c r="C456" s="2852" t="s">
        <v>3247</v>
      </c>
      <c r="D456" s="2853" t="s">
        <v>3248</v>
      </c>
      <c r="E456" s="2853" t="s">
        <v>3249</v>
      </c>
      <c r="F456" s="2852" t="s">
        <v>3250</v>
      </c>
      <c r="G456" s="2852" t="s">
        <v>3251</v>
      </c>
      <c r="H456" s="2852">
        <v>3051</v>
      </c>
      <c r="I456" s="2854" t="s">
        <v>117</v>
      </c>
      <c r="J456" s="2854" t="s">
        <v>289</v>
      </c>
      <c r="K456" s="2854"/>
      <c r="L456" s="2854"/>
      <c r="M456" s="2854"/>
      <c r="N456" s="2854"/>
      <c r="O456" s="2854"/>
      <c r="P456" s="2854"/>
      <c r="Q456" s="2854"/>
      <c r="R456" s="2854"/>
      <c r="S456" s="2854"/>
      <c r="T456" s="2854"/>
      <c r="U456" s="2854"/>
      <c r="V456" s="2854"/>
      <c r="W456" s="2854"/>
      <c r="X456" s="2854"/>
      <c r="Y456" s="2854">
        <v>2022</v>
      </c>
      <c r="Z456" s="2854" t="s">
        <v>3252</v>
      </c>
      <c r="AA456" s="2865" t="s">
        <v>3253</v>
      </c>
      <c r="AB456" s="2854" t="s">
        <v>3247</v>
      </c>
      <c r="AC456" s="2854" t="s">
        <v>3254</v>
      </c>
      <c r="AD456" s="2854" t="s">
        <v>121</v>
      </c>
      <c r="AE456" s="2854"/>
      <c r="AF456" s="2854"/>
    </row>
    <row r="457" spans="1:32" ht="15">
      <c r="A457" s="2852" t="s">
        <v>3191</v>
      </c>
      <c r="B457" s="2852" t="s">
        <v>3255</v>
      </c>
      <c r="C457" s="2852" t="s">
        <v>3256</v>
      </c>
      <c r="D457" s="2853" t="s">
        <v>3257</v>
      </c>
      <c r="E457" s="2853" t="s">
        <v>3258</v>
      </c>
      <c r="F457" s="2852" t="s">
        <v>3259</v>
      </c>
      <c r="G457" s="2852" t="s">
        <v>3201</v>
      </c>
      <c r="H457" s="2852">
        <v>3003</v>
      </c>
      <c r="I457" s="2854" t="s">
        <v>128</v>
      </c>
      <c r="J457" s="2854" t="s">
        <v>289</v>
      </c>
      <c r="K457" s="2854">
        <v>62</v>
      </c>
      <c r="L457" s="2854"/>
      <c r="M457" s="2854"/>
      <c r="N457" s="2854"/>
      <c r="O457" s="2854"/>
      <c r="P457" s="2854"/>
      <c r="Q457" s="2854"/>
      <c r="R457" s="2854"/>
      <c r="S457" s="2854"/>
      <c r="T457" s="2854"/>
      <c r="U457" s="2854"/>
      <c r="V457" s="2854"/>
      <c r="W457" s="2854"/>
      <c r="X457" s="2854"/>
      <c r="Y457" s="2854">
        <v>2023</v>
      </c>
      <c r="Z457" s="2854" t="s">
        <v>3260</v>
      </c>
      <c r="AA457" s="2866" t="s">
        <v>3261</v>
      </c>
      <c r="AB457" s="2854">
        <v>93219200</v>
      </c>
      <c r="AC457" s="2854" t="s">
        <v>239</v>
      </c>
      <c r="AD457" s="2854" t="s">
        <v>121</v>
      </c>
      <c r="AE457" s="2854"/>
      <c r="AF457" s="2854"/>
    </row>
    <row r="458" spans="1:32">
      <c r="A458" s="2852" t="s">
        <v>3191</v>
      </c>
      <c r="B458" s="2852" t="s">
        <v>3262</v>
      </c>
      <c r="C458" s="2852" t="s">
        <v>3263</v>
      </c>
      <c r="D458" s="2853" t="s">
        <v>3264</v>
      </c>
      <c r="E458" s="2853" t="s">
        <v>3265</v>
      </c>
      <c r="F458" s="2852" t="s">
        <v>3266</v>
      </c>
      <c r="G458" s="2852" t="s">
        <v>3251</v>
      </c>
      <c r="H458" s="2852">
        <v>3051</v>
      </c>
      <c r="I458" s="2854" t="s">
        <v>128</v>
      </c>
      <c r="J458" s="2854" t="s">
        <v>289</v>
      </c>
      <c r="K458" s="2854">
        <v>50</v>
      </c>
      <c r="L458" s="2854"/>
      <c r="M458" s="2854"/>
      <c r="N458" s="2854"/>
      <c r="O458" s="2854"/>
      <c r="P458" s="2854"/>
      <c r="Q458" s="2854"/>
      <c r="R458" s="2854"/>
      <c r="S458" s="2854"/>
      <c r="T458" s="2854"/>
      <c r="U458" s="2854"/>
      <c r="V458" s="2854"/>
      <c r="W458" s="2854"/>
      <c r="X458" s="2854"/>
      <c r="Y458" s="2854">
        <v>2022</v>
      </c>
      <c r="Z458" s="2854" t="s">
        <v>3267</v>
      </c>
      <c r="AA458" s="2865" t="s">
        <v>3268</v>
      </c>
      <c r="AB458" s="2854" t="s">
        <v>3269</v>
      </c>
      <c r="AC458" s="2854" t="s">
        <v>315</v>
      </c>
      <c r="AD458" s="2854" t="s">
        <v>121</v>
      </c>
      <c r="AE458" s="2854"/>
      <c r="AF458" s="2854"/>
    </row>
    <row r="459" spans="1:32" ht="15">
      <c r="A459" s="2852" t="s">
        <v>3191</v>
      </c>
      <c r="B459" s="2852" t="s">
        <v>3270</v>
      </c>
      <c r="C459" s="2852" t="s">
        <v>3271</v>
      </c>
      <c r="D459" s="2877" t="s">
        <v>3272</v>
      </c>
      <c r="E459" s="2853" t="s">
        <v>3273</v>
      </c>
      <c r="F459" s="2852" t="s">
        <v>3274</v>
      </c>
      <c r="G459" s="2852" t="s">
        <v>3251</v>
      </c>
      <c r="H459" s="2852">
        <v>3051</v>
      </c>
      <c r="I459" s="2854" t="s">
        <v>220</v>
      </c>
      <c r="J459" s="2854" t="s">
        <v>289</v>
      </c>
      <c r="K459" s="2854"/>
      <c r="L459" s="2854"/>
      <c r="M459" s="2854"/>
      <c r="N459" s="2854"/>
      <c r="O459" s="2854"/>
      <c r="P459" s="2854"/>
      <c r="Q459" s="2855">
        <v>43622</v>
      </c>
      <c r="R459" s="2854"/>
      <c r="S459" s="2854"/>
      <c r="T459" s="2854"/>
      <c r="U459" s="2854"/>
      <c r="V459" s="2854"/>
      <c r="W459" s="2854"/>
      <c r="X459" s="2854"/>
      <c r="Y459" s="2854"/>
      <c r="Z459" s="2854" t="s">
        <v>3275</v>
      </c>
      <c r="AA459" s="2866" t="s">
        <v>3276</v>
      </c>
      <c r="AB459" s="2854" t="s">
        <v>3277</v>
      </c>
      <c r="AC459" s="2854" t="s">
        <v>3278</v>
      </c>
      <c r="AD459" s="2854" t="s">
        <v>121</v>
      </c>
      <c r="AE459" s="2854"/>
      <c r="AF459" s="2854"/>
    </row>
    <row r="460" spans="1:32">
      <c r="A460" s="2852" t="s">
        <v>3191</v>
      </c>
      <c r="B460" s="2852" t="s">
        <v>3279</v>
      </c>
      <c r="C460" s="2852" t="s">
        <v>3280</v>
      </c>
      <c r="D460" s="2853" t="s">
        <v>3281</v>
      </c>
      <c r="E460" s="2853" t="s">
        <v>3282</v>
      </c>
      <c r="F460" s="2852" t="s">
        <v>3283</v>
      </c>
      <c r="G460" s="2852" t="s">
        <v>16</v>
      </c>
      <c r="H460" s="2852">
        <v>3000</v>
      </c>
      <c r="I460" s="2854" t="s">
        <v>178</v>
      </c>
      <c r="J460" s="2854" t="s">
        <v>289</v>
      </c>
      <c r="K460" s="2854"/>
      <c r="L460" s="2854"/>
      <c r="M460" s="2854"/>
      <c r="N460" s="2854"/>
      <c r="O460" s="2854"/>
      <c r="P460" s="2854"/>
      <c r="Q460" s="2854"/>
      <c r="R460" s="2854"/>
      <c r="S460" s="2854"/>
      <c r="T460" s="2854"/>
      <c r="U460" s="2854"/>
      <c r="V460" s="2854"/>
      <c r="W460" s="2854"/>
      <c r="X460" s="2854"/>
      <c r="Y460" s="2854"/>
      <c r="Z460" s="2854"/>
      <c r="AA460" s="2854"/>
      <c r="AB460" s="2854"/>
      <c r="AC460" s="2854"/>
      <c r="AD460" s="2854" t="s">
        <v>121</v>
      </c>
      <c r="AE460" s="2854"/>
      <c r="AF460" s="2854"/>
    </row>
    <row r="461" spans="1:32">
      <c r="A461" s="2852" t="s">
        <v>3191</v>
      </c>
      <c r="B461" s="2852" t="s">
        <v>3284</v>
      </c>
      <c r="C461" s="2852" t="s">
        <v>3285</v>
      </c>
      <c r="D461" s="2853" t="s">
        <v>3286</v>
      </c>
      <c r="E461" s="2853" t="s">
        <v>3287</v>
      </c>
      <c r="F461" s="2852" t="s">
        <v>3288</v>
      </c>
      <c r="G461" s="2852" t="s">
        <v>3243</v>
      </c>
      <c r="H461" s="2852">
        <v>3052</v>
      </c>
      <c r="I461" s="2854" t="s">
        <v>117</v>
      </c>
      <c r="J461" s="2854" t="s">
        <v>289</v>
      </c>
      <c r="K461" s="2854">
        <v>225</v>
      </c>
      <c r="L461" s="2854"/>
      <c r="M461" s="2854"/>
      <c r="N461" s="2854"/>
      <c r="O461" s="2854"/>
      <c r="P461" s="2854"/>
      <c r="Q461" s="2854"/>
      <c r="R461" s="2854"/>
      <c r="S461" s="2854"/>
      <c r="T461" s="2854"/>
      <c r="U461" s="2854"/>
      <c r="V461" s="2854"/>
      <c r="W461" s="2854"/>
      <c r="X461" s="2854"/>
      <c r="Y461" s="2854"/>
      <c r="Z461" s="2854"/>
      <c r="AA461" s="2854"/>
      <c r="AB461" s="2854"/>
      <c r="AC461" s="2854"/>
      <c r="AD461" s="2854" t="s">
        <v>121</v>
      </c>
      <c r="AE461" s="2854"/>
      <c r="AF461" s="2854"/>
    </row>
    <row r="462" spans="1:32">
      <c r="A462" s="2852" t="s">
        <v>3191</v>
      </c>
      <c r="B462" s="2852" t="s">
        <v>3289</v>
      </c>
      <c r="C462" s="2852" t="s">
        <v>3290</v>
      </c>
      <c r="D462" s="2853" t="s">
        <v>3291</v>
      </c>
      <c r="E462" s="2853" t="s">
        <v>3292</v>
      </c>
      <c r="F462" s="2852" t="s">
        <v>3293</v>
      </c>
      <c r="G462" s="2852" t="s">
        <v>16</v>
      </c>
      <c r="H462" s="2852">
        <v>3004</v>
      </c>
      <c r="I462" s="2854" t="s">
        <v>211</v>
      </c>
      <c r="J462" s="2854" t="s">
        <v>289</v>
      </c>
      <c r="K462" s="2854"/>
      <c r="L462" s="2854"/>
      <c r="M462" s="2854"/>
      <c r="N462" s="2854"/>
      <c r="O462" s="2854"/>
      <c r="P462" s="2854"/>
      <c r="Q462" s="2854"/>
      <c r="R462" s="2854"/>
      <c r="S462" s="2854"/>
      <c r="T462" s="2854"/>
      <c r="U462" s="2854"/>
      <c r="V462" s="2854"/>
      <c r="W462" s="2854"/>
      <c r="X462" s="2854"/>
      <c r="Y462" s="2854"/>
      <c r="Z462" s="2854"/>
      <c r="AA462" s="2854"/>
      <c r="AB462" s="2854"/>
      <c r="AC462" s="2854"/>
      <c r="AD462" s="2854" t="s">
        <v>121</v>
      </c>
      <c r="AE462" s="2854"/>
      <c r="AF462" s="2854"/>
    </row>
    <row r="463" spans="1:32" ht="15">
      <c r="A463" s="2852" t="s">
        <v>3191</v>
      </c>
      <c r="B463" s="2852" t="s">
        <v>3294</v>
      </c>
      <c r="C463" s="2852" t="s">
        <v>3295</v>
      </c>
      <c r="D463" s="2877" t="s">
        <v>3296</v>
      </c>
      <c r="E463" s="2853" t="s">
        <v>3297</v>
      </c>
      <c r="F463" s="2852" t="s">
        <v>3298</v>
      </c>
      <c r="G463" s="2852" t="s">
        <v>3299</v>
      </c>
      <c r="H463" s="2852">
        <v>3006</v>
      </c>
      <c r="I463" s="2854" t="s">
        <v>117</v>
      </c>
      <c r="J463" s="2854" t="s">
        <v>289</v>
      </c>
      <c r="K463" s="2854">
        <v>100</v>
      </c>
      <c r="L463" s="2854"/>
      <c r="M463" s="2854"/>
      <c r="N463" s="2855">
        <v>42451</v>
      </c>
      <c r="O463" s="2854"/>
      <c r="P463" s="2854"/>
      <c r="Q463" s="2854"/>
      <c r="R463" s="2854"/>
      <c r="S463" s="2854"/>
      <c r="T463" s="2854"/>
      <c r="U463" s="2854"/>
      <c r="V463" s="2854"/>
      <c r="W463" s="2855">
        <v>45238</v>
      </c>
      <c r="X463" s="2855"/>
      <c r="Y463" s="2854">
        <v>2023</v>
      </c>
      <c r="Z463" s="2854" t="s">
        <v>3300</v>
      </c>
      <c r="AA463" s="2866" t="s">
        <v>3301</v>
      </c>
      <c r="AB463" s="2854" t="s">
        <v>3302</v>
      </c>
      <c r="AC463" s="2854" t="s">
        <v>239</v>
      </c>
      <c r="AD463" s="2854" t="s">
        <v>121</v>
      </c>
      <c r="AE463" s="2854"/>
      <c r="AF463" s="2854" t="s">
        <v>3303</v>
      </c>
    </row>
    <row r="464" spans="1:32">
      <c r="A464" s="2852" t="s">
        <v>3191</v>
      </c>
      <c r="B464" s="2852" t="s">
        <v>3304</v>
      </c>
      <c r="C464" s="2852" t="s">
        <v>3305</v>
      </c>
      <c r="D464" s="2853" t="s">
        <v>3306</v>
      </c>
      <c r="E464" s="2853" t="s">
        <v>3307</v>
      </c>
      <c r="F464" s="2852" t="s">
        <v>3308</v>
      </c>
      <c r="G464" s="2852" t="s">
        <v>16</v>
      </c>
      <c r="H464" s="2852">
        <v>3004</v>
      </c>
      <c r="I464" s="2854" t="s">
        <v>178</v>
      </c>
      <c r="J464" s="2854" t="s">
        <v>289</v>
      </c>
      <c r="K464" s="2854">
        <v>210</v>
      </c>
      <c r="L464" s="2854"/>
      <c r="M464" s="2854"/>
      <c r="N464" s="2854"/>
      <c r="O464" s="2854"/>
      <c r="P464" s="2854"/>
      <c r="Q464" s="2854"/>
      <c r="R464" s="2854"/>
      <c r="S464" s="2854"/>
      <c r="T464" s="2854"/>
      <c r="U464" s="2854"/>
      <c r="V464" s="2854"/>
      <c r="W464" s="2854"/>
      <c r="X464" s="2854"/>
      <c r="Y464" s="2854"/>
      <c r="Z464" s="2854"/>
      <c r="AA464" s="2854"/>
      <c r="AB464" s="2854"/>
      <c r="AC464" s="2854"/>
      <c r="AD464" s="2854" t="s">
        <v>121</v>
      </c>
      <c r="AE464" s="2854"/>
      <c r="AF464" s="2854"/>
    </row>
    <row r="465" spans="1:32" ht="15">
      <c r="A465" s="2852" t="s">
        <v>3191</v>
      </c>
      <c r="B465" s="2852" t="s">
        <v>3309</v>
      </c>
      <c r="C465" s="2852" t="s">
        <v>3310</v>
      </c>
      <c r="D465" s="2877" t="s">
        <v>3311</v>
      </c>
      <c r="E465" s="2853" t="s">
        <v>3312</v>
      </c>
      <c r="F465" s="2852" t="s">
        <v>3313</v>
      </c>
      <c r="G465" s="2852" t="s">
        <v>16</v>
      </c>
      <c r="H465" s="2852">
        <v>3000</v>
      </c>
      <c r="I465" s="2854" t="s">
        <v>359</v>
      </c>
      <c r="J465" s="2854" t="s">
        <v>289</v>
      </c>
      <c r="K465" s="2854">
        <v>20</v>
      </c>
      <c r="L465" s="2854"/>
      <c r="M465" s="2854"/>
      <c r="N465" s="2854"/>
      <c r="O465" s="2854"/>
      <c r="P465" s="2855">
        <v>43256</v>
      </c>
      <c r="Q465" s="2855">
        <v>43556</v>
      </c>
      <c r="R465" s="2854"/>
      <c r="S465" s="2855">
        <v>43963</v>
      </c>
      <c r="T465" s="2855">
        <v>44260</v>
      </c>
      <c r="U465" s="2854"/>
      <c r="V465" s="2854"/>
      <c r="W465" s="2854"/>
      <c r="X465" s="2854"/>
      <c r="Y465" s="2854"/>
      <c r="Z465" s="2854" t="s">
        <v>3314</v>
      </c>
      <c r="AA465" s="2866" t="s">
        <v>3315</v>
      </c>
      <c r="AB465" s="2854">
        <v>96062530</v>
      </c>
      <c r="AC465" s="2854" t="s">
        <v>1103</v>
      </c>
      <c r="AD465" s="2854" t="s">
        <v>121</v>
      </c>
      <c r="AE465" s="2854"/>
      <c r="AF465" s="2854" t="s">
        <v>3316</v>
      </c>
    </row>
    <row r="466" spans="1:32">
      <c r="A466" s="2845" t="s">
        <v>3317</v>
      </c>
      <c r="B466" s="2846" t="s">
        <v>3318</v>
      </c>
      <c r="C466" s="2845" t="s">
        <v>750</v>
      </c>
      <c r="D466" s="2845" t="s">
        <v>504</v>
      </c>
      <c r="E466" s="2847" t="s">
        <v>751</v>
      </c>
      <c r="F466" s="2845" t="s">
        <v>3319</v>
      </c>
      <c r="G466" s="2845" t="s">
        <v>20</v>
      </c>
      <c r="H466" s="2845">
        <v>3337</v>
      </c>
      <c r="I466" s="2849" t="s">
        <v>220</v>
      </c>
      <c r="J466" s="2849" t="s">
        <v>1</v>
      </c>
      <c r="K466" s="2849">
        <v>15</v>
      </c>
      <c r="L466" s="2849"/>
      <c r="M466" s="2849"/>
      <c r="N466" s="2849"/>
      <c r="O466" s="2849"/>
      <c r="P466" s="2849"/>
      <c r="Q466" s="2849"/>
      <c r="R466" s="2849"/>
      <c r="S466" s="2849"/>
      <c r="T466" s="2849"/>
      <c r="U466" s="2849"/>
      <c r="V466" s="2849"/>
      <c r="W466" s="2849"/>
      <c r="X466" s="2849"/>
      <c r="Y466" s="2849"/>
      <c r="Z466" s="2849"/>
      <c r="AA466" s="2849"/>
      <c r="AB466" s="2849"/>
      <c r="AC466" s="2849"/>
      <c r="AD466" s="2849" t="s">
        <v>452</v>
      </c>
      <c r="AE466" s="2849" t="s">
        <v>3320</v>
      </c>
      <c r="AF466" s="2849"/>
    </row>
    <row r="467" spans="1:32">
      <c r="A467" s="2845" t="s">
        <v>3317</v>
      </c>
      <c r="B467" s="2846" t="s">
        <v>3321</v>
      </c>
      <c r="C467" s="2845" t="s">
        <v>3322</v>
      </c>
      <c r="D467" s="2847" t="s">
        <v>3323</v>
      </c>
      <c r="E467" s="2847" t="s">
        <v>3324</v>
      </c>
      <c r="F467" s="2849" t="s">
        <v>3325</v>
      </c>
      <c r="G467" s="2845" t="s">
        <v>3326</v>
      </c>
      <c r="H467" s="2845">
        <v>3023</v>
      </c>
      <c r="I467" s="2849" t="s">
        <v>178</v>
      </c>
      <c r="J467" s="2849" t="s">
        <v>1</v>
      </c>
      <c r="K467" s="2849">
        <v>53</v>
      </c>
      <c r="L467" s="2849"/>
      <c r="M467" s="2849"/>
      <c r="N467" s="2849"/>
      <c r="O467" s="2849"/>
      <c r="P467" s="2849"/>
      <c r="Q467" s="2849"/>
      <c r="R467" s="2849"/>
      <c r="S467" s="2849"/>
      <c r="T467" s="2849"/>
      <c r="U467" s="2849"/>
      <c r="V467" s="2849"/>
      <c r="W467" s="2849"/>
      <c r="X467" s="2849"/>
      <c r="Y467" s="2849"/>
      <c r="Z467" s="2849"/>
      <c r="AA467" s="2849"/>
      <c r="AB467" s="2849"/>
      <c r="AC467" s="2849"/>
      <c r="AD467" s="2849" t="s">
        <v>452</v>
      </c>
      <c r="AE467" s="2849" t="s">
        <v>3320</v>
      </c>
      <c r="AF467" s="2849"/>
    </row>
    <row r="468" spans="1:32">
      <c r="A468" s="2845" t="s">
        <v>3317</v>
      </c>
      <c r="B468" s="2846" t="s">
        <v>3327</v>
      </c>
      <c r="C468" s="2845" t="s">
        <v>3328</v>
      </c>
      <c r="D468" s="2847" t="s">
        <v>3329</v>
      </c>
      <c r="E468" s="2847" t="s">
        <v>3330</v>
      </c>
      <c r="F468" s="2849" t="s">
        <v>3331</v>
      </c>
      <c r="G468" s="2845" t="s">
        <v>3332</v>
      </c>
      <c r="H468" s="2845">
        <v>3337</v>
      </c>
      <c r="I468" s="2849" t="s">
        <v>128</v>
      </c>
      <c r="J468" s="2849" t="s">
        <v>1</v>
      </c>
      <c r="K468" s="2849">
        <v>170</v>
      </c>
      <c r="L468" s="2849"/>
      <c r="M468" s="2850">
        <v>42135</v>
      </c>
      <c r="N468" s="2850">
        <v>42669</v>
      </c>
      <c r="O468" s="2849"/>
      <c r="P468" s="2850">
        <v>43346</v>
      </c>
      <c r="Q468" s="2850">
        <v>43763</v>
      </c>
      <c r="R468" s="2849"/>
      <c r="S468" s="2849"/>
      <c r="T468" s="2850"/>
      <c r="U468" s="2849"/>
      <c r="V468" s="2868">
        <v>44816</v>
      </c>
      <c r="W468" s="2868"/>
      <c r="X468" s="2850"/>
      <c r="Y468" s="2849">
        <v>2022</v>
      </c>
      <c r="Z468" s="2849" t="s">
        <v>3333</v>
      </c>
      <c r="AA468" s="2849" t="s">
        <v>3334</v>
      </c>
      <c r="AB468" s="2849" t="s">
        <v>3335</v>
      </c>
      <c r="AC468" s="2849" t="s">
        <v>3336</v>
      </c>
      <c r="AD468" s="2849" t="s">
        <v>452</v>
      </c>
      <c r="AE468" s="2849" t="s">
        <v>3320</v>
      </c>
      <c r="AF468" s="2849"/>
    </row>
    <row r="469" spans="1:32" ht="15">
      <c r="A469" s="2845" t="s">
        <v>3317</v>
      </c>
      <c r="B469" s="2846" t="s">
        <v>3337</v>
      </c>
      <c r="C469" s="2845" t="s">
        <v>3338</v>
      </c>
      <c r="D469" s="2847" t="s">
        <v>3339</v>
      </c>
      <c r="E469" s="2847" t="s">
        <v>3340</v>
      </c>
      <c r="F469" s="2849" t="s">
        <v>3341</v>
      </c>
      <c r="G469" s="2845" t="s">
        <v>20</v>
      </c>
      <c r="H469" s="2845">
        <v>3337</v>
      </c>
      <c r="I469" s="2849" t="s">
        <v>220</v>
      </c>
      <c r="J469" s="2849" t="s">
        <v>1</v>
      </c>
      <c r="K469" s="2849">
        <v>15</v>
      </c>
      <c r="L469" s="2850">
        <v>41820</v>
      </c>
      <c r="M469" s="2849"/>
      <c r="N469" s="2849"/>
      <c r="O469" s="2850">
        <v>42780</v>
      </c>
      <c r="P469" s="2850">
        <v>43186</v>
      </c>
      <c r="Q469" s="2850">
        <v>43545</v>
      </c>
      <c r="R469" s="2849"/>
      <c r="S469" s="2849"/>
      <c r="T469" s="2850">
        <v>44252</v>
      </c>
      <c r="U469" s="2849"/>
      <c r="V469" s="2850">
        <v>44683</v>
      </c>
      <c r="W469" s="2850">
        <v>44981</v>
      </c>
      <c r="X469" s="2850"/>
      <c r="Y469" s="2849">
        <v>2023</v>
      </c>
      <c r="Z469" s="2849" t="s">
        <v>3342</v>
      </c>
      <c r="AA469" s="2873" t="s">
        <v>3343</v>
      </c>
      <c r="AB469" s="2849" t="s">
        <v>3344</v>
      </c>
      <c r="AC469" s="2849"/>
      <c r="AD469" s="2849" t="s">
        <v>452</v>
      </c>
      <c r="AE469" s="2849" t="s">
        <v>3320</v>
      </c>
      <c r="AF469" s="2849" t="s">
        <v>3345</v>
      </c>
    </row>
    <row r="470" spans="1:32">
      <c r="A470" s="2845" t="s">
        <v>3317</v>
      </c>
      <c r="B470" s="2846" t="s">
        <v>3346</v>
      </c>
      <c r="C470" s="2845" t="s">
        <v>3347</v>
      </c>
      <c r="D470" s="2847" t="s">
        <v>3348</v>
      </c>
      <c r="E470" s="2847" t="s">
        <v>3349</v>
      </c>
      <c r="F470" s="2849" t="s">
        <v>3350</v>
      </c>
      <c r="G470" s="2845" t="s">
        <v>3351</v>
      </c>
      <c r="H470" s="2845">
        <v>3037</v>
      </c>
      <c r="I470" s="2849" t="s">
        <v>178</v>
      </c>
      <c r="J470" s="2849" t="s">
        <v>1</v>
      </c>
      <c r="K470" s="2849">
        <v>99</v>
      </c>
      <c r="L470" s="2849"/>
      <c r="M470" s="2849"/>
      <c r="N470" s="2849"/>
      <c r="O470" s="2849"/>
      <c r="P470" s="2849"/>
      <c r="Q470" s="2849"/>
      <c r="R470" s="2849"/>
      <c r="S470" s="2849"/>
      <c r="T470" s="2849"/>
      <c r="U470" s="2849"/>
      <c r="V470" s="2849"/>
      <c r="W470" s="2849"/>
      <c r="X470" s="2849"/>
      <c r="Y470" s="2849">
        <v>2022</v>
      </c>
      <c r="Z470" s="2863" t="s">
        <v>3352</v>
      </c>
      <c r="AA470" s="2864" t="s">
        <v>3353</v>
      </c>
      <c r="AB470" s="2864"/>
      <c r="AC470" s="2863" t="s">
        <v>239</v>
      </c>
      <c r="AD470" s="2849" t="s">
        <v>452</v>
      </c>
      <c r="AE470" s="2849" t="s">
        <v>3320</v>
      </c>
      <c r="AF470" s="2849"/>
    </row>
    <row r="471" spans="1:32">
      <c r="A471" s="2845" t="s">
        <v>3317</v>
      </c>
      <c r="B471" s="2846" t="s">
        <v>3354</v>
      </c>
      <c r="C471" s="2845" t="s">
        <v>3355</v>
      </c>
      <c r="D471" s="2847" t="s">
        <v>3356</v>
      </c>
      <c r="E471" s="2847" t="s">
        <v>3357</v>
      </c>
      <c r="F471" s="2849" t="s">
        <v>3358</v>
      </c>
      <c r="G471" s="2845" t="s">
        <v>3359</v>
      </c>
      <c r="H471" s="2845">
        <v>3337</v>
      </c>
      <c r="I471" s="2849" t="s">
        <v>117</v>
      </c>
      <c r="J471" s="2849" t="s">
        <v>1</v>
      </c>
      <c r="K471" s="2849">
        <v>30</v>
      </c>
      <c r="L471" s="2849"/>
      <c r="M471" s="2850">
        <v>42283</v>
      </c>
      <c r="N471" s="2849"/>
      <c r="O471" s="2849"/>
      <c r="P471" s="2849"/>
      <c r="Q471" s="2850">
        <v>43703</v>
      </c>
      <c r="R471" s="2849"/>
      <c r="S471" s="2849"/>
      <c r="T471" s="2849"/>
      <c r="U471" s="2849"/>
      <c r="V471" s="2849"/>
      <c r="W471" s="2849"/>
      <c r="X471" s="2849"/>
      <c r="Y471" s="2849"/>
      <c r="Z471" s="2849" t="s">
        <v>3360</v>
      </c>
      <c r="AA471" s="2849" t="s">
        <v>3361</v>
      </c>
      <c r="AB471" s="2849" t="s">
        <v>3355</v>
      </c>
      <c r="AC471" s="2849"/>
      <c r="AD471" s="2849" t="s">
        <v>452</v>
      </c>
      <c r="AE471" s="2849" t="s">
        <v>3320</v>
      </c>
      <c r="AF471" s="2849"/>
    </row>
    <row r="472" spans="1:32">
      <c r="A472" s="2845" t="s">
        <v>3317</v>
      </c>
      <c r="B472" s="2846" t="s">
        <v>3362</v>
      </c>
      <c r="C472" s="2845" t="s">
        <v>3363</v>
      </c>
      <c r="D472" s="2847" t="s">
        <v>3364</v>
      </c>
      <c r="E472" s="2847" t="s">
        <v>3365</v>
      </c>
      <c r="F472" s="2849" t="s">
        <v>3366</v>
      </c>
      <c r="G472" s="2845" t="s">
        <v>3326</v>
      </c>
      <c r="H472" s="2845">
        <v>3023</v>
      </c>
      <c r="I472" s="2849" t="s">
        <v>117</v>
      </c>
      <c r="J472" s="2849" t="s">
        <v>1</v>
      </c>
      <c r="K472" s="2849">
        <v>310</v>
      </c>
      <c r="L472" s="2849"/>
      <c r="M472" s="2850">
        <v>42082</v>
      </c>
      <c r="N472" s="2849"/>
      <c r="O472" s="2849"/>
      <c r="P472" s="2849"/>
      <c r="Q472" s="2849"/>
      <c r="R472" s="2849"/>
      <c r="S472" s="2849"/>
      <c r="T472" s="2849"/>
      <c r="U472" s="2849"/>
      <c r="V472" s="2849"/>
      <c r="W472" s="2849"/>
      <c r="X472" s="2849"/>
      <c r="Y472" s="2849"/>
      <c r="Z472" s="2863" t="s">
        <v>3367</v>
      </c>
      <c r="AA472" s="4090" t="s">
        <v>3368</v>
      </c>
      <c r="AB472" s="2864"/>
      <c r="AC472" s="2863" t="s">
        <v>3369</v>
      </c>
      <c r="AD472" s="2849" t="s">
        <v>452</v>
      </c>
      <c r="AE472" s="2849" t="s">
        <v>3320</v>
      </c>
      <c r="AF472" s="2849"/>
    </row>
    <row r="473" spans="1:32">
      <c r="A473" s="2845" t="s">
        <v>3317</v>
      </c>
      <c r="B473" s="2846" t="s">
        <v>3370</v>
      </c>
      <c r="C473" s="2845" t="s">
        <v>3371</v>
      </c>
      <c r="D473" s="2847" t="s">
        <v>3372</v>
      </c>
      <c r="E473" s="2847" t="s">
        <v>3373</v>
      </c>
      <c r="F473" s="2849" t="s">
        <v>3374</v>
      </c>
      <c r="G473" s="2845" t="s">
        <v>3375</v>
      </c>
      <c r="H473" s="2845">
        <v>3338</v>
      </c>
      <c r="I473" s="2849" t="s">
        <v>178</v>
      </c>
      <c r="J473" s="2849" t="s">
        <v>1</v>
      </c>
      <c r="K473" s="2849">
        <v>18</v>
      </c>
      <c r="L473" s="2849"/>
      <c r="M473" s="2849"/>
      <c r="N473" s="2849"/>
      <c r="O473" s="2849"/>
      <c r="P473" s="2849"/>
      <c r="Q473" s="2849"/>
      <c r="R473" s="2849"/>
      <c r="S473" s="2850">
        <v>43993</v>
      </c>
      <c r="T473" s="2850"/>
      <c r="U473" s="2850">
        <v>44369</v>
      </c>
      <c r="V473" s="2850"/>
      <c r="W473" s="2850"/>
      <c r="X473" s="2850"/>
      <c r="Y473" s="2849">
        <v>2022</v>
      </c>
      <c r="Z473" s="2849" t="s">
        <v>3376</v>
      </c>
      <c r="AA473" s="2860" t="s">
        <v>3377</v>
      </c>
      <c r="AB473" s="2849" t="s">
        <v>3378</v>
      </c>
      <c r="AC473" s="2849" t="s">
        <v>2323</v>
      </c>
      <c r="AD473" s="2849" t="s">
        <v>452</v>
      </c>
      <c r="AE473" s="2849" t="s">
        <v>3320</v>
      </c>
      <c r="AF473" s="2849"/>
    </row>
    <row r="474" spans="1:32">
      <c r="A474" s="2845" t="s">
        <v>3317</v>
      </c>
      <c r="B474" s="2846" t="s">
        <v>3379</v>
      </c>
      <c r="C474" s="2845" t="s">
        <v>3380</v>
      </c>
      <c r="D474" s="2847" t="s">
        <v>3381</v>
      </c>
      <c r="E474" s="2847" t="s">
        <v>3382</v>
      </c>
      <c r="F474" s="2849" t="s">
        <v>3383</v>
      </c>
      <c r="G474" s="2845" t="s">
        <v>20</v>
      </c>
      <c r="H474" s="2845">
        <v>3337</v>
      </c>
      <c r="I474" s="2849" t="s">
        <v>117</v>
      </c>
      <c r="J474" s="2849" t="s">
        <v>1</v>
      </c>
      <c r="K474" s="2849">
        <v>153</v>
      </c>
      <c r="L474" s="2850">
        <v>41939</v>
      </c>
      <c r="M474" s="2850">
        <v>42121</v>
      </c>
      <c r="N474" s="2849"/>
      <c r="O474" s="2850">
        <v>42979</v>
      </c>
      <c r="P474" s="2849"/>
      <c r="Q474" s="2850">
        <v>43689</v>
      </c>
      <c r="R474" s="2849"/>
      <c r="S474" s="2849"/>
      <c r="T474" s="2850"/>
      <c r="U474" s="2849"/>
      <c r="V474" s="2849"/>
      <c r="W474" s="2849"/>
      <c r="X474" s="2849"/>
      <c r="Y474" s="2849">
        <v>2022</v>
      </c>
      <c r="Z474" s="2849" t="s">
        <v>3384</v>
      </c>
      <c r="AA474" s="2849"/>
      <c r="AB474" s="2849" t="s">
        <v>3380</v>
      </c>
      <c r="AC474" s="2849" t="s">
        <v>3385</v>
      </c>
      <c r="AD474" s="2849" t="s">
        <v>452</v>
      </c>
      <c r="AE474" s="2849" t="s">
        <v>3320</v>
      </c>
      <c r="AF474" s="2849"/>
    </row>
    <row r="475" spans="1:32" ht="15">
      <c r="A475" s="2845" t="s">
        <v>3317</v>
      </c>
      <c r="B475" s="2846" t="s">
        <v>3386</v>
      </c>
      <c r="C475" s="2845" t="s">
        <v>3387</v>
      </c>
      <c r="D475" s="2847" t="s">
        <v>3388</v>
      </c>
      <c r="E475" s="2847" t="s">
        <v>3389</v>
      </c>
      <c r="F475" s="2849" t="s">
        <v>3390</v>
      </c>
      <c r="G475" s="2845" t="s">
        <v>20</v>
      </c>
      <c r="H475" s="2845">
        <v>3337</v>
      </c>
      <c r="I475" s="2849" t="s">
        <v>211</v>
      </c>
      <c r="J475" s="2849" t="s">
        <v>1</v>
      </c>
      <c r="K475" s="2849">
        <v>15</v>
      </c>
      <c r="L475" s="2849"/>
      <c r="M475" s="2849"/>
      <c r="N475" s="2849"/>
      <c r="O475" s="2849"/>
      <c r="P475" s="2849"/>
      <c r="Q475" s="2850">
        <v>43767</v>
      </c>
      <c r="R475" s="2849"/>
      <c r="S475" s="2849"/>
      <c r="T475" s="2850">
        <v>44523</v>
      </c>
      <c r="U475" s="2849"/>
      <c r="V475" s="2868">
        <v>44901</v>
      </c>
      <c r="W475" s="2868">
        <v>45250</v>
      </c>
      <c r="X475" s="2850"/>
      <c r="Y475" s="2849">
        <v>2023</v>
      </c>
      <c r="Z475" s="2849" t="s">
        <v>3391</v>
      </c>
      <c r="AA475" s="2873" t="s">
        <v>3392</v>
      </c>
      <c r="AB475" s="2849" t="s">
        <v>3393</v>
      </c>
      <c r="AC475" s="2849"/>
      <c r="AD475" s="2849" t="s">
        <v>452</v>
      </c>
      <c r="AE475" s="2849" t="s">
        <v>3320</v>
      </c>
      <c r="AF475" s="2849"/>
    </row>
    <row r="476" spans="1:32">
      <c r="A476" s="2845" t="s">
        <v>3317</v>
      </c>
      <c r="B476" s="2846" t="s">
        <v>3394</v>
      </c>
      <c r="C476" s="2845" t="s">
        <v>3395</v>
      </c>
      <c r="D476" s="2847" t="s">
        <v>3396</v>
      </c>
      <c r="E476" s="2847" t="s">
        <v>3397</v>
      </c>
      <c r="F476" s="2849" t="s">
        <v>3398</v>
      </c>
      <c r="G476" s="2845" t="s">
        <v>3332</v>
      </c>
      <c r="H476" s="2845">
        <v>3337</v>
      </c>
      <c r="I476" s="2849" t="s">
        <v>178</v>
      </c>
      <c r="J476" s="2849" t="s">
        <v>1</v>
      </c>
      <c r="K476" s="2849">
        <v>9</v>
      </c>
      <c r="L476" s="2849"/>
      <c r="M476" s="2849"/>
      <c r="N476" s="2849"/>
      <c r="O476" s="2849"/>
      <c r="P476" s="2849"/>
      <c r="Q476" s="2849"/>
      <c r="R476" s="2849"/>
      <c r="S476" s="2850">
        <v>44117</v>
      </c>
      <c r="T476" s="2850"/>
      <c r="U476" s="2849"/>
      <c r="V476" s="2849"/>
      <c r="W476" s="2849"/>
      <c r="X476" s="2849"/>
      <c r="Y476" s="2849"/>
      <c r="Z476" s="2849"/>
      <c r="AA476" s="2849"/>
      <c r="AB476" s="2849"/>
      <c r="AC476" s="2849"/>
      <c r="AD476" s="2849" t="s">
        <v>452</v>
      </c>
      <c r="AE476" s="2849" t="s">
        <v>3320</v>
      </c>
      <c r="AF476" s="2849"/>
    </row>
    <row r="477" spans="1:32" ht="15">
      <c r="A477" s="2845" t="s">
        <v>3317</v>
      </c>
      <c r="B477" s="2846" t="s">
        <v>3399</v>
      </c>
      <c r="C477" s="2845" t="s">
        <v>3400</v>
      </c>
      <c r="D477" s="2847" t="s">
        <v>3401</v>
      </c>
      <c r="E477" s="2847" t="s">
        <v>3402</v>
      </c>
      <c r="F477" s="2849" t="s">
        <v>3403</v>
      </c>
      <c r="G477" s="2845" t="s">
        <v>3326</v>
      </c>
      <c r="H477" s="2845">
        <v>3023</v>
      </c>
      <c r="I477" s="2849" t="s">
        <v>178</v>
      </c>
      <c r="J477" s="2849" t="s">
        <v>1</v>
      </c>
      <c r="K477" s="2849">
        <v>40</v>
      </c>
      <c r="L477" s="2849"/>
      <c r="M477" s="2849"/>
      <c r="N477" s="2849"/>
      <c r="O477" s="2849"/>
      <c r="P477" s="2849"/>
      <c r="Q477" s="2849"/>
      <c r="R477" s="2849"/>
      <c r="S477" s="2849"/>
      <c r="T477" s="2849"/>
      <c r="U477" s="2850">
        <v>44523</v>
      </c>
      <c r="V477" s="2850">
        <v>44769</v>
      </c>
      <c r="W477" s="2850">
        <v>45258</v>
      </c>
      <c r="X477" s="2850"/>
      <c r="Y477" s="2849">
        <v>2023</v>
      </c>
      <c r="Z477" s="2849" t="s">
        <v>3404</v>
      </c>
      <c r="AA477" s="2873" t="s">
        <v>3405</v>
      </c>
      <c r="AB477" s="2849" t="s">
        <v>3400</v>
      </c>
      <c r="AC477" s="2849" t="s">
        <v>3406</v>
      </c>
      <c r="AD477" s="2849" t="s">
        <v>452</v>
      </c>
      <c r="AE477" s="2849" t="s">
        <v>3320</v>
      </c>
      <c r="AF477" s="2849"/>
    </row>
    <row r="478" spans="1:32">
      <c r="A478" s="2845" t="s">
        <v>3317</v>
      </c>
      <c r="B478" s="2846" t="s">
        <v>3407</v>
      </c>
      <c r="C478" s="2845" t="s">
        <v>3408</v>
      </c>
      <c r="D478" s="2847" t="s">
        <v>3409</v>
      </c>
      <c r="E478" s="2847" t="s">
        <v>3410</v>
      </c>
      <c r="F478" s="2849" t="s">
        <v>3411</v>
      </c>
      <c r="G478" s="2845" t="s">
        <v>3412</v>
      </c>
      <c r="H478" s="2845">
        <v>3336</v>
      </c>
      <c r="I478" s="2849" t="s">
        <v>117</v>
      </c>
      <c r="J478" s="2849" t="s">
        <v>1</v>
      </c>
      <c r="K478" s="2849">
        <v>170</v>
      </c>
      <c r="L478" s="2849"/>
      <c r="M478" s="2849"/>
      <c r="N478" s="2849"/>
      <c r="O478" s="2849"/>
      <c r="P478" s="2849"/>
      <c r="Q478" s="2849"/>
      <c r="R478" s="2849"/>
      <c r="S478" s="2850">
        <v>44043</v>
      </c>
      <c r="T478" s="2850"/>
      <c r="U478" s="2849"/>
      <c r="V478" s="2856">
        <v>44645</v>
      </c>
      <c r="W478" s="2850">
        <v>45000</v>
      </c>
      <c r="X478" s="2850"/>
      <c r="Y478" s="2849">
        <v>2022</v>
      </c>
      <c r="Z478" s="2849" t="s">
        <v>3413</v>
      </c>
      <c r="AA478" s="2860" t="s">
        <v>3414</v>
      </c>
      <c r="AB478" s="2849" t="s">
        <v>3408</v>
      </c>
      <c r="AC478" s="2849"/>
      <c r="AD478" s="2849" t="s">
        <v>452</v>
      </c>
      <c r="AE478" s="2849" t="s">
        <v>3320</v>
      </c>
      <c r="AF478" s="2849"/>
    </row>
    <row r="479" spans="1:32">
      <c r="A479" s="2845" t="s">
        <v>3317</v>
      </c>
      <c r="B479" s="2846" t="s">
        <v>3415</v>
      </c>
      <c r="C479" s="2845" t="s">
        <v>3416</v>
      </c>
      <c r="D479" s="2847" t="s">
        <v>3417</v>
      </c>
      <c r="E479" s="2847" t="s">
        <v>3418</v>
      </c>
      <c r="F479" s="2849" t="s">
        <v>3419</v>
      </c>
      <c r="G479" s="2845" t="s">
        <v>20</v>
      </c>
      <c r="H479" s="2845">
        <v>3337</v>
      </c>
      <c r="I479" s="2849" t="s">
        <v>117</v>
      </c>
      <c r="J479" s="2849" t="s">
        <v>1</v>
      </c>
      <c r="K479" s="2849">
        <v>60</v>
      </c>
      <c r="L479" s="2850">
        <v>41880</v>
      </c>
      <c r="M479" s="2849"/>
      <c r="N479" s="2849"/>
      <c r="O479" s="2849"/>
      <c r="P479" s="2849"/>
      <c r="Q479" s="2849"/>
      <c r="R479" s="2849"/>
      <c r="S479" s="2849"/>
      <c r="T479" s="2849"/>
      <c r="U479" s="2849"/>
      <c r="V479" s="2849"/>
      <c r="W479" s="2849"/>
      <c r="X479" s="2849"/>
      <c r="Y479" s="2849">
        <v>2022</v>
      </c>
      <c r="Z479" s="2863" t="s">
        <v>3420</v>
      </c>
      <c r="AA479" s="2864" t="s">
        <v>3421</v>
      </c>
      <c r="AB479" s="2864"/>
      <c r="AC479" s="2863" t="s">
        <v>239</v>
      </c>
      <c r="AD479" s="2849" t="s">
        <v>452</v>
      </c>
      <c r="AE479" s="2849" t="s">
        <v>3320</v>
      </c>
      <c r="AF479" s="2849"/>
    </row>
    <row r="480" spans="1:32">
      <c r="A480" s="2852" t="s">
        <v>3422</v>
      </c>
      <c r="B480" s="2852" t="s">
        <v>3423</v>
      </c>
      <c r="C480" s="2852" t="s">
        <v>3424</v>
      </c>
      <c r="D480" s="2853" t="s">
        <v>3425</v>
      </c>
      <c r="E480" s="2853" t="s">
        <v>3426</v>
      </c>
      <c r="F480" s="2852" t="s">
        <v>3427</v>
      </c>
      <c r="G480" s="2852" t="s">
        <v>3428</v>
      </c>
      <c r="H480" s="2852">
        <v>3044</v>
      </c>
      <c r="I480" s="2854" t="s">
        <v>128</v>
      </c>
      <c r="J480" s="2854" t="s">
        <v>289</v>
      </c>
      <c r="K480" s="2854"/>
      <c r="L480" s="2854"/>
      <c r="M480" s="2854"/>
      <c r="N480" s="2854"/>
      <c r="O480" s="2854"/>
      <c r="P480" s="2854"/>
      <c r="Q480" s="2854"/>
      <c r="R480" s="2854"/>
      <c r="S480" s="2854"/>
      <c r="T480" s="2854"/>
      <c r="U480" s="2854"/>
      <c r="V480" s="2854"/>
      <c r="W480" s="2854"/>
      <c r="X480" s="2854"/>
      <c r="Y480" s="2854"/>
      <c r="Z480" s="2854"/>
      <c r="AA480" s="2854"/>
      <c r="AB480" s="2854"/>
      <c r="AC480" s="2854"/>
      <c r="AD480" s="2854" t="s">
        <v>121</v>
      </c>
      <c r="AE480" s="2854"/>
      <c r="AF480" s="2854"/>
    </row>
    <row r="481" spans="1:32">
      <c r="A481" s="2852" t="s">
        <v>3422</v>
      </c>
      <c r="B481" s="2852" t="s">
        <v>3429</v>
      </c>
      <c r="C481" s="2852" t="s">
        <v>3430</v>
      </c>
      <c r="D481" s="2853" t="s">
        <v>3431</v>
      </c>
      <c r="E481" s="2853" t="s">
        <v>3432</v>
      </c>
      <c r="F481" s="2852" t="s">
        <v>3433</v>
      </c>
      <c r="G481" s="2852" t="s">
        <v>3434</v>
      </c>
      <c r="H481" s="2852">
        <v>3058</v>
      </c>
      <c r="I481" s="2854" t="s">
        <v>178</v>
      </c>
      <c r="J481" s="2854" t="s">
        <v>289</v>
      </c>
      <c r="K481" s="2854"/>
      <c r="L481" s="2854"/>
      <c r="M481" s="2854"/>
      <c r="N481" s="2854"/>
      <c r="O481" s="2854"/>
      <c r="P481" s="2854"/>
      <c r="Q481" s="2854"/>
      <c r="R481" s="2854"/>
      <c r="S481" s="2854"/>
      <c r="T481" s="2854"/>
      <c r="U481" s="2854"/>
      <c r="V481" s="2854"/>
      <c r="W481" s="2854"/>
      <c r="X481" s="2854"/>
      <c r="Y481" s="2854"/>
      <c r="Z481" s="2854"/>
      <c r="AA481" s="2854"/>
      <c r="AB481" s="2854"/>
      <c r="AC481" s="2854"/>
      <c r="AD481" s="2854" t="s">
        <v>121</v>
      </c>
      <c r="AE481" s="2854"/>
      <c r="AF481" s="2854"/>
    </row>
    <row r="482" spans="1:32">
      <c r="A482" s="2852" t="s">
        <v>3422</v>
      </c>
      <c r="B482" s="2852" t="s">
        <v>3435</v>
      </c>
      <c r="C482" s="2852" t="s">
        <v>3436</v>
      </c>
      <c r="D482" s="2853" t="s">
        <v>3437</v>
      </c>
      <c r="E482" s="2853" t="s">
        <v>3438</v>
      </c>
      <c r="F482" s="2852" t="s">
        <v>3439</v>
      </c>
      <c r="G482" s="2852" t="s">
        <v>3440</v>
      </c>
      <c r="H482" s="2852">
        <v>3056</v>
      </c>
      <c r="I482" s="2854" t="s">
        <v>117</v>
      </c>
      <c r="J482" s="2854" t="s">
        <v>289</v>
      </c>
      <c r="K482" s="2854">
        <v>15</v>
      </c>
      <c r="L482" s="2854"/>
      <c r="M482" s="2854"/>
      <c r="N482" s="2855">
        <v>42655</v>
      </c>
      <c r="O482" s="2854"/>
      <c r="P482" s="2854"/>
      <c r="Q482" s="2854"/>
      <c r="R482" s="2854"/>
      <c r="S482" s="2854"/>
      <c r="T482" s="2855">
        <v>44260</v>
      </c>
      <c r="U482" s="2854"/>
      <c r="V482" s="2856">
        <v>44624</v>
      </c>
      <c r="W482" s="2855"/>
      <c r="X482" s="2855"/>
      <c r="Y482" s="2854">
        <v>2022</v>
      </c>
      <c r="Z482" s="2854" t="s">
        <v>3441</v>
      </c>
      <c r="AA482" s="2854" t="s">
        <v>3442</v>
      </c>
      <c r="AB482" s="2854" t="s">
        <v>3443</v>
      </c>
      <c r="AC482" s="2854" t="s">
        <v>3444</v>
      </c>
      <c r="AD482" s="2854" t="s">
        <v>292</v>
      </c>
      <c r="AE482" s="2854" t="s">
        <v>3445</v>
      </c>
      <c r="AF482" s="2854"/>
    </row>
    <row r="483" spans="1:32">
      <c r="A483" s="2852" t="s">
        <v>3422</v>
      </c>
      <c r="B483" s="2852" t="s">
        <v>3446</v>
      </c>
      <c r="C483" s="2852" t="s">
        <v>3447</v>
      </c>
      <c r="D483" s="2853" t="s">
        <v>3448</v>
      </c>
      <c r="E483" s="2853" t="s">
        <v>3449</v>
      </c>
      <c r="F483" s="2852" t="s">
        <v>3450</v>
      </c>
      <c r="G483" s="2852" t="s">
        <v>3451</v>
      </c>
      <c r="H483" s="2852">
        <v>3058</v>
      </c>
      <c r="I483" s="2854" t="s">
        <v>117</v>
      </c>
      <c r="J483" s="2854" t="s">
        <v>289</v>
      </c>
      <c r="K483" s="2854">
        <v>145</v>
      </c>
      <c r="L483" s="2854"/>
      <c r="M483" s="2854"/>
      <c r="N483" s="2854"/>
      <c r="O483" s="2854"/>
      <c r="P483" s="2854"/>
      <c r="Q483" s="2854"/>
      <c r="R483" s="2854"/>
      <c r="S483" s="2854"/>
      <c r="T483" s="2854"/>
      <c r="U483" s="2854"/>
      <c r="V483" s="2854"/>
      <c r="W483" s="2854"/>
      <c r="X483" s="2854"/>
      <c r="Y483" s="2854"/>
      <c r="Z483" s="2854" t="s">
        <v>3452</v>
      </c>
      <c r="AA483" s="2865" t="s">
        <v>3453</v>
      </c>
      <c r="AB483" s="2854" t="s">
        <v>3447</v>
      </c>
      <c r="AC483" s="2854" t="s">
        <v>3454</v>
      </c>
      <c r="AD483" s="2854" t="s">
        <v>292</v>
      </c>
      <c r="AE483" s="2854" t="s">
        <v>3445</v>
      </c>
      <c r="AF483" s="2854"/>
    </row>
    <row r="484" spans="1:32">
      <c r="A484" s="2852" t="s">
        <v>3422</v>
      </c>
      <c r="B484" s="2852" t="s">
        <v>3455</v>
      </c>
      <c r="C484" s="2852" t="s">
        <v>3456</v>
      </c>
      <c r="D484" s="2853" t="s">
        <v>3457</v>
      </c>
      <c r="E484" s="2853" t="s">
        <v>3458</v>
      </c>
      <c r="F484" s="2852" t="s">
        <v>3459</v>
      </c>
      <c r="G484" s="2852" t="s">
        <v>3451</v>
      </c>
      <c r="H484" s="2852">
        <v>3058</v>
      </c>
      <c r="I484" s="2854" t="s">
        <v>211</v>
      </c>
      <c r="J484" s="2854" t="s">
        <v>289</v>
      </c>
      <c r="K484" s="2854"/>
      <c r="L484" s="2854"/>
      <c r="M484" s="2854"/>
      <c r="N484" s="2854"/>
      <c r="O484" s="2854"/>
      <c r="P484" s="2854"/>
      <c r="Q484" s="2854"/>
      <c r="R484" s="2854"/>
      <c r="S484" s="2854"/>
      <c r="T484" s="2854"/>
      <c r="U484" s="2854"/>
      <c r="V484" s="2854"/>
      <c r="W484" s="2854"/>
      <c r="X484" s="2854"/>
      <c r="Y484" s="2854"/>
      <c r="Z484" s="2854"/>
      <c r="AA484" s="2854"/>
      <c r="AB484" s="2854"/>
      <c r="AC484" s="2854"/>
      <c r="AD484" s="2854" t="s">
        <v>292</v>
      </c>
      <c r="AE484" s="2854" t="s">
        <v>3445</v>
      </c>
      <c r="AF484" s="2854"/>
    </row>
    <row r="485" spans="1:32">
      <c r="A485" s="2852" t="s">
        <v>3422</v>
      </c>
      <c r="B485" s="2852" t="s">
        <v>3460</v>
      </c>
      <c r="C485" s="2852" t="s">
        <v>3461</v>
      </c>
      <c r="D485" s="2853" t="s">
        <v>3462</v>
      </c>
      <c r="E485" s="2853" t="s">
        <v>3463</v>
      </c>
      <c r="F485" s="2852" t="s">
        <v>3464</v>
      </c>
      <c r="G485" s="2852" t="s">
        <v>3465</v>
      </c>
      <c r="H485" s="2852">
        <v>3060</v>
      </c>
      <c r="I485" s="2854" t="s">
        <v>178</v>
      </c>
      <c r="J485" s="2854" t="s">
        <v>289</v>
      </c>
      <c r="K485" s="2854"/>
      <c r="L485" s="2854"/>
      <c r="M485" s="2854"/>
      <c r="N485" s="2854"/>
      <c r="O485" s="2854"/>
      <c r="P485" s="2854"/>
      <c r="Q485" s="2854"/>
      <c r="R485" s="2854"/>
      <c r="S485" s="2854"/>
      <c r="T485" s="2854"/>
      <c r="U485" s="2854"/>
      <c r="V485" s="2854"/>
      <c r="W485" s="2854"/>
      <c r="X485" s="2854"/>
      <c r="Y485" s="2854"/>
      <c r="Z485" s="2854"/>
      <c r="AA485" s="2854"/>
      <c r="AB485" s="2854"/>
      <c r="AC485" s="2854"/>
      <c r="AD485" s="2854" t="s">
        <v>121</v>
      </c>
      <c r="AE485" s="2854"/>
      <c r="AF485" s="2854"/>
    </row>
    <row r="486" spans="1:32">
      <c r="A486" s="2852" t="s">
        <v>3422</v>
      </c>
      <c r="B486" s="2852" t="s">
        <v>3466</v>
      </c>
      <c r="C486" s="2852" t="s">
        <v>3467</v>
      </c>
      <c r="D486" s="2853" t="s">
        <v>3468</v>
      </c>
      <c r="E486" s="2853" t="s">
        <v>3469</v>
      </c>
      <c r="F486" s="2852" t="s">
        <v>3470</v>
      </c>
      <c r="G486" s="2852" t="s">
        <v>3471</v>
      </c>
      <c r="H486" s="2852">
        <v>3046</v>
      </c>
      <c r="I486" s="2854" t="s">
        <v>220</v>
      </c>
      <c r="J486" s="2854" t="s">
        <v>289</v>
      </c>
      <c r="K486" s="2854"/>
      <c r="L486" s="2854"/>
      <c r="M486" s="2854"/>
      <c r="N486" s="2854"/>
      <c r="O486" s="2854"/>
      <c r="P486" s="2854"/>
      <c r="Q486" s="2854"/>
      <c r="R486" s="2854"/>
      <c r="S486" s="2854"/>
      <c r="T486" s="2854"/>
      <c r="U486" s="2854"/>
      <c r="V486" s="2854"/>
      <c r="W486" s="2854"/>
      <c r="X486" s="2854"/>
      <c r="Y486" s="2854"/>
      <c r="Z486" s="2854" t="s">
        <v>3472</v>
      </c>
      <c r="AA486" s="2854" t="s">
        <v>3473</v>
      </c>
      <c r="AB486" s="2854" t="s">
        <v>3467</v>
      </c>
      <c r="AC486" s="2854" t="s">
        <v>479</v>
      </c>
      <c r="AD486" s="2854" t="s">
        <v>292</v>
      </c>
      <c r="AE486" s="2854" t="s">
        <v>3445</v>
      </c>
      <c r="AF486" s="2854"/>
    </row>
    <row r="487" spans="1:32">
      <c r="A487" s="2852" t="s">
        <v>3422</v>
      </c>
      <c r="B487" s="2852" t="s">
        <v>3474</v>
      </c>
      <c r="C487" s="2852" t="s">
        <v>3475</v>
      </c>
      <c r="D487" s="2853" t="s">
        <v>3476</v>
      </c>
      <c r="E487" s="2853" t="s">
        <v>3477</v>
      </c>
      <c r="F487" s="2852" t="s">
        <v>3478</v>
      </c>
      <c r="G487" s="2852" t="s">
        <v>3471</v>
      </c>
      <c r="H487" s="2852">
        <v>3046</v>
      </c>
      <c r="I487" s="2854" t="s">
        <v>117</v>
      </c>
      <c r="J487" s="2854" t="s">
        <v>289</v>
      </c>
      <c r="K487" s="2854"/>
      <c r="L487" s="2854"/>
      <c r="M487" s="2854"/>
      <c r="N487" s="2854"/>
      <c r="O487" s="2854"/>
      <c r="P487" s="2854"/>
      <c r="Q487" s="2854"/>
      <c r="R487" s="2854"/>
      <c r="S487" s="2854"/>
      <c r="T487" s="2854"/>
      <c r="U487" s="2854"/>
      <c r="V487" s="2854"/>
      <c r="W487" s="2854"/>
      <c r="X487" s="2854"/>
      <c r="Y487" s="2854"/>
      <c r="Z487" s="2854"/>
      <c r="AA487" s="2854"/>
      <c r="AB487" s="2854"/>
      <c r="AC487" s="2854"/>
      <c r="AD487" s="2854" t="s">
        <v>292</v>
      </c>
      <c r="AE487" s="2854" t="s">
        <v>3445</v>
      </c>
      <c r="AF487" s="2854"/>
    </row>
    <row r="488" spans="1:32">
      <c r="A488" s="2852" t="s">
        <v>3422</v>
      </c>
      <c r="B488" s="2852" t="s">
        <v>3479</v>
      </c>
      <c r="C488" s="2852" t="s">
        <v>3480</v>
      </c>
      <c r="D488" s="2853" t="s">
        <v>3481</v>
      </c>
      <c r="E488" s="2853" t="s">
        <v>3482</v>
      </c>
      <c r="F488" s="2852" t="s">
        <v>3483</v>
      </c>
      <c r="G488" s="2852" t="s">
        <v>3471</v>
      </c>
      <c r="H488" s="2852">
        <v>3046</v>
      </c>
      <c r="I488" s="2854" t="s">
        <v>211</v>
      </c>
      <c r="J488" s="2854" t="s">
        <v>289</v>
      </c>
      <c r="K488" s="2854"/>
      <c r="L488" s="2854"/>
      <c r="M488" s="2854"/>
      <c r="N488" s="2854"/>
      <c r="O488" s="2854"/>
      <c r="P488" s="2854"/>
      <c r="Q488" s="2854"/>
      <c r="R488" s="2854"/>
      <c r="S488" s="2854"/>
      <c r="T488" s="2854"/>
      <c r="U488" s="2854"/>
      <c r="V488" s="2854"/>
      <c r="W488" s="2854"/>
      <c r="X488" s="2854"/>
      <c r="Y488" s="2854"/>
      <c r="Z488" s="2854"/>
      <c r="AA488" s="2854"/>
      <c r="AB488" s="2854"/>
      <c r="AC488" s="2854"/>
      <c r="AD488" s="2854" t="s">
        <v>292</v>
      </c>
      <c r="AE488" s="2854" t="s">
        <v>3445</v>
      </c>
      <c r="AF488" s="2854"/>
    </row>
    <row r="489" spans="1:32">
      <c r="A489" s="2852" t="s">
        <v>3422</v>
      </c>
      <c r="B489" s="2852" t="s">
        <v>3484</v>
      </c>
      <c r="C489" s="2852" t="s">
        <v>3485</v>
      </c>
      <c r="D489" s="2853" t="s">
        <v>3486</v>
      </c>
      <c r="E489" s="2853" t="s">
        <v>3487</v>
      </c>
      <c r="F489" s="2852" t="s">
        <v>3488</v>
      </c>
      <c r="G489" s="2852" t="s">
        <v>3465</v>
      </c>
      <c r="H489" s="2852">
        <v>3060</v>
      </c>
      <c r="I489" s="2854" t="s">
        <v>117</v>
      </c>
      <c r="J489" s="2854" t="s">
        <v>289</v>
      </c>
      <c r="K489" s="2854"/>
      <c r="L489" s="2854"/>
      <c r="M489" s="2854"/>
      <c r="N489" s="2854"/>
      <c r="O489" s="2854"/>
      <c r="P489" s="2855">
        <v>43158</v>
      </c>
      <c r="Q489" s="2855">
        <v>43591</v>
      </c>
      <c r="R489" s="2854"/>
      <c r="S489" s="2855">
        <v>44069</v>
      </c>
      <c r="T489" s="2855"/>
      <c r="U489" s="2854"/>
      <c r="V489" s="2854"/>
      <c r="W489" s="2854"/>
      <c r="X489" s="2854"/>
      <c r="Y489" s="2854"/>
      <c r="Z489" s="2854" t="s">
        <v>3489</v>
      </c>
      <c r="AA489" s="2865" t="s">
        <v>3490</v>
      </c>
      <c r="AB489" s="2854" t="s">
        <v>3491</v>
      </c>
      <c r="AC489" s="2854"/>
      <c r="AD489" s="2854" t="s">
        <v>292</v>
      </c>
      <c r="AE489" s="2854" t="s">
        <v>3445</v>
      </c>
      <c r="AF489" s="2854"/>
    </row>
    <row r="490" spans="1:32">
      <c r="A490" s="2852" t="s">
        <v>3422</v>
      </c>
      <c r="B490" s="2852" t="s">
        <v>3492</v>
      </c>
      <c r="C490" s="2852" t="s">
        <v>3493</v>
      </c>
      <c r="D490" s="2853" t="s">
        <v>3494</v>
      </c>
      <c r="E490" s="2853" t="s">
        <v>3495</v>
      </c>
      <c r="F490" s="2852" t="s">
        <v>3496</v>
      </c>
      <c r="G490" s="2852" t="s">
        <v>3451</v>
      </c>
      <c r="H490" s="2852">
        <v>3058</v>
      </c>
      <c r="I490" s="2854" t="s">
        <v>220</v>
      </c>
      <c r="J490" s="2854" t="s">
        <v>289</v>
      </c>
      <c r="K490" s="2854"/>
      <c r="L490" s="2854"/>
      <c r="M490" s="2854"/>
      <c r="N490" s="2854"/>
      <c r="O490" s="2854"/>
      <c r="P490" s="2854"/>
      <c r="Q490" s="2854"/>
      <c r="R490" s="2854"/>
      <c r="S490" s="2854"/>
      <c r="T490" s="2854"/>
      <c r="U490" s="2854"/>
      <c r="V490" s="2854"/>
      <c r="W490" s="2854"/>
      <c r="X490" s="2854"/>
      <c r="Y490" s="2854"/>
      <c r="Z490" s="2854"/>
      <c r="AA490" s="2854"/>
      <c r="AB490" s="2854"/>
      <c r="AC490" s="2854"/>
      <c r="AD490" s="2854" t="s">
        <v>292</v>
      </c>
      <c r="AE490" s="2854" t="s">
        <v>3445</v>
      </c>
      <c r="AF490" s="2854"/>
    </row>
    <row r="491" spans="1:32">
      <c r="A491" s="2852" t="s">
        <v>3422</v>
      </c>
      <c r="B491" s="2852" t="s">
        <v>3497</v>
      </c>
      <c r="C491" s="2852" t="s">
        <v>3498</v>
      </c>
      <c r="D491" s="2853" t="s">
        <v>3499</v>
      </c>
      <c r="E491" s="2853" t="s">
        <v>3500</v>
      </c>
      <c r="F491" s="2852" t="s">
        <v>3501</v>
      </c>
      <c r="G491" s="2852" t="s">
        <v>3451</v>
      </c>
      <c r="H491" s="2852">
        <v>3058</v>
      </c>
      <c r="I491" s="2854" t="s">
        <v>128</v>
      </c>
      <c r="J491" s="2854" t="s">
        <v>289</v>
      </c>
      <c r="K491" s="2854"/>
      <c r="L491" s="2854"/>
      <c r="M491" s="2854"/>
      <c r="N491" s="2854"/>
      <c r="O491" s="2854"/>
      <c r="P491" s="2854"/>
      <c r="Q491" s="2854"/>
      <c r="R491" s="2854"/>
      <c r="S491" s="2854"/>
      <c r="T491" s="2854"/>
      <c r="U491" s="2854"/>
      <c r="V491" s="2854"/>
      <c r="W491" s="2854"/>
      <c r="X491" s="2854"/>
      <c r="Y491" s="2854">
        <v>2022</v>
      </c>
      <c r="Z491" s="2854" t="s">
        <v>3502</v>
      </c>
      <c r="AA491" s="2865" t="s">
        <v>3503</v>
      </c>
      <c r="AB491" s="2854" t="s">
        <v>3504</v>
      </c>
      <c r="AC491" s="2854" t="s">
        <v>3505</v>
      </c>
      <c r="AD491" s="2854" t="s">
        <v>121</v>
      </c>
      <c r="AE491" s="2854"/>
      <c r="AF491" s="2854"/>
    </row>
    <row r="492" spans="1:32" ht="15" customHeight="1">
      <c r="A492" s="2852" t="s">
        <v>3422</v>
      </c>
      <c r="B492" s="2852" t="s">
        <v>3506</v>
      </c>
      <c r="C492" s="2852" t="s">
        <v>3507</v>
      </c>
      <c r="D492" s="2852" t="s">
        <v>381</v>
      </c>
      <c r="E492" s="2853" t="s">
        <v>3508</v>
      </c>
      <c r="F492" s="2852" t="s">
        <v>3509</v>
      </c>
      <c r="G492" s="2852" t="s">
        <v>3510</v>
      </c>
      <c r="H492" s="2852">
        <v>3044</v>
      </c>
      <c r="I492" s="2854" t="s">
        <v>117</v>
      </c>
      <c r="J492" s="2854" t="s">
        <v>289</v>
      </c>
      <c r="K492" s="2854"/>
      <c r="L492" s="2854"/>
      <c r="M492" s="2855">
        <v>42241</v>
      </c>
      <c r="N492" s="2855">
        <v>42570</v>
      </c>
      <c r="O492" s="2854"/>
      <c r="P492" s="2854"/>
      <c r="Q492" s="2854"/>
      <c r="R492" s="2854"/>
      <c r="S492" s="2854"/>
      <c r="T492" s="2854"/>
      <c r="U492" s="2855">
        <v>44511</v>
      </c>
      <c r="V492" s="2854"/>
      <c r="W492" s="2854"/>
      <c r="X492" s="2854"/>
      <c r="Y492" s="2854"/>
      <c r="Z492" s="2854" t="s">
        <v>3511</v>
      </c>
      <c r="AA492" s="2865" t="s">
        <v>3512</v>
      </c>
      <c r="AB492" s="2854" t="s">
        <v>3513</v>
      </c>
      <c r="AC492" s="2854" t="s">
        <v>825</v>
      </c>
      <c r="AD492" s="2854" t="s">
        <v>121</v>
      </c>
      <c r="AE492" s="2854"/>
      <c r="AF492" s="2854"/>
    </row>
    <row r="493" spans="1:32">
      <c r="A493" s="2852" t="s">
        <v>3422</v>
      </c>
      <c r="B493" s="2852" t="s">
        <v>3514</v>
      </c>
      <c r="C493" s="2852" t="s">
        <v>3515</v>
      </c>
      <c r="D493" s="2853" t="s">
        <v>3516</v>
      </c>
      <c r="E493" s="2853" t="s">
        <v>3517</v>
      </c>
      <c r="F493" s="2852" t="s">
        <v>3518</v>
      </c>
      <c r="G493" s="2852" t="s">
        <v>3440</v>
      </c>
      <c r="H493" s="2852">
        <v>3056</v>
      </c>
      <c r="I493" s="2854" t="s">
        <v>220</v>
      </c>
      <c r="J493" s="2854" t="s">
        <v>289</v>
      </c>
      <c r="K493" s="2854"/>
      <c r="L493" s="2854"/>
      <c r="M493" s="2855">
        <v>42138</v>
      </c>
      <c r="N493" s="2855">
        <v>42655</v>
      </c>
      <c r="O493" s="2854"/>
      <c r="P493" s="2854"/>
      <c r="Q493" s="2854"/>
      <c r="R493" s="2854"/>
      <c r="S493" s="2854"/>
      <c r="T493" s="2854"/>
      <c r="U493" s="2854"/>
      <c r="V493" s="2854"/>
      <c r="W493" s="2854"/>
      <c r="X493" s="2854"/>
      <c r="Y493" s="2854"/>
      <c r="Z493" s="2854" t="s">
        <v>3519</v>
      </c>
      <c r="AA493" s="2854" t="s">
        <v>3520</v>
      </c>
      <c r="AB493" s="2854"/>
      <c r="AC493" s="2854" t="s">
        <v>949</v>
      </c>
      <c r="AD493" s="2854" t="s">
        <v>292</v>
      </c>
      <c r="AE493" s="2854" t="s">
        <v>3445</v>
      </c>
      <c r="AF493" s="2854"/>
    </row>
    <row r="494" spans="1:32" ht="15" customHeight="1">
      <c r="A494" s="2852" t="s">
        <v>3521</v>
      </c>
      <c r="B494" s="2852" t="s">
        <v>3522</v>
      </c>
      <c r="C494" s="2852" t="s">
        <v>750</v>
      </c>
      <c r="D494" s="2852" t="s">
        <v>504</v>
      </c>
      <c r="E494" s="2853" t="s">
        <v>751</v>
      </c>
      <c r="F494" s="2854" t="s">
        <v>3523</v>
      </c>
      <c r="G494" s="2852" t="s">
        <v>14</v>
      </c>
      <c r="H494" s="2852">
        <v>3500</v>
      </c>
      <c r="I494" s="2854" t="s">
        <v>220</v>
      </c>
      <c r="J494" s="2854" t="s">
        <v>118</v>
      </c>
      <c r="K494" s="2854"/>
      <c r="L494" s="2854"/>
      <c r="M494" s="2854"/>
      <c r="N494" s="2854"/>
      <c r="O494" s="2854"/>
      <c r="P494" s="2854"/>
      <c r="Q494" s="2854"/>
      <c r="R494" s="2854"/>
      <c r="S494" s="2854"/>
      <c r="T494" s="2854"/>
      <c r="U494" s="2854"/>
      <c r="V494" s="2854"/>
      <c r="W494" s="2854"/>
      <c r="X494" s="2854"/>
      <c r="Y494" s="2854"/>
      <c r="Z494" s="2854"/>
      <c r="AA494" s="2854"/>
      <c r="AB494" s="2854"/>
      <c r="AC494" s="2854"/>
      <c r="AD494" s="2854" t="s">
        <v>121</v>
      </c>
      <c r="AE494" s="2854"/>
      <c r="AF494" s="2854"/>
    </row>
    <row r="495" spans="1:32">
      <c r="A495" s="2852" t="s">
        <v>3521</v>
      </c>
      <c r="B495" s="2852" t="s">
        <v>3524</v>
      </c>
      <c r="C495" s="2852" t="s">
        <v>3525</v>
      </c>
      <c r="D495" s="2853" t="s">
        <v>3526</v>
      </c>
      <c r="E495" s="2853" t="s">
        <v>3527</v>
      </c>
      <c r="F495" s="2852" t="s">
        <v>3528</v>
      </c>
      <c r="G495" s="2852" t="s">
        <v>14</v>
      </c>
      <c r="H495" s="2852">
        <v>3500</v>
      </c>
      <c r="I495" s="2854" t="s">
        <v>117</v>
      </c>
      <c r="J495" s="2854" t="s">
        <v>118</v>
      </c>
      <c r="K495" s="2854"/>
      <c r="L495" s="2854"/>
      <c r="M495" s="2854"/>
      <c r="N495" s="2854"/>
      <c r="O495" s="2854"/>
      <c r="P495" s="2854"/>
      <c r="Q495" s="2854"/>
      <c r="R495" s="2854"/>
      <c r="S495" s="2854"/>
      <c r="T495" s="2854"/>
      <c r="U495" s="2854"/>
      <c r="V495" s="2854"/>
      <c r="W495" s="2854"/>
      <c r="X495" s="2854"/>
      <c r="Y495" s="2854"/>
      <c r="Z495" s="2854"/>
      <c r="AA495" s="2854"/>
      <c r="AB495" s="2854"/>
      <c r="AC495" s="2854"/>
      <c r="AD495" s="2854" t="s">
        <v>121</v>
      </c>
      <c r="AE495" s="2854"/>
      <c r="AF495" s="2854"/>
    </row>
    <row r="496" spans="1:32">
      <c r="A496" s="2852" t="s">
        <v>3521</v>
      </c>
      <c r="B496" s="2852" t="s">
        <v>3529</v>
      </c>
      <c r="C496" s="2852" t="s">
        <v>3530</v>
      </c>
      <c r="D496" s="2853" t="s">
        <v>3531</v>
      </c>
      <c r="E496" s="2853" t="s">
        <v>3532</v>
      </c>
      <c r="F496" s="2852" t="s">
        <v>3533</v>
      </c>
      <c r="G496" s="2852" t="s">
        <v>14</v>
      </c>
      <c r="H496" s="2852">
        <v>3500</v>
      </c>
      <c r="I496" s="2854" t="s">
        <v>211</v>
      </c>
      <c r="J496" s="2854" t="s">
        <v>118</v>
      </c>
      <c r="K496" s="2854"/>
      <c r="L496" s="2854"/>
      <c r="M496" s="2854"/>
      <c r="N496" s="2854"/>
      <c r="O496" s="2854"/>
      <c r="P496" s="2854"/>
      <c r="Q496" s="2854"/>
      <c r="R496" s="2854"/>
      <c r="S496" s="2854"/>
      <c r="T496" s="2854"/>
      <c r="U496" s="2854"/>
      <c r="V496" s="2854"/>
      <c r="W496" s="2854"/>
      <c r="X496" s="2854"/>
      <c r="Y496" s="2854"/>
      <c r="Z496" s="2854"/>
      <c r="AA496" s="2854"/>
      <c r="AB496" s="2854"/>
      <c r="AC496" s="2854"/>
      <c r="AD496" s="2854" t="s">
        <v>121</v>
      </c>
      <c r="AE496" s="2854"/>
      <c r="AF496" s="2854"/>
    </row>
    <row r="497" spans="1:32">
      <c r="A497" s="2852" t="s">
        <v>3521</v>
      </c>
      <c r="B497" s="2852" t="s">
        <v>3534</v>
      </c>
      <c r="C497" s="2852" t="s">
        <v>3535</v>
      </c>
      <c r="D497" s="2853" t="s">
        <v>3536</v>
      </c>
      <c r="E497" s="2853" t="s">
        <v>3537</v>
      </c>
      <c r="F497" s="2852" t="s">
        <v>3538</v>
      </c>
      <c r="G497" s="2852" t="s">
        <v>3539</v>
      </c>
      <c r="H497" s="2852">
        <v>3512</v>
      </c>
      <c r="I497" s="2854" t="s">
        <v>117</v>
      </c>
      <c r="J497" s="2854" t="s">
        <v>118</v>
      </c>
      <c r="K497" s="2854"/>
      <c r="L497" s="2854"/>
      <c r="M497" s="2854"/>
      <c r="N497" s="2854"/>
      <c r="O497" s="2854"/>
      <c r="P497" s="2854"/>
      <c r="Q497" s="2854"/>
      <c r="R497" s="2854"/>
      <c r="S497" s="2854"/>
      <c r="T497" s="2854"/>
      <c r="U497" s="2854"/>
      <c r="V497" s="2854"/>
      <c r="W497" s="2854"/>
      <c r="X497" s="2854"/>
      <c r="Y497" s="2854"/>
      <c r="Z497" s="2854"/>
      <c r="AA497" s="2854"/>
      <c r="AB497" s="2854"/>
      <c r="AC497" s="2854"/>
      <c r="AD497" s="2854" t="s">
        <v>121</v>
      </c>
      <c r="AE497" s="2854"/>
      <c r="AF497" s="2854"/>
    </row>
    <row r="498" spans="1:32">
      <c r="A498" s="2852" t="s">
        <v>3521</v>
      </c>
      <c r="B498" s="2852" t="s">
        <v>3540</v>
      </c>
      <c r="C498" s="2852" t="s">
        <v>3541</v>
      </c>
      <c r="D498" s="2853" t="s">
        <v>3542</v>
      </c>
      <c r="E498" s="2853" t="s">
        <v>3543</v>
      </c>
      <c r="F498" s="2852" t="s">
        <v>3544</v>
      </c>
      <c r="G498" s="2852" t="s">
        <v>3545</v>
      </c>
      <c r="H498" s="2852">
        <v>3490</v>
      </c>
      <c r="I498" s="2854" t="s">
        <v>117</v>
      </c>
      <c r="J498" s="2854" t="s">
        <v>118</v>
      </c>
      <c r="K498" s="2854"/>
      <c r="L498" s="2854"/>
      <c r="M498" s="2854"/>
      <c r="N498" s="2854"/>
      <c r="O498" s="2854"/>
      <c r="P498" s="2854"/>
      <c r="Q498" s="2854"/>
      <c r="R498" s="2854"/>
      <c r="S498" s="2854"/>
      <c r="T498" s="2854"/>
      <c r="U498" s="2854"/>
      <c r="V498" s="2854"/>
      <c r="W498" s="2854"/>
      <c r="X498" s="2854"/>
      <c r="Y498" s="2854"/>
      <c r="Z498" s="2854"/>
      <c r="AA498" s="2854"/>
      <c r="AB498" s="2854"/>
      <c r="AC498" s="2854"/>
      <c r="AD498" s="2854" t="s">
        <v>121</v>
      </c>
      <c r="AE498" s="2854"/>
      <c r="AF498" s="2854"/>
    </row>
    <row r="499" spans="1:32">
      <c r="A499" s="2852" t="s">
        <v>3521</v>
      </c>
      <c r="B499" s="2852" t="s">
        <v>3546</v>
      </c>
      <c r="C499" s="2852" t="s">
        <v>3547</v>
      </c>
      <c r="D499" s="2853" t="s">
        <v>3548</v>
      </c>
      <c r="E499" s="2853" t="s">
        <v>3549</v>
      </c>
      <c r="F499" s="2852" t="s">
        <v>3550</v>
      </c>
      <c r="G499" s="2852" t="s">
        <v>3551</v>
      </c>
      <c r="H499" s="2852">
        <v>3496</v>
      </c>
      <c r="I499" s="2854" t="s">
        <v>117</v>
      </c>
      <c r="J499" s="2854" t="s">
        <v>118</v>
      </c>
      <c r="K499" s="2854"/>
      <c r="L499" s="2854"/>
      <c r="M499" s="2854"/>
      <c r="N499" s="2854"/>
      <c r="O499" s="2854"/>
      <c r="P499" s="2854"/>
      <c r="Q499" s="2854"/>
      <c r="R499" s="2854"/>
      <c r="S499" s="2854"/>
      <c r="T499" s="2854"/>
      <c r="U499" s="2854"/>
      <c r="V499" s="2854"/>
      <c r="W499" s="2854"/>
      <c r="X499" s="2854"/>
      <c r="Y499" s="2854"/>
      <c r="Z499" s="2854"/>
      <c r="AA499" s="2854"/>
      <c r="AB499" s="2854"/>
      <c r="AC499" s="2854"/>
      <c r="AD499" s="2854" t="s">
        <v>121</v>
      </c>
      <c r="AE499" s="2854"/>
      <c r="AF499" s="2854"/>
    </row>
    <row r="500" spans="1:32">
      <c r="A500" s="2852" t="s">
        <v>3521</v>
      </c>
      <c r="B500" s="2852" t="s">
        <v>3552</v>
      </c>
      <c r="C500" s="2852" t="s">
        <v>3553</v>
      </c>
      <c r="D500" s="2853" t="s">
        <v>3554</v>
      </c>
      <c r="E500" s="2853" t="s">
        <v>3555</v>
      </c>
      <c r="F500" s="2852" t="s">
        <v>3556</v>
      </c>
      <c r="G500" s="2852" t="s">
        <v>14</v>
      </c>
      <c r="H500" s="2852">
        <v>3500</v>
      </c>
      <c r="I500" s="2854" t="s">
        <v>178</v>
      </c>
      <c r="J500" s="2854" t="s">
        <v>118</v>
      </c>
      <c r="K500" s="2854"/>
      <c r="L500" s="2854"/>
      <c r="M500" s="2854"/>
      <c r="N500" s="2854"/>
      <c r="O500" s="2854"/>
      <c r="P500" s="2854"/>
      <c r="Q500" s="2854"/>
      <c r="R500" s="2854"/>
      <c r="S500" s="2854"/>
      <c r="T500" s="2854"/>
      <c r="U500" s="2854"/>
      <c r="V500" s="2854"/>
      <c r="W500" s="2854"/>
      <c r="X500" s="2854"/>
      <c r="Y500" s="2854"/>
      <c r="Z500" s="2854"/>
      <c r="AA500" s="2854"/>
      <c r="AB500" s="2854"/>
      <c r="AC500" s="2854"/>
      <c r="AD500" s="2854" t="s">
        <v>121</v>
      </c>
      <c r="AE500" s="2854"/>
      <c r="AF500" s="2854"/>
    </row>
    <row r="501" spans="1:32">
      <c r="A501" s="2852" t="s">
        <v>3521</v>
      </c>
      <c r="B501" s="2852" t="s">
        <v>3557</v>
      </c>
      <c r="C501" s="2852" t="s">
        <v>3558</v>
      </c>
      <c r="D501" s="2853" t="s">
        <v>3559</v>
      </c>
      <c r="E501" s="2853" t="s">
        <v>3560</v>
      </c>
      <c r="F501" s="2852" t="s">
        <v>3561</v>
      </c>
      <c r="G501" s="2852" t="s">
        <v>14</v>
      </c>
      <c r="H501" s="2852">
        <v>3502</v>
      </c>
      <c r="I501" s="2854" t="s">
        <v>359</v>
      </c>
      <c r="J501" s="2854" t="s">
        <v>118</v>
      </c>
      <c r="K501" s="2854"/>
      <c r="L501" s="2854"/>
      <c r="M501" s="2854"/>
      <c r="N501" s="2854"/>
      <c r="O501" s="2854"/>
      <c r="P501" s="2854"/>
      <c r="Q501" s="2854"/>
      <c r="R501" s="2854"/>
      <c r="S501" s="2854"/>
      <c r="T501" s="2854"/>
      <c r="U501" s="2854"/>
      <c r="V501" s="2854"/>
      <c r="W501" s="2854"/>
      <c r="X501" s="2854"/>
      <c r="Y501" s="2854"/>
      <c r="Z501" s="2854"/>
      <c r="AA501" s="2854"/>
      <c r="AB501" s="2854"/>
      <c r="AC501" s="2854"/>
      <c r="AD501" s="2854" t="s">
        <v>121</v>
      </c>
      <c r="AE501" s="2854"/>
      <c r="AF501" s="2854"/>
    </row>
    <row r="502" spans="1:32">
      <c r="A502" s="2852" t="s">
        <v>3521</v>
      </c>
      <c r="B502" s="2852" t="s">
        <v>3562</v>
      </c>
      <c r="C502" s="2852" t="s">
        <v>3563</v>
      </c>
      <c r="D502" s="2853" t="s">
        <v>3564</v>
      </c>
      <c r="E502" s="2853" t="s">
        <v>3565</v>
      </c>
      <c r="F502" s="2852" t="s">
        <v>3566</v>
      </c>
      <c r="G502" s="2852" t="s">
        <v>3567</v>
      </c>
      <c r="H502" s="2852">
        <v>3496</v>
      </c>
      <c r="I502" s="2854" t="s">
        <v>117</v>
      </c>
      <c r="J502" s="2854" t="s">
        <v>118</v>
      </c>
      <c r="K502" s="2854"/>
      <c r="L502" s="2854"/>
      <c r="M502" s="2854"/>
      <c r="N502" s="2854"/>
      <c r="O502" s="2854"/>
      <c r="P502" s="2854"/>
      <c r="Q502" s="2854"/>
      <c r="R502" s="2854"/>
      <c r="S502" s="2854"/>
      <c r="T502" s="2854"/>
      <c r="U502" s="2854"/>
      <c r="V502" s="2854"/>
      <c r="W502" s="2854"/>
      <c r="X502" s="2854"/>
      <c r="Y502" s="2854"/>
      <c r="Z502" s="2854"/>
      <c r="AA502" s="2854"/>
      <c r="AB502" s="2854"/>
      <c r="AC502" s="2854"/>
      <c r="AD502" s="2854" t="s">
        <v>121</v>
      </c>
      <c r="AE502" s="2854"/>
      <c r="AF502" s="2854"/>
    </row>
    <row r="503" spans="1:32">
      <c r="A503" s="2845" t="s">
        <v>3568</v>
      </c>
      <c r="B503" s="2846" t="s">
        <v>3569</v>
      </c>
      <c r="C503" s="2845" t="s">
        <v>3570</v>
      </c>
      <c r="D503" s="2847" t="s">
        <v>3571</v>
      </c>
      <c r="E503" s="2847" t="s">
        <v>3572</v>
      </c>
      <c r="F503" s="2845" t="s">
        <v>3573</v>
      </c>
      <c r="G503" s="2845" t="s">
        <v>3574</v>
      </c>
      <c r="H503" s="2845">
        <v>3764</v>
      </c>
      <c r="I503" s="2849" t="s">
        <v>128</v>
      </c>
      <c r="J503" s="2849" t="s">
        <v>118</v>
      </c>
      <c r="K503" s="2849"/>
      <c r="L503" s="2849"/>
      <c r="M503" s="2849"/>
      <c r="N503" s="2849"/>
      <c r="O503" s="2849"/>
      <c r="P503" s="2849"/>
      <c r="Q503" s="2849"/>
      <c r="R503" s="2849"/>
      <c r="S503" s="2849"/>
      <c r="T503" s="2849"/>
      <c r="U503" s="2849"/>
      <c r="V503" s="2849"/>
      <c r="W503" s="2849"/>
      <c r="X503" s="2849"/>
      <c r="Y503" s="2849"/>
      <c r="Z503" s="2849"/>
      <c r="AA503" s="2849"/>
      <c r="AB503" s="2849"/>
      <c r="AC503" s="2849"/>
      <c r="AD503" s="2849" t="s">
        <v>452</v>
      </c>
      <c r="AE503" s="2893" t="s">
        <v>3575</v>
      </c>
      <c r="AF503" s="2893"/>
    </row>
    <row r="504" spans="1:32">
      <c r="A504" s="2845" t="s">
        <v>3568</v>
      </c>
      <c r="B504" s="2846" t="s">
        <v>3576</v>
      </c>
      <c r="C504" s="2845" t="s">
        <v>3577</v>
      </c>
      <c r="D504" s="2847" t="s">
        <v>3578</v>
      </c>
      <c r="E504" s="2847" t="s">
        <v>3579</v>
      </c>
      <c r="F504" s="2845" t="s">
        <v>3580</v>
      </c>
      <c r="G504" s="2845" t="s">
        <v>3581</v>
      </c>
      <c r="H504" s="2845">
        <v>3658</v>
      </c>
      <c r="I504" s="2849" t="s">
        <v>117</v>
      </c>
      <c r="J504" s="2849" t="s">
        <v>118</v>
      </c>
      <c r="K504" s="2849"/>
      <c r="L504" s="2849"/>
      <c r="M504" s="2849"/>
      <c r="N504" s="2849"/>
      <c r="O504" s="2849"/>
      <c r="P504" s="2849"/>
      <c r="Q504" s="2849"/>
      <c r="R504" s="2849"/>
      <c r="S504" s="2849"/>
      <c r="T504" s="2849"/>
      <c r="U504" s="2849"/>
      <c r="V504" s="2849"/>
      <c r="W504" s="2849"/>
      <c r="X504" s="2849"/>
      <c r="Y504" s="2849"/>
      <c r="Z504" s="2849"/>
      <c r="AA504" s="2849"/>
      <c r="AB504" s="2849"/>
      <c r="AC504" s="2849"/>
      <c r="AD504" s="2849" t="s">
        <v>452</v>
      </c>
      <c r="AE504" s="2893" t="s">
        <v>3575</v>
      </c>
      <c r="AF504" s="2893"/>
    </row>
    <row r="505" spans="1:32">
      <c r="A505" s="2845" t="s">
        <v>3568</v>
      </c>
      <c r="B505" s="2846" t="s">
        <v>3582</v>
      </c>
      <c r="C505" s="2845" t="s">
        <v>586</v>
      </c>
      <c r="D505" s="2845" t="s">
        <v>381</v>
      </c>
      <c r="E505" s="2847" t="s">
        <v>2286</v>
      </c>
      <c r="F505" s="2845" t="s">
        <v>3583</v>
      </c>
      <c r="G505" s="2845" t="s">
        <v>3584</v>
      </c>
      <c r="H505" s="2845">
        <v>3660</v>
      </c>
      <c r="I505" s="2849" t="s">
        <v>359</v>
      </c>
      <c r="J505" s="2849" t="s">
        <v>118</v>
      </c>
      <c r="K505" s="2849"/>
      <c r="L505" s="2849"/>
      <c r="M505" s="2849"/>
      <c r="N505" s="2849"/>
      <c r="O505" s="2849"/>
      <c r="P505" s="2849"/>
      <c r="Q505" s="2849"/>
      <c r="R505" s="2849"/>
      <c r="S505" s="2849"/>
      <c r="T505" s="2849"/>
      <c r="U505" s="2849"/>
      <c r="V505" s="2849"/>
      <c r="W505" s="2849"/>
      <c r="X505" s="2849"/>
      <c r="Y505" s="2849"/>
      <c r="Z505" s="2849"/>
      <c r="AA505" s="2849"/>
      <c r="AB505" s="2849"/>
      <c r="AC505" s="2849"/>
      <c r="AD505" s="2849" t="s">
        <v>452</v>
      </c>
      <c r="AE505" s="2893" t="s">
        <v>3575</v>
      </c>
      <c r="AF505" s="2893"/>
    </row>
    <row r="506" spans="1:32" ht="12.75" customHeight="1">
      <c r="A506" s="2845" t="s">
        <v>3568</v>
      </c>
      <c r="B506" s="2846" t="s">
        <v>3585</v>
      </c>
      <c r="C506" s="2845" t="s">
        <v>3586</v>
      </c>
      <c r="D506" s="2845" t="s">
        <v>381</v>
      </c>
      <c r="E506" s="2847" t="s">
        <v>3587</v>
      </c>
      <c r="F506" s="2845" t="s">
        <v>3588</v>
      </c>
      <c r="G506" s="2845" t="s">
        <v>3584</v>
      </c>
      <c r="H506" s="2845">
        <v>3660</v>
      </c>
      <c r="I506" s="2849" t="s">
        <v>117</v>
      </c>
      <c r="J506" s="2849" t="s">
        <v>118</v>
      </c>
      <c r="K506" s="2849"/>
      <c r="L506" s="2849"/>
      <c r="M506" s="2850">
        <v>42285</v>
      </c>
      <c r="N506" s="2849"/>
      <c r="O506" s="2849"/>
      <c r="P506" s="2849"/>
      <c r="Q506" s="2849"/>
      <c r="R506" s="2849"/>
      <c r="S506" s="2849"/>
      <c r="T506" s="2849"/>
      <c r="U506" s="2849"/>
      <c r="V506" s="2849"/>
      <c r="W506" s="2849"/>
      <c r="X506" s="2849"/>
      <c r="Y506" s="2849">
        <v>2022</v>
      </c>
      <c r="Z506" s="2849" t="s">
        <v>3589</v>
      </c>
      <c r="AA506" s="2875" t="s">
        <v>3590</v>
      </c>
      <c r="AB506" s="2849"/>
      <c r="AC506" s="2849" t="s">
        <v>3591</v>
      </c>
      <c r="AD506" s="2849" t="s">
        <v>452</v>
      </c>
      <c r="AE506" s="2893" t="s">
        <v>3575</v>
      </c>
      <c r="AF506" s="2893"/>
    </row>
    <row r="507" spans="1:32">
      <c r="A507" s="2845" t="s">
        <v>3568</v>
      </c>
      <c r="B507" s="2846" t="s">
        <v>3592</v>
      </c>
      <c r="C507" s="2845" t="s">
        <v>3593</v>
      </c>
      <c r="D507" s="2847" t="s">
        <v>3594</v>
      </c>
      <c r="E507" s="2847" t="s">
        <v>3595</v>
      </c>
      <c r="F507" s="2845" t="s">
        <v>3596</v>
      </c>
      <c r="G507" s="2845" t="s">
        <v>3574</v>
      </c>
      <c r="H507" s="2845">
        <v>3764</v>
      </c>
      <c r="I507" s="2849" t="s">
        <v>178</v>
      </c>
      <c r="J507" s="2849" t="s">
        <v>118</v>
      </c>
      <c r="K507" s="2849"/>
      <c r="L507" s="2849"/>
      <c r="M507" s="2849"/>
      <c r="N507" s="2849"/>
      <c r="O507" s="2849"/>
      <c r="P507" s="2849"/>
      <c r="Q507" s="2849"/>
      <c r="R507" s="2849"/>
      <c r="S507" s="2849"/>
      <c r="T507" s="2849"/>
      <c r="U507" s="2849"/>
      <c r="V507" s="2849"/>
      <c r="W507" s="2849"/>
      <c r="X507" s="2849"/>
      <c r="Y507" s="2849"/>
      <c r="Z507" s="2849"/>
      <c r="AA507" s="2849"/>
      <c r="AB507" s="2849"/>
      <c r="AC507" s="2849"/>
      <c r="AD507" s="2849" t="s">
        <v>452</v>
      </c>
      <c r="AE507" s="2893" t="s">
        <v>3575</v>
      </c>
      <c r="AF507" s="2893"/>
    </row>
    <row r="508" spans="1:32" ht="15">
      <c r="A508" s="2845" t="s">
        <v>3568</v>
      </c>
      <c r="B508" s="2846" t="s">
        <v>3597</v>
      </c>
      <c r="C508" s="2845" t="s">
        <v>3598</v>
      </c>
      <c r="D508" s="2847" t="s">
        <v>3599</v>
      </c>
      <c r="E508" s="2847" t="s">
        <v>3600</v>
      </c>
      <c r="F508" s="2845" t="s">
        <v>3601</v>
      </c>
      <c r="G508" s="2845" t="s">
        <v>3602</v>
      </c>
      <c r="H508" s="2845">
        <v>3756</v>
      </c>
      <c r="I508" s="2849" t="s">
        <v>117</v>
      </c>
      <c r="J508" s="2849" t="s">
        <v>118</v>
      </c>
      <c r="K508" s="2849"/>
      <c r="L508" s="2849"/>
      <c r="M508" s="2849"/>
      <c r="N508" s="2849"/>
      <c r="O508" s="2849"/>
      <c r="P508" s="2849"/>
      <c r="Q508" s="2850">
        <v>43713</v>
      </c>
      <c r="R508" s="2849"/>
      <c r="S508" s="2850">
        <v>44116</v>
      </c>
      <c r="T508" s="2850"/>
      <c r="U508" s="2849"/>
      <c r="V508" s="2850">
        <v>44679</v>
      </c>
      <c r="W508" s="2850"/>
      <c r="X508" s="2850"/>
      <c r="Y508" s="2849">
        <v>2022</v>
      </c>
      <c r="Z508" s="2849" t="s">
        <v>3603</v>
      </c>
      <c r="AA508" s="2875" t="s">
        <v>3604</v>
      </c>
      <c r="AB508" s="2849" t="s">
        <v>3598</v>
      </c>
      <c r="AC508" s="2849" t="s">
        <v>239</v>
      </c>
      <c r="AD508" s="2849" t="s">
        <v>452</v>
      </c>
      <c r="AE508" s="2893" t="s">
        <v>3575</v>
      </c>
      <c r="AF508" s="2893"/>
    </row>
    <row r="509" spans="1:32">
      <c r="A509" s="2852" t="s">
        <v>3605</v>
      </c>
      <c r="B509" s="2852" t="s">
        <v>3606</v>
      </c>
      <c r="C509" s="2852" t="s">
        <v>3607</v>
      </c>
      <c r="D509" s="2853" t="s">
        <v>3608</v>
      </c>
      <c r="E509" s="2853" t="s">
        <v>3609</v>
      </c>
      <c r="F509" s="2852" t="s">
        <v>3610</v>
      </c>
      <c r="G509" s="2852" t="s">
        <v>3611</v>
      </c>
      <c r="H509" s="2852">
        <v>3644</v>
      </c>
      <c r="I509" s="2854" t="s">
        <v>211</v>
      </c>
      <c r="J509" s="2854" t="s">
        <v>118</v>
      </c>
      <c r="K509" s="2854"/>
      <c r="L509" s="2854"/>
      <c r="M509" s="2854"/>
      <c r="N509" s="2854"/>
      <c r="O509" s="2854"/>
      <c r="P509" s="2854"/>
      <c r="Q509" s="2854"/>
      <c r="R509" s="2854"/>
      <c r="S509" s="2854"/>
      <c r="T509" s="2854"/>
      <c r="U509" s="2854"/>
      <c r="V509" s="2854"/>
      <c r="W509" s="2854"/>
      <c r="X509" s="2854"/>
      <c r="Y509" s="2854"/>
      <c r="Z509" s="2854"/>
      <c r="AA509" s="2854"/>
      <c r="AB509" s="2854"/>
      <c r="AC509" s="2854"/>
      <c r="AD509" s="2854" t="s">
        <v>121</v>
      </c>
      <c r="AE509" s="2854"/>
      <c r="AF509" s="2854"/>
    </row>
    <row r="510" spans="1:32">
      <c r="A510" s="2852" t="s">
        <v>3605</v>
      </c>
      <c r="B510" s="2852" t="s">
        <v>3612</v>
      </c>
      <c r="C510" s="2852" t="s">
        <v>3613</v>
      </c>
      <c r="D510" s="2853" t="s">
        <v>3614</v>
      </c>
      <c r="E510" s="2853" t="s">
        <v>3615</v>
      </c>
      <c r="F510" s="2852" t="s">
        <v>3616</v>
      </c>
      <c r="G510" s="2852" t="s">
        <v>3611</v>
      </c>
      <c r="H510" s="2852">
        <v>3644</v>
      </c>
      <c r="I510" s="2854" t="s">
        <v>178</v>
      </c>
      <c r="J510" s="2854" t="s">
        <v>118</v>
      </c>
      <c r="K510" s="2854">
        <v>10</v>
      </c>
      <c r="L510" s="2854"/>
      <c r="M510" s="2854"/>
      <c r="N510" s="2854"/>
      <c r="O510" s="2854"/>
      <c r="P510" s="2854"/>
      <c r="Q510" s="2854"/>
      <c r="R510" s="2854"/>
      <c r="S510" s="2854"/>
      <c r="T510" s="2854"/>
      <c r="U510" s="2854"/>
      <c r="V510" s="2854"/>
      <c r="W510" s="2854"/>
      <c r="X510" s="2854"/>
      <c r="Y510" s="2854"/>
      <c r="Z510" s="2854" t="s">
        <v>3617</v>
      </c>
      <c r="AA510" s="2854" t="s">
        <v>3618</v>
      </c>
      <c r="AB510" s="2854"/>
      <c r="AC510" s="2854" t="s">
        <v>3619</v>
      </c>
      <c r="AD510" s="2854" t="s">
        <v>121</v>
      </c>
      <c r="AE510" s="2854"/>
      <c r="AF510" s="2854"/>
    </row>
    <row r="511" spans="1:32" ht="15">
      <c r="A511" s="2852" t="s">
        <v>3605</v>
      </c>
      <c r="B511" s="2852" t="s">
        <v>3620</v>
      </c>
      <c r="C511" s="2852" t="s">
        <v>3621</v>
      </c>
      <c r="D511" s="2853" t="s">
        <v>3622</v>
      </c>
      <c r="E511" s="2853" t="s">
        <v>3623</v>
      </c>
      <c r="F511" s="2852" t="s">
        <v>3624</v>
      </c>
      <c r="G511" s="2852" t="s">
        <v>3611</v>
      </c>
      <c r="H511" s="2852">
        <v>3644</v>
      </c>
      <c r="I511" s="2854" t="s">
        <v>117</v>
      </c>
      <c r="J511" s="2854" t="s">
        <v>118</v>
      </c>
      <c r="K511" s="2854"/>
      <c r="L511" s="2854"/>
      <c r="M511" s="2854"/>
      <c r="N511" s="2854"/>
      <c r="O511" s="2854"/>
      <c r="P511" s="2854"/>
      <c r="Q511" s="2855">
        <v>43676</v>
      </c>
      <c r="R511" s="2854"/>
      <c r="S511" s="2854"/>
      <c r="T511" s="2854"/>
      <c r="U511" s="2854"/>
      <c r="V511" s="2854"/>
      <c r="W511" s="2855">
        <v>45166</v>
      </c>
      <c r="X511" s="2855"/>
      <c r="Y511" s="2854">
        <v>2023</v>
      </c>
      <c r="Z511" s="2854" t="s">
        <v>3625</v>
      </c>
      <c r="AA511" s="2866" t="s">
        <v>3626</v>
      </c>
      <c r="AB511" s="2854" t="s">
        <v>3621</v>
      </c>
      <c r="AC511" s="2854"/>
      <c r="AD511" s="2854" t="s">
        <v>121</v>
      </c>
      <c r="AE511" s="2854"/>
      <c r="AF511" s="2854" t="s">
        <v>3627</v>
      </c>
    </row>
    <row r="512" spans="1:32">
      <c r="A512" s="2852" t="s">
        <v>3605</v>
      </c>
      <c r="B512" s="2852" t="s">
        <v>3628</v>
      </c>
      <c r="C512" s="2852" t="s">
        <v>3629</v>
      </c>
      <c r="D512" s="2853" t="s">
        <v>3630</v>
      </c>
      <c r="E512" s="2853" t="s">
        <v>3631</v>
      </c>
      <c r="F512" s="2852" t="s">
        <v>3632</v>
      </c>
      <c r="G512" s="2852" t="s">
        <v>3633</v>
      </c>
      <c r="H512" s="2852">
        <v>3638</v>
      </c>
      <c r="I512" s="2854" t="s">
        <v>117</v>
      </c>
      <c r="J512" s="2854" t="s">
        <v>118</v>
      </c>
      <c r="K512" s="2854"/>
      <c r="L512" s="2854"/>
      <c r="M512" s="2854"/>
      <c r="N512" s="2854"/>
      <c r="O512" s="2854"/>
      <c r="P512" s="2854"/>
      <c r="Q512" s="2854"/>
      <c r="R512" s="2854"/>
      <c r="S512" s="2854"/>
      <c r="T512" s="2854"/>
      <c r="U512" s="2854"/>
      <c r="V512" s="2854"/>
      <c r="W512" s="2854"/>
      <c r="X512" s="2854"/>
      <c r="Y512" s="2854"/>
      <c r="Z512" s="2854"/>
      <c r="AA512" s="2854"/>
      <c r="AB512" s="2854"/>
      <c r="AC512" s="2854"/>
      <c r="AD512" s="2854" t="s">
        <v>121</v>
      </c>
      <c r="AE512" s="2854"/>
      <c r="AF512" s="2854"/>
    </row>
    <row r="513" spans="1:32">
      <c r="A513" s="2852" t="s">
        <v>3605</v>
      </c>
      <c r="B513" s="2852" t="s">
        <v>3634</v>
      </c>
      <c r="C513" s="2852" t="s">
        <v>3635</v>
      </c>
      <c r="D513" s="2853" t="s">
        <v>3636</v>
      </c>
      <c r="E513" s="2853" t="s">
        <v>3637</v>
      </c>
      <c r="F513" s="2852" t="s">
        <v>3638</v>
      </c>
      <c r="G513" s="2852" t="s">
        <v>3639</v>
      </c>
      <c r="H513" s="2852">
        <v>3636</v>
      </c>
      <c r="I513" s="2854" t="s">
        <v>117</v>
      </c>
      <c r="J513" s="2854" t="s">
        <v>118</v>
      </c>
      <c r="K513" s="2854"/>
      <c r="L513" s="2854"/>
      <c r="M513" s="2854"/>
      <c r="N513" s="2854"/>
      <c r="O513" s="2854"/>
      <c r="P513" s="2854"/>
      <c r="Q513" s="2854"/>
      <c r="R513" s="2854"/>
      <c r="S513" s="2854"/>
      <c r="T513" s="2854"/>
      <c r="U513" s="2854"/>
      <c r="V513" s="2854"/>
      <c r="W513" s="2854"/>
      <c r="X513" s="2854"/>
      <c r="Y513" s="2854"/>
      <c r="Z513" s="2854" t="s">
        <v>3640</v>
      </c>
      <c r="AA513" s="2865" t="s">
        <v>3641</v>
      </c>
      <c r="AB513" s="2854" t="s">
        <v>2548</v>
      </c>
      <c r="AC513" s="2854"/>
      <c r="AD513" s="2854" t="s">
        <v>121</v>
      </c>
      <c r="AE513" s="2854"/>
      <c r="AF513" s="2854"/>
    </row>
    <row r="514" spans="1:32">
      <c r="A514" s="2852" t="s">
        <v>3605</v>
      </c>
      <c r="B514" s="2852" t="s">
        <v>3642</v>
      </c>
      <c r="C514" s="2852" t="s">
        <v>3643</v>
      </c>
      <c r="D514" s="2853" t="s">
        <v>3644</v>
      </c>
      <c r="E514" s="2853" t="s">
        <v>3645</v>
      </c>
      <c r="F514" s="2854" t="s">
        <v>3646</v>
      </c>
      <c r="G514" s="2852" t="s">
        <v>3633</v>
      </c>
      <c r="H514" s="2852">
        <v>3638</v>
      </c>
      <c r="I514" s="2854" t="s">
        <v>178</v>
      </c>
      <c r="J514" s="2854" t="s">
        <v>118</v>
      </c>
      <c r="K514" s="2854"/>
      <c r="L514" s="2854"/>
      <c r="M514" s="2854"/>
      <c r="N514" s="2854"/>
      <c r="O514" s="2854"/>
      <c r="P514" s="2854"/>
      <c r="Q514" s="2854"/>
      <c r="R514" s="2854"/>
      <c r="S514" s="2855">
        <v>44117</v>
      </c>
      <c r="T514" s="2855"/>
      <c r="U514" s="2854"/>
      <c r="V514" s="2854"/>
      <c r="W514" s="2854"/>
      <c r="X514" s="2854"/>
      <c r="Y514" s="2854"/>
      <c r="Z514" s="2854"/>
      <c r="AA514" s="2854"/>
      <c r="AB514" s="2854"/>
      <c r="AC514" s="2854"/>
      <c r="AD514" s="2854" t="s">
        <v>121</v>
      </c>
      <c r="AE514" s="2854"/>
      <c r="AF514" s="2854"/>
    </row>
    <row r="515" spans="1:32">
      <c r="A515" s="2852" t="s">
        <v>3605</v>
      </c>
      <c r="B515" s="2852" t="s">
        <v>3647</v>
      </c>
      <c r="C515" s="2852" t="s">
        <v>3648</v>
      </c>
      <c r="D515" s="2853" t="s">
        <v>3649</v>
      </c>
      <c r="E515" s="2853" t="s">
        <v>3650</v>
      </c>
      <c r="F515" s="2852" t="s">
        <v>3651</v>
      </c>
      <c r="G515" s="2852" t="s">
        <v>3652</v>
      </c>
      <c r="H515" s="2852">
        <v>3730</v>
      </c>
      <c r="I515" s="2854" t="s">
        <v>128</v>
      </c>
      <c r="J515" s="2854" t="s">
        <v>118</v>
      </c>
      <c r="K515" s="2854"/>
      <c r="L515" s="2854"/>
      <c r="M515" s="2855">
        <v>42144</v>
      </c>
      <c r="N515" s="2855">
        <v>42569</v>
      </c>
      <c r="O515" s="2855">
        <v>42936</v>
      </c>
      <c r="P515" s="2855">
        <v>43300</v>
      </c>
      <c r="Q515" s="2855">
        <v>43691</v>
      </c>
      <c r="R515" s="2854"/>
      <c r="S515" s="2854"/>
      <c r="T515" s="2854"/>
      <c r="U515" s="2854"/>
      <c r="V515" s="2854"/>
      <c r="W515" s="2854"/>
      <c r="X515" s="2854"/>
      <c r="Y515" s="2854"/>
      <c r="Z515" s="2854" t="s">
        <v>3653</v>
      </c>
      <c r="AA515" s="2865" t="s">
        <v>3654</v>
      </c>
      <c r="AB515" s="2854"/>
      <c r="AC515" s="2854"/>
      <c r="AD515" s="2854" t="s">
        <v>121</v>
      </c>
      <c r="AE515" s="2854"/>
      <c r="AF515" s="2854"/>
    </row>
    <row r="516" spans="1:32">
      <c r="A516" s="2852" t="s">
        <v>3605</v>
      </c>
      <c r="B516" s="2852" t="s">
        <v>3655</v>
      </c>
      <c r="C516" s="2852" t="s">
        <v>3656</v>
      </c>
      <c r="D516" s="2853" t="s">
        <v>3657</v>
      </c>
      <c r="E516" s="2853" t="s">
        <v>3658</v>
      </c>
      <c r="F516" s="2852" t="s">
        <v>3659</v>
      </c>
      <c r="G516" s="2852" t="s">
        <v>3633</v>
      </c>
      <c r="H516" s="2852">
        <v>3638</v>
      </c>
      <c r="I516" s="2854" t="s">
        <v>128</v>
      </c>
      <c r="J516" s="2854" t="s">
        <v>118</v>
      </c>
      <c r="K516" s="2854">
        <v>72</v>
      </c>
      <c r="L516" s="2854"/>
      <c r="M516" s="2854"/>
      <c r="N516" s="2854"/>
      <c r="O516" s="2854"/>
      <c r="P516" s="2854"/>
      <c r="Q516" s="2854"/>
      <c r="R516" s="2854"/>
      <c r="S516" s="2854"/>
      <c r="T516" s="2854"/>
      <c r="U516" s="2854"/>
      <c r="V516" s="2854"/>
      <c r="W516" s="2854"/>
      <c r="X516" s="2854"/>
      <c r="Y516" s="2854"/>
      <c r="Z516" s="2854"/>
      <c r="AA516" s="2854"/>
      <c r="AB516" s="2854"/>
      <c r="AC516" s="2854"/>
      <c r="AD516" s="2854" t="s">
        <v>121</v>
      </c>
      <c r="AE516" s="2854"/>
      <c r="AF516" s="2854"/>
    </row>
    <row r="517" spans="1:32">
      <c r="A517" s="2852" t="s">
        <v>3605</v>
      </c>
      <c r="B517" s="2852" t="s">
        <v>3660</v>
      </c>
      <c r="C517" s="2852" t="s">
        <v>3661</v>
      </c>
      <c r="D517" s="2853" t="s">
        <v>3662</v>
      </c>
      <c r="E517" s="2853" t="s">
        <v>3663</v>
      </c>
      <c r="F517" s="2852" t="s">
        <v>3664</v>
      </c>
      <c r="G517" s="2852" t="s">
        <v>3652</v>
      </c>
      <c r="H517" s="2852">
        <v>3730</v>
      </c>
      <c r="I517" s="2854" t="s">
        <v>117</v>
      </c>
      <c r="J517" s="2854" t="s">
        <v>118</v>
      </c>
      <c r="K517" s="2854"/>
      <c r="L517" s="2854"/>
      <c r="M517" s="2854"/>
      <c r="N517" s="2855">
        <v>42569</v>
      </c>
      <c r="O517" s="2855">
        <v>42886</v>
      </c>
      <c r="P517" s="2854"/>
      <c r="Q517" s="2854"/>
      <c r="R517" s="2854"/>
      <c r="S517" s="2854"/>
      <c r="T517" s="2854"/>
      <c r="U517" s="2854"/>
      <c r="V517" s="2854"/>
      <c r="W517" s="2854"/>
      <c r="X517" s="2854"/>
      <c r="Y517" s="2854"/>
      <c r="Z517" s="2854"/>
      <c r="AA517" s="2854"/>
      <c r="AB517" s="2854"/>
      <c r="AC517" s="2854"/>
      <c r="AD517" s="2854" t="s">
        <v>121</v>
      </c>
      <c r="AE517" s="2854"/>
      <c r="AF517" s="2854"/>
    </row>
    <row r="518" spans="1:32">
      <c r="A518" s="2845" t="s">
        <v>3665</v>
      </c>
      <c r="B518" s="2846" t="s">
        <v>3666</v>
      </c>
      <c r="C518" s="2845" t="s">
        <v>750</v>
      </c>
      <c r="D518" s="2845" t="s">
        <v>504</v>
      </c>
      <c r="E518" s="2847" t="s">
        <v>751</v>
      </c>
      <c r="F518" s="2845" t="s">
        <v>3667</v>
      </c>
      <c r="G518" s="2845" t="s">
        <v>3668</v>
      </c>
      <c r="H518" s="2845">
        <v>3166</v>
      </c>
      <c r="I518" s="2849" t="s">
        <v>220</v>
      </c>
      <c r="J518" s="2849" t="s">
        <v>289</v>
      </c>
      <c r="K518" s="2849">
        <v>20</v>
      </c>
      <c r="L518" s="2849"/>
      <c r="M518" s="2849"/>
      <c r="N518" s="2849"/>
      <c r="O518" s="2849"/>
      <c r="P518" s="2849"/>
      <c r="Q518" s="2849"/>
      <c r="R518" s="2849"/>
      <c r="S518" s="2849"/>
      <c r="T518" s="2849"/>
      <c r="U518" s="2849"/>
      <c r="V518" s="2849"/>
      <c r="W518" s="2849"/>
      <c r="X518" s="2849"/>
      <c r="Y518" s="2849"/>
      <c r="Z518" s="2849"/>
      <c r="AA518" s="2849"/>
      <c r="AB518" s="2849"/>
      <c r="AC518" s="2849"/>
      <c r="AD518" s="2849" t="s">
        <v>121</v>
      </c>
      <c r="AE518" s="2849"/>
      <c r="AF518" s="2849"/>
    </row>
    <row r="519" spans="1:32">
      <c r="A519" s="2845" t="s">
        <v>3665</v>
      </c>
      <c r="B519" s="2846" t="s">
        <v>3669</v>
      </c>
      <c r="C519" s="2845" t="s">
        <v>3670</v>
      </c>
      <c r="D519" s="2847" t="s">
        <v>3671</v>
      </c>
      <c r="E519" s="2847" t="s">
        <v>3672</v>
      </c>
      <c r="F519" s="2845" t="s">
        <v>3673</v>
      </c>
      <c r="G519" s="2845" t="s">
        <v>3674</v>
      </c>
      <c r="H519" s="2845">
        <v>3147</v>
      </c>
      <c r="I519" s="2849" t="s">
        <v>117</v>
      </c>
      <c r="J519" s="2849" t="s">
        <v>289</v>
      </c>
      <c r="K519" s="2849">
        <v>53</v>
      </c>
      <c r="L519" s="2849"/>
      <c r="M519" s="2849"/>
      <c r="N519" s="2849"/>
      <c r="O519" s="2849"/>
      <c r="P519" s="2849"/>
      <c r="Q519" s="2849"/>
      <c r="R519" s="2849"/>
      <c r="S519" s="2849"/>
      <c r="T519" s="2849"/>
      <c r="U519" s="2849"/>
      <c r="V519" s="2849"/>
      <c r="W519" s="2849"/>
      <c r="X519" s="2849"/>
      <c r="Y519" s="2849"/>
      <c r="Z519" s="2849" t="s">
        <v>3675</v>
      </c>
      <c r="AA519" s="2849" t="s">
        <v>3676</v>
      </c>
      <c r="AB519" s="2849"/>
      <c r="AC519" s="2849" t="s">
        <v>3677</v>
      </c>
      <c r="AD519" s="2849" t="s">
        <v>121</v>
      </c>
      <c r="AE519" s="2849"/>
      <c r="AF519" s="2849"/>
    </row>
    <row r="520" spans="1:32">
      <c r="A520" s="2845" t="s">
        <v>3665</v>
      </c>
      <c r="B520" s="2846" t="s">
        <v>3678</v>
      </c>
      <c r="C520" s="2845" t="s">
        <v>3679</v>
      </c>
      <c r="D520" s="2847" t="s">
        <v>3680</v>
      </c>
      <c r="E520" s="2847" t="s">
        <v>3681</v>
      </c>
      <c r="F520" s="2845" t="s">
        <v>3682</v>
      </c>
      <c r="G520" s="2845" t="s">
        <v>3674</v>
      </c>
      <c r="H520" s="2845">
        <v>3147</v>
      </c>
      <c r="I520" s="2849" t="s">
        <v>211</v>
      </c>
      <c r="J520" s="2849" t="s">
        <v>289</v>
      </c>
      <c r="K520" s="2849">
        <v>20</v>
      </c>
      <c r="L520" s="2849"/>
      <c r="M520" s="2849"/>
      <c r="N520" s="2849"/>
      <c r="O520" s="2849"/>
      <c r="P520" s="2849"/>
      <c r="Q520" s="2849"/>
      <c r="R520" s="2849"/>
      <c r="S520" s="2849"/>
      <c r="T520" s="2849"/>
      <c r="U520" s="2849"/>
      <c r="V520" s="2849"/>
      <c r="W520" s="2849"/>
      <c r="X520" s="2849"/>
      <c r="Y520" s="2849"/>
      <c r="Z520" s="2849" t="s">
        <v>3683</v>
      </c>
      <c r="AA520" s="2849" t="s">
        <v>3684</v>
      </c>
      <c r="AB520" s="2849"/>
      <c r="AC520" s="2849" t="s">
        <v>1681</v>
      </c>
      <c r="AD520" s="2849" t="s">
        <v>121</v>
      </c>
      <c r="AE520" s="2849"/>
      <c r="AF520" s="2849"/>
    </row>
    <row r="521" spans="1:32">
      <c r="A521" s="2845" t="s">
        <v>3665</v>
      </c>
      <c r="B521" s="2846" t="s">
        <v>3685</v>
      </c>
      <c r="C521" s="2845" t="s">
        <v>3686</v>
      </c>
      <c r="D521" s="2847" t="s">
        <v>3687</v>
      </c>
      <c r="E521" s="2847" t="s">
        <v>3688</v>
      </c>
      <c r="F521" s="2845" t="s">
        <v>3689</v>
      </c>
      <c r="G521" s="2845" t="s">
        <v>3690</v>
      </c>
      <c r="H521" s="2845">
        <v>3149</v>
      </c>
      <c r="I521" s="2849" t="s">
        <v>128</v>
      </c>
      <c r="J521" s="2849" t="s">
        <v>289</v>
      </c>
      <c r="K521" s="2849">
        <v>148</v>
      </c>
      <c r="L521" s="2849"/>
      <c r="M521" s="2849"/>
      <c r="N521" s="2849"/>
      <c r="O521" s="2849"/>
      <c r="P521" s="2849"/>
      <c r="Q521" s="2849"/>
      <c r="R521" s="2849"/>
      <c r="S521" s="2850">
        <v>44116</v>
      </c>
      <c r="T521" s="2850"/>
      <c r="U521" s="2849"/>
      <c r="V521" s="2849"/>
      <c r="W521" s="2849"/>
      <c r="X521" s="2849"/>
      <c r="Y521" s="2849">
        <v>2022</v>
      </c>
      <c r="Z521" s="2849" t="s">
        <v>3691</v>
      </c>
      <c r="AA521" s="2860" t="s">
        <v>3692</v>
      </c>
      <c r="AB521" s="2849"/>
      <c r="AC521" s="2849" t="s">
        <v>239</v>
      </c>
      <c r="AD521" s="2849" t="s">
        <v>121</v>
      </c>
      <c r="AE521" s="2849"/>
      <c r="AF521" s="2849"/>
    </row>
    <row r="522" spans="1:32" ht="12.75" customHeight="1">
      <c r="A522" s="2845" t="s">
        <v>3665</v>
      </c>
      <c r="B522" s="2845" t="s">
        <v>3693</v>
      </c>
      <c r="C522" s="2845" t="s">
        <v>3694</v>
      </c>
      <c r="D522" s="2894" t="s">
        <v>3695</v>
      </c>
      <c r="E522" s="2869" t="s">
        <v>3696</v>
      </c>
      <c r="F522" s="2845" t="s">
        <v>3697</v>
      </c>
      <c r="G522" s="2845" t="s">
        <v>3698</v>
      </c>
      <c r="H522" s="2845">
        <v>3148</v>
      </c>
      <c r="I522" s="2849" t="s">
        <v>211</v>
      </c>
      <c r="J522" s="2849" t="s">
        <v>289</v>
      </c>
      <c r="K522" s="2849">
        <v>25</v>
      </c>
      <c r="L522" s="2849"/>
      <c r="M522" s="2849"/>
      <c r="N522" s="2849"/>
      <c r="O522" s="2849"/>
      <c r="P522" s="2849"/>
      <c r="Q522" s="2849"/>
      <c r="R522" s="2849"/>
      <c r="S522" s="2849"/>
      <c r="T522" s="2849"/>
      <c r="U522" s="2849"/>
      <c r="V522" s="2868">
        <v>44873</v>
      </c>
      <c r="W522" s="2868"/>
      <c r="X522" s="2850"/>
      <c r="Y522" s="2849">
        <v>2022</v>
      </c>
      <c r="Z522" s="2849" t="s">
        <v>3699</v>
      </c>
      <c r="AA522" s="2875" t="s">
        <v>3700</v>
      </c>
      <c r="AB522" s="2849"/>
      <c r="AC522" s="2849" t="s">
        <v>3701</v>
      </c>
      <c r="AD522" s="2849" t="s">
        <v>121</v>
      </c>
      <c r="AE522" s="2849"/>
      <c r="AF522" s="2849"/>
    </row>
    <row r="523" spans="1:32">
      <c r="A523" s="2845" t="s">
        <v>3665</v>
      </c>
      <c r="B523" s="2846" t="s">
        <v>3702</v>
      </c>
      <c r="C523" s="2845" t="s">
        <v>3703</v>
      </c>
      <c r="D523" s="2847" t="s">
        <v>3704</v>
      </c>
      <c r="E523" s="2847" t="s">
        <v>3705</v>
      </c>
      <c r="F523" s="2845" t="s">
        <v>3706</v>
      </c>
      <c r="G523" s="2845" t="s">
        <v>3707</v>
      </c>
      <c r="H523" s="2845">
        <v>3150</v>
      </c>
      <c r="I523" s="2849" t="s">
        <v>117</v>
      </c>
      <c r="J523" s="2849" t="s">
        <v>289</v>
      </c>
      <c r="K523" s="2849">
        <v>211</v>
      </c>
      <c r="L523" s="2849"/>
      <c r="M523" s="2849"/>
      <c r="N523" s="2849"/>
      <c r="O523" s="2849"/>
      <c r="P523" s="2849"/>
      <c r="Q523" s="2849"/>
      <c r="R523" s="2849"/>
      <c r="S523" s="2849"/>
      <c r="T523" s="2849"/>
      <c r="U523" s="2849"/>
      <c r="V523" s="2849"/>
      <c r="W523" s="2849"/>
      <c r="X523" s="2849"/>
      <c r="Y523" s="2849"/>
      <c r="Z523" s="2849" t="s">
        <v>3708</v>
      </c>
      <c r="AA523" s="2849" t="s">
        <v>3709</v>
      </c>
      <c r="AB523" s="2849"/>
      <c r="AC523" s="2849" t="s">
        <v>3710</v>
      </c>
      <c r="AD523" s="2849" t="s">
        <v>121</v>
      </c>
      <c r="AE523" s="2849"/>
      <c r="AF523" s="2849"/>
    </row>
    <row r="524" spans="1:32">
      <c r="A524" s="2845" t="s">
        <v>3665</v>
      </c>
      <c r="B524" s="2846" t="s">
        <v>3711</v>
      </c>
      <c r="C524" s="2845" t="s">
        <v>3712</v>
      </c>
      <c r="D524" s="2847" t="s">
        <v>3713</v>
      </c>
      <c r="E524" s="2847" t="s">
        <v>1716</v>
      </c>
      <c r="F524" s="2845" t="s">
        <v>3714</v>
      </c>
      <c r="G524" s="2845" t="s">
        <v>3715</v>
      </c>
      <c r="H524" s="2845">
        <v>3150</v>
      </c>
      <c r="I524" s="2849" t="s">
        <v>178</v>
      </c>
      <c r="J524" s="2849" t="s">
        <v>1</v>
      </c>
      <c r="K524" s="2849">
        <v>446</v>
      </c>
      <c r="L524" s="2849"/>
      <c r="M524" s="2849"/>
      <c r="N524" s="2849"/>
      <c r="O524" s="2849"/>
      <c r="P524" s="2849"/>
      <c r="Q524" s="2849"/>
      <c r="R524" s="2849"/>
      <c r="S524" s="2849"/>
      <c r="T524" s="2849"/>
      <c r="U524" s="2849"/>
      <c r="V524" s="2849"/>
      <c r="W524" s="2849"/>
      <c r="X524" s="2849"/>
      <c r="Y524" s="2849"/>
      <c r="Z524" s="2863" t="s">
        <v>3716</v>
      </c>
      <c r="AA524" s="2863" t="s">
        <v>3717</v>
      </c>
      <c r="AB524" s="2863"/>
      <c r="AC524" s="2863"/>
      <c r="AD524" s="2849" t="s">
        <v>121</v>
      </c>
      <c r="AE524" s="2849"/>
      <c r="AF524" s="2849"/>
    </row>
    <row r="525" spans="1:32">
      <c r="A525" s="2845" t="s">
        <v>3665</v>
      </c>
      <c r="B525" s="2846" t="s">
        <v>3718</v>
      </c>
      <c r="C525" s="2845" t="s">
        <v>3719</v>
      </c>
      <c r="D525" s="2847" t="s">
        <v>3720</v>
      </c>
      <c r="E525" s="2847" t="s">
        <v>3721</v>
      </c>
      <c r="F525" s="2845" t="s">
        <v>3722</v>
      </c>
      <c r="G525" s="2845" t="s">
        <v>3674</v>
      </c>
      <c r="H525" s="2845">
        <v>3147</v>
      </c>
      <c r="I525" s="2849" t="s">
        <v>220</v>
      </c>
      <c r="J525" s="2849" t="s">
        <v>289</v>
      </c>
      <c r="K525" s="2849">
        <v>20</v>
      </c>
      <c r="L525" s="2849"/>
      <c r="M525" s="2849"/>
      <c r="N525" s="2849"/>
      <c r="O525" s="2849"/>
      <c r="P525" s="2849"/>
      <c r="Q525" s="2849"/>
      <c r="R525" s="2849"/>
      <c r="S525" s="2849"/>
      <c r="T525" s="2849"/>
      <c r="U525" s="2849"/>
      <c r="V525" s="2849"/>
      <c r="W525" s="2849"/>
      <c r="X525" s="2849"/>
      <c r="Y525" s="2849"/>
      <c r="Z525" s="2849" t="s">
        <v>3723</v>
      </c>
      <c r="AA525" s="2849" t="s">
        <v>3724</v>
      </c>
      <c r="AB525" s="2849"/>
      <c r="AC525" s="2849"/>
      <c r="AD525" s="2849" t="s">
        <v>121</v>
      </c>
      <c r="AE525" s="2849"/>
      <c r="AF525" s="2849"/>
    </row>
    <row r="526" spans="1:32">
      <c r="A526" s="2845" t="s">
        <v>3665</v>
      </c>
      <c r="B526" s="2846" t="s">
        <v>3725</v>
      </c>
      <c r="C526" s="2845" t="s">
        <v>3726</v>
      </c>
      <c r="D526" s="2847" t="s">
        <v>3727</v>
      </c>
      <c r="E526" s="2847" t="s">
        <v>3728</v>
      </c>
      <c r="F526" s="2845" t="s">
        <v>3729</v>
      </c>
      <c r="G526" s="2845" t="s">
        <v>3707</v>
      </c>
      <c r="H526" s="2845">
        <v>3150</v>
      </c>
      <c r="I526" s="2849" t="s">
        <v>117</v>
      </c>
      <c r="J526" s="2849" t="s">
        <v>289</v>
      </c>
      <c r="K526" s="2849">
        <v>324</v>
      </c>
      <c r="L526" s="2849"/>
      <c r="M526" s="2849"/>
      <c r="N526" s="2849"/>
      <c r="O526" s="2849"/>
      <c r="P526" s="2849"/>
      <c r="Q526" s="2849"/>
      <c r="R526" s="2849"/>
      <c r="S526" s="2849"/>
      <c r="T526" s="2849"/>
      <c r="U526" s="2849"/>
      <c r="V526" s="2849"/>
      <c r="W526" s="2849"/>
      <c r="X526" s="2849"/>
      <c r="Y526" s="2849"/>
      <c r="Z526" s="2849" t="s">
        <v>3730</v>
      </c>
      <c r="AA526" s="2849" t="s">
        <v>3720</v>
      </c>
      <c r="AB526" s="2849"/>
      <c r="AC526" s="2849" t="s">
        <v>3731</v>
      </c>
      <c r="AD526" s="2849" t="s">
        <v>121</v>
      </c>
      <c r="AE526" s="2849"/>
      <c r="AF526" s="2849"/>
    </row>
    <row r="527" spans="1:32">
      <c r="A527" s="2845" t="s">
        <v>3665</v>
      </c>
      <c r="B527" s="2846" t="s">
        <v>3732</v>
      </c>
      <c r="C527" s="2845" t="s">
        <v>3733</v>
      </c>
      <c r="D527" s="2845" t="s">
        <v>381</v>
      </c>
      <c r="E527" s="2847" t="s">
        <v>3734</v>
      </c>
      <c r="F527" s="2845" t="s">
        <v>3735</v>
      </c>
      <c r="G527" s="2845" t="s">
        <v>3707</v>
      </c>
      <c r="H527" s="2845">
        <v>3150</v>
      </c>
      <c r="I527" s="2849" t="s">
        <v>211</v>
      </c>
      <c r="J527" s="2849" t="s">
        <v>289</v>
      </c>
      <c r="K527" s="2849">
        <v>20</v>
      </c>
      <c r="L527" s="2849"/>
      <c r="M527" s="2849"/>
      <c r="N527" s="2849"/>
      <c r="O527" s="2849"/>
      <c r="P527" s="2849"/>
      <c r="Q527" s="2849"/>
      <c r="R527" s="2849"/>
      <c r="S527" s="2849"/>
      <c r="T527" s="2849"/>
      <c r="U527" s="2849"/>
      <c r="V527" s="2849"/>
      <c r="W527" s="2849"/>
      <c r="X527" s="2849"/>
      <c r="Y527" s="2849"/>
      <c r="Z527" s="2849" t="s">
        <v>3736</v>
      </c>
      <c r="AA527" s="2849" t="s">
        <v>3737</v>
      </c>
      <c r="AB527" s="2849"/>
      <c r="AC527" s="2849" t="s">
        <v>3738</v>
      </c>
      <c r="AD527" s="2849" t="s">
        <v>121</v>
      </c>
      <c r="AE527" s="2849"/>
      <c r="AF527" s="2849"/>
    </row>
    <row r="528" spans="1:32">
      <c r="A528" s="2845" t="s">
        <v>3665</v>
      </c>
      <c r="B528" s="2846" t="s">
        <v>3739</v>
      </c>
      <c r="C528" s="2895" t="s">
        <v>3740</v>
      </c>
      <c r="D528" s="2847" t="s">
        <v>3741</v>
      </c>
      <c r="E528" s="2847" t="s">
        <v>3742</v>
      </c>
      <c r="F528" s="2845" t="s">
        <v>3743</v>
      </c>
      <c r="G528" s="2845" t="s">
        <v>3707</v>
      </c>
      <c r="H528" s="2845">
        <v>3150</v>
      </c>
      <c r="I528" s="2849" t="s">
        <v>117</v>
      </c>
      <c r="J528" s="2849" t="s">
        <v>289</v>
      </c>
      <c r="K528" s="2849">
        <v>145</v>
      </c>
      <c r="L528" s="2849"/>
      <c r="M528" s="2849"/>
      <c r="N528" s="2849"/>
      <c r="O528" s="2849"/>
      <c r="P528" s="2849"/>
      <c r="Q528" s="2849"/>
      <c r="R528" s="2849"/>
      <c r="S528" s="2849"/>
      <c r="T528" s="2849"/>
      <c r="U528" s="2849"/>
      <c r="V528" s="2849"/>
      <c r="W528" s="2849"/>
      <c r="X528" s="2849"/>
      <c r="Y528" s="2849"/>
      <c r="Z528" s="2849" t="s">
        <v>3744</v>
      </c>
      <c r="AA528" s="2849" t="s">
        <v>3745</v>
      </c>
      <c r="AB528" s="2849"/>
      <c r="AC528" s="2849" t="s">
        <v>3746</v>
      </c>
      <c r="AD528" s="2849" t="s">
        <v>121</v>
      </c>
      <c r="AE528" s="2849"/>
      <c r="AF528" s="2849"/>
    </row>
    <row r="529" spans="1:32">
      <c r="A529" s="2845" t="s">
        <v>3665</v>
      </c>
      <c r="B529" s="2846" t="s">
        <v>3747</v>
      </c>
      <c r="C529" s="2895" t="s">
        <v>3748</v>
      </c>
      <c r="D529" s="2847" t="s">
        <v>3749</v>
      </c>
      <c r="E529" s="2847" t="s">
        <v>3750</v>
      </c>
      <c r="F529" s="2845" t="s">
        <v>3751</v>
      </c>
      <c r="G529" s="2845" t="s">
        <v>3707</v>
      </c>
      <c r="H529" s="2845">
        <v>3150</v>
      </c>
      <c r="I529" s="2849" t="s">
        <v>359</v>
      </c>
      <c r="J529" s="2849" t="s">
        <v>289</v>
      </c>
      <c r="K529" s="2849">
        <v>20</v>
      </c>
      <c r="L529" s="2849"/>
      <c r="M529" s="2849"/>
      <c r="N529" s="2849"/>
      <c r="O529" s="2849"/>
      <c r="P529" s="2849"/>
      <c r="Q529" s="2849"/>
      <c r="R529" s="2849"/>
      <c r="S529" s="2849"/>
      <c r="T529" s="2849"/>
      <c r="U529" s="2849"/>
      <c r="V529" s="2849"/>
      <c r="W529" s="2849"/>
      <c r="X529" s="2849"/>
      <c r="Y529" s="2849"/>
      <c r="Z529" s="2849"/>
      <c r="AA529" s="2849"/>
      <c r="AB529" s="2849"/>
      <c r="AC529" s="2849"/>
      <c r="AD529" s="2849" t="s">
        <v>121</v>
      </c>
      <c r="AE529" s="2849"/>
      <c r="AF529" s="2849"/>
    </row>
    <row r="530" spans="1:32">
      <c r="A530" s="2845" t="s">
        <v>3665</v>
      </c>
      <c r="B530" s="2846" t="s">
        <v>3752</v>
      </c>
      <c r="C530" s="2845" t="s">
        <v>3753</v>
      </c>
      <c r="D530" s="2847" t="s">
        <v>3754</v>
      </c>
      <c r="E530" s="2847" t="s">
        <v>3755</v>
      </c>
      <c r="F530" s="2845" t="s">
        <v>3756</v>
      </c>
      <c r="G530" s="2845" t="s">
        <v>3690</v>
      </c>
      <c r="H530" s="2845">
        <v>3149</v>
      </c>
      <c r="I530" s="2849" t="s">
        <v>178</v>
      </c>
      <c r="J530" s="2849" t="s">
        <v>289</v>
      </c>
      <c r="K530" s="2849">
        <v>91</v>
      </c>
      <c r="L530" s="2849"/>
      <c r="M530" s="2849"/>
      <c r="N530" s="2849"/>
      <c r="O530" s="2849"/>
      <c r="P530" s="2849"/>
      <c r="Q530" s="2849"/>
      <c r="R530" s="2849"/>
      <c r="S530" s="2849"/>
      <c r="T530" s="2849"/>
      <c r="U530" s="2849"/>
      <c r="V530" s="2849"/>
      <c r="W530" s="2849"/>
      <c r="X530" s="2849"/>
      <c r="Y530" s="2849"/>
      <c r="Z530" s="2849" t="s">
        <v>3757</v>
      </c>
      <c r="AA530" s="2849" t="s">
        <v>3758</v>
      </c>
      <c r="AB530" s="2849"/>
      <c r="AC530" s="2849" t="s">
        <v>3746</v>
      </c>
      <c r="AD530" s="2849" t="s">
        <v>121</v>
      </c>
      <c r="AE530" s="2849"/>
      <c r="AF530" s="2849"/>
    </row>
    <row r="531" spans="1:32">
      <c r="A531" s="2845" t="s">
        <v>3665</v>
      </c>
      <c r="B531" s="2846" t="s">
        <v>3759</v>
      </c>
      <c r="C531" s="2845" t="s">
        <v>3760</v>
      </c>
      <c r="D531" s="2847" t="s">
        <v>3761</v>
      </c>
      <c r="E531" s="2847" t="s">
        <v>3762</v>
      </c>
      <c r="F531" s="2845" t="s">
        <v>3763</v>
      </c>
      <c r="G531" s="2845" t="s">
        <v>3764</v>
      </c>
      <c r="H531" s="2845">
        <v>3800</v>
      </c>
      <c r="I531" s="2849" t="s">
        <v>117</v>
      </c>
      <c r="J531" s="2849" t="s">
        <v>289</v>
      </c>
      <c r="K531" s="2849">
        <v>145</v>
      </c>
      <c r="L531" s="2849"/>
      <c r="M531" s="2849"/>
      <c r="N531" s="2849"/>
      <c r="O531" s="2849"/>
      <c r="P531" s="2849"/>
      <c r="Q531" s="2849"/>
      <c r="R531" s="2849"/>
      <c r="S531" s="2849"/>
      <c r="T531" s="2849"/>
      <c r="U531" s="2849"/>
      <c r="V531" s="2849"/>
      <c r="W531" s="2849"/>
      <c r="X531" s="2849"/>
      <c r="Y531" s="2849"/>
      <c r="Z531" s="2849" t="s">
        <v>3765</v>
      </c>
      <c r="AA531" s="2849" t="s">
        <v>3766</v>
      </c>
      <c r="AB531" s="2849"/>
      <c r="AC531" s="2849" t="s">
        <v>3767</v>
      </c>
      <c r="AD531" s="2849" t="s">
        <v>121</v>
      </c>
      <c r="AE531" s="2849"/>
      <c r="AF531" s="2849"/>
    </row>
    <row r="532" spans="1:32">
      <c r="A532" s="2845" t="s">
        <v>3665</v>
      </c>
      <c r="B532" s="2846" t="s">
        <v>3768</v>
      </c>
      <c r="C532" s="2845" t="s">
        <v>3769</v>
      </c>
      <c r="D532" s="2847" t="s">
        <v>3770</v>
      </c>
      <c r="E532" s="2847" t="s">
        <v>3771</v>
      </c>
      <c r="F532" s="2845" t="s">
        <v>3772</v>
      </c>
      <c r="G532" s="2845" t="s">
        <v>3773</v>
      </c>
      <c r="H532" s="2845">
        <v>3170</v>
      </c>
      <c r="I532" s="2849" t="s">
        <v>128</v>
      </c>
      <c r="J532" s="2849" t="s">
        <v>289</v>
      </c>
      <c r="K532" s="2849">
        <v>220</v>
      </c>
      <c r="L532" s="2850">
        <v>41884</v>
      </c>
      <c r="M532" s="2849"/>
      <c r="N532" s="2850">
        <v>42698</v>
      </c>
      <c r="O532" s="2849"/>
      <c r="P532" s="2849"/>
      <c r="Q532" s="2849"/>
      <c r="R532" s="2849"/>
      <c r="S532" s="2849"/>
      <c r="T532" s="2849"/>
      <c r="U532" s="2849"/>
      <c r="V532" s="2849"/>
      <c r="W532" s="2849"/>
      <c r="X532" s="2849"/>
      <c r="Y532" s="2849"/>
      <c r="Z532" s="2849" t="s">
        <v>3774</v>
      </c>
      <c r="AA532" s="2849" t="s">
        <v>3775</v>
      </c>
      <c r="AB532" s="2849"/>
      <c r="AC532" s="2849" t="s">
        <v>3731</v>
      </c>
      <c r="AD532" s="2849" t="s">
        <v>121</v>
      </c>
      <c r="AE532" s="2849"/>
      <c r="AF532" s="2849"/>
    </row>
    <row r="533" spans="1:32">
      <c r="A533" s="2845" t="s">
        <v>3665</v>
      </c>
      <c r="B533" s="2846" t="s">
        <v>3776</v>
      </c>
      <c r="C533" s="2845" t="s">
        <v>3777</v>
      </c>
      <c r="D533" s="2847" t="s">
        <v>3778</v>
      </c>
      <c r="E533" s="2847" t="s">
        <v>3779</v>
      </c>
      <c r="F533" s="2845" t="s">
        <v>3780</v>
      </c>
      <c r="G533" s="2845" t="s">
        <v>3715</v>
      </c>
      <c r="H533" s="2845">
        <v>3150</v>
      </c>
      <c r="I533" s="2849" t="s">
        <v>211</v>
      </c>
      <c r="J533" s="2849" t="s">
        <v>289</v>
      </c>
      <c r="K533" s="2849">
        <v>20</v>
      </c>
      <c r="L533" s="2849"/>
      <c r="M533" s="2849"/>
      <c r="N533" s="2849"/>
      <c r="O533" s="2849"/>
      <c r="P533" s="2849"/>
      <c r="Q533" s="2849"/>
      <c r="R533" s="2849"/>
      <c r="S533" s="2849"/>
      <c r="T533" s="2849"/>
      <c r="U533" s="2849"/>
      <c r="V533" s="2849"/>
      <c r="W533" s="2849"/>
      <c r="X533" s="2849"/>
      <c r="Y533" s="2849"/>
      <c r="Z533" s="2849" t="s">
        <v>3781</v>
      </c>
      <c r="AA533" s="2849" t="s">
        <v>3782</v>
      </c>
      <c r="AB533" s="2849"/>
      <c r="AC533" s="2849"/>
      <c r="AD533" s="2849" t="s">
        <v>121</v>
      </c>
      <c r="AE533" s="2849"/>
      <c r="AF533" s="2849"/>
    </row>
    <row r="534" spans="1:32">
      <c r="A534" s="2845" t="s">
        <v>3665</v>
      </c>
      <c r="B534" s="2846" t="s">
        <v>3783</v>
      </c>
      <c r="C534" s="2845" t="s">
        <v>3784</v>
      </c>
      <c r="D534" s="2847" t="s">
        <v>3785</v>
      </c>
      <c r="E534" s="2847" t="s">
        <v>3786</v>
      </c>
      <c r="F534" s="2845" t="s">
        <v>3787</v>
      </c>
      <c r="G534" s="2845" t="s">
        <v>3764</v>
      </c>
      <c r="H534" s="2845">
        <v>3168</v>
      </c>
      <c r="I534" s="2849" t="s">
        <v>220</v>
      </c>
      <c r="J534" s="2849" t="s">
        <v>1</v>
      </c>
      <c r="K534" s="2849">
        <v>20</v>
      </c>
      <c r="L534" s="2850"/>
      <c r="M534" s="2849"/>
      <c r="N534" s="2850"/>
      <c r="O534" s="2849"/>
      <c r="P534" s="2849"/>
      <c r="Q534" s="2849"/>
      <c r="R534" s="2849"/>
      <c r="S534" s="2849"/>
      <c r="T534" s="2849"/>
      <c r="U534" s="2849"/>
      <c r="V534" s="2849"/>
      <c r="W534" s="2849"/>
      <c r="X534" s="2849"/>
      <c r="Y534" s="2849"/>
      <c r="Z534" s="2849"/>
      <c r="AA534" s="2849"/>
      <c r="AB534" s="2849"/>
      <c r="AC534" s="2849"/>
      <c r="AD534" s="2849"/>
      <c r="AE534" s="2849"/>
      <c r="AF534" s="2849"/>
    </row>
    <row r="535" spans="1:32">
      <c r="A535" s="2845" t="s">
        <v>3665</v>
      </c>
      <c r="B535" s="2846" t="s">
        <v>3788</v>
      </c>
      <c r="C535" s="2845" t="s">
        <v>3789</v>
      </c>
      <c r="D535" s="2847" t="s">
        <v>3790</v>
      </c>
      <c r="E535" s="2847" t="s">
        <v>3791</v>
      </c>
      <c r="F535" s="2845" t="s">
        <v>3792</v>
      </c>
      <c r="G535" s="2845" t="s">
        <v>3690</v>
      </c>
      <c r="H535" s="2845">
        <v>3149</v>
      </c>
      <c r="I535" s="2849" t="s">
        <v>117</v>
      </c>
      <c r="J535" s="2849" t="s">
        <v>289</v>
      </c>
      <c r="K535" s="2849">
        <v>286</v>
      </c>
      <c r="L535" s="2849"/>
      <c r="M535" s="2849"/>
      <c r="N535" s="2849"/>
      <c r="O535" s="2849"/>
      <c r="P535" s="2849"/>
      <c r="Q535" s="2849"/>
      <c r="R535" s="2849"/>
      <c r="S535" s="2850">
        <v>44123</v>
      </c>
      <c r="T535" s="2850"/>
      <c r="U535" s="2849"/>
      <c r="V535" s="2849"/>
      <c r="W535" s="2849"/>
      <c r="X535" s="2849"/>
      <c r="Y535" s="2849"/>
      <c r="Z535" s="2849" t="s">
        <v>3793</v>
      </c>
      <c r="AA535" s="2849" t="s">
        <v>3794</v>
      </c>
      <c r="AB535" s="2849"/>
      <c r="AC535" s="2849" t="s">
        <v>3795</v>
      </c>
      <c r="AD535" s="2849" t="s">
        <v>121</v>
      </c>
      <c r="AE535" s="2849"/>
      <c r="AF535" s="2849"/>
    </row>
    <row r="536" spans="1:32">
      <c r="A536" s="2845" t="s">
        <v>3665</v>
      </c>
      <c r="B536" s="2846" t="s">
        <v>3796</v>
      </c>
      <c r="C536" s="2845" t="s">
        <v>3797</v>
      </c>
      <c r="D536" s="2847" t="s">
        <v>3798</v>
      </c>
      <c r="E536" s="2847" t="s">
        <v>3799</v>
      </c>
      <c r="F536" s="2845" t="s">
        <v>3800</v>
      </c>
      <c r="G536" s="2845" t="s">
        <v>3668</v>
      </c>
      <c r="H536" s="2845">
        <v>3166</v>
      </c>
      <c r="I536" s="2849" t="s">
        <v>178</v>
      </c>
      <c r="J536" s="2849" t="s">
        <v>289</v>
      </c>
      <c r="K536" s="2849">
        <v>45</v>
      </c>
      <c r="L536" s="2849"/>
      <c r="M536" s="2849"/>
      <c r="N536" s="2849"/>
      <c r="O536" s="2849"/>
      <c r="P536" s="2849"/>
      <c r="Q536" s="2849"/>
      <c r="R536" s="2849"/>
      <c r="S536" s="2849"/>
      <c r="T536" s="2849"/>
      <c r="U536" s="2849"/>
      <c r="V536" s="2849"/>
      <c r="W536" s="2849"/>
      <c r="X536" s="2849"/>
      <c r="Y536" s="2849"/>
      <c r="Z536" s="2849" t="s">
        <v>3801</v>
      </c>
      <c r="AA536" s="2849" t="s">
        <v>3802</v>
      </c>
      <c r="AB536" s="2849"/>
      <c r="AC536" s="2849" t="s">
        <v>963</v>
      </c>
      <c r="AD536" s="2849" t="s">
        <v>121</v>
      </c>
      <c r="AE536" s="2849"/>
      <c r="AF536" s="2849"/>
    </row>
    <row r="537" spans="1:32">
      <c r="A537" s="2845" t="s">
        <v>3665</v>
      </c>
      <c r="B537" s="2846" t="s">
        <v>3803</v>
      </c>
      <c r="C537" s="2845" t="s">
        <v>3804</v>
      </c>
      <c r="D537" s="2845" t="s">
        <v>381</v>
      </c>
      <c r="E537" s="2847" t="s">
        <v>3805</v>
      </c>
      <c r="F537" s="2845" t="s">
        <v>3806</v>
      </c>
      <c r="G537" s="2845" t="s">
        <v>3807</v>
      </c>
      <c r="H537" s="2845">
        <v>3166</v>
      </c>
      <c r="I537" s="2849" t="s">
        <v>128</v>
      </c>
      <c r="J537" s="2849" t="s">
        <v>289</v>
      </c>
      <c r="K537" s="2849">
        <v>156</v>
      </c>
      <c r="L537" s="2849"/>
      <c r="M537" s="2850">
        <v>42263</v>
      </c>
      <c r="N537" s="2850">
        <v>42538</v>
      </c>
      <c r="O537" s="2849"/>
      <c r="P537" s="2849"/>
      <c r="Q537" s="2849"/>
      <c r="R537" s="2849"/>
      <c r="S537" s="2849"/>
      <c r="T537" s="2849"/>
      <c r="U537" s="2849"/>
      <c r="V537" s="2849"/>
      <c r="W537" s="2849"/>
      <c r="X537" s="2849"/>
      <c r="Y537" s="2849"/>
      <c r="Z537" s="2849" t="s">
        <v>3808</v>
      </c>
      <c r="AA537" s="2849" t="s">
        <v>3809</v>
      </c>
      <c r="AB537" s="2849"/>
      <c r="AC537" s="2849" t="s">
        <v>3810</v>
      </c>
      <c r="AD537" s="2849" t="s">
        <v>121</v>
      </c>
      <c r="AE537" s="2849"/>
      <c r="AF537" s="2849"/>
    </row>
    <row r="538" spans="1:32">
      <c r="A538" s="2845" t="s">
        <v>3665</v>
      </c>
      <c r="B538" s="2846" t="s">
        <v>3811</v>
      </c>
      <c r="C538" s="2845" t="s">
        <v>3812</v>
      </c>
      <c r="D538" s="2847" t="s">
        <v>3813</v>
      </c>
      <c r="E538" s="2847" t="s">
        <v>2602</v>
      </c>
      <c r="F538" s="2845" t="s">
        <v>3814</v>
      </c>
      <c r="G538" s="2845" t="s">
        <v>3698</v>
      </c>
      <c r="H538" s="2845">
        <v>3148</v>
      </c>
      <c r="I538" s="2849" t="s">
        <v>128</v>
      </c>
      <c r="J538" s="2849" t="s">
        <v>289</v>
      </c>
      <c r="K538" s="2849">
        <v>162</v>
      </c>
      <c r="L538" s="2850">
        <v>41856</v>
      </c>
      <c r="M538" s="2849"/>
      <c r="N538" s="2849"/>
      <c r="O538" s="2849"/>
      <c r="P538" s="2849"/>
      <c r="Q538" s="2849"/>
      <c r="R538" s="2849"/>
      <c r="S538" s="2849"/>
      <c r="T538" s="2849"/>
      <c r="U538" s="2849"/>
      <c r="V538" s="2849"/>
      <c r="W538" s="2849"/>
      <c r="X538" s="2849"/>
      <c r="Y538" s="2849"/>
      <c r="Z538" s="2849" t="s">
        <v>3815</v>
      </c>
      <c r="AA538" s="2860" t="s">
        <v>3816</v>
      </c>
      <c r="AB538" s="2860"/>
      <c r="AC538" s="2849" t="s">
        <v>3817</v>
      </c>
      <c r="AD538" s="2849" t="s">
        <v>121</v>
      </c>
      <c r="AE538" s="2849"/>
      <c r="AF538" s="2849"/>
    </row>
    <row r="539" spans="1:32">
      <c r="A539" s="2845" t="s">
        <v>3665</v>
      </c>
      <c r="B539" s="2846" t="s">
        <v>3818</v>
      </c>
      <c r="C539" s="2845" t="s">
        <v>3819</v>
      </c>
      <c r="D539" s="2847" t="s">
        <v>3820</v>
      </c>
      <c r="E539" s="2847" t="s">
        <v>3821</v>
      </c>
      <c r="F539" s="2845" t="s">
        <v>3822</v>
      </c>
      <c r="G539" s="2845" t="s">
        <v>3823</v>
      </c>
      <c r="H539" s="2845">
        <v>3167</v>
      </c>
      <c r="I539" s="2849" t="s">
        <v>117</v>
      </c>
      <c r="J539" s="2849" t="s">
        <v>289</v>
      </c>
      <c r="K539" s="2849">
        <v>58</v>
      </c>
      <c r="L539" s="2849"/>
      <c r="M539" s="2849"/>
      <c r="N539" s="2849"/>
      <c r="O539" s="2849"/>
      <c r="P539" s="2849"/>
      <c r="Q539" s="2849"/>
      <c r="R539" s="2849"/>
      <c r="S539" s="2849"/>
      <c r="T539" s="2849"/>
      <c r="U539" s="2849"/>
      <c r="V539" s="2849"/>
      <c r="W539" s="2849"/>
      <c r="X539" s="2849"/>
      <c r="Y539" s="2849"/>
      <c r="Z539" s="2849" t="s">
        <v>3824</v>
      </c>
      <c r="AA539" s="2849" t="s">
        <v>3825</v>
      </c>
      <c r="AB539" s="2849"/>
      <c r="AC539" s="2849" t="s">
        <v>3336</v>
      </c>
      <c r="AD539" s="2849" t="s">
        <v>121</v>
      </c>
      <c r="AE539" s="2849"/>
      <c r="AF539" s="2849"/>
    </row>
    <row r="540" spans="1:32">
      <c r="A540" s="2845" t="s">
        <v>3665</v>
      </c>
      <c r="B540" s="2846" t="s">
        <v>3826</v>
      </c>
      <c r="C540" s="2845" t="s">
        <v>3827</v>
      </c>
      <c r="D540" s="2847" t="s">
        <v>3828</v>
      </c>
      <c r="E540" s="2847" t="s">
        <v>3829</v>
      </c>
      <c r="F540" s="2845" t="s">
        <v>3830</v>
      </c>
      <c r="G540" s="2845" t="s">
        <v>3773</v>
      </c>
      <c r="H540" s="2845">
        <v>3170</v>
      </c>
      <c r="I540" s="2849" t="s">
        <v>117</v>
      </c>
      <c r="J540" s="2849" t="s">
        <v>289</v>
      </c>
      <c r="K540" s="2849">
        <v>299</v>
      </c>
      <c r="L540" s="2849"/>
      <c r="M540" s="2849"/>
      <c r="N540" s="2850">
        <v>42611</v>
      </c>
      <c r="O540" s="2849"/>
      <c r="P540" s="2850">
        <v>43213</v>
      </c>
      <c r="Q540" s="2849"/>
      <c r="R540" s="2849"/>
      <c r="S540" s="2849"/>
      <c r="T540" s="2849"/>
      <c r="U540" s="2849"/>
      <c r="V540" s="2849"/>
      <c r="W540" s="2849"/>
      <c r="X540" s="2849"/>
      <c r="Y540" s="2849">
        <v>2022</v>
      </c>
      <c r="Z540" s="2849" t="s">
        <v>3831</v>
      </c>
      <c r="AA540" s="2860" t="s">
        <v>3832</v>
      </c>
      <c r="AB540" s="2849" t="s">
        <v>3833</v>
      </c>
      <c r="AC540" s="2849" t="s">
        <v>239</v>
      </c>
      <c r="AD540" s="2849" t="s">
        <v>121</v>
      </c>
      <c r="AE540" s="2849"/>
      <c r="AF540" s="2849"/>
    </row>
    <row r="541" spans="1:32">
      <c r="A541" s="2845" t="s">
        <v>3665</v>
      </c>
      <c r="B541" s="2846" t="s">
        <v>3834</v>
      </c>
      <c r="C541" s="2845" t="s">
        <v>3835</v>
      </c>
      <c r="D541" s="2847" t="s">
        <v>3836</v>
      </c>
      <c r="E541" s="2847" t="s">
        <v>3307</v>
      </c>
      <c r="F541" s="2845" t="s">
        <v>3837</v>
      </c>
      <c r="G541" s="2845" t="s">
        <v>3707</v>
      </c>
      <c r="H541" s="2845">
        <v>3150</v>
      </c>
      <c r="I541" s="2849" t="s">
        <v>178</v>
      </c>
      <c r="J541" s="2849" t="s">
        <v>289</v>
      </c>
      <c r="K541" s="2849">
        <v>100</v>
      </c>
      <c r="L541" s="2850">
        <v>41806</v>
      </c>
      <c r="M541" s="2849"/>
      <c r="N541" s="2849"/>
      <c r="O541" s="2849"/>
      <c r="P541" s="2849"/>
      <c r="Q541" s="2849"/>
      <c r="R541" s="2849"/>
      <c r="S541" s="2849"/>
      <c r="T541" s="2849"/>
      <c r="U541" s="2849"/>
      <c r="V541" s="2849"/>
      <c r="W541" s="2849"/>
      <c r="X541" s="2849"/>
      <c r="Y541" s="2849"/>
      <c r="Z541" s="2849" t="s">
        <v>3838</v>
      </c>
      <c r="AA541" s="2849" t="s">
        <v>3839</v>
      </c>
      <c r="AB541" s="2849"/>
      <c r="AC541" s="2849"/>
      <c r="AD541" s="2849" t="s">
        <v>121</v>
      </c>
      <c r="AE541" s="2849"/>
      <c r="AF541" s="2849"/>
    </row>
    <row r="542" spans="1:32">
      <c r="A542" s="2845" t="s">
        <v>3665</v>
      </c>
      <c r="B542" s="2846" t="s">
        <v>3840</v>
      </c>
      <c r="C542" s="2845" t="s">
        <v>3841</v>
      </c>
      <c r="D542" s="2847" t="s">
        <v>3842</v>
      </c>
      <c r="E542" s="2847" t="s">
        <v>3843</v>
      </c>
      <c r="F542" s="2845" t="s">
        <v>3844</v>
      </c>
      <c r="G542" s="2845" t="s">
        <v>3715</v>
      </c>
      <c r="H542" s="2845">
        <v>3150</v>
      </c>
      <c r="I542" s="2849" t="s">
        <v>117</v>
      </c>
      <c r="J542" s="2849" t="s">
        <v>289</v>
      </c>
      <c r="K542" s="2849">
        <v>67</v>
      </c>
      <c r="L542" s="2849"/>
      <c r="M542" s="2849"/>
      <c r="N542" s="2849"/>
      <c r="O542" s="2849"/>
      <c r="P542" s="2849"/>
      <c r="Q542" s="2849"/>
      <c r="R542" s="2849"/>
      <c r="S542" s="2849"/>
      <c r="T542" s="2849"/>
      <c r="U542" s="2849"/>
      <c r="V542" s="2849"/>
      <c r="W542" s="2849"/>
      <c r="X542" s="2849"/>
      <c r="Y542" s="2849"/>
      <c r="Z542" s="2849" t="s">
        <v>3845</v>
      </c>
      <c r="AA542" s="2849" t="s">
        <v>3846</v>
      </c>
      <c r="AB542" s="2849"/>
      <c r="AC542" s="2849"/>
      <c r="AD542" s="2849" t="s">
        <v>121</v>
      </c>
      <c r="AE542" s="2849"/>
      <c r="AF542" s="2849"/>
    </row>
    <row r="543" spans="1:32" ht="15" customHeight="1">
      <c r="A543" s="2852" t="s">
        <v>3847</v>
      </c>
      <c r="B543" s="2852" t="s">
        <v>3848</v>
      </c>
      <c r="C543" s="2852" t="s">
        <v>3849</v>
      </c>
      <c r="D543" s="2853" t="s">
        <v>3850</v>
      </c>
      <c r="E543" s="2853" t="s">
        <v>3851</v>
      </c>
      <c r="F543" s="2852" t="s">
        <v>3852</v>
      </c>
      <c r="G543" s="2852" t="s">
        <v>3853</v>
      </c>
      <c r="H543" s="2852">
        <v>3032</v>
      </c>
      <c r="I543" s="2854" t="s">
        <v>211</v>
      </c>
      <c r="J543" s="2854" t="s">
        <v>289</v>
      </c>
      <c r="K543" s="2854"/>
      <c r="L543" s="2854"/>
      <c r="M543" s="2854"/>
      <c r="N543" s="2854"/>
      <c r="O543" s="2854"/>
      <c r="P543" s="2854"/>
      <c r="Q543" s="2854"/>
      <c r="R543" s="2854"/>
      <c r="S543" s="2854"/>
      <c r="T543" s="2854"/>
      <c r="U543" s="2854"/>
      <c r="V543" s="2854"/>
      <c r="W543" s="2854"/>
      <c r="X543" s="2854"/>
      <c r="Y543" s="2854"/>
      <c r="Z543" s="2854"/>
      <c r="AA543" s="2854"/>
      <c r="AB543" s="2854"/>
      <c r="AC543" s="2854"/>
      <c r="AD543" s="2854" t="s">
        <v>292</v>
      </c>
      <c r="AE543" s="2854" t="s">
        <v>3854</v>
      </c>
      <c r="AF543" s="2854"/>
    </row>
    <row r="544" spans="1:32">
      <c r="A544" s="2852" t="s">
        <v>3847</v>
      </c>
      <c r="B544" s="2852" t="s">
        <v>3855</v>
      </c>
      <c r="C544" s="2852" t="s">
        <v>3856</v>
      </c>
      <c r="D544" s="2853" t="s">
        <v>3857</v>
      </c>
      <c r="E544" s="2853" t="s">
        <v>3858</v>
      </c>
      <c r="F544" s="2852" t="s">
        <v>3859</v>
      </c>
      <c r="G544" s="2852" t="s">
        <v>3860</v>
      </c>
      <c r="H544" s="2852">
        <v>3040</v>
      </c>
      <c r="I544" s="2854" t="s">
        <v>128</v>
      </c>
      <c r="J544" s="2854" t="s">
        <v>289</v>
      </c>
      <c r="K544" s="2854"/>
      <c r="L544" s="2855">
        <v>41887</v>
      </c>
      <c r="M544" s="2855">
        <v>42244</v>
      </c>
      <c r="N544" s="2854"/>
      <c r="O544" s="2854"/>
      <c r="P544" s="2854"/>
      <c r="Q544" s="2854"/>
      <c r="R544" s="2854"/>
      <c r="S544" s="2854"/>
      <c r="T544" s="2854"/>
      <c r="U544" s="2854"/>
      <c r="V544" s="2854"/>
      <c r="W544" s="2854"/>
      <c r="X544" s="2854"/>
      <c r="Y544" s="2854"/>
      <c r="Z544" s="2854"/>
      <c r="AA544" s="2854"/>
      <c r="AB544" s="2854"/>
      <c r="AC544" s="2854"/>
      <c r="AD544" s="2854" t="s">
        <v>292</v>
      </c>
      <c r="AE544" s="2854" t="s">
        <v>3854</v>
      </c>
      <c r="AF544" s="2854"/>
    </row>
    <row r="545" spans="1:32">
      <c r="A545" s="2852" t="s">
        <v>3847</v>
      </c>
      <c r="B545" s="2852" t="s">
        <v>3861</v>
      </c>
      <c r="C545" s="2852" t="s">
        <v>3862</v>
      </c>
      <c r="D545" s="2853" t="s">
        <v>3863</v>
      </c>
      <c r="E545" s="2853" t="s">
        <v>3864</v>
      </c>
      <c r="F545" s="2852" t="s">
        <v>3865</v>
      </c>
      <c r="G545" s="2852" t="s">
        <v>3866</v>
      </c>
      <c r="H545" s="2852">
        <v>3040</v>
      </c>
      <c r="I545" s="2854" t="s">
        <v>117</v>
      </c>
      <c r="J545" s="2854" t="s">
        <v>289</v>
      </c>
      <c r="K545" s="2854"/>
      <c r="L545" s="2854"/>
      <c r="M545" s="2855">
        <v>42258</v>
      </c>
      <c r="N545" s="2855">
        <v>42622</v>
      </c>
      <c r="O545" s="2854"/>
      <c r="P545" s="2854"/>
      <c r="Q545" s="2854"/>
      <c r="R545" s="2854"/>
      <c r="S545" s="2854"/>
      <c r="T545" s="2854"/>
      <c r="U545" s="2854"/>
      <c r="V545" s="2854"/>
      <c r="W545" s="2854"/>
      <c r="X545" s="2854"/>
      <c r="Y545" s="2854"/>
      <c r="Z545" s="2854"/>
      <c r="AA545" s="2854"/>
      <c r="AB545" s="2854"/>
      <c r="AC545" s="2854"/>
      <c r="AD545" s="2854" t="s">
        <v>292</v>
      </c>
      <c r="AE545" s="2854" t="s">
        <v>3854</v>
      </c>
      <c r="AF545" s="2854"/>
    </row>
    <row r="546" spans="1:32">
      <c r="A546" s="2852" t="s">
        <v>3847</v>
      </c>
      <c r="B546" s="2852" t="s">
        <v>3867</v>
      </c>
      <c r="C546" s="2852" t="s">
        <v>3868</v>
      </c>
      <c r="D546" s="2853" t="s">
        <v>3869</v>
      </c>
      <c r="E546" s="2853" t="s">
        <v>3870</v>
      </c>
      <c r="F546" s="2852" t="s">
        <v>3871</v>
      </c>
      <c r="G546" s="2852" t="s">
        <v>3866</v>
      </c>
      <c r="H546" s="2852">
        <v>3040</v>
      </c>
      <c r="I546" s="2854" t="s">
        <v>117</v>
      </c>
      <c r="J546" s="2854" t="s">
        <v>289</v>
      </c>
      <c r="K546" s="2854">
        <v>20</v>
      </c>
      <c r="L546" s="2854"/>
      <c r="M546" s="2854"/>
      <c r="N546" s="2855">
        <v>42496</v>
      </c>
      <c r="O546" s="2855">
        <v>42972</v>
      </c>
      <c r="P546" s="2855">
        <v>43329</v>
      </c>
      <c r="Q546" s="2855">
        <v>43693</v>
      </c>
      <c r="R546" s="2854"/>
      <c r="S546" s="2855">
        <v>44064</v>
      </c>
      <c r="T546" s="2855">
        <v>44253</v>
      </c>
      <c r="U546" s="2854"/>
      <c r="V546" s="2854"/>
      <c r="W546" s="2854"/>
      <c r="X546" s="2854"/>
      <c r="Y546" s="2854"/>
      <c r="Z546" s="2854" t="s">
        <v>3872</v>
      </c>
      <c r="AA546" s="2854" t="s">
        <v>3873</v>
      </c>
      <c r="AB546" s="2854" t="s">
        <v>3874</v>
      </c>
      <c r="AC546" s="2854" t="s">
        <v>471</v>
      </c>
      <c r="AD546" s="2854" t="s">
        <v>292</v>
      </c>
      <c r="AE546" s="2854" t="s">
        <v>3854</v>
      </c>
      <c r="AF546" s="2854"/>
    </row>
    <row r="547" spans="1:32">
      <c r="A547" s="2852" t="s">
        <v>3847</v>
      </c>
      <c r="B547" s="2852" t="s">
        <v>3875</v>
      </c>
      <c r="C547" s="2852" t="s">
        <v>586</v>
      </c>
      <c r="D547" s="2853" t="s">
        <v>381</v>
      </c>
      <c r="E547" s="2853" t="s">
        <v>2286</v>
      </c>
      <c r="F547" s="2852" t="s">
        <v>3876</v>
      </c>
      <c r="G547" s="2852" t="s">
        <v>3866</v>
      </c>
      <c r="H547" s="2852">
        <v>3040</v>
      </c>
      <c r="I547" s="2854" t="s">
        <v>359</v>
      </c>
      <c r="J547" s="2854" t="s">
        <v>1</v>
      </c>
      <c r="K547" s="2854">
        <v>45</v>
      </c>
      <c r="L547" s="2854"/>
      <c r="M547" s="2854"/>
      <c r="N547" s="2854"/>
      <c r="O547" s="2854"/>
      <c r="P547" s="2854"/>
      <c r="Q547" s="2854"/>
      <c r="R547" s="2854"/>
      <c r="S547" s="2854"/>
      <c r="T547" s="2855"/>
      <c r="U547" s="2854"/>
      <c r="V547" s="2854"/>
      <c r="W547" s="2854"/>
      <c r="X547" s="2854"/>
      <c r="Y547" s="2854"/>
      <c r="Z547" s="2854" t="s">
        <v>3877</v>
      </c>
      <c r="AA547" s="2854" t="s">
        <v>3878</v>
      </c>
      <c r="AB547" s="2854" t="s">
        <v>586</v>
      </c>
      <c r="AC547" s="2854"/>
      <c r="AD547" s="2854" t="s">
        <v>292</v>
      </c>
      <c r="AE547" s="2854" t="s">
        <v>3854</v>
      </c>
      <c r="AF547" s="2854"/>
    </row>
    <row r="548" spans="1:32">
      <c r="A548" s="2852" t="s">
        <v>3847</v>
      </c>
      <c r="B548" s="2852" t="s">
        <v>3879</v>
      </c>
      <c r="C548" s="2852" t="s">
        <v>2550</v>
      </c>
      <c r="D548" s="2853" t="s">
        <v>2551</v>
      </c>
      <c r="E548" s="2853" t="s">
        <v>3880</v>
      </c>
      <c r="F548" s="2852" t="s">
        <v>3881</v>
      </c>
      <c r="G548" s="2852" t="s">
        <v>3866</v>
      </c>
      <c r="H548" s="2852">
        <v>3040</v>
      </c>
      <c r="I548" s="2854" t="s">
        <v>359</v>
      </c>
      <c r="J548" s="2854" t="s">
        <v>289</v>
      </c>
      <c r="K548" s="2854"/>
      <c r="L548" s="2854"/>
      <c r="M548" s="2854"/>
      <c r="N548" s="2854"/>
      <c r="O548" s="2854"/>
      <c r="P548" s="2854"/>
      <c r="Q548" s="2854"/>
      <c r="R548" s="2854"/>
      <c r="S548" s="2854"/>
      <c r="T548" s="2854"/>
      <c r="U548" s="2854"/>
      <c r="V548" s="2854"/>
      <c r="W548" s="2854"/>
      <c r="X548" s="2854"/>
      <c r="Y548" s="2854"/>
      <c r="Z548" s="2854"/>
      <c r="AA548" s="2854"/>
      <c r="AB548" s="2854"/>
      <c r="AC548" s="2854"/>
      <c r="AD548" s="2854" t="s">
        <v>292</v>
      </c>
      <c r="AE548" s="2854" t="s">
        <v>3854</v>
      </c>
      <c r="AF548" s="2854"/>
    </row>
    <row r="549" spans="1:32">
      <c r="A549" s="2852" t="s">
        <v>3847</v>
      </c>
      <c r="B549" s="2852" t="s">
        <v>3882</v>
      </c>
      <c r="C549" s="2852" t="s">
        <v>2550</v>
      </c>
      <c r="D549" s="2853" t="s">
        <v>2551</v>
      </c>
      <c r="E549" s="2853" t="s">
        <v>3883</v>
      </c>
      <c r="F549" s="2852" t="s">
        <v>3884</v>
      </c>
      <c r="G549" s="2852" t="s">
        <v>3885</v>
      </c>
      <c r="H549" s="2852">
        <v>3039</v>
      </c>
      <c r="I549" s="2854" t="s">
        <v>359</v>
      </c>
      <c r="J549" s="2854" t="s">
        <v>289</v>
      </c>
      <c r="K549" s="2854"/>
      <c r="L549" s="2854"/>
      <c r="M549" s="2854"/>
      <c r="N549" s="2854"/>
      <c r="O549" s="2854"/>
      <c r="P549" s="2854"/>
      <c r="Q549" s="2854"/>
      <c r="R549" s="2854"/>
      <c r="S549" s="2854"/>
      <c r="T549" s="2854"/>
      <c r="U549" s="2854"/>
      <c r="V549" s="2854"/>
      <c r="W549" s="2854"/>
      <c r="X549" s="2854"/>
      <c r="Y549" s="2854"/>
      <c r="Z549" s="2854"/>
      <c r="AA549" s="2854"/>
      <c r="AB549" s="2854"/>
      <c r="AC549" s="2854"/>
      <c r="AD549" s="2854" t="s">
        <v>292</v>
      </c>
      <c r="AE549" s="2854" t="s">
        <v>3854</v>
      </c>
      <c r="AF549" s="2854"/>
    </row>
    <row r="550" spans="1:32">
      <c r="A550" s="2852" t="s">
        <v>3847</v>
      </c>
      <c r="B550" s="2852" t="s">
        <v>3886</v>
      </c>
      <c r="C550" s="2852" t="s">
        <v>3887</v>
      </c>
      <c r="D550" s="2853" t="s">
        <v>3888</v>
      </c>
      <c r="E550" s="2853" t="s">
        <v>3889</v>
      </c>
      <c r="F550" s="2852" t="s">
        <v>3890</v>
      </c>
      <c r="G550" s="2852" t="s">
        <v>3866</v>
      </c>
      <c r="H550" s="2852">
        <v>3040</v>
      </c>
      <c r="I550" s="2854" t="s">
        <v>178</v>
      </c>
      <c r="J550" s="2854" t="s">
        <v>289</v>
      </c>
      <c r="K550" s="2854"/>
      <c r="L550" s="2854"/>
      <c r="M550" s="2854"/>
      <c r="N550" s="2854"/>
      <c r="O550" s="2854"/>
      <c r="P550" s="2854"/>
      <c r="Q550" s="2854"/>
      <c r="R550" s="2854"/>
      <c r="S550" s="2854"/>
      <c r="T550" s="2854"/>
      <c r="U550" s="2854"/>
      <c r="V550" s="2854"/>
      <c r="W550" s="2854"/>
      <c r="X550" s="2854"/>
      <c r="Y550" s="2854"/>
      <c r="Z550" s="2854" t="s">
        <v>3891</v>
      </c>
      <c r="AA550" s="2854" t="s">
        <v>3892</v>
      </c>
      <c r="AB550" s="2854"/>
      <c r="AC550" s="2854"/>
      <c r="AD550" s="2854" t="s">
        <v>292</v>
      </c>
      <c r="AE550" s="2854" t="s">
        <v>3854</v>
      </c>
      <c r="AF550" s="2854"/>
    </row>
    <row r="551" spans="1:32">
      <c r="A551" s="2852" t="s">
        <v>3847</v>
      </c>
      <c r="B551" s="2852" t="s">
        <v>3893</v>
      </c>
      <c r="C551" s="2852" t="s">
        <v>3894</v>
      </c>
      <c r="D551" s="2853" t="s">
        <v>3895</v>
      </c>
      <c r="E551" s="2853" t="s">
        <v>3896</v>
      </c>
      <c r="F551" s="2852" t="s">
        <v>3897</v>
      </c>
      <c r="G551" s="2852" t="s">
        <v>3898</v>
      </c>
      <c r="H551" s="2852">
        <v>3031</v>
      </c>
      <c r="I551" s="2854" t="s">
        <v>117</v>
      </c>
      <c r="J551" s="2854" t="s">
        <v>289</v>
      </c>
      <c r="K551" s="2854"/>
      <c r="L551" s="2854"/>
      <c r="M551" s="2855">
        <v>42177</v>
      </c>
      <c r="N551" s="2855">
        <v>42605</v>
      </c>
      <c r="O551" s="2855">
        <v>42871</v>
      </c>
      <c r="P551" s="2854"/>
      <c r="Q551" s="2855">
        <v>43592</v>
      </c>
      <c r="R551" s="2854"/>
      <c r="S551" s="2854"/>
      <c r="T551" s="2854"/>
      <c r="U551" s="2854"/>
      <c r="V551" s="2854"/>
      <c r="W551" s="2854"/>
      <c r="X551" s="2854"/>
      <c r="Y551" s="2854">
        <v>2022</v>
      </c>
      <c r="Z551" s="2854" t="s">
        <v>3899</v>
      </c>
      <c r="AA551" s="2865" t="s">
        <v>3900</v>
      </c>
      <c r="AB551" s="2854" t="s">
        <v>3901</v>
      </c>
      <c r="AC551" s="2854" t="s">
        <v>3902</v>
      </c>
      <c r="AD551" s="2854" t="s">
        <v>292</v>
      </c>
      <c r="AE551" s="2854" t="s">
        <v>3854</v>
      </c>
      <c r="AF551" s="2854"/>
    </row>
    <row r="552" spans="1:32">
      <c r="A552" s="2852" t="s">
        <v>3847</v>
      </c>
      <c r="B552" s="2852" t="s">
        <v>3903</v>
      </c>
      <c r="C552" s="2852" t="s">
        <v>3904</v>
      </c>
      <c r="D552" s="2853" t="s">
        <v>3905</v>
      </c>
      <c r="E552" s="2853" t="s">
        <v>3906</v>
      </c>
      <c r="F552" s="2852" t="s">
        <v>3907</v>
      </c>
      <c r="G552" s="2852" t="s">
        <v>3908</v>
      </c>
      <c r="H552" s="2852">
        <v>3033</v>
      </c>
      <c r="I552" s="2854" t="s">
        <v>178</v>
      </c>
      <c r="J552" s="2854" t="s">
        <v>289</v>
      </c>
      <c r="K552" s="2854"/>
      <c r="L552" s="2854"/>
      <c r="M552" s="2854"/>
      <c r="N552" s="2854"/>
      <c r="O552" s="2854"/>
      <c r="P552" s="2854"/>
      <c r="Q552" s="2854"/>
      <c r="R552" s="2854"/>
      <c r="S552" s="2854"/>
      <c r="T552" s="2854"/>
      <c r="U552" s="2854"/>
      <c r="V552" s="2854"/>
      <c r="W552" s="2854"/>
      <c r="X552" s="2854"/>
      <c r="Y552" s="2854"/>
      <c r="Z552" s="2854"/>
      <c r="AA552" s="2854"/>
      <c r="AB552" s="2854"/>
      <c r="AC552" s="2854"/>
      <c r="AD552" s="2854" t="s">
        <v>292</v>
      </c>
      <c r="AE552" s="2854" t="s">
        <v>3854</v>
      </c>
      <c r="AF552" s="2854"/>
    </row>
    <row r="553" spans="1:32">
      <c r="A553" s="2852" t="s">
        <v>3847</v>
      </c>
      <c r="B553" s="2852" t="s">
        <v>3909</v>
      </c>
      <c r="C553" s="2852" t="s">
        <v>3910</v>
      </c>
      <c r="D553" s="2853" t="s">
        <v>3911</v>
      </c>
      <c r="E553" s="2853" t="s">
        <v>3912</v>
      </c>
      <c r="F553" s="2852" t="s">
        <v>3913</v>
      </c>
      <c r="G553" s="2852" t="s">
        <v>3914</v>
      </c>
      <c r="H553" s="2852">
        <v>3042</v>
      </c>
      <c r="I553" s="2854" t="s">
        <v>117</v>
      </c>
      <c r="J553" s="2854" t="s">
        <v>289</v>
      </c>
      <c r="K553" s="2854"/>
      <c r="L553" s="2855">
        <v>41883</v>
      </c>
      <c r="M553" s="2855">
        <v>42229</v>
      </c>
      <c r="N553" s="2854"/>
      <c r="O553" s="2854"/>
      <c r="P553" s="2854"/>
      <c r="Q553" s="2855">
        <v>43606</v>
      </c>
      <c r="R553" s="2854"/>
      <c r="S553" s="2855">
        <v>44000</v>
      </c>
      <c r="T553" s="2855"/>
      <c r="U553" s="2854"/>
      <c r="V553" s="2855">
        <v>44705</v>
      </c>
      <c r="W553" s="2855"/>
      <c r="X553" s="2855"/>
      <c r="Y553" s="2854">
        <v>2022</v>
      </c>
      <c r="Z553" s="2854" t="s">
        <v>3915</v>
      </c>
      <c r="AA553" s="2854" t="s">
        <v>3916</v>
      </c>
      <c r="AB553" s="2854" t="s">
        <v>3917</v>
      </c>
      <c r="AC553" s="2854"/>
      <c r="AD553" s="2854" t="s">
        <v>292</v>
      </c>
      <c r="AE553" s="2854" t="s">
        <v>3854</v>
      </c>
      <c r="AF553" s="2854"/>
    </row>
    <row r="554" spans="1:32">
      <c r="A554" s="2852" t="s">
        <v>3847</v>
      </c>
      <c r="B554" s="2852" t="s">
        <v>3918</v>
      </c>
      <c r="C554" s="2852" t="s">
        <v>3919</v>
      </c>
      <c r="D554" s="2853" t="s">
        <v>3920</v>
      </c>
      <c r="E554" s="2853" t="s">
        <v>3921</v>
      </c>
      <c r="F554" s="2852" t="s">
        <v>3922</v>
      </c>
      <c r="G554" s="2852" t="s">
        <v>3866</v>
      </c>
      <c r="H554" s="2852">
        <v>3040</v>
      </c>
      <c r="I554" s="2854" t="s">
        <v>128</v>
      </c>
      <c r="J554" s="2854" t="s">
        <v>289</v>
      </c>
      <c r="K554" s="2854"/>
      <c r="L554" s="2854"/>
      <c r="M554" s="2854"/>
      <c r="N554" s="2854"/>
      <c r="O554" s="2854"/>
      <c r="P554" s="2854"/>
      <c r="Q554" s="2854"/>
      <c r="R554" s="2854"/>
      <c r="S554" s="2854"/>
      <c r="T554" s="2854"/>
      <c r="U554" s="2854"/>
      <c r="V554" s="2854"/>
      <c r="W554" s="2854"/>
      <c r="X554" s="2854"/>
      <c r="Y554" s="2854"/>
      <c r="Z554" s="2854" t="s">
        <v>3923</v>
      </c>
      <c r="AA554" s="2854" t="s">
        <v>3924</v>
      </c>
      <c r="AB554" s="2854"/>
      <c r="AC554" s="2854" t="s">
        <v>479</v>
      </c>
      <c r="AD554" s="2854" t="s">
        <v>292</v>
      </c>
      <c r="AE554" s="2854" t="s">
        <v>3854</v>
      </c>
      <c r="AF554" s="2854"/>
    </row>
    <row r="555" spans="1:32" ht="15">
      <c r="A555" s="2852" t="s">
        <v>3847</v>
      </c>
      <c r="B555" s="2852" t="s">
        <v>3925</v>
      </c>
      <c r="C555" s="2852" t="s">
        <v>3926</v>
      </c>
      <c r="D555" s="2853" t="s">
        <v>3927</v>
      </c>
      <c r="E555" s="2853" t="s">
        <v>3928</v>
      </c>
      <c r="F555" s="2852" t="s">
        <v>3929</v>
      </c>
      <c r="G555" s="2852" t="s">
        <v>3866</v>
      </c>
      <c r="H555" s="2852">
        <v>3040</v>
      </c>
      <c r="I555" s="2854" t="s">
        <v>128</v>
      </c>
      <c r="J555" s="2854" t="s">
        <v>289</v>
      </c>
      <c r="K555" s="2854"/>
      <c r="L555" s="2854"/>
      <c r="M555" s="2854"/>
      <c r="N555" s="2854"/>
      <c r="O555" s="2854"/>
      <c r="P555" s="2854"/>
      <c r="Q555" s="2854"/>
      <c r="R555" s="2854"/>
      <c r="S555" s="2855">
        <v>44144</v>
      </c>
      <c r="T555" s="2855"/>
      <c r="U555" s="2854"/>
      <c r="V555" s="2854"/>
      <c r="W555" s="2854" t="s">
        <v>3930</v>
      </c>
      <c r="X555" s="2854"/>
      <c r="Y555" s="2854">
        <v>2023</v>
      </c>
      <c r="Z555" s="2854" t="s">
        <v>3931</v>
      </c>
      <c r="AA555" s="2866" t="s">
        <v>3932</v>
      </c>
      <c r="AB555" s="2854" t="s">
        <v>3933</v>
      </c>
      <c r="AC555" s="2854"/>
      <c r="AD555" s="2854" t="s">
        <v>292</v>
      </c>
      <c r="AE555" s="2854" t="s">
        <v>3854</v>
      </c>
      <c r="AF555" s="2854" t="s">
        <v>3934</v>
      </c>
    </row>
    <row r="556" spans="1:32">
      <c r="A556" s="2852" t="s">
        <v>3847</v>
      </c>
      <c r="B556" s="2852" t="s">
        <v>3935</v>
      </c>
      <c r="C556" s="2852" t="s">
        <v>3936</v>
      </c>
      <c r="D556" s="2852" t="s">
        <v>381</v>
      </c>
      <c r="E556" s="2853" t="s">
        <v>3937</v>
      </c>
      <c r="F556" s="2852" t="s">
        <v>3938</v>
      </c>
      <c r="G556" s="2852" t="s">
        <v>3939</v>
      </c>
      <c r="H556" s="2852">
        <v>3041</v>
      </c>
      <c r="I556" s="2854" t="s">
        <v>117</v>
      </c>
      <c r="J556" s="2854" t="s">
        <v>289</v>
      </c>
      <c r="K556" s="2854"/>
      <c r="L556" s="2854"/>
      <c r="M556" s="2855">
        <v>42074</v>
      </c>
      <c r="N556" s="2854"/>
      <c r="O556" s="2854"/>
      <c r="P556" s="2854"/>
      <c r="Q556" s="2854"/>
      <c r="R556" s="2854"/>
      <c r="S556" s="2854"/>
      <c r="T556" s="2854"/>
      <c r="U556" s="2854"/>
      <c r="V556" s="2854"/>
      <c r="W556" s="2854"/>
      <c r="X556" s="2854"/>
      <c r="Y556" s="2854"/>
      <c r="Z556" s="2854"/>
      <c r="AA556" s="2854"/>
      <c r="AB556" s="2854"/>
      <c r="AC556" s="2854"/>
      <c r="AD556" s="2854" t="s">
        <v>292</v>
      </c>
      <c r="AE556" s="2854" t="s">
        <v>3854</v>
      </c>
      <c r="AF556" s="2854"/>
    </row>
    <row r="557" spans="1:32" ht="12.75" customHeight="1">
      <c r="A557" s="2845" t="s">
        <v>3940</v>
      </c>
      <c r="B557" s="2846" t="s">
        <v>3941</v>
      </c>
      <c r="C557" s="2845" t="s">
        <v>3942</v>
      </c>
      <c r="D557" s="2847" t="s">
        <v>3943</v>
      </c>
      <c r="E557" s="2847" t="s">
        <v>3944</v>
      </c>
      <c r="F557" s="2845" t="s">
        <v>3945</v>
      </c>
      <c r="G557" s="2845" t="s">
        <v>3946</v>
      </c>
      <c r="H557" s="2845">
        <v>3340</v>
      </c>
      <c r="I557" s="2849" t="s">
        <v>117</v>
      </c>
      <c r="J557" s="2849" t="s">
        <v>289</v>
      </c>
      <c r="K557" s="2849"/>
      <c r="L557" s="2850">
        <v>41646</v>
      </c>
      <c r="M557" s="2850">
        <v>42016</v>
      </c>
      <c r="N557" s="2849"/>
      <c r="O557" s="2849"/>
      <c r="P557" s="2850">
        <v>43346</v>
      </c>
      <c r="Q557" s="2850">
        <v>43710</v>
      </c>
      <c r="R557" s="2849"/>
      <c r="S557" s="2849"/>
      <c r="T557" s="2849"/>
      <c r="U557" s="2849"/>
      <c r="V557" s="2868">
        <v>44846</v>
      </c>
      <c r="W557" s="2868">
        <v>45153</v>
      </c>
      <c r="X557" s="2850"/>
      <c r="Y557" s="2849">
        <v>2023</v>
      </c>
      <c r="Z557" s="2849" t="s">
        <v>3947</v>
      </c>
      <c r="AA557" s="2873" t="s">
        <v>3948</v>
      </c>
      <c r="AB557" s="2849" t="s">
        <v>3949</v>
      </c>
      <c r="AC557" s="2849" t="s">
        <v>3950</v>
      </c>
      <c r="AD557" s="2849" t="s">
        <v>2280</v>
      </c>
      <c r="AE557" s="2849"/>
      <c r="AF557" s="2849"/>
    </row>
    <row r="558" spans="1:32">
      <c r="A558" s="2845" t="s">
        <v>3940</v>
      </c>
      <c r="B558" s="2846" t="s">
        <v>3951</v>
      </c>
      <c r="C558" s="2845" t="s">
        <v>3952</v>
      </c>
      <c r="D558" s="2847" t="s">
        <v>3953</v>
      </c>
      <c r="E558" s="2847" t="s">
        <v>3954</v>
      </c>
      <c r="F558" s="2845" t="s">
        <v>3955</v>
      </c>
      <c r="G558" s="2845" t="s">
        <v>3946</v>
      </c>
      <c r="H558" s="2845">
        <v>3340</v>
      </c>
      <c r="I558" s="2849" t="s">
        <v>178</v>
      </c>
      <c r="J558" s="2849" t="s">
        <v>118</v>
      </c>
      <c r="K558" s="2849"/>
      <c r="L558" s="2849"/>
      <c r="M558" s="2849"/>
      <c r="N558" s="2849"/>
      <c r="O558" s="2849"/>
      <c r="P558" s="2849"/>
      <c r="Q558" s="2849"/>
      <c r="R558" s="2849"/>
      <c r="S558" s="2849"/>
      <c r="T558" s="2849"/>
      <c r="U558" s="2849"/>
      <c r="V558" s="2849"/>
      <c r="W558" s="2849"/>
      <c r="X558" s="2849"/>
      <c r="Y558" s="2849"/>
      <c r="Z558" s="2849"/>
      <c r="AA558" s="2849"/>
      <c r="AB558" s="2849"/>
      <c r="AC558" s="2849"/>
      <c r="AD558" s="2849" t="s">
        <v>2280</v>
      </c>
      <c r="AE558" s="2849"/>
      <c r="AF558" s="2849"/>
    </row>
    <row r="559" spans="1:32" ht="15">
      <c r="A559" s="2845" t="s">
        <v>3956</v>
      </c>
      <c r="B559" s="2846" t="s">
        <v>3957</v>
      </c>
      <c r="C559" s="2845" t="s">
        <v>3958</v>
      </c>
      <c r="D559" s="2847" t="s">
        <v>3959</v>
      </c>
      <c r="E559" s="2896" t="s">
        <v>3960</v>
      </c>
      <c r="F559" s="2845" t="s">
        <v>3961</v>
      </c>
      <c r="G559" s="2845" t="s">
        <v>3962</v>
      </c>
      <c r="H559" s="2845">
        <v>3939</v>
      </c>
      <c r="I559" s="2849" t="s">
        <v>178</v>
      </c>
      <c r="J559" s="2849" t="s">
        <v>1</v>
      </c>
      <c r="K559" s="2849">
        <v>30</v>
      </c>
      <c r="L559" s="2849"/>
      <c r="M559" s="2849"/>
      <c r="N559" s="2849"/>
      <c r="O559" s="2849"/>
      <c r="P559" s="2850">
        <v>43269</v>
      </c>
      <c r="Q559" s="2849"/>
      <c r="R559" s="2849"/>
      <c r="S559" s="2849"/>
      <c r="T559" s="2849"/>
      <c r="U559" s="2849"/>
      <c r="V559" s="2849"/>
      <c r="W559" s="2849"/>
      <c r="X559" s="2849"/>
      <c r="Y559" s="2849"/>
      <c r="Z559" s="2849" t="s">
        <v>3963</v>
      </c>
      <c r="AA559" s="2849" t="s">
        <v>3964</v>
      </c>
      <c r="AB559" s="2849"/>
      <c r="AC559" s="2849" t="s">
        <v>3965</v>
      </c>
      <c r="AD559" s="2849" t="s">
        <v>452</v>
      </c>
      <c r="AE559" s="2849" t="s">
        <v>1538</v>
      </c>
      <c r="AF559" s="2849"/>
    </row>
    <row r="560" spans="1:32" ht="15">
      <c r="A560" s="2845" t="s">
        <v>3956</v>
      </c>
      <c r="B560" s="2846" t="s">
        <v>3966</v>
      </c>
      <c r="C560" s="2845" t="s">
        <v>3967</v>
      </c>
      <c r="D560" s="2845" t="s">
        <v>381</v>
      </c>
      <c r="E560" s="2847" t="s">
        <v>3968</v>
      </c>
      <c r="F560" s="2845" t="s">
        <v>3969</v>
      </c>
      <c r="G560" s="2845" t="s">
        <v>3970</v>
      </c>
      <c r="H560" s="2845">
        <v>3934</v>
      </c>
      <c r="I560" s="2849" t="s">
        <v>178</v>
      </c>
      <c r="J560" s="2849" t="s">
        <v>1</v>
      </c>
      <c r="K560" s="2849">
        <v>87</v>
      </c>
      <c r="L560" s="2850">
        <v>41859</v>
      </c>
      <c r="M560" s="2850">
        <v>42200</v>
      </c>
      <c r="N560" s="2850">
        <v>42648</v>
      </c>
      <c r="O560" s="2850">
        <v>43033</v>
      </c>
      <c r="P560" s="2850">
        <v>43383</v>
      </c>
      <c r="Q560" s="2850">
        <v>43747</v>
      </c>
      <c r="R560" s="2849"/>
      <c r="S560" s="2850">
        <v>44119</v>
      </c>
      <c r="T560" s="2850">
        <v>44335</v>
      </c>
      <c r="U560" s="2849"/>
      <c r="V560" s="2850">
        <v>44692</v>
      </c>
      <c r="W560" s="2850">
        <v>45056</v>
      </c>
      <c r="X560" s="2850"/>
      <c r="Y560" s="2849">
        <v>2023</v>
      </c>
      <c r="Z560" s="2849" t="s">
        <v>3971</v>
      </c>
      <c r="AA560" s="2875" t="s">
        <v>3972</v>
      </c>
      <c r="AB560" s="2849" t="s">
        <v>3967</v>
      </c>
      <c r="AC560" s="2849" t="s">
        <v>1705</v>
      </c>
      <c r="AD560" s="2849" t="s">
        <v>452</v>
      </c>
      <c r="AE560" s="2849" t="s">
        <v>1538</v>
      </c>
      <c r="AF560" s="2849" t="s">
        <v>3973</v>
      </c>
    </row>
    <row r="561" spans="1:32" ht="15">
      <c r="A561" s="2845" t="s">
        <v>3956</v>
      </c>
      <c r="B561" s="2846" t="s">
        <v>3974</v>
      </c>
      <c r="C561" s="2845" t="s">
        <v>3975</v>
      </c>
      <c r="D561" s="2845" t="s">
        <v>381</v>
      </c>
      <c r="E561" s="2896" t="s">
        <v>3976</v>
      </c>
      <c r="F561" s="2845" t="s">
        <v>3977</v>
      </c>
      <c r="G561" s="2845" t="s">
        <v>3978</v>
      </c>
      <c r="H561" s="2845">
        <v>3936</v>
      </c>
      <c r="I561" s="2849" t="s">
        <v>117</v>
      </c>
      <c r="J561" s="2849" t="s">
        <v>1</v>
      </c>
      <c r="K561" s="2849">
        <v>250</v>
      </c>
      <c r="L561" s="2850">
        <v>41883</v>
      </c>
      <c r="M561" s="2850">
        <v>42247</v>
      </c>
      <c r="N561" s="2850">
        <v>42611</v>
      </c>
      <c r="O561" s="2850">
        <v>42975</v>
      </c>
      <c r="P561" s="2850">
        <v>43340</v>
      </c>
      <c r="Q561" s="2850">
        <v>43704</v>
      </c>
      <c r="R561" s="2849"/>
      <c r="S561" s="2849"/>
      <c r="T561" s="2849"/>
      <c r="U561" s="2849"/>
      <c r="V561" s="2849"/>
      <c r="W561" s="2850">
        <v>45205</v>
      </c>
      <c r="X561" s="2850"/>
      <c r="Y561" s="2849">
        <v>2023</v>
      </c>
      <c r="Z561" s="2849" t="s">
        <v>3979</v>
      </c>
      <c r="AA561" s="2873" t="s">
        <v>3980</v>
      </c>
      <c r="AB561" s="2849" t="s">
        <v>3981</v>
      </c>
      <c r="AC561" s="2849" t="s">
        <v>3982</v>
      </c>
      <c r="AD561" s="2849" t="s">
        <v>452</v>
      </c>
      <c r="AE561" s="2849" t="s">
        <v>1538</v>
      </c>
      <c r="AF561" s="2849"/>
    </row>
    <row r="562" spans="1:32" ht="15">
      <c r="A562" s="2845" t="s">
        <v>3956</v>
      </c>
      <c r="B562" s="2846" t="s">
        <v>3983</v>
      </c>
      <c r="C562" s="2845" t="s">
        <v>3984</v>
      </c>
      <c r="D562" s="2845" t="s">
        <v>381</v>
      </c>
      <c r="E562" s="2847" t="s">
        <v>1573</v>
      </c>
      <c r="F562" s="2845" t="s">
        <v>3985</v>
      </c>
      <c r="G562" s="2845" t="s">
        <v>3986</v>
      </c>
      <c r="H562" s="2845">
        <v>3913</v>
      </c>
      <c r="I562" s="2849" t="s">
        <v>178</v>
      </c>
      <c r="J562" s="2849" t="s">
        <v>1</v>
      </c>
      <c r="K562" s="2849">
        <v>100</v>
      </c>
      <c r="L562" s="2849"/>
      <c r="M562" s="2849"/>
      <c r="N562" s="2849"/>
      <c r="O562" s="2849"/>
      <c r="P562" s="2849"/>
      <c r="Q562" s="2850">
        <v>43697</v>
      </c>
      <c r="R562" s="2849"/>
      <c r="S562" s="2850">
        <v>44042</v>
      </c>
      <c r="T562" s="2850"/>
      <c r="U562" s="2850">
        <v>44523</v>
      </c>
      <c r="V562" s="2850">
        <v>44777</v>
      </c>
      <c r="W562" s="2850">
        <v>45048</v>
      </c>
      <c r="X562" s="2850"/>
      <c r="Y562" s="2849">
        <v>2023</v>
      </c>
      <c r="Z562" s="2849" t="s">
        <v>3987</v>
      </c>
      <c r="AA562" s="2873" t="s">
        <v>3988</v>
      </c>
      <c r="AB562" s="2849" t="s">
        <v>3989</v>
      </c>
      <c r="AC562" s="2849"/>
      <c r="AD562" s="2849" t="s">
        <v>452</v>
      </c>
      <c r="AE562" s="2849" t="s">
        <v>1538</v>
      </c>
      <c r="AF562" s="2849" t="s">
        <v>3990</v>
      </c>
    </row>
    <row r="563" spans="1:32" ht="15">
      <c r="A563" s="2845" t="s">
        <v>3956</v>
      </c>
      <c r="B563" s="2846" t="s">
        <v>3991</v>
      </c>
      <c r="C563" s="2845" t="s">
        <v>3992</v>
      </c>
      <c r="D563" s="2847" t="s">
        <v>3993</v>
      </c>
      <c r="E563" s="2896" t="s">
        <v>3994</v>
      </c>
      <c r="F563" s="2845" t="s">
        <v>3995</v>
      </c>
      <c r="G563" s="2845" t="s">
        <v>3996</v>
      </c>
      <c r="H563" s="2845">
        <v>3931</v>
      </c>
      <c r="I563" s="2849" t="s">
        <v>117</v>
      </c>
      <c r="J563" s="2849" t="s">
        <v>1</v>
      </c>
      <c r="K563" s="2849">
        <v>300</v>
      </c>
      <c r="L563" s="2850">
        <v>41890</v>
      </c>
      <c r="M563" s="2850">
        <v>42254</v>
      </c>
      <c r="N563" s="2850">
        <v>42621</v>
      </c>
      <c r="O563" s="2850">
        <v>42957</v>
      </c>
      <c r="P563" s="2850">
        <v>43353</v>
      </c>
      <c r="Q563" s="2850">
        <v>43699</v>
      </c>
      <c r="R563" s="2849"/>
      <c r="S563" s="2850">
        <v>44144</v>
      </c>
      <c r="T563" s="2850"/>
      <c r="U563" s="2849"/>
      <c r="V563" s="2849"/>
      <c r="W563" s="2849"/>
      <c r="X563" s="2849"/>
      <c r="Y563" s="2849"/>
      <c r="Z563" s="2849" t="s">
        <v>3997</v>
      </c>
      <c r="AA563" s="2849" t="s">
        <v>3998</v>
      </c>
      <c r="AB563" s="2849" t="s">
        <v>3999</v>
      </c>
      <c r="AC563" s="2849" t="s">
        <v>239</v>
      </c>
      <c r="AD563" s="2849" t="s">
        <v>452</v>
      </c>
      <c r="AE563" s="2849" t="s">
        <v>1538</v>
      </c>
      <c r="AF563" s="2849"/>
    </row>
    <row r="564" spans="1:32">
      <c r="A564" s="2845" t="s">
        <v>3956</v>
      </c>
      <c r="B564" s="2846" t="s">
        <v>4000</v>
      </c>
      <c r="C564" s="2845" t="s">
        <v>4001</v>
      </c>
      <c r="D564" s="2847" t="s">
        <v>4002</v>
      </c>
      <c r="E564" s="2847" t="s">
        <v>4003</v>
      </c>
      <c r="F564" s="2845" t="s">
        <v>4004</v>
      </c>
      <c r="G564" s="2845" t="s">
        <v>3996</v>
      </c>
      <c r="H564" s="2845">
        <v>3931</v>
      </c>
      <c r="I564" s="2849" t="s">
        <v>211</v>
      </c>
      <c r="J564" s="2849" t="s">
        <v>1</v>
      </c>
      <c r="K564" s="2849">
        <v>20</v>
      </c>
      <c r="L564" s="2849"/>
      <c r="M564" s="2849"/>
      <c r="N564" s="2849"/>
      <c r="O564" s="2849"/>
      <c r="P564" s="2849"/>
      <c r="Q564" s="2849"/>
      <c r="R564" s="2849"/>
      <c r="S564" s="2849"/>
      <c r="T564" s="2849"/>
      <c r="U564" s="2849"/>
      <c r="V564" s="2849"/>
      <c r="W564" s="2849"/>
      <c r="X564" s="2849"/>
      <c r="Y564" s="2849"/>
      <c r="Z564" s="2849"/>
      <c r="AA564" s="2849"/>
      <c r="AB564" s="2849"/>
      <c r="AC564" s="2849"/>
      <c r="AD564" s="2849" t="s">
        <v>452</v>
      </c>
      <c r="AE564" s="2849" t="s">
        <v>1538</v>
      </c>
      <c r="AF564" s="2849"/>
    </row>
    <row r="565" spans="1:32" ht="15">
      <c r="A565" s="2845" t="s">
        <v>3956</v>
      </c>
      <c r="B565" s="2846" t="s">
        <v>4005</v>
      </c>
      <c r="C565" s="2845" t="s">
        <v>4006</v>
      </c>
      <c r="D565" s="2847" t="s">
        <v>4007</v>
      </c>
      <c r="E565" s="2847" t="s">
        <v>4008</v>
      </c>
      <c r="F565" s="2845" t="s">
        <v>4009</v>
      </c>
      <c r="G565" s="2845" t="s">
        <v>4010</v>
      </c>
      <c r="H565" s="2845">
        <v>3930</v>
      </c>
      <c r="I565" s="2849" t="s">
        <v>117</v>
      </c>
      <c r="J565" s="2849" t="s">
        <v>1</v>
      </c>
      <c r="K565" s="2849">
        <v>85</v>
      </c>
      <c r="L565" s="2849"/>
      <c r="M565" s="2850">
        <v>42082</v>
      </c>
      <c r="N565" s="2850">
        <v>42516</v>
      </c>
      <c r="O565" s="2850">
        <v>42902</v>
      </c>
      <c r="P565" s="2850">
        <v>43318</v>
      </c>
      <c r="Q565" s="2850">
        <v>43699</v>
      </c>
      <c r="R565" s="2849"/>
      <c r="S565" s="2849"/>
      <c r="T565" s="2850">
        <v>44326</v>
      </c>
      <c r="U565" s="2849"/>
      <c r="V565" s="2850">
        <v>44691</v>
      </c>
      <c r="W565" s="2850">
        <v>45152</v>
      </c>
      <c r="X565" s="2850"/>
      <c r="Y565" s="2849">
        <v>2023</v>
      </c>
      <c r="Z565" s="2849" t="s">
        <v>4011</v>
      </c>
      <c r="AA565" s="2873" t="s">
        <v>4012</v>
      </c>
      <c r="AB565" s="2849" t="s">
        <v>4006</v>
      </c>
      <c r="AC565" s="2849"/>
      <c r="AD565" s="2849" t="s">
        <v>452</v>
      </c>
      <c r="AE565" s="2849" t="s">
        <v>1538</v>
      </c>
      <c r="AF565" s="2849" t="s">
        <v>4013</v>
      </c>
    </row>
    <row r="566" spans="1:32" ht="15">
      <c r="A566" s="2845" t="s">
        <v>3956</v>
      </c>
      <c r="B566" s="2846" t="s">
        <v>4014</v>
      </c>
      <c r="C566" s="2845" t="s">
        <v>4015</v>
      </c>
      <c r="D566" s="2845" t="s">
        <v>381</v>
      </c>
      <c r="E566" s="2847" t="s">
        <v>4016</v>
      </c>
      <c r="F566" s="2845" t="s">
        <v>4017</v>
      </c>
      <c r="G566" s="2845" t="s">
        <v>3996</v>
      </c>
      <c r="H566" s="2845">
        <v>3931</v>
      </c>
      <c r="I566" s="2849" t="s">
        <v>128</v>
      </c>
      <c r="J566" s="2849" t="s">
        <v>1</v>
      </c>
      <c r="K566" s="2849">
        <v>390</v>
      </c>
      <c r="L566" s="2850">
        <v>41859</v>
      </c>
      <c r="M566" s="2850">
        <v>42081</v>
      </c>
      <c r="N566" s="2850">
        <v>42439</v>
      </c>
      <c r="O566" s="2850">
        <v>42817</v>
      </c>
      <c r="P566" s="2849"/>
      <c r="Q566" s="2850">
        <v>43542</v>
      </c>
      <c r="R566" s="2850">
        <v>43892</v>
      </c>
      <c r="S566" s="2849"/>
      <c r="T566" s="2850">
        <v>44271</v>
      </c>
      <c r="U566" s="2849"/>
      <c r="V566" s="2850">
        <v>44803</v>
      </c>
      <c r="W566" s="2850">
        <v>45093</v>
      </c>
      <c r="X566" s="2850"/>
      <c r="Y566" s="2849">
        <v>2023</v>
      </c>
      <c r="Z566" s="2849" t="s">
        <v>4018</v>
      </c>
      <c r="AA566" s="2875" t="s">
        <v>4019</v>
      </c>
      <c r="AB566" s="2849" t="s">
        <v>4020</v>
      </c>
      <c r="AC566" s="2849" t="s">
        <v>4021</v>
      </c>
      <c r="AD566" s="2849" t="s">
        <v>452</v>
      </c>
      <c r="AE566" s="2849" t="s">
        <v>1538</v>
      </c>
      <c r="AF566" s="2849" t="s">
        <v>4022</v>
      </c>
    </row>
    <row r="567" spans="1:32" ht="15">
      <c r="A567" s="2845" t="s">
        <v>3956</v>
      </c>
      <c r="B567" s="2846" t="s">
        <v>4023</v>
      </c>
      <c r="C567" s="2845" t="s">
        <v>4024</v>
      </c>
      <c r="D567" s="2847" t="s">
        <v>4025</v>
      </c>
      <c r="E567" s="2847" t="s">
        <v>4026</v>
      </c>
      <c r="F567" s="2845" t="s">
        <v>4027</v>
      </c>
      <c r="G567" s="2845" t="s">
        <v>4010</v>
      </c>
      <c r="H567" s="2845">
        <v>3930</v>
      </c>
      <c r="I567" s="2849" t="s">
        <v>178</v>
      </c>
      <c r="J567" s="2849" t="s">
        <v>1</v>
      </c>
      <c r="K567" s="2849">
        <v>128</v>
      </c>
      <c r="L567" s="2850">
        <v>41857</v>
      </c>
      <c r="M567" s="2850">
        <v>42215</v>
      </c>
      <c r="N567" s="2850">
        <v>42586</v>
      </c>
      <c r="O567" s="2850">
        <v>42950</v>
      </c>
      <c r="P567" s="2850">
        <v>43313</v>
      </c>
      <c r="Q567" s="2850">
        <v>43684</v>
      </c>
      <c r="R567" s="2849"/>
      <c r="S567" s="2850">
        <v>44124</v>
      </c>
      <c r="T567" s="2850"/>
      <c r="U567" s="2849"/>
      <c r="V567" s="2850">
        <v>44776</v>
      </c>
      <c r="W567" s="2850">
        <v>45147</v>
      </c>
      <c r="X567" s="2850"/>
      <c r="Y567" s="2849">
        <v>2023</v>
      </c>
      <c r="Z567" s="2849" t="s">
        <v>4028</v>
      </c>
      <c r="AA567" s="2875" t="s">
        <v>4029</v>
      </c>
      <c r="AB567" s="2849" t="s">
        <v>4030</v>
      </c>
      <c r="AC567" s="2849" t="s">
        <v>4031</v>
      </c>
      <c r="AD567" s="2849" t="s">
        <v>452</v>
      </c>
      <c r="AE567" s="2849" t="s">
        <v>1538</v>
      </c>
      <c r="AF567" s="2849"/>
    </row>
    <row r="568" spans="1:32" ht="15">
      <c r="A568" s="2845" t="s">
        <v>3956</v>
      </c>
      <c r="B568" s="2846" t="s">
        <v>4032</v>
      </c>
      <c r="C568" s="2845" t="s">
        <v>4033</v>
      </c>
      <c r="D568" s="2847" t="s">
        <v>4034</v>
      </c>
      <c r="E568" s="2847" t="s">
        <v>4035</v>
      </c>
      <c r="F568" s="2845" t="s">
        <v>4036</v>
      </c>
      <c r="G568" s="2845" t="s">
        <v>3978</v>
      </c>
      <c r="H568" s="2845">
        <v>3936</v>
      </c>
      <c r="I568" s="2849" t="s">
        <v>211</v>
      </c>
      <c r="J568" s="2849" t="s">
        <v>1</v>
      </c>
      <c r="K568" s="2849">
        <v>20</v>
      </c>
      <c r="L568" s="2849"/>
      <c r="M568" s="2849"/>
      <c r="N568" s="2849"/>
      <c r="O568" s="2849"/>
      <c r="P568" s="2849"/>
      <c r="Q568" s="2849"/>
      <c r="R568" s="2849"/>
      <c r="S568" s="2849"/>
      <c r="T568" s="2849"/>
      <c r="U568" s="2849"/>
      <c r="V568" s="2868">
        <v>44851</v>
      </c>
      <c r="W568" s="2868">
        <v>45054</v>
      </c>
      <c r="X568" s="2850"/>
      <c r="Y568" s="2849">
        <v>2023</v>
      </c>
      <c r="Z568" s="2849" t="s">
        <v>4037</v>
      </c>
      <c r="AA568" s="2873" t="s">
        <v>4038</v>
      </c>
      <c r="AB568" s="2849">
        <v>403317285</v>
      </c>
      <c r="AC568" s="2849"/>
      <c r="AD568" s="2849" t="s">
        <v>452</v>
      </c>
      <c r="AE568" s="2849" t="s">
        <v>1538</v>
      </c>
      <c r="AF568" s="2849" t="s">
        <v>4039</v>
      </c>
    </row>
    <row r="569" spans="1:32" ht="15">
      <c r="A569" s="2845" t="s">
        <v>3956</v>
      </c>
      <c r="B569" s="2846" t="s">
        <v>4040</v>
      </c>
      <c r="C569" s="2845" t="s">
        <v>4041</v>
      </c>
      <c r="D569" s="2847" t="s">
        <v>4042</v>
      </c>
      <c r="E569" s="2847" t="s">
        <v>4043</v>
      </c>
      <c r="F569" s="2845" t="s">
        <v>4044</v>
      </c>
      <c r="G569" s="2845" t="s">
        <v>3962</v>
      </c>
      <c r="H569" s="2845">
        <v>3939</v>
      </c>
      <c r="I569" s="2849" t="s">
        <v>117</v>
      </c>
      <c r="J569" s="2849" t="s">
        <v>1</v>
      </c>
      <c r="K569" s="2849">
        <v>160</v>
      </c>
      <c r="L569" s="2850">
        <v>41858</v>
      </c>
      <c r="M569" s="2850">
        <v>42220</v>
      </c>
      <c r="N569" s="2850">
        <v>42584</v>
      </c>
      <c r="O569" s="2850">
        <v>42955</v>
      </c>
      <c r="P569" s="2850">
        <v>43311</v>
      </c>
      <c r="Q569" s="2850">
        <v>43675</v>
      </c>
      <c r="R569" s="2849"/>
      <c r="S569" s="2849"/>
      <c r="T569" s="2849"/>
      <c r="U569" s="2849"/>
      <c r="V569" s="2850">
        <v>44802</v>
      </c>
      <c r="W569" s="2850">
        <v>45167</v>
      </c>
      <c r="X569" s="2850"/>
      <c r="Y569" s="2849">
        <v>2023</v>
      </c>
      <c r="Z569" s="2849" t="s">
        <v>4045</v>
      </c>
      <c r="AA569" s="2875" t="s">
        <v>4046</v>
      </c>
      <c r="AB569" s="2849" t="s">
        <v>4047</v>
      </c>
      <c r="AC569" s="2849"/>
      <c r="AD569" s="2849" t="s">
        <v>452</v>
      </c>
      <c r="AE569" s="2849" t="s">
        <v>1538</v>
      </c>
      <c r="AF569" s="2849" t="s">
        <v>4048</v>
      </c>
    </row>
    <row r="570" spans="1:32" ht="15">
      <c r="A570" s="2845" t="s">
        <v>3956</v>
      </c>
      <c r="B570" s="2846" t="s">
        <v>4049</v>
      </c>
      <c r="C570" s="2845" t="s">
        <v>4050</v>
      </c>
      <c r="D570" s="2847" t="s">
        <v>4051</v>
      </c>
      <c r="E570" s="2847" t="s">
        <v>4052</v>
      </c>
      <c r="F570" s="2845" t="s">
        <v>4053</v>
      </c>
      <c r="G570" s="2845" t="s">
        <v>4054</v>
      </c>
      <c r="H570" s="2845">
        <v>3912</v>
      </c>
      <c r="I570" s="2849" t="s">
        <v>117</v>
      </c>
      <c r="J570" s="2849" t="s">
        <v>1</v>
      </c>
      <c r="K570" s="2849">
        <v>50</v>
      </c>
      <c r="L570" s="2849"/>
      <c r="M570" s="2850">
        <v>42233</v>
      </c>
      <c r="N570" s="2850">
        <v>42576</v>
      </c>
      <c r="O570" s="2850">
        <v>43020</v>
      </c>
      <c r="P570" s="2849"/>
      <c r="Q570" s="2850">
        <v>43664</v>
      </c>
      <c r="R570" s="2849"/>
      <c r="S570" s="2850">
        <v>44061</v>
      </c>
      <c r="T570" s="2850"/>
      <c r="U570" s="2849"/>
      <c r="V570" s="2868">
        <v>44851</v>
      </c>
      <c r="W570" s="2868">
        <v>45138</v>
      </c>
      <c r="X570" s="2850"/>
      <c r="Y570" s="2849">
        <v>2023</v>
      </c>
      <c r="Z570" s="2849" t="s">
        <v>4055</v>
      </c>
      <c r="AA570" s="2873" t="s">
        <v>4056</v>
      </c>
      <c r="AB570" s="2897" t="s">
        <v>4050</v>
      </c>
      <c r="AC570" s="2897" t="s">
        <v>4057</v>
      </c>
      <c r="AD570" s="2849" t="s">
        <v>452</v>
      </c>
      <c r="AE570" s="2849" t="s">
        <v>1538</v>
      </c>
      <c r="AF570" s="2849" t="s">
        <v>4058</v>
      </c>
    </row>
    <row r="571" spans="1:32" ht="15">
      <c r="A571" s="2845" t="s">
        <v>3956</v>
      </c>
      <c r="B571" s="2846" t="s">
        <v>4059</v>
      </c>
      <c r="C571" s="2845" t="s">
        <v>4060</v>
      </c>
      <c r="D571" s="2847" t="s">
        <v>4061</v>
      </c>
      <c r="E571" s="2847" t="s">
        <v>4062</v>
      </c>
      <c r="F571" s="2845" t="s">
        <v>4063</v>
      </c>
      <c r="G571" s="2845" t="s">
        <v>4010</v>
      </c>
      <c r="H571" s="2845">
        <v>3930</v>
      </c>
      <c r="I571" s="2849" t="s">
        <v>178</v>
      </c>
      <c r="J571" s="2849" t="s">
        <v>1</v>
      </c>
      <c r="K571" s="2849">
        <v>90</v>
      </c>
      <c r="L571" s="2850">
        <v>41864</v>
      </c>
      <c r="M571" s="2850">
        <v>42249</v>
      </c>
      <c r="N571" s="2850">
        <v>42613</v>
      </c>
      <c r="O571" s="2850">
        <v>42984</v>
      </c>
      <c r="P571" s="2850">
        <v>43348</v>
      </c>
      <c r="Q571" s="2850">
        <v>43719</v>
      </c>
      <c r="R571" s="2849"/>
      <c r="S571" s="2849"/>
      <c r="T571" s="2849"/>
      <c r="U571" s="2849"/>
      <c r="V571" s="2849"/>
      <c r="W571" s="2850">
        <v>45215</v>
      </c>
      <c r="X571" s="2850"/>
      <c r="Y571" s="2849">
        <v>2023</v>
      </c>
      <c r="Z571" s="2849" t="s">
        <v>4064</v>
      </c>
      <c r="AA571" s="2873" t="s">
        <v>4065</v>
      </c>
      <c r="AB571" s="2849" t="s">
        <v>4066</v>
      </c>
      <c r="AC571" s="2849"/>
      <c r="AD571" s="2849" t="s">
        <v>452</v>
      </c>
      <c r="AE571" s="2849" t="s">
        <v>1538</v>
      </c>
      <c r="AF571" s="1979" t="s">
        <v>4067</v>
      </c>
    </row>
    <row r="572" spans="1:32" ht="15">
      <c r="A572" s="2845" t="s">
        <v>3956</v>
      </c>
      <c r="B572" s="2846" t="s">
        <v>4068</v>
      </c>
      <c r="C572" s="2845" t="s">
        <v>4069</v>
      </c>
      <c r="D572" s="2847" t="s">
        <v>4070</v>
      </c>
      <c r="E572" s="2847" t="s">
        <v>4071</v>
      </c>
      <c r="F572" s="2845" t="s">
        <v>4072</v>
      </c>
      <c r="G572" s="2845" t="s">
        <v>4073</v>
      </c>
      <c r="H572" s="2845">
        <v>3915</v>
      </c>
      <c r="I572" s="2849" t="s">
        <v>117</v>
      </c>
      <c r="J572" s="2849" t="s">
        <v>1</v>
      </c>
      <c r="K572" s="2849">
        <v>100</v>
      </c>
      <c r="L572" s="2849"/>
      <c r="M572" s="2849"/>
      <c r="N572" s="2849"/>
      <c r="O572" s="2849"/>
      <c r="P572" s="2849"/>
      <c r="Q572" s="2849"/>
      <c r="R572" s="2849"/>
      <c r="S572" s="2849"/>
      <c r="T572" s="2849"/>
      <c r="U572" s="2849"/>
      <c r="V572" s="2868">
        <v>44872</v>
      </c>
      <c r="W572" s="2868">
        <v>45215</v>
      </c>
      <c r="X572" s="2850"/>
      <c r="Y572" s="2849">
        <v>2023</v>
      </c>
      <c r="Z572" s="2849" t="s">
        <v>4074</v>
      </c>
      <c r="AA572" s="2873" t="s">
        <v>4075</v>
      </c>
      <c r="AB572" s="2849" t="s">
        <v>4069</v>
      </c>
      <c r="AC572" s="2849"/>
      <c r="AD572" s="2849" t="s">
        <v>452</v>
      </c>
      <c r="AE572" s="2849" t="s">
        <v>1538</v>
      </c>
      <c r="AF572" s="2849" t="s">
        <v>4076</v>
      </c>
    </row>
    <row r="573" spans="1:32">
      <c r="A573" s="2852" t="s">
        <v>4077</v>
      </c>
      <c r="B573" s="2852" t="s">
        <v>4078</v>
      </c>
      <c r="C573" s="2852" t="s">
        <v>4079</v>
      </c>
      <c r="D573" s="2853" t="s">
        <v>4080</v>
      </c>
      <c r="E573" s="2853" t="s">
        <v>4081</v>
      </c>
      <c r="F573" s="2852" t="s">
        <v>4082</v>
      </c>
      <c r="G573" s="2852" t="s">
        <v>4083</v>
      </c>
      <c r="H573" s="2852">
        <v>3450</v>
      </c>
      <c r="I573" s="2854" t="s">
        <v>117</v>
      </c>
      <c r="J573" s="2854" t="s">
        <v>118</v>
      </c>
      <c r="K573" s="2854"/>
      <c r="L573" s="2854"/>
      <c r="M573" s="2855">
        <v>42116</v>
      </c>
      <c r="N573" s="2855">
        <v>42543</v>
      </c>
      <c r="O573" s="2855">
        <v>42977</v>
      </c>
      <c r="P573" s="2854"/>
      <c r="Q573" s="2854"/>
      <c r="R573" s="2854"/>
      <c r="S573" s="2854"/>
      <c r="T573" s="2854"/>
      <c r="U573" s="2854"/>
      <c r="V573" s="2854"/>
      <c r="W573" s="2854"/>
      <c r="X573" s="2854"/>
      <c r="Y573" s="2854"/>
      <c r="Z573" s="2854"/>
      <c r="AA573" s="2854"/>
      <c r="AB573" s="2854"/>
      <c r="AC573" s="2854"/>
      <c r="AD573" s="2854" t="s">
        <v>2280</v>
      </c>
      <c r="AE573" s="2854"/>
      <c r="AF573" s="2854"/>
    </row>
    <row r="574" spans="1:32">
      <c r="A574" s="2845" t="s">
        <v>4084</v>
      </c>
      <c r="B574" s="2846" t="s">
        <v>4085</v>
      </c>
      <c r="C574" s="2845" t="s">
        <v>4086</v>
      </c>
      <c r="D574" s="2847" t="s">
        <v>4087</v>
      </c>
      <c r="E574" s="2847" t="s">
        <v>4088</v>
      </c>
      <c r="F574" s="2845" t="s">
        <v>4089</v>
      </c>
      <c r="G574" s="2845" t="s">
        <v>4090</v>
      </c>
      <c r="H574" s="2845">
        <v>3287</v>
      </c>
      <c r="I574" s="2849" t="s">
        <v>117</v>
      </c>
      <c r="J574" s="2849" t="s">
        <v>118</v>
      </c>
      <c r="K574" s="2849">
        <v>10</v>
      </c>
      <c r="L574" s="2849"/>
      <c r="M574" s="2849"/>
      <c r="N574" s="2849"/>
      <c r="O574" s="2849"/>
      <c r="P574" s="2849"/>
      <c r="Q574" s="2849"/>
      <c r="R574" s="2849"/>
      <c r="S574" s="2849"/>
      <c r="T574" s="2849"/>
      <c r="U574" s="2849"/>
      <c r="V574" s="2849"/>
      <c r="W574" s="2849"/>
      <c r="X574" s="2849"/>
      <c r="Y574" s="2849"/>
      <c r="Z574" s="2849"/>
      <c r="AA574" s="2849"/>
      <c r="AB574" s="2849"/>
      <c r="AC574" s="2849"/>
      <c r="AD574" s="2849" t="s">
        <v>121</v>
      </c>
      <c r="AE574" s="2849"/>
      <c r="AF574" s="2849"/>
    </row>
    <row r="575" spans="1:32">
      <c r="A575" s="2845" t="s">
        <v>4084</v>
      </c>
      <c r="B575" s="2846" t="s">
        <v>4091</v>
      </c>
      <c r="C575" s="2845" t="s">
        <v>4092</v>
      </c>
      <c r="D575" s="2847" t="s">
        <v>4093</v>
      </c>
      <c r="E575" s="2847" t="s">
        <v>4094</v>
      </c>
      <c r="F575" s="2845" t="s">
        <v>4095</v>
      </c>
      <c r="G575" s="2845" t="s">
        <v>4096</v>
      </c>
      <c r="H575" s="2845">
        <v>3272</v>
      </c>
      <c r="I575" s="2849" t="s">
        <v>117</v>
      </c>
      <c r="J575" s="2849" t="s">
        <v>118</v>
      </c>
      <c r="K575" s="2849">
        <v>12</v>
      </c>
      <c r="L575" s="2849"/>
      <c r="M575" s="2849"/>
      <c r="N575" s="2850">
        <v>42698</v>
      </c>
      <c r="O575" s="2849"/>
      <c r="P575" s="2849"/>
      <c r="Q575" s="2849"/>
      <c r="R575" s="2849"/>
      <c r="S575" s="2849"/>
      <c r="T575" s="2849"/>
      <c r="U575" s="2849"/>
      <c r="V575" s="2849"/>
      <c r="W575" s="2849"/>
      <c r="X575" s="2849"/>
      <c r="Y575" s="2849"/>
      <c r="Z575" s="2849"/>
      <c r="AA575" s="2849"/>
      <c r="AB575" s="2849"/>
      <c r="AC575" s="2849"/>
      <c r="AD575" s="2849" t="s">
        <v>121</v>
      </c>
      <c r="AE575" s="2849"/>
      <c r="AF575" s="2849"/>
    </row>
    <row r="576" spans="1:32">
      <c r="A576" s="2852" t="s">
        <v>4097</v>
      </c>
      <c r="B576" s="2852" t="s">
        <v>4098</v>
      </c>
      <c r="C576" s="2852" t="s">
        <v>4099</v>
      </c>
      <c r="D576" s="2853" t="s">
        <v>4100</v>
      </c>
      <c r="E576" s="2853" t="s">
        <v>4101</v>
      </c>
      <c r="F576" s="2852" t="s">
        <v>4102</v>
      </c>
      <c r="G576" s="2852" t="s">
        <v>4103</v>
      </c>
      <c r="H576" s="2852">
        <v>3714</v>
      </c>
      <c r="I576" s="2854" t="s">
        <v>117</v>
      </c>
      <c r="J576" s="2854" t="s">
        <v>118</v>
      </c>
      <c r="K576" s="2854">
        <v>49</v>
      </c>
      <c r="L576" s="2854"/>
      <c r="M576" s="2854"/>
      <c r="N576" s="2854"/>
      <c r="O576" s="2855">
        <v>42914</v>
      </c>
      <c r="P576" s="2855">
        <v>43278</v>
      </c>
      <c r="Q576" s="2855">
        <v>43720</v>
      </c>
      <c r="R576" s="2854"/>
      <c r="S576" s="2854"/>
      <c r="T576" s="2854"/>
      <c r="U576" s="2854"/>
      <c r="V576" s="2854"/>
      <c r="W576" s="2854"/>
      <c r="X576" s="2854"/>
      <c r="Y576" s="2854"/>
      <c r="Z576" s="2854" t="s">
        <v>4104</v>
      </c>
      <c r="AA576" s="2854" t="s">
        <v>4105</v>
      </c>
      <c r="AB576" s="2854"/>
      <c r="AC576" s="2854" t="s">
        <v>479</v>
      </c>
      <c r="AD576" s="2854" t="s">
        <v>452</v>
      </c>
      <c r="AE576" s="2854" t="s">
        <v>4106</v>
      </c>
      <c r="AF576" s="2854"/>
    </row>
    <row r="577" spans="1:32" ht="15">
      <c r="A577" s="2852" t="s">
        <v>4097</v>
      </c>
      <c r="B577" s="2852" t="s">
        <v>4107</v>
      </c>
      <c r="C577" s="2852" t="s">
        <v>4108</v>
      </c>
      <c r="D577" s="2853" t="s">
        <v>4109</v>
      </c>
      <c r="E577" s="2853" t="s">
        <v>4110</v>
      </c>
      <c r="F577" s="2852" t="s">
        <v>4111</v>
      </c>
      <c r="G577" s="2852" t="s">
        <v>4112</v>
      </c>
      <c r="H577" s="2852">
        <v>3717</v>
      </c>
      <c r="I577" s="2854" t="s">
        <v>117</v>
      </c>
      <c r="J577" s="2854" t="s">
        <v>118</v>
      </c>
      <c r="K577" s="2854">
        <v>25</v>
      </c>
      <c r="L577" s="2854"/>
      <c r="M577" s="2854"/>
      <c r="N577" s="2854"/>
      <c r="O577" s="2855">
        <v>42999</v>
      </c>
      <c r="P577" s="2855">
        <v>43252</v>
      </c>
      <c r="Q577" s="2855">
        <v>43783</v>
      </c>
      <c r="R577" s="2854"/>
      <c r="S577" s="2854"/>
      <c r="T577" s="2854"/>
      <c r="U577" s="2854"/>
      <c r="V577" s="2854"/>
      <c r="W577" s="2854"/>
      <c r="X577" s="2854"/>
      <c r="Y577" s="2854"/>
      <c r="Z577" s="2854" t="s">
        <v>4113</v>
      </c>
      <c r="AA577" s="2857" t="s">
        <v>4114</v>
      </c>
      <c r="AB577" s="2854" t="s">
        <v>4115</v>
      </c>
      <c r="AC577" s="2854" t="s">
        <v>4116</v>
      </c>
      <c r="AD577" s="2854" t="s">
        <v>452</v>
      </c>
      <c r="AE577" s="2854" t="s">
        <v>4106</v>
      </c>
      <c r="AF577" s="2854"/>
    </row>
    <row r="578" spans="1:32">
      <c r="A578" s="2845" t="s">
        <v>4117</v>
      </c>
      <c r="B578" s="2846" t="s">
        <v>4118</v>
      </c>
      <c r="C578" s="2845" t="s">
        <v>4119</v>
      </c>
      <c r="D578" s="2847" t="s">
        <v>4120</v>
      </c>
      <c r="E578" s="2847" t="s">
        <v>4121</v>
      </c>
      <c r="F578" s="2845" t="s">
        <v>4122</v>
      </c>
      <c r="G578" s="2845" t="s">
        <v>4123</v>
      </c>
      <c r="H578" s="2845">
        <v>3095</v>
      </c>
      <c r="I578" s="2849" t="s">
        <v>128</v>
      </c>
      <c r="J578" s="2849" t="s">
        <v>289</v>
      </c>
      <c r="K578" s="2849"/>
      <c r="L578" s="2850">
        <v>41921</v>
      </c>
      <c r="M578" s="2850">
        <v>42285</v>
      </c>
      <c r="N578" s="2850">
        <v>42649</v>
      </c>
      <c r="O578" s="2850">
        <v>43034</v>
      </c>
      <c r="P578" s="2849"/>
      <c r="Q578" s="2849"/>
      <c r="R578" s="2849"/>
      <c r="S578" s="2849"/>
      <c r="T578" s="2849"/>
      <c r="U578" s="2849"/>
      <c r="V578" s="2849"/>
      <c r="W578" s="2849"/>
      <c r="X578" s="2849"/>
      <c r="Y578" s="2849"/>
      <c r="Z578" s="2849"/>
      <c r="AA578" s="2849"/>
      <c r="AB578" s="2849"/>
      <c r="AC578" s="2849"/>
      <c r="AD578" s="2849" t="s">
        <v>121</v>
      </c>
      <c r="AE578" s="2849"/>
      <c r="AF578" s="2849"/>
    </row>
    <row r="579" spans="1:32" ht="15">
      <c r="A579" s="2845" t="s">
        <v>4117</v>
      </c>
      <c r="B579" s="2846" t="s">
        <v>4124</v>
      </c>
      <c r="C579" s="2845" t="s">
        <v>4125</v>
      </c>
      <c r="D579" s="2847" t="s">
        <v>4126</v>
      </c>
      <c r="E579" s="2847" t="s">
        <v>4127</v>
      </c>
      <c r="F579" s="2845" t="s">
        <v>4128</v>
      </c>
      <c r="G579" s="2845" t="s">
        <v>4129</v>
      </c>
      <c r="H579" s="2845">
        <v>3089</v>
      </c>
      <c r="I579" s="2849" t="s">
        <v>117</v>
      </c>
      <c r="J579" s="2849" t="s">
        <v>289</v>
      </c>
      <c r="K579" s="2849"/>
      <c r="L579" s="2850">
        <v>41893</v>
      </c>
      <c r="M579" s="2850">
        <v>42250</v>
      </c>
      <c r="N579" s="2850">
        <v>42614</v>
      </c>
      <c r="O579" s="2850">
        <v>42979</v>
      </c>
      <c r="P579" s="2850">
        <v>43329</v>
      </c>
      <c r="Q579" s="2849"/>
      <c r="R579" s="2849"/>
      <c r="S579" s="2849"/>
      <c r="T579" s="2849"/>
      <c r="U579" s="2849"/>
      <c r="V579" s="2850">
        <v>44728</v>
      </c>
      <c r="W579" s="2850">
        <v>45232</v>
      </c>
      <c r="X579" s="2850"/>
      <c r="Y579" s="2849">
        <v>2023</v>
      </c>
      <c r="Z579" s="2849" t="s">
        <v>4130</v>
      </c>
      <c r="AA579" s="2873" t="s">
        <v>4131</v>
      </c>
      <c r="AB579" s="2849" t="s">
        <v>4132</v>
      </c>
      <c r="AC579" s="2849" t="s">
        <v>239</v>
      </c>
      <c r="AD579" s="2849" t="s">
        <v>121</v>
      </c>
      <c r="AE579" s="2849"/>
      <c r="AF579" s="2849"/>
    </row>
    <row r="580" spans="1:32">
      <c r="A580" s="2845" t="s">
        <v>4117</v>
      </c>
      <c r="B580" s="2846" t="s">
        <v>4133</v>
      </c>
      <c r="C580" s="2845" t="s">
        <v>4134</v>
      </c>
      <c r="D580" s="2847" t="s">
        <v>4135</v>
      </c>
      <c r="E580" s="2847" t="s">
        <v>4136</v>
      </c>
      <c r="F580" s="2845" t="s">
        <v>4137</v>
      </c>
      <c r="G580" s="2845" t="s">
        <v>306</v>
      </c>
      <c r="H580" s="2845">
        <v>3088</v>
      </c>
      <c r="I580" s="2849" t="s">
        <v>211</v>
      </c>
      <c r="J580" s="2849" t="s">
        <v>289</v>
      </c>
      <c r="K580" s="2849"/>
      <c r="L580" s="2849"/>
      <c r="M580" s="2849"/>
      <c r="N580" s="2849"/>
      <c r="O580" s="2849"/>
      <c r="P580" s="2849"/>
      <c r="Q580" s="2849"/>
      <c r="R580" s="2849"/>
      <c r="S580" s="2849"/>
      <c r="T580" s="2849"/>
      <c r="U580" s="2849"/>
      <c r="V580" s="2849"/>
      <c r="W580" s="2849"/>
      <c r="X580" s="2849"/>
      <c r="Y580" s="2849"/>
      <c r="Z580" s="2849"/>
      <c r="AA580" s="2849"/>
      <c r="AB580" s="2849"/>
      <c r="AC580" s="2849"/>
      <c r="AD580" s="2849" t="s">
        <v>121</v>
      </c>
      <c r="AE580" s="2849"/>
      <c r="AF580" s="2849"/>
    </row>
    <row r="581" spans="1:32">
      <c r="A581" s="2845" t="s">
        <v>4117</v>
      </c>
      <c r="B581" s="2846" t="s">
        <v>4138</v>
      </c>
      <c r="C581" s="2845" t="s">
        <v>4139</v>
      </c>
      <c r="D581" s="2847" t="s">
        <v>4140</v>
      </c>
      <c r="E581" s="2847" t="s">
        <v>4141</v>
      </c>
      <c r="F581" s="2845" t="s">
        <v>4142</v>
      </c>
      <c r="G581" s="2845" t="s">
        <v>4143</v>
      </c>
      <c r="H581" s="2845">
        <v>3095</v>
      </c>
      <c r="I581" s="2849" t="s">
        <v>178</v>
      </c>
      <c r="J581" s="2849" t="s">
        <v>289</v>
      </c>
      <c r="K581" s="2849"/>
      <c r="L581" s="2849"/>
      <c r="M581" s="2850">
        <v>42138</v>
      </c>
      <c r="N581" s="2850">
        <v>42516</v>
      </c>
      <c r="O581" s="2850">
        <v>42873</v>
      </c>
      <c r="P581" s="2849"/>
      <c r="Q581" s="2849"/>
      <c r="R581" s="2849"/>
      <c r="S581" s="2849"/>
      <c r="T581" s="2849"/>
      <c r="U581" s="2849"/>
      <c r="V581" s="2849"/>
      <c r="W581" s="2849"/>
      <c r="X581" s="2849"/>
      <c r="Y581" s="2849"/>
      <c r="Z581" s="2849"/>
      <c r="AA581" s="2849"/>
      <c r="AB581" s="2849"/>
      <c r="AC581" s="2849"/>
      <c r="AD581" s="2849" t="s">
        <v>121</v>
      </c>
      <c r="AE581" s="2849"/>
      <c r="AF581" s="2849"/>
    </row>
    <row r="582" spans="1:32">
      <c r="A582" s="2845" t="s">
        <v>4117</v>
      </c>
      <c r="B582" s="2846" t="s">
        <v>4144</v>
      </c>
      <c r="C582" s="2845" t="s">
        <v>4145</v>
      </c>
      <c r="D582" s="2847" t="s">
        <v>4146</v>
      </c>
      <c r="E582" s="2847" t="s">
        <v>4147</v>
      </c>
      <c r="F582" s="2845" t="s">
        <v>4148</v>
      </c>
      <c r="G582" s="2845" t="s">
        <v>4123</v>
      </c>
      <c r="H582" s="2845">
        <v>3095</v>
      </c>
      <c r="I582" s="2849" t="s">
        <v>117</v>
      </c>
      <c r="J582" s="2849" t="s">
        <v>289</v>
      </c>
      <c r="K582" s="2849"/>
      <c r="L582" s="2850">
        <v>41863</v>
      </c>
      <c r="M582" s="2850">
        <v>42208</v>
      </c>
      <c r="N582" s="2849"/>
      <c r="O582" s="2849"/>
      <c r="P582" s="2849"/>
      <c r="Q582" s="2849"/>
      <c r="R582" s="2849"/>
      <c r="S582" s="2849"/>
      <c r="T582" s="2849"/>
      <c r="U582" s="2849"/>
      <c r="V582" s="2849"/>
      <c r="W582" s="2849"/>
      <c r="X582" s="2849"/>
      <c r="Y582" s="2849">
        <v>2022</v>
      </c>
      <c r="Z582" s="2849" t="s">
        <v>4149</v>
      </c>
      <c r="AA582" s="2860" t="s">
        <v>4150</v>
      </c>
      <c r="AB582" s="2849"/>
      <c r="AC582" s="2849" t="s">
        <v>239</v>
      </c>
      <c r="AD582" s="2849" t="s">
        <v>121</v>
      </c>
      <c r="AE582" s="2849"/>
      <c r="AF582" s="2849"/>
    </row>
    <row r="583" spans="1:32">
      <c r="A583" s="2845" t="s">
        <v>4117</v>
      </c>
      <c r="B583" s="2846" t="s">
        <v>4151</v>
      </c>
      <c r="C583" s="2845" t="s">
        <v>4152</v>
      </c>
      <c r="D583" s="2847" t="s">
        <v>4153</v>
      </c>
      <c r="E583" s="2847" t="s">
        <v>4154</v>
      </c>
      <c r="F583" s="2845" t="s">
        <v>4155</v>
      </c>
      <c r="G583" s="2845" t="s">
        <v>4156</v>
      </c>
      <c r="H583" s="2845">
        <v>3754</v>
      </c>
      <c r="I583" s="2849" t="s">
        <v>178</v>
      </c>
      <c r="J583" s="2849" t="s">
        <v>289</v>
      </c>
      <c r="K583" s="2849"/>
      <c r="L583" s="2849"/>
      <c r="M583" s="2849"/>
      <c r="N583" s="2849"/>
      <c r="O583" s="2849"/>
      <c r="P583" s="2849"/>
      <c r="Q583" s="2849"/>
      <c r="R583" s="2849"/>
      <c r="S583" s="2849"/>
      <c r="T583" s="2849"/>
      <c r="U583" s="2849"/>
      <c r="V583" s="2849"/>
      <c r="W583" s="2849"/>
      <c r="X583" s="2849"/>
      <c r="Y583" s="2849">
        <v>2022</v>
      </c>
      <c r="Z583" s="2849" t="s">
        <v>4157</v>
      </c>
      <c r="AA583" s="2860" t="s">
        <v>4158</v>
      </c>
      <c r="AB583" s="2849" t="s">
        <v>4152</v>
      </c>
      <c r="AC583" s="2849" t="s">
        <v>239</v>
      </c>
      <c r="AD583" s="2849" t="s">
        <v>121</v>
      </c>
      <c r="AE583" s="2849"/>
      <c r="AF583" s="2849"/>
    </row>
    <row r="584" spans="1:32">
      <c r="A584" s="2852" t="s">
        <v>4159</v>
      </c>
      <c r="B584" s="2852" t="s">
        <v>4160</v>
      </c>
      <c r="C584" s="2852" t="s">
        <v>4161</v>
      </c>
      <c r="D584" s="2853" t="s">
        <v>4162</v>
      </c>
      <c r="E584" s="2853" t="s">
        <v>4163</v>
      </c>
      <c r="F584" s="2852" t="s">
        <v>4164</v>
      </c>
      <c r="G584" s="2852" t="s">
        <v>4165</v>
      </c>
      <c r="H584" s="2852">
        <v>3380</v>
      </c>
      <c r="I584" s="2854" t="s">
        <v>211</v>
      </c>
      <c r="J584" s="2854" t="s">
        <v>118</v>
      </c>
      <c r="K584" s="2854"/>
      <c r="L584" s="2854"/>
      <c r="M584" s="2854"/>
      <c r="N584" s="2854"/>
      <c r="O584" s="2854"/>
      <c r="P584" s="2854"/>
      <c r="Q584" s="2855">
        <v>43606</v>
      </c>
      <c r="R584" s="2854"/>
      <c r="S584" s="2854"/>
      <c r="T584" s="2855">
        <v>44327</v>
      </c>
      <c r="U584" s="2854"/>
      <c r="V584" s="2855">
        <v>44698</v>
      </c>
      <c r="W584" s="2855"/>
      <c r="X584" s="2855"/>
      <c r="Y584" s="2854">
        <v>2022</v>
      </c>
      <c r="Z584" s="2854" t="s">
        <v>4166</v>
      </c>
      <c r="AA584" s="2854" t="s">
        <v>4167</v>
      </c>
      <c r="AB584" s="2854" t="s">
        <v>4161</v>
      </c>
      <c r="AC584" s="2854" t="s">
        <v>1889</v>
      </c>
      <c r="AD584" s="2854" t="s">
        <v>452</v>
      </c>
      <c r="AE584" s="2854" t="s">
        <v>4168</v>
      </c>
      <c r="AF584" s="2854"/>
    </row>
    <row r="585" spans="1:32" ht="15">
      <c r="A585" s="2852" t="s">
        <v>4159</v>
      </c>
      <c r="B585" s="2852" t="s">
        <v>4169</v>
      </c>
      <c r="C585" s="2852" t="s">
        <v>4170</v>
      </c>
      <c r="D585" s="2853" t="s">
        <v>4171</v>
      </c>
      <c r="E585" s="2853" t="s">
        <v>4172</v>
      </c>
      <c r="F585" s="2852" t="s">
        <v>4173</v>
      </c>
      <c r="G585" s="2852" t="s">
        <v>4174</v>
      </c>
      <c r="H585" s="2852">
        <v>3478</v>
      </c>
      <c r="I585" s="2854" t="s">
        <v>117</v>
      </c>
      <c r="J585" s="2854" t="s">
        <v>118</v>
      </c>
      <c r="K585" s="2854"/>
      <c r="L585" s="2854"/>
      <c r="M585" s="2855">
        <v>42129</v>
      </c>
      <c r="N585" s="2855">
        <v>42650</v>
      </c>
      <c r="O585" s="2854"/>
      <c r="P585" s="2854"/>
      <c r="Q585" s="2855">
        <v>43607</v>
      </c>
      <c r="R585" s="2854"/>
      <c r="S585" s="2855">
        <v>44148</v>
      </c>
      <c r="T585" s="2855">
        <v>44328</v>
      </c>
      <c r="U585" s="2854"/>
      <c r="V585" s="2855">
        <v>44699</v>
      </c>
      <c r="W585" s="2855">
        <v>45049</v>
      </c>
      <c r="X585" s="2855"/>
      <c r="Y585" s="2854">
        <v>2023</v>
      </c>
      <c r="Z585" s="2854" t="s">
        <v>4175</v>
      </c>
      <c r="AA585" s="2866" t="s">
        <v>4176</v>
      </c>
      <c r="AB585" s="2854" t="s">
        <v>4177</v>
      </c>
      <c r="AC585" s="2854" t="s">
        <v>4178</v>
      </c>
      <c r="AD585" s="2854" t="s">
        <v>452</v>
      </c>
      <c r="AE585" s="2854" t="s">
        <v>4168</v>
      </c>
      <c r="AF585" s="2854" t="s">
        <v>4179</v>
      </c>
    </row>
    <row r="586" spans="1:32" ht="15">
      <c r="A586" s="2852" t="s">
        <v>4159</v>
      </c>
      <c r="B586" s="2852" t="s">
        <v>4180</v>
      </c>
      <c r="C586" s="2852" t="s">
        <v>4181</v>
      </c>
      <c r="D586" s="2853" t="s">
        <v>4182</v>
      </c>
      <c r="E586" s="2853" t="s">
        <v>4183</v>
      </c>
      <c r="F586" s="2852" t="s">
        <v>4184</v>
      </c>
      <c r="G586" s="2852" t="s">
        <v>4165</v>
      </c>
      <c r="H586" s="2852">
        <v>3380</v>
      </c>
      <c r="I586" s="2854" t="s">
        <v>117</v>
      </c>
      <c r="J586" s="2854" t="s">
        <v>118</v>
      </c>
      <c r="K586" s="2854"/>
      <c r="L586" s="2854"/>
      <c r="M586" s="2855">
        <v>42243</v>
      </c>
      <c r="N586" s="2855">
        <v>42579</v>
      </c>
      <c r="O586" s="2855">
        <v>42971</v>
      </c>
      <c r="P586" s="2855">
        <v>43230</v>
      </c>
      <c r="Q586" s="2855">
        <v>43607</v>
      </c>
      <c r="R586" s="2854"/>
      <c r="S586" s="2855">
        <v>44151</v>
      </c>
      <c r="T586" s="2855">
        <v>44326</v>
      </c>
      <c r="U586" s="2854"/>
      <c r="V586" s="2854"/>
      <c r="W586" s="2855">
        <v>45050</v>
      </c>
      <c r="X586" s="2855"/>
      <c r="Y586" s="2854">
        <v>2023</v>
      </c>
      <c r="Z586" s="2854" t="s">
        <v>4185</v>
      </c>
      <c r="AA586" s="2866" t="s">
        <v>4186</v>
      </c>
      <c r="AB586" s="2854" t="s">
        <v>4187</v>
      </c>
      <c r="AC586" s="2854"/>
      <c r="AD586" s="2854" t="s">
        <v>452</v>
      </c>
      <c r="AE586" s="2854" t="s">
        <v>4168</v>
      </c>
      <c r="AF586" s="2854" t="s">
        <v>4188</v>
      </c>
    </row>
    <row r="587" spans="1:32">
      <c r="A587" s="2845" t="s">
        <v>4189</v>
      </c>
      <c r="B587" s="2846" t="s">
        <v>4190</v>
      </c>
      <c r="C587" s="2845" t="s">
        <v>4191</v>
      </c>
      <c r="D587" s="2847" t="s">
        <v>4192</v>
      </c>
      <c r="E587" s="2847" t="s">
        <v>4193</v>
      </c>
      <c r="F587" s="2845" t="s">
        <v>4194</v>
      </c>
      <c r="G587" s="2845" t="s">
        <v>4195</v>
      </c>
      <c r="H587" s="2845">
        <v>3206</v>
      </c>
      <c r="I587" s="2849" t="s">
        <v>117</v>
      </c>
      <c r="J587" s="2849" t="s">
        <v>1</v>
      </c>
      <c r="K587" s="2849">
        <v>224</v>
      </c>
      <c r="L587" s="2849"/>
      <c r="M587" s="2849"/>
      <c r="N587" s="2849"/>
      <c r="O587" s="2849"/>
      <c r="P587" s="2849"/>
      <c r="Q587" s="2849"/>
      <c r="R587" s="2849"/>
      <c r="S587" s="2849"/>
      <c r="T587" s="2849"/>
      <c r="U587" s="2849"/>
      <c r="V587" s="2849"/>
      <c r="W587" s="2849"/>
      <c r="X587" s="2849"/>
      <c r="Y587" s="2849"/>
      <c r="Z587" s="2849" t="s">
        <v>4196</v>
      </c>
      <c r="AA587" s="2872" t="s">
        <v>4197</v>
      </c>
      <c r="AB587" s="2849"/>
      <c r="AC587" s="2849" t="s">
        <v>4198</v>
      </c>
      <c r="AD587" s="2849" t="s">
        <v>121</v>
      </c>
      <c r="AE587" s="2849"/>
      <c r="AF587" s="2849"/>
    </row>
    <row r="588" spans="1:32">
      <c r="A588" s="2845" t="s">
        <v>4189</v>
      </c>
      <c r="B588" s="2846" t="s">
        <v>4199</v>
      </c>
      <c r="C588" s="2845" t="s">
        <v>4200</v>
      </c>
      <c r="D588" s="2847" t="s">
        <v>4201</v>
      </c>
      <c r="E588" s="2847" t="s">
        <v>4202</v>
      </c>
      <c r="F588" s="2845" t="s">
        <v>4203</v>
      </c>
      <c r="G588" s="2845" t="s">
        <v>4204</v>
      </c>
      <c r="H588" s="2845">
        <v>3184</v>
      </c>
      <c r="I588" s="2849" t="s">
        <v>117</v>
      </c>
      <c r="J588" s="2849" t="s">
        <v>1</v>
      </c>
      <c r="K588" s="2849">
        <v>131</v>
      </c>
      <c r="L588" s="2849"/>
      <c r="M588" s="2849"/>
      <c r="N588" s="2849"/>
      <c r="O588" s="2849"/>
      <c r="P588" s="2849"/>
      <c r="Q588" s="2849"/>
      <c r="R588" s="2849"/>
      <c r="S588" s="2849"/>
      <c r="T588" s="2849"/>
      <c r="U588" s="2849"/>
      <c r="V588" s="2849"/>
      <c r="W588" s="2849"/>
      <c r="X588" s="2849"/>
      <c r="Y588" s="2849">
        <v>2022</v>
      </c>
      <c r="Z588" s="2849" t="s">
        <v>4205</v>
      </c>
      <c r="AA588" s="2860" t="s">
        <v>4206</v>
      </c>
      <c r="AB588" s="2849" t="s">
        <v>4200</v>
      </c>
      <c r="AC588" s="2849" t="s">
        <v>4207</v>
      </c>
      <c r="AD588" s="2849" t="s">
        <v>121</v>
      </c>
      <c r="AE588" s="2849"/>
      <c r="AF588" s="2849"/>
    </row>
    <row r="589" spans="1:32">
      <c r="A589" s="2845" t="s">
        <v>4189</v>
      </c>
      <c r="B589" s="2846" t="s">
        <v>4208</v>
      </c>
      <c r="C589" s="2845" t="s">
        <v>4209</v>
      </c>
      <c r="D589" s="2847" t="s">
        <v>4210</v>
      </c>
      <c r="E589" s="2847" t="s">
        <v>4211</v>
      </c>
      <c r="F589" s="2845" t="s">
        <v>4212</v>
      </c>
      <c r="G589" s="2845" t="s">
        <v>16</v>
      </c>
      <c r="H589" s="2845">
        <v>3004</v>
      </c>
      <c r="I589" s="2849" t="s">
        <v>117</v>
      </c>
      <c r="J589" s="2849" t="s">
        <v>1</v>
      </c>
      <c r="K589" s="2849">
        <v>223</v>
      </c>
      <c r="L589" s="2849"/>
      <c r="M589" s="2849"/>
      <c r="N589" s="2849"/>
      <c r="O589" s="2849"/>
      <c r="P589" s="2849"/>
      <c r="Q589" s="2849"/>
      <c r="R589" s="2849"/>
      <c r="S589" s="2849"/>
      <c r="T589" s="2849"/>
      <c r="U589" s="2849"/>
      <c r="V589" s="2849"/>
      <c r="W589" s="2849"/>
      <c r="X589" s="2849"/>
      <c r="Y589" s="2849"/>
      <c r="Z589" s="2849" t="s">
        <v>4213</v>
      </c>
      <c r="AA589" s="2849" t="s">
        <v>4214</v>
      </c>
      <c r="AB589" s="2849"/>
      <c r="AC589" s="2849" t="s">
        <v>4215</v>
      </c>
      <c r="AD589" s="2849" t="s">
        <v>121</v>
      </c>
      <c r="AE589" s="2849"/>
      <c r="AF589" s="2849"/>
    </row>
    <row r="590" spans="1:32">
      <c r="A590" s="2845" t="s">
        <v>4189</v>
      </c>
      <c r="B590" s="2846" t="s">
        <v>4216</v>
      </c>
      <c r="C590" s="2846" t="s">
        <v>4217</v>
      </c>
      <c r="D590" s="2845" t="s">
        <v>381</v>
      </c>
      <c r="E590" s="2871" t="s">
        <v>4218</v>
      </c>
      <c r="F590" s="2846" t="s">
        <v>4219</v>
      </c>
      <c r="G590" s="2846" t="s">
        <v>4220</v>
      </c>
      <c r="H590" s="2846">
        <v>3205</v>
      </c>
      <c r="I590" s="2849" t="s">
        <v>220</v>
      </c>
      <c r="J590" s="2849" t="s">
        <v>1</v>
      </c>
      <c r="K590" s="2849"/>
      <c r="L590" s="2849"/>
      <c r="M590" s="2849"/>
      <c r="N590" s="2849"/>
      <c r="O590" s="2849"/>
      <c r="P590" s="2849"/>
      <c r="Q590" s="2849"/>
      <c r="R590" s="2849"/>
      <c r="S590" s="2849"/>
      <c r="T590" s="2849"/>
      <c r="U590" s="2849"/>
      <c r="V590" s="2849"/>
      <c r="W590" s="2849"/>
      <c r="X590" s="2849"/>
      <c r="Y590" s="2849"/>
      <c r="Z590" s="2849"/>
      <c r="AA590" s="2849"/>
      <c r="AB590" s="2849"/>
      <c r="AC590" s="2849"/>
      <c r="AD590" s="2849" t="s">
        <v>121</v>
      </c>
      <c r="AE590" s="2849"/>
      <c r="AF590" s="2849"/>
    </row>
    <row r="591" spans="1:32">
      <c r="A591" s="2845" t="s">
        <v>4189</v>
      </c>
      <c r="B591" s="2846" t="s">
        <v>4221</v>
      </c>
      <c r="C591" s="2845" t="s">
        <v>4222</v>
      </c>
      <c r="D591" s="2847" t="s">
        <v>4223</v>
      </c>
      <c r="E591" s="2847" t="s">
        <v>4224</v>
      </c>
      <c r="F591" s="2845" t="s">
        <v>4225</v>
      </c>
      <c r="G591" s="2845" t="s">
        <v>4220</v>
      </c>
      <c r="H591" s="2845">
        <v>3205</v>
      </c>
      <c r="I591" s="2849" t="s">
        <v>220</v>
      </c>
      <c r="J591" s="2849" t="s">
        <v>1</v>
      </c>
      <c r="K591" s="2849">
        <v>20</v>
      </c>
      <c r="L591" s="2849"/>
      <c r="M591" s="2849"/>
      <c r="N591" s="2849"/>
      <c r="O591" s="2849"/>
      <c r="P591" s="2849"/>
      <c r="Q591" s="2849"/>
      <c r="R591" s="2849"/>
      <c r="S591" s="2849"/>
      <c r="T591" s="2849"/>
      <c r="U591" s="2849"/>
      <c r="V591" s="2849"/>
      <c r="W591" s="2849"/>
      <c r="X591" s="2849"/>
      <c r="Y591" s="2849"/>
      <c r="Z591" s="2849"/>
      <c r="AA591" s="2849"/>
      <c r="AB591" s="2849"/>
      <c r="AC591" s="2849"/>
      <c r="AD591" s="2849" t="s">
        <v>121</v>
      </c>
      <c r="AE591" s="2849"/>
      <c r="AF591" s="2849"/>
    </row>
    <row r="592" spans="1:32">
      <c r="A592" s="2845" t="s">
        <v>4189</v>
      </c>
      <c r="B592" s="2846" t="s">
        <v>4226</v>
      </c>
      <c r="C592" s="2845" t="s">
        <v>4227</v>
      </c>
      <c r="D592" s="2847" t="s">
        <v>4228</v>
      </c>
      <c r="E592" s="2847" t="s">
        <v>4229</v>
      </c>
      <c r="F592" s="2845" t="s">
        <v>4230</v>
      </c>
      <c r="G592" s="2845" t="s">
        <v>4231</v>
      </c>
      <c r="H592" s="2845">
        <v>3207</v>
      </c>
      <c r="I592" s="2849" t="s">
        <v>211</v>
      </c>
      <c r="J592" s="2849" t="s">
        <v>1</v>
      </c>
      <c r="K592" s="2849"/>
      <c r="L592" s="2849"/>
      <c r="M592" s="2849"/>
      <c r="N592" s="2849"/>
      <c r="O592" s="2849"/>
      <c r="P592" s="2849"/>
      <c r="Q592" s="2849"/>
      <c r="R592" s="2849"/>
      <c r="S592" s="2849"/>
      <c r="T592" s="2849"/>
      <c r="U592" s="2849"/>
      <c r="V592" s="2849"/>
      <c r="W592" s="2849"/>
      <c r="X592" s="2849"/>
      <c r="Y592" s="2849"/>
      <c r="Z592" s="2849"/>
      <c r="AA592" s="2849"/>
      <c r="AB592" s="2849"/>
      <c r="AC592" s="2849"/>
      <c r="AD592" s="2849" t="s">
        <v>121</v>
      </c>
      <c r="AE592" s="2849"/>
      <c r="AF592" s="2849"/>
    </row>
    <row r="593" spans="1:32">
      <c r="A593" s="2845" t="s">
        <v>4189</v>
      </c>
      <c r="B593" s="2846" t="s">
        <v>4232</v>
      </c>
      <c r="C593" s="2845" t="s">
        <v>4233</v>
      </c>
      <c r="D593" s="2847" t="s">
        <v>4234</v>
      </c>
      <c r="E593" s="2847" t="s">
        <v>4235</v>
      </c>
      <c r="F593" s="2845" t="s">
        <v>4236</v>
      </c>
      <c r="G593" s="2845" t="s">
        <v>4237</v>
      </c>
      <c r="H593" s="2845">
        <v>3182</v>
      </c>
      <c r="I593" s="2849" t="s">
        <v>178</v>
      </c>
      <c r="J593" s="2849" t="s">
        <v>1</v>
      </c>
      <c r="K593" s="2849">
        <v>139</v>
      </c>
      <c r="L593" s="2849"/>
      <c r="M593" s="2849"/>
      <c r="N593" s="2849"/>
      <c r="O593" s="2849"/>
      <c r="P593" s="2849"/>
      <c r="Q593" s="2849"/>
      <c r="R593" s="2849"/>
      <c r="S593" s="2849"/>
      <c r="T593" s="2849"/>
      <c r="U593" s="2849"/>
      <c r="V593" s="2849"/>
      <c r="W593" s="2849"/>
      <c r="X593" s="2849"/>
      <c r="Y593" s="2849"/>
      <c r="Z593" s="2849"/>
      <c r="AA593" s="2849"/>
      <c r="AB593" s="2849"/>
      <c r="AC593" s="2849"/>
      <c r="AD593" s="2849" t="s">
        <v>121</v>
      </c>
      <c r="AE593" s="2849"/>
      <c r="AF593" s="2849"/>
    </row>
    <row r="594" spans="1:32">
      <c r="A594" s="2845" t="s">
        <v>4189</v>
      </c>
      <c r="B594" s="2846" t="s">
        <v>4238</v>
      </c>
      <c r="C594" s="2845" t="s">
        <v>4239</v>
      </c>
      <c r="D594" s="2847" t="s">
        <v>4240</v>
      </c>
      <c r="E594" s="2847" t="s">
        <v>4241</v>
      </c>
      <c r="F594" s="2845" t="s">
        <v>4242</v>
      </c>
      <c r="G594" s="2845" t="s">
        <v>4204</v>
      </c>
      <c r="H594" s="2845">
        <v>3184</v>
      </c>
      <c r="I594" s="2849" t="s">
        <v>178</v>
      </c>
      <c r="J594" s="2849" t="s">
        <v>1</v>
      </c>
      <c r="K594" s="2849"/>
      <c r="L594" s="2849"/>
      <c r="M594" s="2849"/>
      <c r="N594" s="2849"/>
      <c r="O594" s="2849"/>
      <c r="P594" s="2849"/>
      <c r="Q594" s="2849"/>
      <c r="R594" s="2849"/>
      <c r="S594" s="2849"/>
      <c r="T594" s="2849"/>
      <c r="U594" s="2849"/>
      <c r="V594" s="2849"/>
      <c r="W594" s="2849"/>
      <c r="X594" s="2849"/>
      <c r="Y594" s="2849"/>
      <c r="Z594" s="2849"/>
      <c r="AA594" s="2849"/>
      <c r="AB594" s="2849"/>
      <c r="AC594" s="2849"/>
      <c r="AD594" s="2849" t="s">
        <v>121</v>
      </c>
      <c r="AE594" s="2849"/>
      <c r="AF594" s="2849"/>
    </row>
    <row r="595" spans="1:32">
      <c r="A595" s="2852" t="s">
        <v>4243</v>
      </c>
      <c r="B595" s="2852" t="s">
        <v>4244</v>
      </c>
      <c r="C595" s="2852" t="s">
        <v>4245</v>
      </c>
      <c r="D595" s="2853" t="s">
        <v>4246</v>
      </c>
      <c r="E595" s="2853" t="s">
        <v>4247</v>
      </c>
      <c r="F595" s="2852" t="s">
        <v>4248</v>
      </c>
      <c r="G595" s="2852" t="s">
        <v>4249</v>
      </c>
      <c r="H595" s="2852">
        <v>3373</v>
      </c>
      <c r="I595" s="2854" t="s">
        <v>117</v>
      </c>
      <c r="J595" s="2854" t="s">
        <v>118</v>
      </c>
      <c r="K595" s="2854"/>
      <c r="L595" s="2854"/>
      <c r="M595" s="2854"/>
      <c r="N595" s="2854"/>
      <c r="O595" s="2855">
        <v>42872</v>
      </c>
      <c r="P595" s="2855">
        <v>43250</v>
      </c>
      <c r="Q595" s="2855">
        <v>43789</v>
      </c>
      <c r="R595" s="2854"/>
      <c r="S595" s="2854"/>
      <c r="T595" s="2854"/>
      <c r="U595" s="2854"/>
      <c r="V595" s="2854"/>
      <c r="W595" s="2854"/>
      <c r="X595" s="2854"/>
      <c r="Y595" s="2854"/>
      <c r="Z595" s="2854" t="s">
        <v>4250</v>
      </c>
      <c r="AA595" s="2865" t="s">
        <v>4251</v>
      </c>
      <c r="AB595" s="2854" t="s">
        <v>4252</v>
      </c>
      <c r="AC595" s="2854"/>
      <c r="AD595" s="2854" t="s">
        <v>121</v>
      </c>
      <c r="AE595" s="2854"/>
      <c r="AF595" s="2854"/>
    </row>
    <row r="596" spans="1:32">
      <c r="A596" s="2845" t="s">
        <v>4253</v>
      </c>
      <c r="B596" s="2846" t="s">
        <v>4254</v>
      </c>
      <c r="C596" s="2845" t="s">
        <v>4255</v>
      </c>
      <c r="D596" s="2847" t="s">
        <v>464</v>
      </c>
      <c r="E596" s="2847" t="s">
        <v>983</v>
      </c>
      <c r="F596" s="2845" t="s">
        <v>4256</v>
      </c>
      <c r="G596" s="2845" t="s">
        <v>4257</v>
      </c>
      <c r="H596" s="2845">
        <v>3953</v>
      </c>
      <c r="I596" s="2849" t="s">
        <v>220</v>
      </c>
      <c r="J596" s="2849" t="s">
        <v>118</v>
      </c>
      <c r="K596" s="2849"/>
      <c r="L596" s="2849"/>
      <c r="M596" s="2849"/>
      <c r="N596" s="2849"/>
      <c r="O596" s="2849"/>
      <c r="P596" s="2849"/>
      <c r="Q596" s="2849"/>
      <c r="R596" s="2849"/>
      <c r="S596" s="2849"/>
      <c r="T596" s="2849"/>
      <c r="U596" s="2849"/>
      <c r="V596" s="2849"/>
      <c r="W596" s="2849"/>
      <c r="X596" s="2849"/>
      <c r="Y596" s="2849"/>
      <c r="Z596" s="2849"/>
      <c r="AA596" s="2849"/>
      <c r="AB596" s="2849"/>
      <c r="AC596" s="2849"/>
      <c r="AD596" s="2849" t="s">
        <v>121</v>
      </c>
      <c r="AE596" s="2849"/>
      <c r="AF596" s="2849"/>
    </row>
    <row r="597" spans="1:32">
      <c r="A597" s="2845" t="s">
        <v>4253</v>
      </c>
      <c r="B597" s="2846" t="s">
        <v>4258</v>
      </c>
      <c r="C597" s="2845" t="s">
        <v>4259</v>
      </c>
      <c r="D597" s="2847" t="s">
        <v>4260</v>
      </c>
      <c r="E597" s="2847" t="s">
        <v>4261</v>
      </c>
      <c r="F597" s="2845" t="s">
        <v>4262</v>
      </c>
      <c r="G597" s="2845" t="s">
        <v>4263</v>
      </c>
      <c r="H597" s="2845">
        <v>3960</v>
      </c>
      <c r="I597" s="2849" t="s">
        <v>117</v>
      </c>
      <c r="J597" s="2849" t="s">
        <v>118</v>
      </c>
      <c r="K597" s="2849"/>
      <c r="L597" s="2849"/>
      <c r="M597" s="2849"/>
      <c r="N597" s="2849"/>
      <c r="O597" s="2849"/>
      <c r="P597" s="2849"/>
      <c r="Q597" s="2849"/>
      <c r="R597" s="2849"/>
      <c r="S597" s="2849"/>
      <c r="T597" s="2849"/>
      <c r="U597" s="2849"/>
      <c r="V597" s="2849"/>
      <c r="W597" s="2849"/>
      <c r="X597" s="2849"/>
      <c r="Y597" s="2849">
        <v>2022</v>
      </c>
      <c r="Z597" s="2849" t="s">
        <v>4264</v>
      </c>
      <c r="AA597" s="2860" t="s">
        <v>4265</v>
      </c>
      <c r="AB597" s="2860"/>
      <c r="AC597" s="2849" t="s">
        <v>4266</v>
      </c>
      <c r="AD597" s="2849" t="s">
        <v>121</v>
      </c>
      <c r="AE597" s="2849"/>
      <c r="AF597" s="2849"/>
    </row>
    <row r="598" spans="1:32">
      <c r="A598" s="2845" t="s">
        <v>4253</v>
      </c>
      <c r="B598" s="2846" t="s">
        <v>4267</v>
      </c>
      <c r="C598" s="2895" t="s">
        <v>4268</v>
      </c>
      <c r="D598" s="2847" t="s">
        <v>4269</v>
      </c>
      <c r="E598" s="2847" t="s">
        <v>4270</v>
      </c>
      <c r="F598" s="2845" t="s">
        <v>4271</v>
      </c>
      <c r="G598" s="2845" t="s">
        <v>4272</v>
      </c>
      <c r="H598" s="2845">
        <v>3950</v>
      </c>
      <c r="I598" s="2849" t="s">
        <v>117</v>
      </c>
      <c r="J598" s="2849" t="s">
        <v>118</v>
      </c>
      <c r="K598" s="2849"/>
      <c r="L598" s="2849"/>
      <c r="M598" s="2849"/>
      <c r="N598" s="2849"/>
      <c r="O598" s="2849"/>
      <c r="P598" s="2849"/>
      <c r="Q598" s="2849"/>
      <c r="R598" s="2849"/>
      <c r="S598" s="2849"/>
      <c r="T598" s="2849"/>
      <c r="U598" s="2849"/>
      <c r="V598" s="2849"/>
      <c r="W598" s="2849"/>
      <c r="X598" s="2849"/>
      <c r="Y598" s="2849"/>
      <c r="Z598" s="2849"/>
      <c r="AA598" s="2849"/>
      <c r="AB598" s="2849"/>
      <c r="AC598" s="2849"/>
      <c r="AD598" s="2849" t="s">
        <v>121</v>
      </c>
      <c r="AE598" s="2849"/>
      <c r="AF598" s="2849"/>
    </row>
    <row r="599" spans="1:32">
      <c r="A599" s="2845" t="s">
        <v>4253</v>
      </c>
      <c r="B599" s="2846" t="s">
        <v>4273</v>
      </c>
      <c r="C599" s="2845" t="s">
        <v>4274</v>
      </c>
      <c r="D599" s="2847" t="s">
        <v>4275</v>
      </c>
      <c r="E599" s="2847" t="s">
        <v>4276</v>
      </c>
      <c r="F599" s="2845" t="s">
        <v>4277</v>
      </c>
      <c r="G599" s="2845" t="s">
        <v>4257</v>
      </c>
      <c r="H599" s="2845">
        <v>3953</v>
      </c>
      <c r="I599" s="2849" t="s">
        <v>117</v>
      </c>
      <c r="J599" s="2849" t="s">
        <v>118</v>
      </c>
      <c r="K599" s="2849"/>
      <c r="L599" s="2849"/>
      <c r="M599" s="2849"/>
      <c r="N599" s="2849"/>
      <c r="O599" s="2849"/>
      <c r="P599" s="2849"/>
      <c r="Q599" s="2849"/>
      <c r="R599" s="2849"/>
      <c r="S599" s="2849"/>
      <c r="T599" s="2849"/>
      <c r="U599" s="2850"/>
      <c r="V599" s="2850"/>
      <c r="W599" s="2850"/>
      <c r="X599" s="2850"/>
      <c r="Y599" s="2849"/>
      <c r="Z599" s="2849" t="s">
        <v>4278</v>
      </c>
      <c r="AA599" s="2860" t="s">
        <v>4279</v>
      </c>
      <c r="AB599" s="2849" t="s">
        <v>4274</v>
      </c>
      <c r="AC599" s="2849" t="s">
        <v>4280</v>
      </c>
      <c r="AD599" s="2849" t="s">
        <v>121</v>
      </c>
      <c r="AE599" s="2849"/>
      <c r="AF599" s="2849"/>
    </row>
    <row r="600" spans="1:32">
      <c r="A600" s="2845" t="s">
        <v>4253</v>
      </c>
      <c r="B600" s="2846" t="s">
        <v>4281</v>
      </c>
      <c r="C600" s="2845" t="s">
        <v>4282</v>
      </c>
      <c r="D600" s="2847" t="s">
        <v>4283</v>
      </c>
      <c r="E600" s="2847" t="s">
        <v>4284</v>
      </c>
      <c r="F600" s="2845" t="s">
        <v>4285</v>
      </c>
      <c r="G600" s="2845" t="s">
        <v>4257</v>
      </c>
      <c r="H600" s="2845">
        <v>3953</v>
      </c>
      <c r="I600" s="2849" t="s">
        <v>128</v>
      </c>
      <c r="J600" s="2849" t="s">
        <v>118</v>
      </c>
      <c r="K600" s="2849"/>
      <c r="L600" s="2849"/>
      <c r="M600" s="2849"/>
      <c r="N600" s="2849"/>
      <c r="O600" s="2849"/>
      <c r="P600" s="2849"/>
      <c r="Q600" s="2849"/>
      <c r="R600" s="2849"/>
      <c r="S600" s="2849"/>
      <c r="T600" s="2850">
        <v>44522</v>
      </c>
      <c r="U600" s="2849"/>
      <c r="V600" s="2849"/>
      <c r="W600" s="2849"/>
      <c r="X600" s="2849"/>
      <c r="Y600" s="2849">
        <v>2022</v>
      </c>
      <c r="Z600" s="2849" t="s">
        <v>4286</v>
      </c>
      <c r="AA600" s="2849" t="s">
        <v>4287</v>
      </c>
      <c r="AB600" s="2849" t="s">
        <v>4282</v>
      </c>
      <c r="AC600" s="2849"/>
      <c r="AD600" s="2849" t="s">
        <v>121</v>
      </c>
      <c r="AE600" s="2849"/>
      <c r="AF600" s="2849"/>
    </row>
    <row r="601" spans="1:32">
      <c r="A601" s="2845" t="s">
        <v>4253</v>
      </c>
      <c r="B601" s="2846" t="s">
        <v>4288</v>
      </c>
      <c r="C601" s="2845" t="s">
        <v>4289</v>
      </c>
      <c r="D601" s="2847" t="s">
        <v>4290</v>
      </c>
      <c r="E601" s="2847" t="s">
        <v>4291</v>
      </c>
      <c r="F601" s="2845" t="s">
        <v>4292</v>
      </c>
      <c r="G601" s="2845" t="s">
        <v>4293</v>
      </c>
      <c r="H601" s="2845">
        <v>3871</v>
      </c>
      <c r="I601" s="2849" t="s">
        <v>117</v>
      </c>
      <c r="J601" s="2849" t="s">
        <v>118</v>
      </c>
      <c r="K601" s="2849">
        <v>40</v>
      </c>
      <c r="L601" s="2849"/>
      <c r="M601" s="2850">
        <v>42335</v>
      </c>
      <c r="N601" s="2849"/>
      <c r="O601" s="2849"/>
      <c r="P601" s="2849"/>
      <c r="Q601" s="2849"/>
      <c r="R601" s="2849"/>
      <c r="S601" s="2849"/>
      <c r="T601" s="2850">
        <v>44526</v>
      </c>
      <c r="U601" s="2849"/>
      <c r="V601" s="2849"/>
      <c r="W601" s="2849"/>
      <c r="X601" s="2849"/>
      <c r="Y601" s="2849"/>
      <c r="Z601" s="2849" t="s">
        <v>4294</v>
      </c>
      <c r="AA601" s="2849" t="s">
        <v>4295</v>
      </c>
      <c r="AB601" s="2849"/>
      <c r="AC601" s="2849"/>
      <c r="AD601" s="2849" t="s">
        <v>121</v>
      </c>
      <c r="AE601" s="2849"/>
      <c r="AF601" s="2849"/>
    </row>
    <row r="602" spans="1:32">
      <c r="A602" s="2845" t="s">
        <v>4253</v>
      </c>
      <c r="B602" s="2846" t="s">
        <v>4296</v>
      </c>
      <c r="C602" s="2845" t="s">
        <v>4297</v>
      </c>
      <c r="D602" s="2847" t="s">
        <v>4298</v>
      </c>
      <c r="E602" s="2847" t="s">
        <v>4299</v>
      </c>
      <c r="F602" s="2845" t="s">
        <v>4300</v>
      </c>
      <c r="G602" s="2845" t="s">
        <v>4257</v>
      </c>
      <c r="H602" s="2845">
        <v>3953</v>
      </c>
      <c r="I602" s="2849" t="s">
        <v>211</v>
      </c>
      <c r="J602" s="2849" t="s">
        <v>118</v>
      </c>
      <c r="K602" s="2849"/>
      <c r="L602" s="2849"/>
      <c r="M602" s="2849"/>
      <c r="N602" s="2849"/>
      <c r="O602" s="2849"/>
      <c r="P602" s="2849"/>
      <c r="Q602" s="2849"/>
      <c r="R602" s="2849"/>
      <c r="S602" s="2850">
        <v>44152</v>
      </c>
      <c r="T602" s="2850"/>
      <c r="U602" s="2849"/>
      <c r="V602" s="2849"/>
      <c r="W602" s="2849"/>
      <c r="X602" s="2849"/>
      <c r="Y602" s="2849"/>
      <c r="Z602" s="2849"/>
      <c r="AA602" s="2849"/>
      <c r="AB602" s="2849"/>
      <c r="AC602" s="2849"/>
      <c r="AD602" s="2849" t="s">
        <v>121</v>
      </c>
      <c r="AE602" s="2849"/>
      <c r="AF602" s="2849"/>
    </row>
    <row r="603" spans="1:32">
      <c r="A603" s="2852" t="s">
        <v>4301</v>
      </c>
      <c r="B603" s="2852" t="s">
        <v>4302</v>
      </c>
      <c r="C603" s="2852" t="s">
        <v>4303</v>
      </c>
      <c r="D603" s="2853" t="s">
        <v>4304</v>
      </c>
      <c r="E603" s="2853" t="s">
        <v>4305</v>
      </c>
      <c r="F603" s="2852" t="s">
        <v>4306</v>
      </c>
      <c r="G603" s="2852" t="s">
        <v>4307</v>
      </c>
      <c r="H603" s="2852">
        <v>3300</v>
      </c>
      <c r="I603" s="2854" t="s">
        <v>117</v>
      </c>
      <c r="J603" s="2854" t="s">
        <v>118</v>
      </c>
      <c r="K603" s="2854">
        <v>49</v>
      </c>
      <c r="L603" s="2854"/>
      <c r="M603" s="2854"/>
      <c r="N603" s="2854"/>
      <c r="O603" s="2854"/>
      <c r="P603" s="2854"/>
      <c r="Q603" s="2855">
        <v>43727</v>
      </c>
      <c r="R603" s="2854"/>
      <c r="S603" s="2854"/>
      <c r="T603" s="2854"/>
      <c r="U603" s="2854"/>
      <c r="V603" s="2854"/>
      <c r="W603" s="2854"/>
      <c r="X603" s="2854"/>
      <c r="Y603" s="2854">
        <v>2022</v>
      </c>
      <c r="Z603" s="2854" t="s">
        <v>4308</v>
      </c>
      <c r="AA603" s="2865" t="s">
        <v>4309</v>
      </c>
      <c r="AB603" s="2854"/>
      <c r="AC603" s="2854" t="s">
        <v>1421</v>
      </c>
      <c r="AD603" s="2854" t="s">
        <v>121</v>
      </c>
      <c r="AE603" s="2854"/>
      <c r="AF603" s="2854"/>
    </row>
    <row r="604" spans="1:32">
      <c r="A604" s="2852" t="s">
        <v>4301</v>
      </c>
      <c r="B604" s="2852" t="s">
        <v>4310</v>
      </c>
      <c r="C604" s="2852" t="s">
        <v>4311</v>
      </c>
      <c r="D604" s="2853" t="s">
        <v>4312</v>
      </c>
      <c r="E604" s="2853" t="s">
        <v>4313</v>
      </c>
      <c r="F604" s="2852" t="s">
        <v>4314</v>
      </c>
      <c r="G604" s="2852" t="s">
        <v>4315</v>
      </c>
      <c r="H604" s="2852">
        <v>3407</v>
      </c>
      <c r="I604" s="2854" t="s">
        <v>117</v>
      </c>
      <c r="J604" s="2854" t="s">
        <v>118</v>
      </c>
      <c r="K604" s="2854">
        <v>8</v>
      </c>
      <c r="L604" s="2854"/>
      <c r="M604" s="2854"/>
      <c r="N604" s="2854"/>
      <c r="O604" s="2854"/>
      <c r="P604" s="2854"/>
      <c r="Q604" s="2855">
        <v>43754</v>
      </c>
      <c r="R604" s="2854"/>
      <c r="S604" s="2855">
        <v>44141</v>
      </c>
      <c r="T604" s="2855"/>
      <c r="U604" s="2854"/>
      <c r="V604" s="2854"/>
      <c r="W604" s="2854"/>
      <c r="X604" s="2854"/>
      <c r="Y604" s="2854"/>
      <c r="Z604" s="2854" t="s">
        <v>4316</v>
      </c>
      <c r="AA604" s="2854" t="s">
        <v>4317</v>
      </c>
      <c r="AB604" s="2854" t="s">
        <v>4311</v>
      </c>
      <c r="AC604" s="2854"/>
      <c r="AD604" s="2854" t="s">
        <v>121</v>
      </c>
      <c r="AE604" s="2854"/>
      <c r="AF604" s="2854"/>
    </row>
    <row r="605" spans="1:32">
      <c r="A605" s="2852" t="s">
        <v>4301</v>
      </c>
      <c r="B605" s="2852" t="s">
        <v>4318</v>
      </c>
      <c r="C605" s="2852" t="s">
        <v>4319</v>
      </c>
      <c r="D605" s="2853" t="s">
        <v>4320</v>
      </c>
      <c r="E605" s="2853" t="s">
        <v>4321</v>
      </c>
      <c r="F605" s="2852" t="s">
        <v>4322</v>
      </c>
      <c r="G605" s="2852" t="s">
        <v>4307</v>
      </c>
      <c r="H605" s="2852">
        <v>3300</v>
      </c>
      <c r="I605" s="2854" t="s">
        <v>178</v>
      </c>
      <c r="J605" s="2854" t="s">
        <v>118</v>
      </c>
      <c r="K605" s="2854">
        <v>5</v>
      </c>
      <c r="L605" s="2854"/>
      <c r="M605" s="2854"/>
      <c r="N605" s="2854"/>
      <c r="O605" s="2855">
        <v>42913</v>
      </c>
      <c r="P605" s="2855">
        <v>43280</v>
      </c>
      <c r="Q605" s="2855">
        <v>43753</v>
      </c>
      <c r="R605" s="2854"/>
      <c r="S605" s="2855">
        <v>44125</v>
      </c>
      <c r="T605" s="2855"/>
      <c r="U605" s="2854"/>
      <c r="V605" s="2854"/>
      <c r="W605" s="2854"/>
      <c r="X605" s="2854"/>
      <c r="Y605" s="2854"/>
      <c r="Z605" s="2854" t="s">
        <v>4323</v>
      </c>
      <c r="AA605" s="2865" t="s">
        <v>4324</v>
      </c>
      <c r="AB605" s="2854" t="s">
        <v>4325</v>
      </c>
      <c r="AC605" s="2854"/>
      <c r="AD605" s="2854" t="s">
        <v>121</v>
      </c>
      <c r="AE605" s="2854"/>
      <c r="AF605" s="2854"/>
    </row>
    <row r="606" spans="1:32">
      <c r="A606" s="2852" t="s">
        <v>4301</v>
      </c>
      <c r="B606" s="2852" t="s">
        <v>4326</v>
      </c>
      <c r="C606" s="2852" t="s">
        <v>4327</v>
      </c>
      <c r="D606" s="2853" t="s">
        <v>4328</v>
      </c>
      <c r="E606" s="2853" t="s">
        <v>4329</v>
      </c>
      <c r="F606" s="2852" t="s">
        <v>4330</v>
      </c>
      <c r="G606" s="2852" t="s">
        <v>4307</v>
      </c>
      <c r="H606" s="2852">
        <v>3300</v>
      </c>
      <c r="I606" s="2854" t="s">
        <v>211</v>
      </c>
      <c r="J606" s="2854" t="s">
        <v>118</v>
      </c>
      <c r="K606" s="2854">
        <v>5</v>
      </c>
      <c r="L606" s="2854"/>
      <c r="M606" s="2854"/>
      <c r="N606" s="2854"/>
      <c r="O606" s="2854"/>
      <c r="P606" s="2854"/>
      <c r="Q606" s="2854"/>
      <c r="R606" s="2854"/>
      <c r="S606" s="2854"/>
      <c r="T606" s="2854"/>
      <c r="U606" s="2854"/>
      <c r="V606" s="2854"/>
      <c r="W606" s="2854"/>
      <c r="X606" s="2854"/>
      <c r="Y606" s="2854"/>
      <c r="Z606" s="2854"/>
      <c r="AA606" s="2854"/>
      <c r="AB606" s="2854"/>
      <c r="AC606" s="2854"/>
      <c r="AD606" s="2854" t="s">
        <v>121</v>
      </c>
      <c r="AE606" s="2854"/>
      <c r="AF606" s="2854"/>
    </row>
    <row r="607" spans="1:32">
      <c r="A607" s="2852" t="s">
        <v>4301</v>
      </c>
      <c r="B607" s="2852" t="s">
        <v>4331</v>
      </c>
      <c r="C607" s="2852" t="s">
        <v>4332</v>
      </c>
      <c r="D607" s="2853" t="s">
        <v>4333</v>
      </c>
      <c r="E607" s="2853" t="s">
        <v>4334</v>
      </c>
      <c r="F607" s="2852" t="s">
        <v>4335</v>
      </c>
      <c r="G607" s="2852" t="s">
        <v>4307</v>
      </c>
      <c r="H607" s="2852">
        <v>3300</v>
      </c>
      <c r="I607" s="2854" t="s">
        <v>128</v>
      </c>
      <c r="J607" s="2854" t="s">
        <v>118</v>
      </c>
      <c r="K607" s="2854">
        <v>56</v>
      </c>
      <c r="L607" s="2854"/>
      <c r="M607" s="2854"/>
      <c r="N607" s="2854"/>
      <c r="O607" s="2854"/>
      <c r="P607" s="2854"/>
      <c r="Q607" s="2854"/>
      <c r="R607" s="2854"/>
      <c r="S607" s="2854"/>
      <c r="T607" s="2854"/>
      <c r="U607" s="2854"/>
      <c r="V607" s="2854"/>
      <c r="W607" s="2854"/>
      <c r="X607" s="2854"/>
      <c r="Y607" s="2854"/>
      <c r="Z607" s="2854" t="s">
        <v>4336</v>
      </c>
      <c r="AA607" s="2854" t="s">
        <v>4337</v>
      </c>
      <c r="AB607" s="2854"/>
      <c r="AC607" s="2854" t="s">
        <v>4338</v>
      </c>
      <c r="AD607" s="2854" t="s">
        <v>121</v>
      </c>
      <c r="AE607" s="2854"/>
      <c r="AF607" s="2854"/>
    </row>
    <row r="608" spans="1:32">
      <c r="A608" s="2852" t="s">
        <v>4301</v>
      </c>
      <c r="B608" s="2852" t="s">
        <v>4339</v>
      </c>
      <c r="C608" s="2852" t="s">
        <v>4340</v>
      </c>
      <c r="D608" s="2853" t="s">
        <v>4341</v>
      </c>
      <c r="E608" s="2853" t="s">
        <v>4342</v>
      </c>
      <c r="F608" s="2852" t="s">
        <v>4343</v>
      </c>
      <c r="G608" s="2852" t="s">
        <v>4307</v>
      </c>
      <c r="H608" s="2852">
        <v>3300</v>
      </c>
      <c r="I608" s="2854" t="s">
        <v>178</v>
      </c>
      <c r="J608" s="2854" t="s">
        <v>118</v>
      </c>
      <c r="K608" s="2854"/>
      <c r="L608" s="2854"/>
      <c r="M608" s="2854"/>
      <c r="N608" s="2854"/>
      <c r="O608" s="2854"/>
      <c r="P608" s="2854"/>
      <c r="Q608" s="2854"/>
      <c r="R608" s="2854"/>
      <c r="S608" s="2855">
        <v>44117</v>
      </c>
      <c r="T608" s="2855"/>
      <c r="U608" s="2854"/>
      <c r="V608" s="2854"/>
      <c r="W608" s="2854"/>
      <c r="X608" s="2854"/>
      <c r="Y608" s="2854"/>
      <c r="Z608" s="2854"/>
      <c r="AA608" s="2854"/>
      <c r="AB608" s="2854"/>
      <c r="AC608" s="2854"/>
      <c r="AD608" s="2854" t="s">
        <v>121</v>
      </c>
      <c r="AE608" s="2854"/>
      <c r="AF608" s="2854"/>
    </row>
    <row r="609" spans="1:32">
      <c r="A609" s="2852" t="s">
        <v>4301</v>
      </c>
      <c r="B609" s="2852" t="s">
        <v>4344</v>
      </c>
      <c r="C609" s="2852" t="s">
        <v>4345</v>
      </c>
      <c r="D609" s="2853" t="s">
        <v>4346</v>
      </c>
      <c r="E609" s="2853" t="s">
        <v>4347</v>
      </c>
      <c r="F609" s="2852" t="s">
        <v>4348</v>
      </c>
      <c r="G609" s="2852" t="s">
        <v>4349</v>
      </c>
      <c r="H609" s="2852">
        <v>3300</v>
      </c>
      <c r="I609" s="2854" t="s">
        <v>220</v>
      </c>
      <c r="J609" s="2854" t="s">
        <v>118</v>
      </c>
      <c r="K609" s="2854"/>
      <c r="L609" s="2854"/>
      <c r="M609" s="2854"/>
      <c r="N609" s="2854"/>
      <c r="O609" s="2854"/>
      <c r="P609" s="2854"/>
      <c r="Q609" s="2854"/>
      <c r="R609" s="2854"/>
      <c r="S609" s="2854"/>
      <c r="T609" s="2854"/>
      <c r="U609" s="2854"/>
      <c r="V609" s="2854"/>
      <c r="W609" s="2854"/>
      <c r="X609" s="2854"/>
      <c r="Y609" s="2854"/>
      <c r="Z609" s="2854"/>
      <c r="AA609" s="2854"/>
      <c r="AB609" s="2854"/>
      <c r="AC609" s="2854"/>
      <c r="AD609" s="2854" t="s">
        <v>121</v>
      </c>
      <c r="AE609" s="2854"/>
      <c r="AF609" s="2854"/>
    </row>
    <row r="610" spans="1:32">
      <c r="A610" s="2852" t="s">
        <v>4301</v>
      </c>
      <c r="B610" s="2852" t="s">
        <v>4350</v>
      </c>
      <c r="C610" s="2852" t="s">
        <v>4351</v>
      </c>
      <c r="D610" s="2853" t="s">
        <v>4352</v>
      </c>
      <c r="E610" s="2853" t="s">
        <v>4353</v>
      </c>
      <c r="F610" s="2852" t="s">
        <v>4354</v>
      </c>
      <c r="G610" s="2852" t="s">
        <v>4307</v>
      </c>
      <c r="H610" s="2852">
        <v>3300</v>
      </c>
      <c r="I610" s="2854" t="s">
        <v>178</v>
      </c>
      <c r="J610" s="2854" t="s">
        <v>118</v>
      </c>
      <c r="K610" s="2854">
        <v>69</v>
      </c>
      <c r="L610" s="2854"/>
      <c r="M610" s="2854"/>
      <c r="N610" s="2854"/>
      <c r="O610" s="2855">
        <v>43081</v>
      </c>
      <c r="P610" s="2855">
        <v>43445</v>
      </c>
      <c r="Q610" s="2855">
        <v>43803</v>
      </c>
      <c r="R610" s="2854"/>
      <c r="S610" s="2854"/>
      <c r="T610" s="2855">
        <v>44530</v>
      </c>
      <c r="U610" s="2854"/>
      <c r="V610" s="2854"/>
      <c r="W610" s="2854"/>
      <c r="X610" s="2854"/>
      <c r="Y610" s="2854"/>
      <c r="Z610" s="2854" t="s">
        <v>4355</v>
      </c>
      <c r="AA610" s="2854" t="s">
        <v>4356</v>
      </c>
      <c r="AB610" s="2854" t="s">
        <v>4357</v>
      </c>
      <c r="AC610" s="2854"/>
      <c r="AD610" s="2854" t="s">
        <v>121</v>
      </c>
      <c r="AE610" s="2854"/>
      <c r="AF610" s="2854"/>
    </row>
    <row r="611" spans="1:32">
      <c r="A611" s="2845" t="s">
        <v>4358</v>
      </c>
      <c r="B611" s="2846" t="s">
        <v>4359</v>
      </c>
      <c r="C611" s="2845" t="s">
        <v>4360</v>
      </c>
      <c r="D611" s="2845" t="s">
        <v>381</v>
      </c>
      <c r="E611" s="2847" t="s">
        <v>4361</v>
      </c>
      <c r="F611" s="2845" t="s">
        <v>4362</v>
      </c>
      <c r="G611" s="2845" t="s">
        <v>4363</v>
      </c>
      <c r="H611" s="2845">
        <v>3144</v>
      </c>
      <c r="I611" s="2849" t="s">
        <v>178</v>
      </c>
      <c r="J611" s="2849" t="s">
        <v>1</v>
      </c>
      <c r="K611" s="2849">
        <v>183</v>
      </c>
      <c r="L611" s="2849"/>
      <c r="M611" s="2849"/>
      <c r="N611" s="2849"/>
      <c r="O611" s="2849"/>
      <c r="P611" s="2849"/>
      <c r="Q611" s="2849"/>
      <c r="R611" s="2849"/>
      <c r="S611" s="2849"/>
      <c r="T611" s="2849"/>
      <c r="U611" s="2849"/>
      <c r="V611" s="2849"/>
      <c r="W611" s="2849"/>
      <c r="X611" s="2849"/>
      <c r="Y611" s="2849"/>
      <c r="Z611" s="2849"/>
      <c r="AA611" s="2849"/>
      <c r="AB611" s="2849"/>
      <c r="AC611" s="2849"/>
      <c r="AD611" s="2849" t="s">
        <v>452</v>
      </c>
      <c r="AE611" s="2849" t="s">
        <v>4364</v>
      </c>
      <c r="AF611" s="2849"/>
    </row>
    <row r="612" spans="1:32">
      <c r="A612" s="2845" t="s">
        <v>4358</v>
      </c>
      <c r="B612" s="2846" t="s">
        <v>4365</v>
      </c>
      <c r="C612" s="2845" t="s">
        <v>4366</v>
      </c>
      <c r="D612" s="2847" t="s">
        <v>4367</v>
      </c>
      <c r="E612" s="2847" t="s">
        <v>4368</v>
      </c>
      <c r="F612" s="2845" t="s">
        <v>4369</v>
      </c>
      <c r="G612" s="2845" t="s">
        <v>4370</v>
      </c>
      <c r="H612" s="2845">
        <v>3146</v>
      </c>
      <c r="I612" s="2849" t="s">
        <v>178</v>
      </c>
      <c r="J612" s="2849" t="s">
        <v>1</v>
      </c>
      <c r="K612" s="2849">
        <v>79</v>
      </c>
      <c r="L612" s="2850">
        <v>41969</v>
      </c>
      <c r="M612" s="2849"/>
      <c r="N612" s="2849"/>
      <c r="O612" s="2850">
        <v>43066</v>
      </c>
      <c r="P612" s="2850">
        <v>43430</v>
      </c>
      <c r="Q612" s="2850">
        <v>43794</v>
      </c>
      <c r="R612" s="2849"/>
      <c r="S612" s="2850">
        <v>44167</v>
      </c>
      <c r="T612" s="2850"/>
      <c r="U612" s="2849"/>
      <c r="V612" s="2849"/>
      <c r="W612" s="2849"/>
      <c r="X612" s="2849"/>
      <c r="Y612" s="2849">
        <v>2022</v>
      </c>
      <c r="Z612" s="2849" t="s">
        <v>4371</v>
      </c>
      <c r="AA612" s="2860" t="s">
        <v>4372</v>
      </c>
      <c r="AB612" s="2849" t="s">
        <v>4373</v>
      </c>
      <c r="AC612" s="2849" t="s">
        <v>1705</v>
      </c>
      <c r="AD612" s="2849" t="s">
        <v>452</v>
      </c>
      <c r="AE612" s="2849" t="s">
        <v>4364</v>
      </c>
      <c r="AF612" s="2849"/>
    </row>
    <row r="613" spans="1:32">
      <c r="A613" s="2845" t="s">
        <v>4358</v>
      </c>
      <c r="B613" s="2846" t="s">
        <v>4374</v>
      </c>
      <c r="C613" s="2845" t="s">
        <v>4375</v>
      </c>
      <c r="D613" s="2847" t="s">
        <v>4376</v>
      </c>
      <c r="E613" s="2847" t="s">
        <v>4377</v>
      </c>
      <c r="F613" s="2845" t="s">
        <v>4378</v>
      </c>
      <c r="G613" s="2845" t="s">
        <v>4379</v>
      </c>
      <c r="H613" s="2845">
        <v>3143</v>
      </c>
      <c r="I613" s="2849" t="s">
        <v>178</v>
      </c>
      <c r="J613" s="2849" t="s">
        <v>1</v>
      </c>
      <c r="K613" s="2849">
        <v>100</v>
      </c>
      <c r="L613" s="2849"/>
      <c r="M613" s="2850">
        <v>42137</v>
      </c>
      <c r="N613" s="2850">
        <v>42501</v>
      </c>
      <c r="O613" s="2850">
        <v>42865</v>
      </c>
      <c r="P613" s="2850">
        <v>43229</v>
      </c>
      <c r="Q613" s="2850">
        <v>43600</v>
      </c>
      <c r="R613" s="2849"/>
      <c r="S613" s="2849"/>
      <c r="T613" s="2849"/>
      <c r="U613" s="2849"/>
      <c r="V613" s="2850">
        <v>44770</v>
      </c>
      <c r="W613" s="2850"/>
      <c r="X613" s="2850"/>
      <c r="Y613" s="2849">
        <v>2022</v>
      </c>
      <c r="Z613" s="2849" t="s">
        <v>4380</v>
      </c>
      <c r="AA613" s="2860" t="s">
        <v>4381</v>
      </c>
      <c r="AB613" s="2849" t="s">
        <v>4382</v>
      </c>
      <c r="AC613" s="2849" t="s">
        <v>4383</v>
      </c>
      <c r="AD613" s="2849" t="s">
        <v>452</v>
      </c>
      <c r="AE613" s="2849" t="s">
        <v>4364</v>
      </c>
      <c r="AF613" s="2849"/>
    </row>
    <row r="614" spans="1:32">
      <c r="A614" s="2845" t="s">
        <v>4358</v>
      </c>
      <c r="B614" s="2846" t="s">
        <v>4384</v>
      </c>
      <c r="C614" s="2845" t="s">
        <v>4385</v>
      </c>
      <c r="D614" s="2845" t="s">
        <v>381</v>
      </c>
      <c r="E614" s="2847" t="s">
        <v>4386</v>
      </c>
      <c r="F614" s="2845" t="s">
        <v>4387</v>
      </c>
      <c r="G614" s="2845" t="s">
        <v>4388</v>
      </c>
      <c r="H614" s="2845">
        <v>3142</v>
      </c>
      <c r="I614" s="2849" t="s">
        <v>128</v>
      </c>
      <c r="J614" s="2849" t="s">
        <v>1</v>
      </c>
      <c r="K614" s="2849">
        <v>153</v>
      </c>
      <c r="L614" s="2849"/>
      <c r="M614" s="2849"/>
      <c r="N614" s="2849"/>
      <c r="O614" s="2849"/>
      <c r="P614" s="2849"/>
      <c r="Q614" s="2849"/>
      <c r="R614" s="2849"/>
      <c r="S614" s="2849"/>
      <c r="T614" s="2849"/>
      <c r="U614" s="2849"/>
      <c r="V614" s="2849"/>
      <c r="W614" s="2849"/>
      <c r="X614" s="2849"/>
      <c r="Y614" s="2849"/>
      <c r="Z614" s="2849"/>
      <c r="AA614" s="2849"/>
      <c r="AB614" s="2849"/>
      <c r="AC614" s="2849"/>
      <c r="AD614" s="2849" t="s">
        <v>452</v>
      </c>
      <c r="AE614" s="2849" t="s">
        <v>4364</v>
      </c>
      <c r="AF614" s="2849"/>
    </row>
    <row r="615" spans="1:32">
      <c r="A615" s="2845" t="s">
        <v>4358</v>
      </c>
      <c r="B615" s="2846" t="s">
        <v>4389</v>
      </c>
      <c r="C615" s="2845" t="s">
        <v>4390</v>
      </c>
      <c r="D615" s="2847" t="s">
        <v>4391</v>
      </c>
      <c r="E615" s="2847" t="s">
        <v>4392</v>
      </c>
      <c r="F615" s="2845" t="s">
        <v>4393</v>
      </c>
      <c r="G615" s="2845" t="s">
        <v>3227</v>
      </c>
      <c r="H615" s="2845">
        <v>3141</v>
      </c>
      <c r="I615" s="2849" t="s">
        <v>117</v>
      </c>
      <c r="J615" s="2849" t="s">
        <v>1</v>
      </c>
      <c r="K615" s="2849">
        <v>336</v>
      </c>
      <c r="L615" s="2850">
        <v>41968</v>
      </c>
      <c r="M615" s="2850">
        <v>42340</v>
      </c>
      <c r="N615" s="2850">
        <v>42692</v>
      </c>
      <c r="O615" s="2850">
        <v>43059</v>
      </c>
      <c r="P615" s="2850">
        <v>43423</v>
      </c>
      <c r="Q615" s="2850">
        <v>43788</v>
      </c>
      <c r="R615" s="2849"/>
      <c r="S615" s="2849"/>
      <c r="T615" s="2850"/>
      <c r="U615" s="2849"/>
      <c r="V615" s="2856">
        <v>44658</v>
      </c>
      <c r="W615" s="2850">
        <v>45260</v>
      </c>
      <c r="X615" s="2850"/>
      <c r="Y615" s="2849">
        <v>2023</v>
      </c>
      <c r="Z615" s="754" t="s">
        <v>4394</v>
      </c>
      <c r="AA615" s="2029" t="s">
        <v>4395</v>
      </c>
      <c r="AB615" s="2849" t="s">
        <v>4396</v>
      </c>
      <c r="AC615" s="2849" t="s">
        <v>239</v>
      </c>
      <c r="AD615" s="2849" t="s">
        <v>452</v>
      </c>
      <c r="AE615" s="2849" t="s">
        <v>4364</v>
      </c>
      <c r="AF615" s="2849"/>
    </row>
    <row r="616" spans="1:32">
      <c r="A616" s="2845" t="s">
        <v>4358</v>
      </c>
      <c r="B616" s="2846" t="s">
        <v>4397</v>
      </c>
      <c r="C616" s="2845" t="s">
        <v>4398</v>
      </c>
      <c r="D616" s="2847" t="s">
        <v>4399</v>
      </c>
      <c r="E616" s="2847" t="s">
        <v>4400</v>
      </c>
      <c r="F616" s="2845" t="s">
        <v>4401</v>
      </c>
      <c r="G616" s="2845" t="s">
        <v>4402</v>
      </c>
      <c r="H616" s="2845">
        <v>3181</v>
      </c>
      <c r="I616" s="2849" t="s">
        <v>220</v>
      </c>
      <c r="J616" s="2849" t="s">
        <v>1</v>
      </c>
      <c r="K616" s="2849">
        <v>20</v>
      </c>
      <c r="L616" s="2849"/>
      <c r="M616" s="2849"/>
      <c r="N616" s="2849"/>
      <c r="O616" s="2849"/>
      <c r="P616" s="2849"/>
      <c r="Q616" s="2849"/>
      <c r="R616" s="2849"/>
      <c r="S616" s="2849"/>
      <c r="T616" s="2849"/>
      <c r="U616" s="2849"/>
      <c r="V616" s="2849"/>
      <c r="W616" s="2849"/>
      <c r="X616" s="2849"/>
      <c r="Y616" s="2849"/>
      <c r="Z616" s="2849"/>
      <c r="AA616" s="2849"/>
      <c r="AB616" s="2849"/>
      <c r="AC616" s="2849"/>
      <c r="AD616" s="2849" t="s">
        <v>452</v>
      </c>
      <c r="AE616" s="2849" t="s">
        <v>4364</v>
      </c>
      <c r="AF616" s="2849"/>
    </row>
    <row r="617" spans="1:32">
      <c r="A617" s="2845" t="s">
        <v>4358</v>
      </c>
      <c r="B617" s="2846" t="s">
        <v>4403</v>
      </c>
      <c r="C617" s="2845" t="s">
        <v>4404</v>
      </c>
      <c r="D617" s="2847" t="s">
        <v>4405</v>
      </c>
      <c r="E617" s="2847" t="s">
        <v>4406</v>
      </c>
      <c r="F617" s="2845" t="s">
        <v>4407</v>
      </c>
      <c r="G617" s="2845" t="s">
        <v>4370</v>
      </c>
      <c r="H617" s="2845">
        <v>3146</v>
      </c>
      <c r="I617" s="2849" t="s">
        <v>128</v>
      </c>
      <c r="J617" s="2849" t="s">
        <v>1</v>
      </c>
      <c r="K617" s="2849">
        <v>91</v>
      </c>
      <c r="L617" s="2849"/>
      <c r="M617" s="2849"/>
      <c r="N617" s="2849"/>
      <c r="O617" s="2849"/>
      <c r="P617" s="2850">
        <v>43208</v>
      </c>
      <c r="Q617" s="2849"/>
      <c r="R617" s="2849"/>
      <c r="S617" s="2849"/>
      <c r="T617" s="2849"/>
      <c r="U617" s="2849"/>
      <c r="V617" s="2849"/>
      <c r="W617" s="2849"/>
      <c r="X617" s="2849"/>
      <c r="Y617" s="2849"/>
      <c r="Z617" s="2849"/>
      <c r="AA617" s="2849"/>
      <c r="AB617" s="2849"/>
      <c r="AC617" s="2849"/>
      <c r="AD617" s="2849" t="s">
        <v>452</v>
      </c>
      <c r="AE617" s="2849" t="s">
        <v>4364</v>
      </c>
      <c r="AF617" s="2849"/>
    </row>
    <row r="618" spans="1:32">
      <c r="A618" s="2845" t="s">
        <v>4358</v>
      </c>
      <c r="B618" s="2846" t="s">
        <v>4408</v>
      </c>
      <c r="C618" s="2845" t="s">
        <v>4409</v>
      </c>
      <c r="D618" s="2845" t="s">
        <v>381</v>
      </c>
      <c r="E618" s="2847" t="s">
        <v>4410</v>
      </c>
      <c r="F618" s="2845" t="s">
        <v>4411</v>
      </c>
      <c r="G618" s="2845" t="s">
        <v>4388</v>
      </c>
      <c r="H618" s="2845">
        <v>3142</v>
      </c>
      <c r="I618" s="2849" t="s">
        <v>178</v>
      </c>
      <c r="J618" s="2849" t="s">
        <v>1</v>
      </c>
      <c r="K618" s="2849">
        <v>85</v>
      </c>
      <c r="L618" s="2850">
        <v>41970</v>
      </c>
      <c r="M618" s="2850">
        <v>42334</v>
      </c>
      <c r="N618" s="2850">
        <v>42698</v>
      </c>
      <c r="O618" s="2849"/>
      <c r="P618" s="2850">
        <v>43145</v>
      </c>
      <c r="Q618" s="2849"/>
      <c r="R618" s="2849"/>
      <c r="S618" s="2849"/>
      <c r="T618" s="2849"/>
      <c r="U618" s="2849"/>
      <c r="V618" s="2849"/>
      <c r="W618" s="2849"/>
      <c r="X618" s="2849"/>
      <c r="Y618" s="2849"/>
      <c r="Z618" s="2849" t="s">
        <v>4412</v>
      </c>
      <c r="AA618" s="2849" t="s">
        <v>4413</v>
      </c>
      <c r="AB618" s="2849" t="s">
        <v>4414</v>
      </c>
      <c r="AC618" s="2849" t="s">
        <v>1705</v>
      </c>
      <c r="AD618" s="2849" t="s">
        <v>452</v>
      </c>
      <c r="AE618" s="2849" t="s">
        <v>4364</v>
      </c>
      <c r="AF618" s="2849"/>
    </row>
    <row r="619" spans="1:32">
      <c r="A619" s="2845" t="s">
        <v>4358</v>
      </c>
      <c r="B619" s="2846" t="s">
        <v>4415</v>
      </c>
      <c r="C619" s="2845" t="s">
        <v>4416</v>
      </c>
      <c r="D619" s="2847" t="s">
        <v>4417</v>
      </c>
      <c r="E619" s="2847" t="s">
        <v>4418</v>
      </c>
      <c r="F619" s="2845" t="s">
        <v>4419</v>
      </c>
      <c r="G619" s="2845" t="s">
        <v>4388</v>
      </c>
      <c r="H619" s="2845">
        <v>3142</v>
      </c>
      <c r="I619" s="2849" t="s">
        <v>128</v>
      </c>
      <c r="J619" s="2849" t="s">
        <v>1</v>
      </c>
      <c r="K619" s="2849">
        <v>255</v>
      </c>
      <c r="L619" s="2850">
        <v>41899</v>
      </c>
      <c r="M619" s="2850">
        <v>42263</v>
      </c>
      <c r="N619" s="2850">
        <v>42627</v>
      </c>
      <c r="O619" s="2850">
        <v>42998</v>
      </c>
      <c r="P619" s="2850">
        <v>43362</v>
      </c>
      <c r="Q619" s="2850">
        <v>43726</v>
      </c>
      <c r="R619" s="2849"/>
      <c r="S619" s="2849"/>
      <c r="T619" s="2849"/>
      <c r="U619" s="2849"/>
      <c r="V619" s="2868">
        <v>44818</v>
      </c>
      <c r="W619" s="2868">
        <v>45182</v>
      </c>
      <c r="X619" s="2850"/>
      <c r="Y619" s="2849">
        <v>2023</v>
      </c>
      <c r="Z619" s="2849" t="s">
        <v>4420</v>
      </c>
      <c r="AA619" s="2849" t="s">
        <v>4421</v>
      </c>
      <c r="AB619" s="2849" t="s">
        <v>4422</v>
      </c>
      <c r="AC619" s="2849" t="s">
        <v>4423</v>
      </c>
      <c r="AD619" s="2849" t="s">
        <v>452</v>
      </c>
      <c r="AE619" s="2849" t="s">
        <v>4364</v>
      </c>
      <c r="AF619" s="2849"/>
    </row>
    <row r="620" spans="1:32">
      <c r="A620" s="2845" t="s">
        <v>4358</v>
      </c>
      <c r="B620" s="2846" t="s">
        <v>4424</v>
      </c>
      <c r="C620" s="2845" t="s">
        <v>4425</v>
      </c>
      <c r="D620" s="2847" t="s">
        <v>4426</v>
      </c>
      <c r="E620" s="2847" t="s">
        <v>4427</v>
      </c>
      <c r="F620" s="2845" t="s">
        <v>4428</v>
      </c>
      <c r="G620" s="2845" t="s">
        <v>4429</v>
      </c>
      <c r="H620" s="2845">
        <v>3181</v>
      </c>
      <c r="I620" s="2849" t="s">
        <v>128</v>
      </c>
      <c r="J620" s="2849" t="s">
        <v>1</v>
      </c>
      <c r="K620" s="2849">
        <v>45</v>
      </c>
      <c r="L620" s="2850">
        <v>41864</v>
      </c>
      <c r="M620" s="2850">
        <v>42207</v>
      </c>
      <c r="N620" s="2849"/>
      <c r="O620" s="2849"/>
      <c r="P620" s="2849"/>
      <c r="Q620" s="2849"/>
      <c r="R620" s="2849"/>
      <c r="S620" s="2849"/>
      <c r="T620" s="2849"/>
      <c r="U620" s="2849"/>
      <c r="V620" s="2849"/>
      <c r="W620" s="2849"/>
      <c r="X620" s="2849"/>
      <c r="Y620" s="2849"/>
      <c r="Z620" s="2849" t="s">
        <v>4430</v>
      </c>
      <c r="AA620" s="2849" t="s">
        <v>4431</v>
      </c>
      <c r="AB620" s="2849" t="s">
        <v>4425</v>
      </c>
      <c r="AC620" s="2849"/>
      <c r="AD620" s="2849" t="s">
        <v>452</v>
      </c>
      <c r="AE620" s="2849" t="s">
        <v>4364</v>
      </c>
      <c r="AF620" s="2849"/>
    </row>
    <row r="621" spans="1:32">
      <c r="A621" s="2845" t="s">
        <v>4358</v>
      </c>
      <c r="B621" s="2846" t="s">
        <v>4432</v>
      </c>
      <c r="C621" s="2845" t="s">
        <v>4433</v>
      </c>
      <c r="D621" s="2847" t="s">
        <v>4434</v>
      </c>
      <c r="E621" s="2847" t="s">
        <v>4435</v>
      </c>
      <c r="F621" s="2845" t="s">
        <v>4436</v>
      </c>
      <c r="G621" s="2845" t="s">
        <v>4379</v>
      </c>
      <c r="H621" s="2845">
        <v>3143</v>
      </c>
      <c r="I621" s="2849" t="s">
        <v>178</v>
      </c>
      <c r="J621" s="2849" t="s">
        <v>1</v>
      </c>
      <c r="K621" s="2849">
        <v>63</v>
      </c>
      <c r="L621" s="2850">
        <v>41971</v>
      </c>
      <c r="M621" s="2850">
        <v>42342</v>
      </c>
      <c r="N621" s="2850">
        <v>42706</v>
      </c>
      <c r="O621" s="2850">
        <v>43070</v>
      </c>
      <c r="P621" s="2850">
        <v>43434</v>
      </c>
      <c r="Q621" s="2850">
        <v>43803</v>
      </c>
      <c r="R621" s="2849"/>
      <c r="S621" s="2849"/>
      <c r="T621" s="2850">
        <v>44537</v>
      </c>
      <c r="U621" s="2849"/>
      <c r="V621" s="2849"/>
      <c r="W621" s="2849"/>
      <c r="X621" s="2849"/>
      <c r="Y621" s="2849"/>
      <c r="Z621" s="2849" t="s">
        <v>4437</v>
      </c>
      <c r="AA621" s="2849" t="s">
        <v>4438</v>
      </c>
      <c r="AB621" s="2849" t="s">
        <v>4439</v>
      </c>
      <c r="AC621" s="2849" t="s">
        <v>4440</v>
      </c>
      <c r="AD621" s="2849" t="s">
        <v>452</v>
      </c>
      <c r="AE621" s="2849" t="s">
        <v>4364</v>
      </c>
      <c r="AF621" s="2849"/>
    </row>
    <row r="622" spans="1:32">
      <c r="A622" s="2852" t="s">
        <v>4441</v>
      </c>
      <c r="B622" s="2852" t="s">
        <v>4442</v>
      </c>
      <c r="C622" s="2852" t="s">
        <v>4443</v>
      </c>
      <c r="D622" s="2853" t="s">
        <v>4444</v>
      </c>
      <c r="E622" s="2853" t="s">
        <v>4445</v>
      </c>
      <c r="F622" s="2852" t="s">
        <v>4446</v>
      </c>
      <c r="G622" s="2852" t="s">
        <v>4447</v>
      </c>
      <c r="H622" s="2852">
        <v>3666</v>
      </c>
      <c r="I622" s="2854" t="s">
        <v>117</v>
      </c>
      <c r="J622" s="2854" t="s">
        <v>118</v>
      </c>
      <c r="K622" s="2854">
        <v>45</v>
      </c>
      <c r="L622" s="2854"/>
      <c r="M622" s="2854"/>
      <c r="N622" s="2854"/>
      <c r="O622" s="2855">
        <v>43075</v>
      </c>
      <c r="P622" s="2854"/>
      <c r="Q622" s="2855">
        <v>43803</v>
      </c>
      <c r="R622" s="2854"/>
      <c r="S622" s="2854"/>
      <c r="T622" s="2855"/>
      <c r="U622" s="2854"/>
      <c r="V622" s="2855">
        <v>44728</v>
      </c>
      <c r="W622" s="2855"/>
      <c r="X622" s="2855"/>
      <c r="Y622" s="2854"/>
      <c r="Z622" s="2854" t="s">
        <v>4448</v>
      </c>
      <c r="AA622" s="2854" t="s">
        <v>4449</v>
      </c>
      <c r="AB622" s="2854" t="s">
        <v>4450</v>
      </c>
      <c r="AC622" s="2854"/>
      <c r="AD622" s="2854" t="s">
        <v>121</v>
      </c>
      <c r="AE622" s="2854"/>
      <c r="AF622" s="2854"/>
    </row>
    <row r="623" spans="1:32">
      <c r="A623" s="2845" t="s">
        <v>4451</v>
      </c>
      <c r="B623" s="2845" t="s">
        <v>4452</v>
      </c>
      <c r="C623" s="2845" t="s">
        <v>4453</v>
      </c>
      <c r="D623" s="2869" t="s">
        <v>4454</v>
      </c>
      <c r="E623" s="2869" t="s">
        <v>4455</v>
      </c>
      <c r="F623" s="2845" t="s">
        <v>4456</v>
      </c>
      <c r="G623" s="2845" t="s">
        <v>4457</v>
      </c>
      <c r="H623" s="2845">
        <v>3232</v>
      </c>
      <c r="I623" s="2849" t="s">
        <v>117</v>
      </c>
      <c r="J623" s="2849" t="s">
        <v>118</v>
      </c>
      <c r="K623" s="2849">
        <v>21</v>
      </c>
      <c r="L623" s="2849"/>
      <c r="M623" s="2849"/>
      <c r="N623" s="2850">
        <v>42563</v>
      </c>
      <c r="O623" s="2850">
        <v>42961</v>
      </c>
      <c r="P623" s="2849"/>
      <c r="Q623" s="2849"/>
      <c r="R623" s="2849"/>
      <c r="S623" s="2849"/>
      <c r="T623" s="2849"/>
      <c r="U623" s="2849"/>
      <c r="V623" s="2849"/>
      <c r="W623" s="2849"/>
      <c r="X623" s="2849"/>
      <c r="Y623" s="2849"/>
      <c r="Z623" s="2849"/>
      <c r="AA623" s="2849"/>
      <c r="AB623" s="2849"/>
      <c r="AC623" s="2849"/>
      <c r="AD623" s="2849" t="s">
        <v>121</v>
      </c>
      <c r="AE623" s="2849"/>
      <c r="AF623" s="2849"/>
    </row>
    <row r="624" spans="1:32">
      <c r="A624" s="2845" t="s">
        <v>4451</v>
      </c>
      <c r="B624" s="2845" t="s">
        <v>4458</v>
      </c>
      <c r="C624" s="2845" t="s">
        <v>4459</v>
      </c>
      <c r="D624" s="2869" t="s">
        <v>4460</v>
      </c>
      <c r="E624" s="2869" t="s">
        <v>4461</v>
      </c>
      <c r="F624" s="2845" t="s">
        <v>4462</v>
      </c>
      <c r="G624" s="2845" t="s">
        <v>4463</v>
      </c>
      <c r="H624" s="2845">
        <v>3228</v>
      </c>
      <c r="I624" s="2849" t="s">
        <v>117</v>
      </c>
      <c r="J624" s="2849" t="s">
        <v>118</v>
      </c>
      <c r="K624" s="2849">
        <v>108</v>
      </c>
      <c r="L624" s="2849"/>
      <c r="M624" s="2849"/>
      <c r="N624" s="2850">
        <v>42604</v>
      </c>
      <c r="O624" s="2850">
        <v>42969</v>
      </c>
      <c r="P624" s="2849"/>
      <c r="Q624" s="2849"/>
      <c r="R624" s="2849"/>
      <c r="S624" s="2849"/>
      <c r="T624" s="2849"/>
      <c r="U624" s="2849"/>
      <c r="V624" s="2849"/>
      <c r="W624" s="2849"/>
      <c r="X624" s="2849"/>
      <c r="Y624" s="2849">
        <v>2022</v>
      </c>
      <c r="Z624" s="2849" t="s">
        <v>4464</v>
      </c>
      <c r="AA624" s="2860" t="s">
        <v>4465</v>
      </c>
      <c r="AB624" s="2849" t="s">
        <v>4459</v>
      </c>
      <c r="AC624" s="2849" t="s">
        <v>2272</v>
      </c>
      <c r="AD624" s="2849" t="s">
        <v>121</v>
      </c>
      <c r="AE624" s="2849"/>
      <c r="AF624" s="2849"/>
    </row>
    <row r="625" spans="1:32">
      <c r="A625" s="2852" t="s">
        <v>4466</v>
      </c>
      <c r="B625" s="2852" t="s">
        <v>4467</v>
      </c>
      <c r="C625" s="2852" t="s">
        <v>4468</v>
      </c>
      <c r="D625" s="2853" t="s">
        <v>4469</v>
      </c>
      <c r="E625" s="2853" t="s">
        <v>4470</v>
      </c>
      <c r="F625" s="2852" t="s">
        <v>4471</v>
      </c>
      <c r="G625" s="2852" t="s">
        <v>4472</v>
      </c>
      <c r="H625" s="2852">
        <v>3546</v>
      </c>
      <c r="I625" s="2854" t="s">
        <v>117</v>
      </c>
      <c r="J625" s="2854" t="s">
        <v>118</v>
      </c>
      <c r="K625" s="2854">
        <v>9</v>
      </c>
      <c r="L625" s="2854"/>
      <c r="M625" s="2854"/>
      <c r="N625" s="2854"/>
      <c r="O625" s="2854"/>
      <c r="P625" s="2855">
        <v>43209</v>
      </c>
      <c r="Q625" s="2854"/>
      <c r="R625" s="2854"/>
      <c r="S625" s="2854"/>
      <c r="T625" s="2854"/>
      <c r="U625" s="2854"/>
      <c r="V625" s="2854"/>
      <c r="W625" s="2854"/>
      <c r="X625" s="2854"/>
      <c r="Y625" s="2854"/>
      <c r="Z625" s="2854"/>
      <c r="AA625" s="2854"/>
      <c r="AB625" s="2854"/>
      <c r="AC625" s="2854"/>
      <c r="AD625" s="2854" t="s">
        <v>121</v>
      </c>
      <c r="AE625" s="2854"/>
      <c r="AF625" s="2854"/>
    </row>
    <row r="626" spans="1:32">
      <c r="A626" s="2852" t="s">
        <v>4466</v>
      </c>
      <c r="B626" s="2852" t="s">
        <v>4473</v>
      </c>
      <c r="C626" s="2852" t="s">
        <v>4474</v>
      </c>
      <c r="D626" s="2853" t="s">
        <v>4475</v>
      </c>
      <c r="E626" s="2853" t="s">
        <v>4476</v>
      </c>
      <c r="F626" s="2854" t="s">
        <v>4477</v>
      </c>
      <c r="G626" s="2852" t="s">
        <v>67</v>
      </c>
      <c r="H626" s="2852">
        <v>3585</v>
      </c>
      <c r="I626" s="2854" t="s">
        <v>178</v>
      </c>
      <c r="J626" s="2854" t="s">
        <v>118</v>
      </c>
      <c r="K626" s="2854"/>
      <c r="L626" s="2854"/>
      <c r="M626" s="2854"/>
      <c r="N626" s="2854"/>
      <c r="O626" s="2854"/>
      <c r="P626" s="2854"/>
      <c r="Q626" s="2854"/>
      <c r="R626" s="2854"/>
      <c r="S626" s="2855">
        <v>44117</v>
      </c>
      <c r="T626" s="2855"/>
      <c r="U626" s="2854"/>
      <c r="V626" s="2854"/>
      <c r="W626" s="2854"/>
      <c r="X626" s="2854"/>
      <c r="Y626" s="2854"/>
      <c r="Z626" s="2854"/>
      <c r="AA626" s="2854"/>
      <c r="AB626" s="2854"/>
      <c r="AC626" s="2854"/>
      <c r="AD626" s="2854" t="s">
        <v>121</v>
      </c>
      <c r="AE626" s="2854"/>
      <c r="AF626" s="2854"/>
    </row>
    <row r="627" spans="1:32">
      <c r="A627" s="2852" t="s">
        <v>4466</v>
      </c>
      <c r="B627" s="2852" t="s">
        <v>4478</v>
      </c>
      <c r="C627" s="2852" t="s">
        <v>4479</v>
      </c>
      <c r="D627" s="2853" t="s">
        <v>4480</v>
      </c>
      <c r="E627" s="2853" t="s">
        <v>4481</v>
      </c>
      <c r="F627" s="2852" t="s">
        <v>4482</v>
      </c>
      <c r="G627" s="2852" t="s">
        <v>4483</v>
      </c>
      <c r="H627" s="2852">
        <v>3549</v>
      </c>
      <c r="I627" s="2854" t="s">
        <v>117</v>
      </c>
      <c r="J627" s="2854" t="s">
        <v>118</v>
      </c>
      <c r="K627" s="2854">
        <v>14</v>
      </c>
      <c r="L627" s="2854"/>
      <c r="M627" s="2855">
        <v>42240</v>
      </c>
      <c r="N627" s="2854"/>
      <c r="O627" s="2854"/>
      <c r="P627" s="2854"/>
      <c r="Q627" s="2854"/>
      <c r="R627" s="2854"/>
      <c r="S627" s="2854"/>
      <c r="T627" s="2854"/>
      <c r="U627" s="2854"/>
      <c r="V627" s="2854"/>
      <c r="W627" s="2854"/>
      <c r="X627" s="2854"/>
      <c r="Y627" s="2854"/>
      <c r="Z627" s="2854"/>
      <c r="AA627" s="2854"/>
      <c r="AB627" s="2854"/>
      <c r="AC627" s="2854"/>
      <c r="AD627" s="2854" t="s">
        <v>121</v>
      </c>
      <c r="AE627" s="2854"/>
      <c r="AF627" s="2854"/>
    </row>
    <row r="628" spans="1:32">
      <c r="A628" s="2852" t="s">
        <v>4466</v>
      </c>
      <c r="B628" s="2852" t="s">
        <v>4484</v>
      </c>
      <c r="C628" s="2854" t="s">
        <v>4485</v>
      </c>
      <c r="D628" s="2853" t="s">
        <v>4486</v>
      </c>
      <c r="E628" s="2853" t="s">
        <v>4487</v>
      </c>
      <c r="F628" s="2852" t="s">
        <v>4488</v>
      </c>
      <c r="G628" s="2852" t="s">
        <v>67</v>
      </c>
      <c r="H628" s="2852">
        <v>3585</v>
      </c>
      <c r="I628" s="2854" t="s">
        <v>128</v>
      </c>
      <c r="J628" s="2854" t="s">
        <v>118</v>
      </c>
      <c r="K628" s="2854"/>
      <c r="L628" s="2855">
        <v>41808</v>
      </c>
      <c r="M628" s="2854"/>
      <c r="N628" s="2854"/>
      <c r="O628" s="2854"/>
      <c r="P628" s="2854"/>
      <c r="Q628" s="2854"/>
      <c r="R628" s="2854"/>
      <c r="S628" s="2854"/>
      <c r="T628" s="2854"/>
      <c r="U628" s="2854"/>
      <c r="V628" s="2854"/>
      <c r="W628" s="2854"/>
      <c r="X628" s="2854"/>
      <c r="Y628" s="2854"/>
      <c r="Z628" s="2854"/>
      <c r="AA628" s="2854"/>
      <c r="AB628" s="2854"/>
      <c r="AC628" s="2854"/>
      <c r="AD628" s="2854" t="s">
        <v>121</v>
      </c>
      <c r="AE628" s="2854"/>
      <c r="AF628" s="2854"/>
    </row>
    <row r="629" spans="1:32">
      <c r="A629" s="2852" t="s">
        <v>4466</v>
      </c>
      <c r="B629" s="2852" t="s">
        <v>4489</v>
      </c>
      <c r="C629" s="2852" t="s">
        <v>4490</v>
      </c>
      <c r="D629" s="2853" t="s">
        <v>4491</v>
      </c>
      <c r="E629" s="2853" t="s">
        <v>3560</v>
      </c>
      <c r="F629" s="2852" t="s">
        <v>4492</v>
      </c>
      <c r="G629" s="2852" t="s">
        <v>67</v>
      </c>
      <c r="H629" s="2852">
        <v>3585</v>
      </c>
      <c r="I629" s="2854" t="s">
        <v>359</v>
      </c>
      <c r="J629" s="2854" t="s">
        <v>118</v>
      </c>
      <c r="K629" s="2854"/>
      <c r="L629" s="2854"/>
      <c r="M629" s="2854"/>
      <c r="N629" s="2854"/>
      <c r="O629" s="2854"/>
      <c r="P629" s="2854"/>
      <c r="Q629" s="2854"/>
      <c r="R629" s="2854"/>
      <c r="S629" s="2854"/>
      <c r="T629" s="2854"/>
      <c r="U629" s="2854"/>
      <c r="V629" s="2854"/>
      <c r="W629" s="2854"/>
      <c r="X629" s="2854"/>
      <c r="Y629" s="2854"/>
      <c r="Z629" s="2854"/>
      <c r="AA629" s="2854"/>
      <c r="AB629" s="2854"/>
      <c r="AC629" s="2854"/>
      <c r="AD629" s="2854" t="s">
        <v>121</v>
      </c>
      <c r="AE629" s="2854"/>
      <c r="AF629" s="2854"/>
    </row>
    <row r="630" spans="1:32">
      <c r="A630" s="2852" t="s">
        <v>4466</v>
      </c>
      <c r="B630" s="2852" t="s">
        <v>4493</v>
      </c>
      <c r="C630" s="2852" t="s">
        <v>4494</v>
      </c>
      <c r="D630" s="2853" t="s">
        <v>4495</v>
      </c>
      <c r="E630" s="2853" t="s">
        <v>4496</v>
      </c>
      <c r="F630" s="2852" t="s">
        <v>4497</v>
      </c>
      <c r="G630" s="2852" t="s">
        <v>67</v>
      </c>
      <c r="H630" s="2852">
        <v>3585</v>
      </c>
      <c r="I630" s="2854" t="s">
        <v>117</v>
      </c>
      <c r="J630" s="2854" t="s">
        <v>118</v>
      </c>
      <c r="K630" s="2854">
        <v>112</v>
      </c>
      <c r="L630" s="2855">
        <v>41969</v>
      </c>
      <c r="M630" s="2855">
        <v>42145</v>
      </c>
      <c r="N630" s="2854"/>
      <c r="O630" s="2854"/>
      <c r="P630" s="2854"/>
      <c r="Q630" s="2854"/>
      <c r="R630" s="2854"/>
      <c r="S630" s="2854"/>
      <c r="T630" s="2854"/>
      <c r="U630" s="2854"/>
      <c r="V630" s="2854"/>
      <c r="W630" s="2854"/>
      <c r="X630" s="2854"/>
      <c r="Y630" s="2854"/>
      <c r="Z630" s="2854" t="s">
        <v>4498</v>
      </c>
      <c r="AA630" s="2854" t="s">
        <v>4499</v>
      </c>
      <c r="AB630" s="2854"/>
      <c r="AC630" s="2854" t="s">
        <v>949</v>
      </c>
      <c r="AD630" s="2854" t="s">
        <v>121</v>
      </c>
      <c r="AE630" s="2854"/>
      <c r="AF630" s="2854"/>
    </row>
    <row r="631" spans="1:32">
      <c r="A631" s="2852" t="s">
        <v>4466</v>
      </c>
      <c r="B631" s="2852" t="s">
        <v>4500</v>
      </c>
      <c r="C631" s="2852" t="s">
        <v>4501</v>
      </c>
      <c r="D631" s="2853" t="s">
        <v>4502</v>
      </c>
      <c r="E631" s="2853" t="s">
        <v>4503</v>
      </c>
      <c r="F631" s="2852" t="s">
        <v>4504</v>
      </c>
      <c r="G631" s="2852" t="s">
        <v>67</v>
      </c>
      <c r="H631" s="2852">
        <v>3585</v>
      </c>
      <c r="I631" s="2854" t="s">
        <v>211</v>
      </c>
      <c r="J631" s="2854" t="s">
        <v>118</v>
      </c>
      <c r="K631" s="2854"/>
      <c r="L631" s="2854"/>
      <c r="M631" s="2854"/>
      <c r="N631" s="2854"/>
      <c r="O631" s="2854"/>
      <c r="P631" s="2854"/>
      <c r="Q631" s="2854"/>
      <c r="R631" s="2854"/>
      <c r="S631" s="2854"/>
      <c r="T631" s="2854"/>
      <c r="U631" s="2854"/>
      <c r="V631" s="2854"/>
      <c r="W631" s="2854"/>
      <c r="X631" s="2854"/>
      <c r="Y631" s="2854"/>
      <c r="Z631" s="2854"/>
      <c r="AA631" s="2854"/>
      <c r="AB631" s="2854"/>
      <c r="AC631" s="2854"/>
      <c r="AD631" s="2854" t="s">
        <v>121</v>
      </c>
      <c r="AE631" s="2854"/>
      <c r="AF631" s="2854"/>
    </row>
    <row r="632" spans="1:32">
      <c r="A632" s="2845" t="s">
        <v>4505</v>
      </c>
      <c r="B632" s="2845" t="s">
        <v>4506</v>
      </c>
      <c r="C632" s="2845" t="s">
        <v>4507</v>
      </c>
      <c r="D632" s="2869" t="s">
        <v>4508</v>
      </c>
      <c r="E632" s="2869" t="s">
        <v>4509</v>
      </c>
      <c r="F632" s="2845" t="s">
        <v>4510</v>
      </c>
      <c r="G632" s="2845" t="s">
        <v>4511</v>
      </c>
      <c r="H632" s="2845">
        <v>3707</v>
      </c>
      <c r="I632" s="2849" t="s">
        <v>117</v>
      </c>
      <c r="J632" s="2849" t="s">
        <v>118</v>
      </c>
      <c r="K632" s="2849">
        <v>20</v>
      </c>
      <c r="L632" s="2849"/>
      <c r="M632" s="2850">
        <v>42215</v>
      </c>
      <c r="N632" s="2850">
        <v>42578</v>
      </c>
      <c r="O632" s="2850">
        <v>42956</v>
      </c>
      <c r="P632" s="2849"/>
      <c r="Q632" s="2849"/>
      <c r="R632" s="2849"/>
      <c r="S632" s="2849"/>
      <c r="T632" s="2849"/>
      <c r="U632" s="2849"/>
      <c r="V632" s="2849"/>
      <c r="W632" s="2849"/>
      <c r="X632" s="2849"/>
      <c r="Y632" s="2849"/>
      <c r="Z632" s="2849"/>
      <c r="AA632" s="2849"/>
      <c r="AB632" s="2849"/>
      <c r="AC632" s="2849"/>
      <c r="AD632" s="2849" t="s">
        <v>121</v>
      </c>
      <c r="AE632" s="2849"/>
      <c r="AF632" s="2849"/>
    </row>
    <row r="633" spans="1:32">
      <c r="A633" s="2845" t="s">
        <v>4505</v>
      </c>
      <c r="B633" s="2845" t="s">
        <v>4512</v>
      </c>
      <c r="C633" s="2845" t="s">
        <v>4513</v>
      </c>
      <c r="D633" s="2869" t="s">
        <v>4514</v>
      </c>
      <c r="E633" s="2869" t="s">
        <v>4515</v>
      </c>
      <c r="F633" s="2845" t="s">
        <v>4516</v>
      </c>
      <c r="G633" s="2845" t="s">
        <v>4517</v>
      </c>
      <c r="H633" s="2845">
        <v>3700</v>
      </c>
      <c r="I633" s="2849" t="s">
        <v>117</v>
      </c>
      <c r="J633" s="2849" t="s">
        <v>118</v>
      </c>
      <c r="K633" s="2849">
        <v>47</v>
      </c>
      <c r="L633" s="2849"/>
      <c r="M633" s="2850">
        <v>42215</v>
      </c>
      <c r="N633" s="2850">
        <v>42578</v>
      </c>
      <c r="O633" s="2850">
        <v>42956</v>
      </c>
      <c r="P633" s="2850">
        <v>43320</v>
      </c>
      <c r="Q633" s="2849"/>
      <c r="R633" s="2849"/>
      <c r="S633" s="2850">
        <v>44139</v>
      </c>
      <c r="T633" s="2850">
        <v>44335</v>
      </c>
      <c r="U633" s="2849"/>
      <c r="V633" s="2849"/>
      <c r="W633" s="2849"/>
      <c r="X633" s="2849"/>
      <c r="Y633" s="2849"/>
      <c r="Z633" s="2849"/>
      <c r="AA633" s="2849"/>
      <c r="AB633" s="2849"/>
      <c r="AC633" s="2849"/>
      <c r="AD633" s="2849" t="s">
        <v>121</v>
      </c>
      <c r="AE633" s="2849"/>
      <c r="AF633" s="2849"/>
    </row>
    <row r="634" spans="1:32" ht="15">
      <c r="A634" s="2852" t="s">
        <v>4518</v>
      </c>
      <c r="B634" s="2852" t="s">
        <v>4519</v>
      </c>
      <c r="C634" s="2852" t="s">
        <v>4520</v>
      </c>
      <c r="D634" s="2853" t="s">
        <v>4521</v>
      </c>
      <c r="E634" s="2853" t="s">
        <v>4522</v>
      </c>
      <c r="F634" s="2852" t="s">
        <v>4523</v>
      </c>
      <c r="G634" s="2852" t="s">
        <v>71</v>
      </c>
      <c r="H634" s="2852">
        <v>3676</v>
      </c>
      <c r="I634" s="2854" t="s">
        <v>220</v>
      </c>
      <c r="J634" s="2854" t="s">
        <v>118</v>
      </c>
      <c r="K634" s="2854">
        <v>10</v>
      </c>
      <c r="L634" s="2854"/>
      <c r="M634" s="2854"/>
      <c r="N634" s="2854"/>
      <c r="O634" s="2854"/>
      <c r="P634" s="2854"/>
      <c r="Q634" s="2854"/>
      <c r="R634" s="2854"/>
      <c r="S634" s="2854"/>
      <c r="T634" s="2854"/>
      <c r="U634" s="2854"/>
      <c r="V634" s="2854"/>
      <c r="W634" s="2855">
        <v>45247</v>
      </c>
      <c r="X634" s="2855"/>
      <c r="Y634" s="2854">
        <v>2023</v>
      </c>
      <c r="Z634" s="2854" t="s">
        <v>4524</v>
      </c>
      <c r="AA634" s="2866" t="s">
        <v>4525</v>
      </c>
      <c r="AB634" s="2854" t="s">
        <v>4526</v>
      </c>
      <c r="AC634" s="2854" t="s">
        <v>4527</v>
      </c>
      <c r="AD634" s="2854" t="s">
        <v>452</v>
      </c>
      <c r="AE634" s="2854" t="s">
        <v>4528</v>
      </c>
      <c r="AF634" s="2854"/>
    </row>
    <row r="635" spans="1:32">
      <c r="A635" s="2852" t="s">
        <v>4518</v>
      </c>
      <c r="B635" s="2852" t="s">
        <v>4529</v>
      </c>
      <c r="C635" s="2852" t="s">
        <v>4530</v>
      </c>
      <c r="D635" s="2853" t="s">
        <v>4531</v>
      </c>
      <c r="E635" s="2853" t="s">
        <v>4532</v>
      </c>
      <c r="F635" s="2852" t="s">
        <v>4533</v>
      </c>
      <c r="G635" s="2852" t="s">
        <v>71</v>
      </c>
      <c r="H635" s="2852">
        <v>3676</v>
      </c>
      <c r="I635" s="2854" t="s">
        <v>178</v>
      </c>
      <c r="J635" s="2854" t="s">
        <v>118</v>
      </c>
      <c r="K635" s="2854">
        <v>113</v>
      </c>
      <c r="L635" s="2854"/>
      <c r="M635" s="2855">
        <v>42334</v>
      </c>
      <c r="N635" s="2855">
        <v>42678</v>
      </c>
      <c r="O635" s="2855">
        <v>43027</v>
      </c>
      <c r="P635" s="2855">
        <v>43397</v>
      </c>
      <c r="Q635" s="2855">
        <v>43796</v>
      </c>
      <c r="R635" s="2854"/>
      <c r="S635" s="2855">
        <v>44167</v>
      </c>
      <c r="T635" s="2855"/>
      <c r="U635" s="2855">
        <v>44524</v>
      </c>
      <c r="V635" s="2855"/>
      <c r="W635" s="2855"/>
      <c r="X635" s="2855"/>
      <c r="Y635" s="2854">
        <v>2022</v>
      </c>
      <c r="Z635" s="2854" t="s">
        <v>4534</v>
      </c>
      <c r="AA635" s="2865" t="s">
        <v>4535</v>
      </c>
      <c r="AB635" s="2854" t="s">
        <v>4530</v>
      </c>
      <c r="AC635" s="2854" t="s">
        <v>239</v>
      </c>
      <c r="AD635" s="2854" t="s">
        <v>452</v>
      </c>
      <c r="AE635" s="2854" t="s">
        <v>4528</v>
      </c>
      <c r="AF635" s="2854"/>
    </row>
    <row r="636" spans="1:32">
      <c r="A636" s="2852" t="s">
        <v>4518</v>
      </c>
      <c r="B636" s="2852" t="s">
        <v>4536</v>
      </c>
      <c r="C636" s="2852" t="s">
        <v>4537</v>
      </c>
      <c r="D636" s="2853" t="s">
        <v>4538</v>
      </c>
      <c r="E636" s="2853" t="s">
        <v>4539</v>
      </c>
      <c r="F636" s="2852" t="s">
        <v>4540</v>
      </c>
      <c r="G636" s="2852" t="s">
        <v>71</v>
      </c>
      <c r="H636" s="2852">
        <v>3677</v>
      </c>
      <c r="I636" s="2854" t="s">
        <v>128</v>
      </c>
      <c r="J636" s="2854" t="s">
        <v>118</v>
      </c>
      <c r="K636" s="2854">
        <v>200</v>
      </c>
      <c r="L636" s="2854"/>
      <c r="M636" s="2855">
        <v>42334</v>
      </c>
      <c r="N636" s="2855">
        <v>42678</v>
      </c>
      <c r="O636" s="2854"/>
      <c r="P636" s="2855">
        <v>43398</v>
      </c>
      <c r="Q636" s="2855">
        <v>43690</v>
      </c>
      <c r="R636" s="2854"/>
      <c r="S636" s="2854"/>
      <c r="T636" s="2854"/>
      <c r="U636" s="2854"/>
      <c r="V636" s="2854"/>
      <c r="W636" s="2854"/>
      <c r="X636" s="2854"/>
      <c r="Y636" s="2854">
        <v>2022</v>
      </c>
      <c r="Z636" s="2854" t="s">
        <v>4541</v>
      </c>
      <c r="AA636" s="2865" t="s">
        <v>4542</v>
      </c>
      <c r="AB636" s="2854" t="s">
        <v>4537</v>
      </c>
      <c r="AC636" s="2854" t="s">
        <v>239</v>
      </c>
      <c r="AD636" s="2854" t="s">
        <v>452</v>
      </c>
      <c r="AE636" s="2854" t="s">
        <v>4528</v>
      </c>
      <c r="AF636" s="2854"/>
    </row>
    <row r="637" spans="1:32">
      <c r="A637" s="2852" t="s">
        <v>4518</v>
      </c>
      <c r="B637" s="2884" t="s">
        <v>4543</v>
      </c>
      <c r="C637" s="2852" t="s">
        <v>586</v>
      </c>
      <c r="D637" s="2852" t="s">
        <v>381</v>
      </c>
      <c r="E637" s="2853" t="s">
        <v>2286</v>
      </c>
      <c r="F637" s="2852" t="s">
        <v>4544</v>
      </c>
      <c r="G637" s="2852" t="s">
        <v>71</v>
      </c>
      <c r="H637" s="2852">
        <v>3677</v>
      </c>
      <c r="I637" s="2854" t="s">
        <v>359</v>
      </c>
      <c r="J637" s="2854" t="s">
        <v>118</v>
      </c>
      <c r="K637" s="2854">
        <v>49</v>
      </c>
      <c r="L637" s="2855">
        <v>41949</v>
      </c>
      <c r="M637" s="2855">
        <v>42285</v>
      </c>
      <c r="N637" s="2854"/>
      <c r="O637" s="2854"/>
      <c r="P637" s="2854"/>
      <c r="Q637" s="2854"/>
      <c r="R637" s="2854"/>
      <c r="S637" s="2854"/>
      <c r="T637" s="2854"/>
      <c r="U637" s="2854"/>
      <c r="V637" s="2854"/>
      <c r="W637" s="2854"/>
      <c r="X637" s="2854"/>
      <c r="Y637" s="2854"/>
      <c r="Z637" s="2854"/>
      <c r="AA637" s="2854"/>
      <c r="AB637" s="2854"/>
      <c r="AC637" s="2854"/>
      <c r="AD637" s="2854" t="s">
        <v>452</v>
      </c>
      <c r="AE637" s="2854" t="s">
        <v>4528</v>
      </c>
      <c r="AF637" s="2854"/>
    </row>
    <row r="638" spans="1:32">
      <c r="A638" s="2852" t="s">
        <v>4518</v>
      </c>
      <c r="B638" s="2852" t="s">
        <v>4545</v>
      </c>
      <c r="C638" s="2852" t="s">
        <v>4546</v>
      </c>
      <c r="D638" s="2853" t="s">
        <v>4547</v>
      </c>
      <c r="E638" s="2853" t="s">
        <v>4548</v>
      </c>
      <c r="F638" s="2852" t="s">
        <v>4549</v>
      </c>
      <c r="G638" s="2852" t="s">
        <v>71</v>
      </c>
      <c r="H638" s="2852">
        <v>3677</v>
      </c>
      <c r="I638" s="2854" t="s">
        <v>2315</v>
      </c>
      <c r="J638" s="2854" t="s">
        <v>118</v>
      </c>
      <c r="K638" s="2854"/>
      <c r="L638" s="2854"/>
      <c r="M638" s="2854"/>
      <c r="N638" s="2854"/>
      <c r="O638" s="2854"/>
      <c r="P638" s="2854"/>
      <c r="Q638" s="2854"/>
      <c r="R638" s="2854"/>
      <c r="S638" s="2854"/>
      <c r="T638" s="2854"/>
      <c r="U638" s="2854"/>
      <c r="V638" s="2854"/>
      <c r="W638" s="2854"/>
      <c r="X638" s="2854"/>
      <c r="Y638" s="2854"/>
      <c r="Z638" s="2854"/>
      <c r="AA638" s="2854"/>
      <c r="AB638" s="2854"/>
      <c r="AC638" s="2854"/>
      <c r="AD638" s="2854" t="s">
        <v>452</v>
      </c>
      <c r="AE638" s="2854" t="s">
        <v>4528</v>
      </c>
      <c r="AF638" s="2854"/>
    </row>
    <row r="639" spans="1:32">
      <c r="A639" s="2852" t="s">
        <v>4518</v>
      </c>
      <c r="B639" s="2852" t="s">
        <v>4550</v>
      </c>
      <c r="C639" s="2852" t="s">
        <v>4551</v>
      </c>
      <c r="D639" s="2853" t="s">
        <v>4552</v>
      </c>
      <c r="E639" s="2853" t="s">
        <v>4553</v>
      </c>
      <c r="F639" s="2852" t="s">
        <v>4554</v>
      </c>
      <c r="G639" s="2852" t="s">
        <v>71</v>
      </c>
      <c r="H639" s="2852">
        <v>3677</v>
      </c>
      <c r="I639" s="2854" t="s">
        <v>211</v>
      </c>
      <c r="J639" s="2854" t="s">
        <v>118</v>
      </c>
      <c r="K639" s="2854">
        <v>57</v>
      </c>
      <c r="L639" s="2854"/>
      <c r="M639" s="2854"/>
      <c r="N639" s="2854"/>
      <c r="O639" s="2854"/>
      <c r="P639" s="2854"/>
      <c r="Q639" s="2854"/>
      <c r="R639" s="2854"/>
      <c r="S639" s="2854"/>
      <c r="T639" s="2854"/>
      <c r="U639" s="2854"/>
      <c r="V639" s="2854"/>
      <c r="W639" s="2854"/>
      <c r="X639" s="2854"/>
      <c r="Y639" s="2854"/>
      <c r="Z639" s="2854"/>
      <c r="AA639" s="2854"/>
      <c r="AB639" s="2854"/>
      <c r="AC639" s="2854"/>
      <c r="AD639" s="2854" t="s">
        <v>452</v>
      </c>
      <c r="AE639" s="2854" t="s">
        <v>4528</v>
      </c>
      <c r="AF639" s="2854"/>
    </row>
    <row r="640" spans="1:32">
      <c r="A640" s="2852" t="s">
        <v>4518</v>
      </c>
      <c r="B640" s="2852" t="s">
        <v>4555</v>
      </c>
      <c r="C640" s="2852" t="s">
        <v>4556</v>
      </c>
      <c r="D640" s="2853" t="s">
        <v>4557</v>
      </c>
      <c r="E640" s="2853" t="s">
        <v>4558</v>
      </c>
      <c r="F640" s="2852" t="s">
        <v>4559</v>
      </c>
      <c r="G640" s="2852" t="s">
        <v>71</v>
      </c>
      <c r="H640" s="2852">
        <v>3677</v>
      </c>
      <c r="I640" s="2854" t="s">
        <v>117</v>
      </c>
      <c r="J640" s="2854" t="s">
        <v>118</v>
      </c>
      <c r="K640" s="2854">
        <v>75</v>
      </c>
      <c r="L640" s="2855">
        <v>41968</v>
      </c>
      <c r="M640" s="2855">
        <v>42334</v>
      </c>
      <c r="N640" s="2855">
        <v>42699</v>
      </c>
      <c r="O640" s="2854"/>
      <c r="P640" s="2854"/>
      <c r="Q640" s="2854"/>
      <c r="R640" s="2854"/>
      <c r="S640" s="2855">
        <v>44033</v>
      </c>
      <c r="T640" s="2855"/>
      <c r="U640" s="2855"/>
      <c r="V640" s="2855">
        <v>44791</v>
      </c>
      <c r="W640" s="2855"/>
      <c r="X640" s="2855"/>
      <c r="Y640" s="2854">
        <v>2022</v>
      </c>
      <c r="Z640" s="2854" t="s">
        <v>4560</v>
      </c>
      <c r="AA640" s="2865"/>
      <c r="AB640" s="2854" t="s">
        <v>4556</v>
      </c>
      <c r="AC640" s="2854" t="s">
        <v>239</v>
      </c>
      <c r="AD640" s="2854" t="s">
        <v>452</v>
      </c>
      <c r="AE640" s="2854" t="s">
        <v>4528</v>
      </c>
      <c r="AF640" s="2854"/>
    </row>
    <row r="641" spans="1:32" ht="15">
      <c r="A641" s="2845" t="s">
        <v>4561</v>
      </c>
      <c r="B641" s="2845" t="s">
        <v>4562</v>
      </c>
      <c r="C641" s="2845" t="s">
        <v>4563</v>
      </c>
      <c r="D641" s="2869" t="s">
        <v>4564</v>
      </c>
      <c r="E641" s="2869" t="s">
        <v>4565</v>
      </c>
      <c r="F641" s="2845" t="s">
        <v>4566</v>
      </c>
      <c r="G641" s="2845" t="s">
        <v>73</v>
      </c>
      <c r="H641" s="2845">
        <v>3280</v>
      </c>
      <c r="I641" s="2849" t="s">
        <v>117</v>
      </c>
      <c r="J641" s="2849" t="s">
        <v>118</v>
      </c>
      <c r="K641" s="2849">
        <v>93</v>
      </c>
      <c r="L641" s="2849"/>
      <c r="M641" s="2849"/>
      <c r="N641" s="2849"/>
      <c r="O641" s="2849"/>
      <c r="P641" s="2849"/>
      <c r="Q641" s="2850">
        <v>43672</v>
      </c>
      <c r="R641" s="2849"/>
      <c r="S641" s="2850">
        <v>44083</v>
      </c>
      <c r="T641" s="2850"/>
      <c r="U641" s="2849"/>
      <c r="V641" s="2849"/>
      <c r="W641" s="2849"/>
      <c r="X641" s="2849"/>
      <c r="Y641" s="2849">
        <v>2022</v>
      </c>
      <c r="Z641" s="2849" t="s">
        <v>4567</v>
      </c>
      <c r="AA641" s="2875" t="s">
        <v>4568</v>
      </c>
      <c r="AB641" s="2849" t="s">
        <v>4569</v>
      </c>
      <c r="AC641" s="2849" t="s">
        <v>239</v>
      </c>
      <c r="AD641" s="2849" t="s">
        <v>121</v>
      </c>
      <c r="AE641" s="2849"/>
      <c r="AF641" s="2849"/>
    </row>
    <row r="642" spans="1:32">
      <c r="A642" s="2845" t="s">
        <v>4561</v>
      </c>
      <c r="B642" s="2845" t="s">
        <v>4570</v>
      </c>
      <c r="C642" s="2845" t="s">
        <v>4571</v>
      </c>
      <c r="D642" s="2869" t="s">
        <v>4572</v>
      </c>
      <c r="E642" s="2869" t="s">
        <v>4573</v>
      </c>
      <c r="F642" s="2845" t="s">
        <v>4574</v>
      </c>
      <c r="G642" s="2845" t="s">
        <v>73</v>
      </c>
      <c r="H642" s="2845">
        <v>3280</v>
      </c>
      <c r="I642" s="2849" t="s">
        <v>128</v>
      </c>
      <c r="J642" s="2849" t="s">
        <v>118</v>
      </c>
      <c r="K642" s="2849">
        <v>186</v>
      </c>
      <c r="L642" s="2849"/>
      <c r="M642" s="2849"/>
      <c r="N642" s="2849"/>
      <c r="O642" s="2849"/>
      <c r="P642" s="2849"/>
      <c r="Q642" s="2849"/>
      <c r="R642" s="2849"/>
      <c r="S642" s="2849"/>
      <c r="T642" s="2849"/>
      <c r="U642" s="2849"/>
      <c r="V642" s="2849"/>
      <c r="W642" s="2849"/>
      <c r="X642" s="2849"/>
      <c r="Y642" s="2849"/>
      <c r="Z642" s="2849"/>
      <c r="AA642" s="2849"/>
      <c r="AB642" s="2849"/>
      <c r="AC642" s="2849"/>
      <c r="AD642" s="2849" t="s">
        <v>121</v>
      </c>
      <c r="AE642" s="2849"/>
      <c r="AF642" s="2849"/>
    </row>
    <row r="643" spans="1:32">
      <c r="A643" s="2845" t="s">
        <v>4561</v>
      </c>
      <c r="B643" s="2845" t="s">
        <v>4575</v>
      </c>
      <c r="C643" s="2845" t="s">
        <v>4576</v>
      </c>
      <c r="D643" s="2869" t="s">
        <v>4577</v>
      </c>
      <c r="E643" s="2869" t="s">
        <v>4578</v>
      </c>
      <c r="F643" s="2845" t="s">
        <v>4579</v>
      </c>
      <c r="G643" s="2845" t="s">
        <v>73</v>
      </c>
      <c r="H643" s="2845">
        <v>3280</v>
      </c>
      <c r="I643" s="2849" t="s">
        <v>178</v>
      </c>
      <c r="J643" s="2849" t="s">
        <v>118</v>
      </c>
      <c r="K643" s="2849">
        <v>7</v>
      </c>
      <c r="L643" s="2849"/>
      <c r="M643" s="2849"/>
      <c r="N643" s="2849"/>
      <c r="O643" s="2849"/>
      <c r="P643" s="2849"/>
      <c r="Q643" s="2849"/>
      <c r="R643" s="2849"/>
      <c r="S643" s="2849"/>
      <c r="T643" s="2849"/>
      <c r="U643" s="2849"/>
      <c r="V643" s="2849"/>
      <c r="W643" s="2849"/>
      <c r="X643" s="2849"/>
      <c r="Y643" s="2849"/>
      <c r="Z643" s="2849"/>
      <c r="AA643" s="2849"/>
      <c r="AB643" s="2849"/>
      <c r="AC643" s="2849"/>
      <c r="AD643" s="2849" t="s">
        <v>121</v>
      </c>
      <c r="AE643" s="2849"/>
      <c r="AF643" s="2849"/>
    </row>
    <row r="644" spans="1:32">
      <c r="A644" s="2845" t="s">
        <v>4561</v>
      </c>
      <c r="B644" s="2845" t="s">
        <v>4580</v>
      </c>
      <c r="C644" s="2845" t="s">
        <v>4581</v>
      </c>
      <c r="D644" s="2869" t="s">
        <v>4582</v>
      </c>
      <c r="E644" s="2869" t="s">
        <v>4583</v>
      </c>
      <c r="F644" s="2845" t="s">
        <v>4584</v>
      </c>
      <c r="G644" s="2845" t="s">
        <v>73</v>
      </c>
      <c r="H644" s="2845">
        <v>3280</v>
      </c>
      <c r="I644" s="2849" t="s">
        <v>211</v>
      </c>
      <c r="J644" s="2849" t="s">
        <v>118</v>
      </c>
      <c r="K644" s="2849">
        <v>20</v>
      </c>
      <c r="L644" s="2849"/>
      <c r="M644" s="2849"/>
      <c r="N644" s="2849"/>
      <c r="O644" s="2849"/>
      <c r="P644" s="2849"/>
      <c r="Q644" s="2849"/>
      <c r="R644" s="2849"/>
      <c r="S644" s="2849"/>
      <c r="T644" s="2849"/>
      <c r="U644" s="2849"/>
      <c r="V644" s="2849"/>
      <c r="W644" s="2849"/>
      <c r="X644" s="2849"/>
      <c r="Y644" s="2849"/>
      <c r="Z644" s="2849"/>
      <c r="AA644" s="2849"/>
      <c r="AB644" s="2849"/>
      <c r="AC644" s="2849"/>
      <c r="AD644" s="2849" t="s">
        <v>121</v>
      </c>
      <c r="AE644" s="2849"/>
      <c r="AF644" s="2849"/>
    </row>
    <row r="645" spans="1:32">
      <c r="A645" s="2845" t="s">
        <v>4561</v>
      </c>
      <c r="B645" s="2845" t="s">
        <v>4585</v>
      </c>
      <c r="C645" s="2845" t="s">
        <v>4586</v>
      </c>
      <c r="D645" s="2869" t="s">
        <v>4587</v>
      </c>
      <c r="E645" s="2869" t="s">
        <v>4588</v>
      </c>
      <c r="F645" s="2845" t="s">
        <v>4589</v>
      </c>
      <c r="G645" s="2845" t="s">
        <v>73</v>
      </c>
      <c r="H645" s="2845">
        <v>3280</v>
      </c>
      <c r="I645" s="2849" t="s">
        <v>117</v>
      </c>
      <c r="J645" s="2849" t="s">
        <v>118</v>
      </c>
      <c r="K645" s="2849">
        <v>184</v>
      </c>
      <c r="L645" s="2849"/>
      <c r="M645" s="2849"/>
      <c r="N645" s="2849"/>
      <c r="O645" s="2849"/>
      <c r="P645" s="2849"/>
      <c r="Q645" s="2849"/>
      <c r="R645" s="2849"/>
      <c r="S645" s="2849"/>
      <c r="T645" s="2849"/>
      <c r="U645" s="2849"/>
      <c r="V645" s="2849"/>
      <c r="W645" s="2849"/>
      <c r="X645" s="2849"/>
      <c r="Y645" s="2849"/>
      <c r="Z645" s="2849"/>
      <c r="AA645" s="2849"/>
      <c r="AB645" s="2849"/>
      <c r="AC645" s="2849"/>
      <c r="AD645" s="2849" t="s">
        <v>121</v>
      </c>
      <c r="AE645" s="2849"/>
      <c r="AF645" s="2849"/>
    </row>
    <row r="646" spans="1:32">
      <c r="A646" s="2852" t="s">
        <v>4590</v>
      </c>
      <c r="B646" s="2852" t="s">
        <v>4591</v>
      </c>
      <c r="C646" s="2852" t="s">
        <v>4592</v>
      </c>
      <c r="D646" s="2853" t="s">
        <v>4593</v>
      </c>
      <c r="E646" s="2853" t="s">
        <v>4594</v>
      </c>
      <c r="F646" s="2852" t="s">
        <v>4595</v>
      </c>
      <c r="G646" s="2852" t="s">
        <v>4596</v>
      </c>
      <c r="H646" s="2852">
        <v>3850</v>
      </c>
      <c r="I646" s="2854" t="s">
        <v>128</v>
      </c>
      <c r="J646" s="2854" t="s">
        <v>118</v>
      </c>
      <c r="K646" s="2854">
        <v>94</v>
      </c>
      <c r="L646" s="2855">
        <v>41780</v>
      </c>
      <c r="M646" s="2855">
        <v>42220</v>
      </c>
      <c r="N646" s="2855">
        <v>42591</v>
      </c>
      <c r="O646" s="2855">
        <v>42965</v>
      </c>
      <c r="P646" s="2855">
        <v>43329</v>
      </c>
      <c r="Q646" s="2855">
        <v>43692</v>
      </c>
      <c r="R646" s="2854"/>
      <c r="S646" s="2854"/>
      <c r="T646" s="2854"/>
      <c r="U646" s="2854"/>
      <c r="V646" s="2854"/>
      <c r="W646" s="2854"/>
      <c r="X646" s="2854"/>
      <c r="Y646" s="2854"/>
      <c r="Z646" s="2854" t="s">
        <v>4597</v>
      </c>
      <c r="AA646" s="2854" t="s">
        <v>4598</v>
      </c>
      <c r="AB646" s="2854" t="s">
        <v>4599</v>
      </c>
      <c r="AC646" s="2854"/>
      <c r="AD646" s="2854" t="s">
        <v>121</v>
      </c>
      <c r="AE646" s="2854"/>
      <c r="AF646" s="2854"/>
    </row>
    <row r="647" spans="1:32">
      <c r="A647" s="2852" t="s">
        <v>4590</v>
      </c>
      <c r="B647" s="2852" t="s">
        <v>4600</v>
      </c>
      <c r="C647" s="2852" t="s">
        <v>4601</v>
      </c>
      <c r="D647" s="2853" t="s">
        <v>4602</v>
      </c>
      <c r="E647" s="2853" t="s">
        <v>4603</v>
      </c>
      <c r="F647" s="2852" t="s">
        <v>4604</v>
      </c>
      <c r="G647" s="2852" t="s">
        <v>4596</v>
      </c>
      <c r="H647" s="2852">
        <v>3850</v>
      </c>
      <c r="I647" s="2854" t="s">
        <v>178</v>
      </c>
      <c r="J647" s="2854" t="s">
        <v>118</v>
      </c>
      <c r="K647" s="2854">
        <v>89</v>
      </c>
      <c r="L647" s="2854"/>
      <c r="M647" s="2855">
        <v>42221</v>
      </c>
      <c r="N647" s="2855">
        <v>42570</v>
      </c>
      <c r="O647" s="2854"/>
      <c r="P647" s="2854"/>
      <c r="Q647" s="2854"/>
      <c r="R647" s="2854"/>
      <c r="S647" s="2854"/>
      <c r="T647" s="2854"/>
      <c r="U647" s="2854"/>
      <c r="V647" s="2854"/>
      <c r="W647" s="2854"/>
      <c r="X647" s="2854"/>
      <c r="Y647" s="2854"/>
      <c r="Z647" s="2854" t="s">
        <v>4605</v>
      </c>
      <c r="AA647" s="2854" t="s">
        <v>4606</v>
      </c>
      <c r="AB647" s="2854"/>
      <c r="AC647" s="2854" t="s">
        <v>479</v>
      </c>
      <c r="AD647" s="2854" t="s">
        <v>121</v>
      </c>
      <c r="AE647" s="2854"/>
      <c r="AF647" s="2854"/>
    </row>
    <row r="648" spans="1:32" ht="15">
      <c r="A648" s="2852" t="s">
        <v>4590</v>
      </c>
      <c r="B648" s="2852" t="s">
        <v>4607</v>
      </c>
      <c r="C648" s="2852" t="s">
        <v>1494</v>
      </c>
      <c r="D648" s="2853" t="s">
        <v>4608</v>
      </c>
      <c r="E648" s="2853" t="s">
        <v>4609</v>
      </c>
      <c r="F648" s="2852" t="s">
        <v>4610</v>
      </c>
      <c r="G648" s="2852" t="s">
        <v>4611</v>
      </c>
      <c r="H648" s="2852">
        <v>3860</v>
      </c>
      <c r="I648" s="2854" t="s">
        <v>117</v>
      </c>
      <c r="J648" s="2854" t="s">
        <v>118</v>
      </c>
      <c r="K648" s="2854">
        <v>78</v>
      </c>
      <c r="L648" s="2854"/>
      <c r="M648" s="2855">
        <v>42200</v>
      </c>
      <c r="N648" s="2855">
        <v>42564</v>
      </c>
      <c r="O648" s="2855">
        <v>42964</v>
      </c>
      <c r="P648" s="2855">
        <v>43341</v>
      </c>
      <c r="Q648" s="2855">
        <v>43705</v>
      </c>
      <c r="R648" s="2854"/>
      <c r="S648" s="2855">
        <v>44132</v>
      </c>
      <c r="T648" s="2855">
        <v>44251</v>
      </c>
      <c r="U648" s="2854"/>
      <c r="V648" s="2854"/>
      <c r="W648" s="2855">
        <v>45243</v>
      </c>
      <c r="X648" s="2855"/>
      <c r="Y648" s="2854">
        <v>2023</v>
      </c>
      <c r="Z648" s="2854" t="s">
        <v>4612</v>
      </c>
      <c r="AA648" s="2866" t="s">
        <v>4613</v>
      </c>
      <c r="AB648" s="2854" t="s">
        <v>4614</v>
      </c>
      <c r="AC648" s="2854" t="s">
        <v>4615</v>
      </c>
      <c r="AD648" s="2854" t="s">
        <v>121</v>
      </c>
      <c r="AE648" s="2854"/>
      <c r="AF648" s="2854"/>
    </row>
    <row r="649" spans="1:32">
      <c r="A649" s="2852" t="s">
        <v>4590</v>
      </c>
      <c r="B649" s="2852" t="s">
        <v>4616</v>
      </c>
      <c r="C649" s="2852" t="s">
        <v>4617</v>
      </c>
      <c r="D649" s="2853" t="s">
        <v>4618</v>
      </c>
      <c r="E649" s="2853" t="s">
        <v>4619</v>
      </c>
      <c r="F649" s="2852" t="s">
        <v>4620</v>
      </c>
      <c r="G649" s="2852" t="s">
        <v>4596</v>
      </c>
      <c r="H649" s="2852">
        <v>3850</v>
      </c>
      <c r="I649" s="2854" t="s">
        <v>211</v>
      </c>
      <c r="J649" s="2854" t="s">
        <v>118</v>
      </c>
      <c r="K649" s="2854"/>
      <c r="L649" s="2854"/>
      <c r="M649" s="2854"/>
      <c r="N649" s="2854"/>
      <c r="O649" s="2854"/>
      <c r="P649" s="2854"/>
      <c r="Q649" s="2854"/>
      <c r="R649" s="2854"/>
      <c r="S649" s="2854"/>
      <c r="T649" s="2854"/>
      <c r="U649" s="2854"/>
      <c r="V649" s="2854"/>
      <c r="W649" s="2854"/>
      <c r="X649" s="2854"/>
      <c r="Y649" s="2854"/>
      <c r="Z649" s="2854"/>
      <c r="AA649" s="2854"/>
      <c r="AB649" s="2854"/>
      <c r="AC649" s="2854"/>
      <c r="AD649" s="2854" t="s">
        <v>121</v>
      </c>
      <c r="AE649" s="2854"/>
      <c r="AF649" s="2854"/>
    </row>
    <row r="650" spans="1:32">
      <c r="A650" s="2852" t="s">
        <v>4590</v>
      </c>
      <c r="B650" s="2852" t="s">
        <v>4621</v>
      </c>
      <c r="C650" s="2852" t="s">
        <v>4622</v>
      </c>
      <c r="D650" s="2853" t="s">
        <v>4623</v>
      </c>
      <c r="E650" s="2853" t="s">
        <v>4624</v>
      </c>
      <c r="F650" s="2852" t="s">
        <v>4625</v>
      </c>
      <c r="G650" s="2852" t="s">
        <v>4596</v>
      </c>
      <c r="H650" s="2852">
        <v>3850</v>
      </c>
      <c r="I650" s="2854" t="s">
        <v>117</v>
      </c>
      <c r="J650" s="2854" t="s">
        <v>118</v>
      </c>
      <c r="K650" s="2854">
        <v>78</v>
      </c>
      <c r="L650" s="2854"/>
      <c r="M650" s="2855">
        <v>42199</v>
      </c>
      <c r="N650" s="2855">
        <v>42590</v>
      </c>
      <c r="O650" s="2854"/>
      <c r="P650" s="2854"/>
      <c r="Q650" s="2854"/>
      <c r="R650" s="2854"/>
      <c r="S650" s="2854"/>
      <c r="T650" s="2854"/>
      <c r="U650" s="2854"/>
      <c r="V650" s="2854"/>
      <c r="W650" s="2854"/>
      <c r="X650" s="2854"/>
      <c r="Y650" s="2854"/>
      <c r="Z650" s="2854"/>
      <c r="AA650" s="2854"/>
      <c r="AB650" s="2854"/>
      <c r="AC650" s="2854"/>
      <c r="AD650" s="2854" t="s">
        <v>121</v>
      </c>
      <c r="AE650" s="2854"/>
      <c r="AF650" s="2854"/>
    </row>
    <row r="651" spans="1:32">
      <c r="A651" s="2852" t="s">
        <v>4590</v>
      </c>
      <c r="B651" s="2852" t="s">
        <v>4626</v>
      </c>
      <c r="C651" s="2852" t="s">
        <v>4627</v>
      </c>
      <c r="D651" s="2853" t="s">
        <v>4628</v>
      </c>
      <c r="E651" s="2853" t="s">
        <v>4629</v>
      </c>
      <c r="F651" s="2852" t="s">
        <v>4630</v>
      </c>
      <c r="G651" s="2852" t="s">
        <v>4631</v>
      </c>
      <c r="H651" s="2852">
        <v>3971</v>
      </c>
      <c r="I651" s="2854" t="s">
        <v>117</v>
      </c>
      <c r="J651" s="2854" t="s">
        <v>118</v>
      </c>
      <c r="K651" s="2854">
        <v>45</v>
      </c>
      <c r="L651" s="2854"/>
      <c r="M651" s="2854"/>
      <c r="N651" s="2854"/>
      <c r="O651" s="2854"/>
      <c r="P651" s="2854"/>
      <c r="Q651" s="2854"/>
      <c r="R651" s="2854"/>
      <c r="S651" s="2854"/>
      <c r="T651" s="2855"/>
      <c r="U651" s="2855">
        <v>44488</v>
      </c>
      <c r="V651" s="2854"/>
      <c r="W651" s="2854"/>
      <c r="X651" s="2854"/>
      <c r="Y651" s="2854"/>
      <c r="Z651" s="2854" t="s">
        <v>4632</v>
      </c>
      <c r="AA651" s="2865" t="s">
        <v>4633</v>
      </c>
      <c r="AB651" s="2854" t="s">
        <v>4634</v>
      </c>
      <c r="AC651" s="2854" t="s">
        <v>4635</v>
      </c>
      <c r="AD651" s="2854" t="s">
        <v>121</v>
      </c>
      <c r="AE651" s="2854"/>
      <c r="AF651" s="2854"/>
    </row>
    <row r="652" spans="1:32">
      <c r="A652" s="2845" t="s">
        <v>4636</v>
      </c>
      <c r="B652" s="2845" t="s">
        <v>4637</v>
      </c>
      <c r="C652" s="2845" t="s">
        <v>4638</v>
      </c>
      <c r="D652" s="2869" t="s">
        <v>4639</v>
      </c>
      <c r="E652" s="2869" t="s">
        <v>4640</v>
      </c>
      <c r="F652" s="2845" t="s">
        <v>4641</v>
      </c>
      <c r="G652" s="2845" t="s">
        <v>4642</v>
      </c>
      <c r="H652" s="2845">
        <v>3318</v>
      </c>
      <c r="I652" s="2849" t="s">
        <v>117</v>
      </c>
      <c r="J652" s="2849" t="s">
        <v>118</v>
      </c>
      <c r="K652" s="2849">
        <v>13</v>
      </c>
      <c r="L652" s="2850">
        <v>41890</v>
      </c>
      <c r="M652" s="2850">
        <v>42289</v>
      </c>
      <c r="N652" s="2849"/>
      <c r="O652" s="2849"/>
      <c r="P652" s="2850">
        <v>43182</v>
      </c>
      <c r="Q652" s="2850">
        <v>43543</v>
      </c>
      <c r="R652" s="2850">
        <v>43865</v>
      </c>
      <c r="S652" s="2849"/>
      <c r="T652" s="2850">
        <v>44231</v>
      </c>
      <c r="U652" s="2849"/>
      <c r="V652" s="2856">
        <v>44607</v>
      </c>
      <c r="W652" s="2850"/>
      <c r="X652" s="2850"/>
      <c r="Y652" s="2849">
        <v>2022</v>
      </c>
      <c r="Z652" s="2849" t="s">
        <v>4643</v>
      </c>
      <c r="AA652" s="2860" t="s">
        <v>4644</v>
      </c>
      <c r="AB652" s="2849" t="s">
        <v>4645</v>
      </c>
      <c r="AC652" s="2849" t="s">
        <v>4646</v>
      </c>
      <c r="AD652" s="2849" t="s">
        <v>121</v>
      </c>
      <c r="AE652" s="2849"/>
      <c r="AF652" s="2849"/>
    </row>
    <row r="653" spans="1:32">
      <c r="A653" s="2845" t="s">
        <v>4636</v>
      </c>
      <c r="B653" s="2845" t="s">
        <v>4647</v>
      </c>
      <c r="C653" s="2845" t="s">
        <v>4648</v>
      </c>
      <c r="D653" s="2869" t="s">
        <v>4649</v>
      </c>
      <c r="E653" s="2869" t="s">
        <v>4650</v>
      </c>
      <c r="F653" s="2845" t="s">
        <v>4651</v>
      </c>
      <c r="G653" s="2845" t="s">
        <v>4652</v>
      </c>
      <c r="H653" s="2845">
        <v>3412</v>
      </c>
      <c r="I653" s="2849" t="s">
        <v>117</v>
      </c>
      <c r="J653" s="2849" t="s">
        <v>118</v>
      </c>
      <c r="K653" s="2849">
        <v>7</v>
      </c>
      <c r="L653" s="2850">
        <v>41897</v>
      </c>
      <c r="M653" s="2850">
        <v>42289</v>
      </c>
      <c r="N653" s="2850">
        <v>42611</v>
      </c>
      <c r="O653" s="2850">
        <v>42990</v>
      </c>
      <c r="P653" s="2850">
        <v>43181</v>
      </c>
      <c r="Q653" s="2850">
        <v>43543</v>
      </c>
      <c r="R653" s="2850">
        <v>43865</v>
      </c>
      <c r="S653" s="2849"/>
      <c r="T653" s="2850">
        <v>44231</v>
      </c>
      <c r="U653" s="2849"/>
      <c r="V653" s="2850">
        <v>44607</v>
      </c>
      <c r="W653" s="2850"/>
      <c r="X653" s="2850"/>
      <c r="Y653" s="2849">
        <v>2022</v>
      </c>
      <c r="Z653" s="2849" t="s">
        <v>4653</v>
      </c>
      <c r="AA653" s="2849" t="s">
        <v>4654</v>
      </c>
      <c r="AB653" s="2849"/>
      <c r="AC653" s="2849"/>
      <c r="AD653" s="2849" t="s">
        <v>121</v>
      </c>
      <c r="AE653" s="2849"/>
      <c r="AF653" s="2849"/>
    </row>
    <row r="654" spans="1:32">
      <c r="A654" s="2845" t="s">
        <v>4636</v>
      </c>
      <c r="B654" s="2845" t="s">
        <v>4655</v>
      </c>
      <c r="C654" s="2845" t="s">
        <v>4656</v>
      </c>
      <c r="D654" s="2869" t="s">
        <v>4657</v>
      </c>
      <c r="E654" s="2869" t="s">
        <v>4658</v>
      </c>
      <c r="F654" s="2845" t="s">
        <v>4659</v>
      </c>
      <c r="G654" s="2845" t="s">
        <v>4660</v>
      </c>
      <c r="H654" s="2845">
        <v>3419</v>
      </c>
      <c r="I654" s="2849" t="s">
        <v>117</v>
      </c>
      <c r="J654" s="2849" t="s">
        <v>118</v>
      </c>
      <c r="K654" s="2849">
        <v>13</v>
      </c>
      <c r="L654" s="2850">
        <v>41936</v>
      </c>
      <c r="M654" s="2850">
        <v>42282</v>
      </c>
      <c r="N654" s="2850">
        <v>42566</v>
      </c>
      <c r="O654" s="2850">
        <v>42958</v>
      </c>
      <c r="P654" s="2850">
        <v>43231</v>
      </c>
      <c r="Q654" s="2849"/>
      <c r="R654" s="2849"/>
      <c r="S654" s="2849"/>
      <c r="T654" s="2849"/>
      <c r="U654" s="2850">
        <v>44530</v>
      </c>
      <c r="V654" s="2849"/>
      <c r="W654" s="2849"/>
      <c r="X654" s="2849"/>
      <c r="Y654" s="2849"/>
      <c r="Z654" s="2849" t="s">
        <v>4661</v>
      </c>
      <c r="AA654" s="2860" t="s">
        <v>4662</v>
      </c>
      <c r="AB654" s="2849" t="s">
        <v>4663</v>
      </c>
      <c r="AC654" s="2849" t="s">
        <v>1103</v>
      </c>
      <c r="AD654" s="2849" t="s">
        <v>121</v>
      </c>
      <c r="AE654" s="2849"/>
      <c r="AF654" s="2849"/>
    </row>
    <row r="655" spans="1:32">
      <c r="A655" s="2852" t="s">
        <v>4664</v>
      </c>
      <c r="B655" s="2852" t="s">
        <v>4665</v>
      </c>
      <c r="C655" s="2852" t="s">
        <v>750</v>
      </c>
      <c r="D655" s="2852" t="s">
        <v>504</v>
      </c>
      <c r="E655" s="2853" t="s">
        <v>751</v>
      </c>
      <c r="F655" s="2852" t="s">
        <v>4666</v>
      </c>
      <c r="G655" s="2852" t="s">
        <v>4667</v>
      </c>
      <c r="H655" s="2852">
        <v>3128</v>
      </c>
      <c r="I655" s="2854" t="s">
        <v>220</v>
      </c>
      <c r="J655" s="2854" t="s">
        <v>289</v>
      </c>
      <c r="K655" s="2854"/>
      <c r="L655" s="2854"/>
      <c r="M655" s="2854"/>
      <c r="N655" s="2854"/>
      <c r="O655" s="2854"/>
      <c r="P655" s="2854"/>
      <c r="Q655" s="2854"/>
      <c r="R655" s="2854"/>
      <c r="S655" s="2854"/>
      <c r="T655" s="2854"/>
      <c r="U655" s="2854"/>
      <c r="V655" s="2854"/>
      <c r="W655" s="2854"/>
      <c r="X655" s="2854"/>
      <c r="Y655" s="2854"/>
      <c r="Z655" s="2854"/>
      <c r="AA655" s="2854"/>
      <c r="AB655" s="2854"/>
      <c r="AC655" s="2854"/>
      <c r="AD655" s="2854" t="s">
        <v>121</v>
      </c>
      <c r="AE655" s="2854"/>
      <c r="AF655" s="2854"/>
    </row>
    <row r="656" spans="1:32">
      <c r="A656" s="2852" t="s">
        <v>4664</v>
      </c>
      <c r="B656" s="2852" t="s">
        <v>4668</v>
      </c>
      <c r="C656" s="2853" t="s">
        <v>4669</v>
      </c>
      <c r="D656" s="2853" t="s">
        <v>4670</v>
      </c>
      <c r="E656" s="2853" t="s">
        <v>4671</v>
      </c>
      <c r="F656" s="2884" t="s">
        <v>4672</v>
      </c>
      <c r="G656" s="2852" t="s">
        <v>4673</v>
      </c>
      <c r="H656" s="2852">
        <v>3151</v>
      </c>
      <c r="I656" s="2854" t="s">
        <v>117</v>
      </c>
      <c r="J656" s="2854" t="s">
        <v>289</v>
      </c>
      <c r="K656" s="2854"/>
      <c r="L656" s="2854"/>
      <c r="M656" s="2854"/>
      <c r="N656" s="2854"/>
      <c r="O656" s="2854"/>
      <c r="P656" s="2854"/>
      <c r="Q656" s="2854"/>
      <c r="R656" s="2854"/>
      <c r="S656" s="2854"/>
      <c r="T656" s="2854"/>
      <c r="U656" s="2854"/>
      <c r="V656" s="2854"/>
      <c r="W656" s="2854"/>
      <c r="X656" s="2854"/>
      <c r="Y656" s="2854"/>
      <c r="Z656" s="2854"/>
      <c r="AA656" s="2854"/>
      <c r="AB656" s="2854"/>
      <c r="AC656" s="2854"/>
      <c r="AD656" s="2854" t="s">
        <v>121</v>
      </c>
      <c r="AE656" s="2854"/>
      <c r="AF656" s="2854"/>
    </row>
    <row r="657" spans="1:32">
      <c r="A657" s="2852" t="s">
        <v>4664</v>
      </c>
      <c r="B657" s="2852" t="s">
        <v>4674</v>
      </c>
      <c r="C657" s="2852" t="s">
        <v>4675</v>
      </c>
      <c r="D657" s="2853" t="s">
        <v>4676</v>
      </c>
      <c r="E657" s="2853" t="s">
        <v>4677</v>
      </c>
      <c r="F657" s="2852" t="s">
        <v>4678</v>
      </c>
      <c r="G657" s="2852" t="s">
        <v>4679</v>
      </c>
      <c r="H657" s="2852">
        <v>3130</v>
      </c>
      <c r="I657" s="2854" t="s">
        <v>117</v>
      </c>
      <c r="J657" s="2854" t="s">
        <v>289</v>
      </c>
      <c r="K657" s="2854">
        <v>163</v>
      </c>
      <c r="L657" s="2854"/>
      <c r="M657" s="2854"/>
      <c r="N657" s="2854"/>
      <c r="O657" s="2854"/>
      <c r="P657" s="2854"/>
      <c r="Q657" s="2854"/>
      <c r="R657" s="2854"/>
      <c r="S657" s="2854"/>
      <c r="T657" s="2854"/>
      <c r="U657" s="2854"/>
      <c r="V657" s="2854"/>
      <c r="W657" s="2854"/>
      <c r="X657" s="2854"/>
      <c r="Y657" s="2854"/>
      <c r="Z657" s="2854"/>
      <c r="AA657" s="2854"/>
      <c r="AB657" s="2854"/>
      <c r="AC657" s="2854"/>
      <c r="AD657" s="2854" t="s">
        <v>121</v>
      </c>
      <c r="AE657" s="2854"/>
      <c r="AF657" s="2854"/>
    </row>
    <row r="658" spans="1:32">
      <c r="A658" s="2852" t="s">
        <v>4664</v>
      </c>
      <c r="B658" s="2852" t="s">
        <v>4680</v>
      </c>
      <c r="C658" s="2852" t="s">
        <v>4681</v>
      </c>
      <c r="D658" s="2853" t="s">
        <v>4682</v>
      </c>
      <c r="E658" s="2853" t="s">
        <v>4683</v>
      </c>
      <c r="F658" s="2852" t="s">
        <v>4684</v>
      </c>
      <c r="G658" s="2852" t="s">
        <v>4667</v>
      </c>
      <c r="H658" s="2852">
        <v>3128</v>
      </c>
      <c r="I658" s="2854" t="s">
        <v>117</v>
      </c>
      <c r="J658" s="2854" t="s">
        <v>289</v>
      </c>
      <c r="K658" s="2854">
        <v>250</v>
      </c>
      <c r="L658" s="2854"/>
      <c r="M658" s="2854"/>
      <c r="N658" s="2854"/>
      <c r="O658" s="2854"/>
      <c r="P658" s="2854"/>
      <c r="Q658" s="2854"/>
      <c r="R658" s="2854"/>
      <c r="S658" s="2854"/>
      <c r="T658" s="2855">
        <v>44235</v>
      </c>
      <c r="U658" s="2854"/>
      <c r="V658" s="2854"/>
      <c r="W658" s="2854"/>
      <c r="X658" s="2854"/>
      <c r="Y658" s="2854"/>
      <c r="Z658" s="2854" t="s">
        <v>4685</v>
      </c>
      <c r="AA658" s="2854" t="s">
        <v>4686</v>
      </c>
      <c r="AB658" s="2854" t="s">
        <v>4687</v>
      </c>
      <c r="AC658" s="2854" t="s">
        <v>239</v>
      </c>
      <c r="AD658" s="2854" t="s">
        <v>121</v>
      </c>
      <c r="AE658" s="2854"/>
      <c r="AF658" s="2854"/>
    </row>
    <row r="659" spans="1:32">
      <c r="A659" s="2852" t="s">
        <v>4664</v>
      </c>
      <c r="B659" s="2852" t="s">
        <v>4688</v>
      </c>
      <c r="C659" s="2885" t="s">
        <v>3195</v>
      </c>
      <c r="D659" s="2852" t="s">
        <v>381</v>
      </c>
      <c r="E659" s="2853" t="s">
        <v>3196</v>
      </c>
      <c r="F659" s="2852" t="s">
        <v>4689</v>
      </c>
      <c r="G659" s="2852" t="s">
        <v>4667</v>
      </c>
      <c r="H659" s="2852">
        <v>3128</v>
      </c>
      <c r="I659" s="2854" t="s">
        <v>359</v>
      </c>
      <c r="J659" s="2854" t="s">
        <v>289</v>
      </c>
      <c r="K659" s="2854"/>
      <c r="L659" s="2854"/>
      <c r="M659" s="2854"/>
      <c r="N659" s="2854"/>
      <c r="O659" s="2854"/>
      <c r="P659" s="2854"/>
      <c r="Q659" s="2854"/>
      <c r="R659" s="2854"/>
      <c r="S659" s="2854"/>
      <c r="T659" s="2854"/>
      <c r="U659" s="2854"/>
      <c r="V659" s="2854"/>
      <c r="W659" s="2854"/>
      <c r="X659" s="2854"/>
      <c r="Y659" s="2854"/>
      <c r="Z659" s="2854"/>
      <c r="AA659" s="2854"/>
      <c r="AB659" s="2854"/>
      <c r="AC659" s="2854"/>
      <c r="AD659" s="2854" t="s">
        <v>121</v>
      </c>
      <c r="AE659" s="2854"/>
      <c r="AF659" s="2854"/>
    </row>
    <row r="660" spans="1:32">
      <c r="A660" s="2852" t="s">
        <v>4664</v>
      </c>
      <c r="B660" s="2852" t="s">
        <v>4690</v>
      </c>
      <c r="C660" s="2885" t="s">
        <v>3195</v>
      </c>
      <c r="D660" s="2852" t="s">
        <v>381</v>
      </c>
      <c r="E660" s="2853" t="s">
        <v>3196</v>
      </c>
      <c r="F660" s="2852" t="s">
        <v>4691</v>
      </c>
      <c r="G660" s="2852" t="s">
        <v>4667</v>
      </c>
      <c r="H660" s="2852">
        <v>3128</v>
      </c>
      <c r="I660" s="2854" t="s">
        <v>359</v>
      </c>
      <c r="J660" s="2854" t="s">
        <v>289</v>
      </c>
      <c r="K660" s="2854"/>
      <c r="L660" s="2854"/>
      <c r="M660" s="2855">
        <v>42073</v>
      </c>
      <c r="N660" s="2855">
        <v>42445</v>
      </c>
      <c r="O660" s="2854"/>
      <c r="P660" s="2854"/>
      <c r="Q660" s="2854"/>
      <c r="R660" s="2854"/>
      <c r="S660" s="2854"/>
      <c r="T660" s="2854"/>
      <c r="U660" s="2854"/>
      <c r="V660" s="2854"/>
      <c r="W660" s="2854"/>
      <c r="X660" s="2854"/>
      <c r="Y660" s="2854"/>
      <c r="Z660" s="2854"/>
      <c r="AA660" s="2854"/>
      <c r="AB660" s="2854"/>
      <c r="AC660" s="2854"/>
      <c r="AD660" s="2854" t="s">
        <v>121</v>
      </c>
      <c r="AE660" s="2854"/>
      <c r="AF660" s="2854"/>
    </row>
    <row r="661" spans="1:32">
      <c r="A661" s="2852" t="s">
        <v>4664</v>
      </c>
      <c r="B661" s="2852" t="s">
        <v>4692</v>
      </c>
      <c r="C661" s="2852" t="s">
        <v>4693</v>
      </c>
      <c r="D661" s="2853" t="s">
        <v>4694</v>
      </c>
      <c r="E661" s="2853" t="s">
        <v>4695</v>
      </c>
      <c r="F661" s="2852" t="s">
        <v>4696</v>
      </c>
      <c r="G661" s="2852" t="s">
        <v>4697</v>
      </c>
      <c r="H661" s="2852">
        <v>3129</v>
      </c>
      <c r="I661" s="2854" t="s">
        <v>117</v>
      </c>
      <c r="J661" s="2854" t="s">
        <v>289</v>
      </c>
      <c r="K661" s="2854">
        <v>125</v>
      </c>
      <c r="L661" s="2854"/>
      <c r="M661" s="2854"/>
      <c r="N661" s="2854"/>
      <c r="O661" s="2854"/>
      <c r="P661" s="2854"/>
      <c r="Q661" s="2854"/>
      <c r="R661" s="2854"/>
      <c r="S661" s="2854"/>
      <c r="T661" s="2854"/>
      <c r="U661" s="2854"/>
      <c r="V661" s="2854"/>
      <c r="W661" s="2854"/>
      <c r="X661" s="2854"/>
      <c r="Y661" s="2854"/>
      <c r="Z661" s="2854"/>
      <c r="AA661" s="2854"/>
      <c r="AB661" s="2854"/>
      <c r="AC661" s="2854"/>
      <c r="AD661" s="2854" t="s">
        <v>121</v>
      </c>
      <c r="AE661" s="2854"/>
      <c r="AF661" s="2854"/>
    </row>
    <row r="662" spans="1:32" ht="15">
      <c r="A662" s="2852" t="s">
        <v>4664</v>
      </c>
      <c r="B662" s="2852" t="s">
        <v>4698</v>
      </c>
      <c r="C662" s="2853" t="s">
        <v>4699</v>
      </c>
      <c r="D662" s="2853" t="s">
        <v>4700</v>
      </c>
      <c r="E662" s="2853" t="s">
        <v>4701</v>
      </c>
      <c r="F662" s="2852" t="s">
        <v>4702</v>
      </c>
      <c r="G662" s="2852" t="s">
        <v>4673</v>
      </c>
      <c r="H662" s="2852">
        <v>3151</v>
      </c>
      <c r="I662" s="2854" t="s">
        <v>211</v>
      </c>
      <c r="J662" s="2854" t="s">
        <v>289</v>
      </c>
      <c r="K662" s="2854"/>
      <c r="L662" s="2854"/>
      <c r="M662" s="2854"/>
      <c r="N662" s="2854"/>
      <c r="O662" s="2854"/>
      <c r="P662" s="2854"/>
      <c r="Q662" s="2854"/>
      <c r="R662" s="2854"/>
      <c r="S662" s="2854"/>
      <c r="T662" s="2854"/>
      <c r="U662" s="2854"/>
      <c r="V662" s="2854"/>
      <c r="W662" s="2854"/>
      <c r="X662" s="2854"/>
      <c r="Y662" s="2854"/>
      <c r="Z662" s="2854"/>
      <c r="AA662" s="2854"/>
      <c r="AB662" s="2854"/>
      <c r="AC662" s="2854"/>
      <c r="AD662" s="2854" t="s">
        <v>121</v>
      </c>
      <c r="AE662" s="2854"/>
      <c r="AF662" s="2866"/>
    </row>
    <row r="663" spans="1:32" ht="15">
      <c r="A663" s="2852" t="s">
        <v>4664</v>
      </c>
      <c r="B663" s="2852" t="s">
        <v>4703</v>
      </c>
      <c r="C663" s="2852" t="s">
        <v>4704</v>
      </c>
      <c r="D663" s="2853" t="s">
        <v>4705</v>
      </c>
      <c r="E663" s="2853" t="s">
        <v>4706</v>
      </c>
      <c r="F663" s="2852" t="s">
        <v>4707</v>
      </c>
      <c r="G663" s="2852" t="s">
        <v>4708</v>
      </c>
      <c r="H663" s="2852">
        <v>3133</v>
      </c>
      <c r="I663" s="2854" t="s">
        <v>128</v>
      </c>
      <c r="J663" s="2854" t="s">
        <v>289</v>
      </c>
      <c r="K663" s="2854">
        <v>200</v>
      </c>
      <c r="L663" s="2854"/>
      <c r="M663" s="2855">
        <v>42055</v>
      </c>
      <c r="N663" s="2854"/>
      <c r="O663" s="2854"/>
      <c r="P663" s="2854"/>
      <c r="Q663" s="2854"/>
      <c r="R663" s="2854"/>
      <c r="S663" s="2854"/>
      <c r="T663" s="2855">
        <v>44508</v>
      </c>
      <c r="U663" s="2854"/>
      <c r="V663" s="2855">
        <v>44728</v>
      </c>
      <c r="W663" s="2855">
        <v>45125</v>
      </c>
      <c r="X663" s="2855"/>
      <c r="Y663" s="2854">
        <v>2023</v>
      </c>
      <c r="Z663" s="2854" t="s">
        <v>4709</v>
      </c>
      <c r="AA663" s="2866" t="s">
        <v>4710</v>
      </c>
      <c r="AB663" s="2854"/>
      <c r="AC663" s="2854"/>
      <c r="AD663" s="2854" t="s">
        <v>121</v>
      </c>
      <c r="AE663" s="2854"/>
      <c r="AF663" s="2854" t="s">
        <v>4711</v>
      </c>
    </row>
    <row r="664" spans="1:32">
      <c r="A664" s="2852" t="s">
        <v>4664</v>
      </c>
      <c r="B664" s="2852" t="s">
        <v>4712</v>
      </c>
      <c r="C664" s="2852" t="s">
        <v>4713</v>
      </c>
      <c r="D664" s="2853" t="s">
        <v>4714</v>
      </c>
      <c r="E664" s="2853" t="s">
        <v>4715</v>
      </c>
      <c r="F664" s="2852" t="s">
        <v>4716</v>
      </c>
      <c r="G664" s="2852" t="s">
        <v>4673</v>
      </c>
      <c r="H664" s="2852">
        <v>3151</v>
      </c>
      <c r="I664" s="2854" t="s">
        <v>117</v>
      </c>
      <c r="J664" s="2854" t="s">
        <v>289</v>
      </c>
      <c r="K664" s="2854"/>
      <c r="L664" s="2854"/>
      <c r="M664" s="2855">
        <v>42237</v>
      </c>
      <c r="N664" s="2855">
        <v>42544</v>
      </c>
      <c r="O664" s="2855">
        <v>43062</v>
      </c>
      <c r="P664" s="2855">
        <v>43322</v>
      </c>
      <c r="Q664" s="2855">
        <v>43678</v>
      </c>
      <c r="R664" s="2854"/>
      <c r="S664" s="2855">
        <v>44169</v>
      </c>
      <c r="T664" s="2855"/>
      <c r="U664" s="2854"/>
      <c r="V664" s="2856">
        <v>44641</v>
      </c>
      <c r="W664" s="2855"/>
      <c r="X664" s="2855"/>
      <c r="Y664" s="2854"/>
      <c r="Z664" s="2854" t="s">
        <v>4717</v>
      </c>
      <c r="AA664" s="2854" t="s">
        <v>4718</v>
      </c>
      <c r="AB664" s="2854" t="s">
        <v>4719</v>
      </c>
      <c r="AC664" s="2854"/>
      <c r="AD664" s="2854" t="s">
        <v>121</v>
      </c>
      <c r="AE664" s="2854"/>
      <c r="AF664" s="2854"/>
    </row>
    <row r="665" spans="1:32">
      <c r="A665" s="2852" t="s">
        <v>4664</v>
      </c>
      <c r="B665" s="2852" t="s">
        <v>4720</v>
      </c>
      <c r="C665" s="2852" t="s">
        <v>4721</v>
      </c>
      <c r="D665" s="2853" t="s">
        <v>4722</v>
      </c>
      <c r="E665" s="2853" t="s">
        <v>4723</v>
      </c>
      <c r="F665" s="2852" t="s">
        <v>4724</v>
      </c>
      <c r="G665" s="2852" t="s">
        <v>4667</v>
      </c>
      <c r="H665" s="2852">
        <v>3128</v>
      </c>
      <c r="I665" s="2854" t="s">
        <v>117</v>
      </c>
      <c r="J665" s="2854" t="s">
        <v>289</v>
      </c>
      <c r="K665" s="2854">
        <v>64</v>
      </c>
      <c r="L665" s="2854"/>
      <c r="M665" s="2854"/>
      <c r="N665" s="2854"/>
      <c r="O665" s="2854"/>
      <c r="P665" s="2854"/>
      <c r="Q665" s="2854"/>
      <c r="R665" s="2854"/>
      <c r="S665" s="2854"/>
      <c r="T665" s="2854"/>
      <c r="U665" s="2854"/>
      <c r="V665" s="2854"/>
      <c r="W665" s="2854"/>
      <c r="X665" s="2854"/>
      <c r="Y665" s="2854">
        <v>2022</v>
      </c>
      <c r="Z665" s="2854" t="s">
        <v>4725</v>
      </c>
      <c r="AA665" s="2865" t="s">
        <v>4726</v>
      </c>
      <c r="AB665" s="2854"/>
      <c r="AC665" s="2854" t="s">
        <v>4727</v>
      </c>
      <c r="AD665" s="2854" t="s">
        <v>121</v>
      </c>
      <c r="AE665" s="2854"/>
      <c r="AF665" s="2854"/>
    </row>
    <row r="666" spans="1:32">
      <c r="A666" s="2852" t="s">
        <v>4664</v>
      </c>
      <c r="B666" s="2852" t="s">
        <v>4728</v>
      </c>
      <c r="C666" s="2852" t="s">
        <v>4729</v>
      </c>
      <c r="D666" s="2853" t="s">
        <v>4730</v>
      </c>
      <c r="E666" s="2853" t="s">
        <v>4731</v>
      </c>
      <c r="F666" s="2852" t="s">
        <v>4732</v>
      </c>
      <c r="G666" s="2852" t="s">
        <v>4697</v>
      </c>
      <c r="H666" s="2852">
        <v>3129</v>
      </c>
      <c r="I666" s="2854" t="s">
        <v>117</v>
      </c>
      <c r="J666" s="2854" t="s">
        <v>289</v>
      </c>
      <c r="K666" s="2854">
        <v>140</v>
      </c>
      <c r="L666" s="2854"/>
      <c r="M666" s="2854"/>
      <c r="N666" s="2855">
        <v>42492</v>
      </c>
      <c r="O666" s="2855">
        <v>42863</v>
      </c>
      <c r="P666" s="2854"/>
      <c r="Q666" s="2854"/>
      <c r="R666" s="2854"/>
      <c r="S666" s="2855">
        <v>44088</v>
      </c>
      <c r="T666" s="2855"/>
      <c r="U666" s="2854"/>
      <c r="V666" s="2854"/>
      <c r="W666" s="2854"/>
      <c r="X666" s="2854"/>
      <c r="Y666" s="2854"/>
      <c r="Z666" s="2854"/>
      <c r="AA666" s="2854"/>
      <c r="AB666" s="2854"/>
      <c r="AC666" s="2854"/>
      <c r="AD666" s="2854" t="s">
        <v>121</v>
      </c>
      <c r="AE666" s="2854"/>
      <c r="AF666" s="2854"/>
    </row>
    <row r="667" spans="1:32">
      <c r="A667" s="2852" t="s">
        <v>4664</v>
      </c>
      <c r="B667" s="2852" t="s">
        <v>4733</v>
      </c>
      <c r="C667" s="2852" t="s">
        <v>4734</v>
      </c>
      <c r="D667" s="2852" t="s">
        <v>381</v>
      </c>
      <c r="E667" s="2853" t="s">
        <v>4735</v>
      </c>
      <c r="F667" s="2852" t="s">
        <v>4736</v>
      </c>
      <c r="G667" s="2852" t="s">
        <v>4737</v>
      </c>
      <c r="H667" s="2852">
        <v>3125</v>
      </c>
      <c r="I667" s="2854" t="s">
        <v>178</v>
      </c>
      <c r="J667" s="2854" t="s">
        <v>289</v>
      </c>
      <c r="K667" s="2854">
        <v>99</v>
      </c>
      <c r="L667" s="2854"/>
      <c r="M667" s="2854"/>
      <c r="N667" s="2854"/>
      <c r="O667" s="2854"/>
      <c r="P667" s="2854"/>
      <c r="Q667" s="2854"/>
      <c r="R667" s="2854"/>
      <c r="S667" s="2854"/>
      <c r="T667" s="2854"/>
      <c r="U667" s="2854"/>
      <c r="V667" s="2854"/>
      <c r="W667" s="2854"/>
      <c r="X667" s="2854"/>
      <c r="Y667" s="2854"/>
      <c r="Z667" s="2854"/>
      <c r="AA667" s="2854"/>
      <c r="AB667" s="2854"/>
      <c r="AC667" s="2854"/>
      <c r="AD667" s="2854" t="s">
        <v>121</v>
      </c>
      <c r="AE667" s="2854"/>
      <c r="AF667" s="2854"/>
    </row>
    <row r="668" spans="1:32">
      <c r="A668" s="2852" t="s">
        <v>4664</v>
      </c>
      <c r="B668" s="2852" t="s">
        <v>4738</v>
      </c>
      <c r="C668" s="2852" t="s">
        <v>4739</v>
      </c>
      <c r="D668" s="2853" t="s">
        <v>4740</v>
      </c>
      <c r="E668" s="2853" t="s">
        <v>4741</v>
      </c>
      <c r="F668" s="2852" t="s">
        <v>4742</v>
      </c>
      <c r="G668" s="2852" t="s">
        <v>4743</v>
      </c>
      <c r="H668" s="2852">
        <v>3132</v>
      </c>
      <c r="I668" s="2854" t="s">
        <v>117</v>
      </c>
      <c r="J668" s="2854" t="s">
        <v>289</v>
      </c>
      <c r="K668" s="2854">
        <v>60</v>
      </c>
      <c r="L668" s="2854"/>
      <c r="M668" s="2855">
        <v>42235</v>
      </c>
      <c r="N668" s="2855">
        <v>42573</v>
      </c>
      <c r="O668" s="2855">
        <v>42964</v>
      </c>
      <c r="P668" s="2855">
        <v>43306</v>
      </c>
      <c r="Q668" s="2855">
        <v>43671</v>
      </c>
      <c r="R668" s="2854"/>
      <c r="S668" s="2855">
        <v>44050</v>
      </c>
      <c r="T668" s="2855"/>
      <c r="U668" s="2854"/>
      <c r="V668" s="2855">
        <v>44769</v>
      </c>
      <c r="W668" s="2855">
        <v>45127</v>
      </c>
      <c r="X668" s="2855"/>
      <c r="Y668" s="2854">
        <v>2022</v>
      </c>
      <c r="Z668" s="2854" t="s">
        <v>4744</v>
      </c>
      <c r="AA668" s="2854" t="s">
        <v>4745</v>
      </c>
      <c r="AB668" s="2854" t="s">
        <v>4739</v>
      </c>
      <c r="AC668" s="2854" t="s">
        <v>239</v>
      </c>
      <c r="AD668" s="2854" t="s">
        <v>121</v>
      </c>
      <c r="AE668" s="2854"/>
      <c r="AF668" s="2854"/>
    </row>
    <row r="669" spans="1:32">
      <c r="A669" s="2852" t="s">
        <v>4664</v>
      </c>
      <c r="B669" s="2852" t="s">
        <v>4746</v>
      </c>
      <c r="C669" s="2852" t="s">
        <v>4747</v>
      </c>
      <c r="D669" s="2853" t="s">
        <v>4748</v>
      </c>
      <c r="E669" s="2853" t="s">
        <v>4749</v>
      </c>
      <c r="F669" s="2852" t="s">
        <v>4750</v>
      </c>
      <c r="G669" s="2852" t="s">
        <v>4751</v>
      </c>
      <c r="H669" s="2852">
        <v>3131</v>
      </c>
      <c r="I669" s="2854" t="s">
        <v>178</v>
      </c>
      <c r="J669" s="2854" t="s">
        <v>289</v>
      </c>
      <c r="K669" s="2854">
        <v>19</v>
      </c>
      <c r="L669" s="2854"/>
      <c r="M669" s="2854"/>
      <c r="N669" s="2854"/>
      <c r="O669" s="2854"/>
      <c r="P669" s="2854"/>
      <c r="Q669" s="2854"/>
      <c r="R669" s="2854"/>
      <c r="S669" s="2854"/>
      <c r="T669" s="2854"/>
      <c r="U669" s="2854"/>
      <c r="V669" s="2856">
        <v>44638</v>
      </c>
      <c r="W669" s="2855"/>
      <c r="X669" s="2855"/>
      <c r="Y669" s="2854">
        <v>2022</v>
      </c>
      <c r="Z669" s="2854" t="s">
        <v>4752</v>
      </c>
      <c r="AA669" s="2865" t="s">
        <v>4753</v>
      </c>
      <c r="AB669" s="2854" t="s">
        <v>4747</v>
      </c>
      <c r="AC669" s="2854" t="s">
        <v>4754</v>
      </c>
      <c r="AD669" s="2854" t="s">
        <v>121</v>
      </c>
      <c r="AE669" s="2854"/>
      <c r="AF669" s="2854"/>
    </row>
    <row r="670" spans="1:32">
      <c r="A670" s="2852" t="s">
        <v>4664</v>
      </c>
      <c r="B670" s="2852" t="s">
        <v>4755</v>
      </c>
      <c r="C670" s="2852" t="s">
        <v>4756</v>
      </c>
      <c r="D670" s="2853" t="s">
        <v>4757</v>
      </c>
      <c r="E670" s="2853" t="s">
        <v>4758</v>
      </c>
      <c r="F670" s="2852" t="s">
        <v>4759</v>
      </c>
      <c r="G670" s="2852" t="s">
        <v>4667</v>
      </c>
      <c r="H670" s="2852">
        <v>3128</v>
      </c>
      <c r="I670" s="2854" t="s">
        <v>128</v>
      </c>
      <c r="J670" s="2854" t="s">
        <v>289</v>
      </c>
      <c r="K670" s="2854">
        <v>158</v>
      </c>
      <c r="L670" s="2854"/>
      <c r="M670" s="2854"/>
      <c r="N670" s="2854"/>
      <c r="O670" s="2854"/>
      <c r="P670" s="2854"/>
      <c r="Q670" s="2854"/>
      <c r="R670" s="2854"/>
      <c r="S670" s="2855">
        <v>44077</v>
      </c>
      <c r="T670" s="2855"/>
      <c r="U670" s="2854"/>
      <c r="V670" s="2854"/>
      <c r="W670" s="2854"/>
      <c r="X670" s="2854"/>
      <c r="Y670" s="2854"/>
      <c r="Z670" s="2854" t="s">
        <v>4760</v>
      </c>
      <c r="AA670" s="2854" t="s">
        <v>4761</v>
      </c>
      <c r="AB670" s="2854"/>
      <c r="AC670" s="2854" t="s">
        <v>4762</v>
      </c>
      <c r="AD670" s="2854" t="s">
        <v>121</v>
      </c>
      <c r="AE670" s="2854"/>
      <c r="AF670" s="2854"/>
    </row>
    <row r="671" spans="1:32">
      <c r="A671" s="2852" t="s">
        <v>4664</v>
      </c>
      <c r="B671" s="2852" t="s">
        <v>4763</v>
      </c>
      <c r="C671" s="2852" t="s">
        <v>4764</v>
      </c>
      <c r="D671" s="2853" t="s">
        <v>4765</v>
      </c>
      <c r="E671" s="2853" t="s">
        <v>4766</v>
      </c>
      <c r="F671" s="2852" t="s">
        <v>4767</v>
      </c>
      <c r="G671" s="2852" t="s">
        <v>4737</v>
      </c>
      <c r="H671" s="2852">
        <v>3125</v>
      </c>
      <c r="I671" s="2854" t="s">
        <v>178</v>
      </c>
      <c r="J671" s="2854" t="s">
        <v>289</v>
      </c>
      <c r="K671" s="2854">
        <v>166</v>
      </c>
      <c r="L671" s="2854"/>
      <c r="M671" s="2854"/>
      <c r="N671" s="2854"/>
      <c r="O671" s="2854"/>
      <c r="P671" s="2854"/>
      <c r="Q671" s="2854"/>
      <c r="R671" s="2854"/>
      <c r="S671" s="2854"/>
      <c r="T671" s="2854"/>
      <c r="U671" s="2854"/>
      <c r="V671" s="2854"/>
      <c r="W671" s="2854"/>
      <c r="X671" s="2854"/>
      <c r="Y671" s="2854"/>
      <c r="Z671" s="2854"/>
      <c r="AA671" s="2854"/>
      <c r="AB671" s="2854"/>
      <c r="AC671" s="2854"/>
      <c r="AD671" s="2854" t="s">
        <v>121</v>
      </c>
      <c r="AE671" s="2854"/>
      <c r="AF671" s="2854"/>
    </row>
    <row r="672" spans="1:32">
      <c r="A672" s="2852" t="s">
        <v>4664</v>
      </c>
      <c r="B672" s="2852" t="s">
        <v>4768</v>
      </c>
      <c r="C672" s="2898" t="s">
        <v>4769</v>
      </c>
      <c r="D672" s="2853" t="s">
        <v>4770</v>
      </c>
      <c r="E672" s="2853" t="s">
        <v>4771</v>
      </c>
      <c r="F672" s="2852" t="s">
        <v>4772</v>
      </c>
      <c r="G672" s="2852" t="s">
        <v>4773</v>
      </c>
      <c r="H672" s="2852">
        <v>3133</v>
      </c>
      <c r="I672" s="2854" t="s">
        <v>117</v>
      </c>
      <c r="J672" s="2854" t="s">
        <v>289</v>
      </c>
      <c r="K672" s="2854">
        <v>198</v>
      </c>
      <c r="L672" s="2854"/>
      <c r="M672" s="2854"/>
      <c r="N672" s="2854"/>
      <c r="O672" s="2854"/>
      <c r="P672" s="2854"/>
      <c r="Q672" s="2854"/>
      <c r="R672" s="2854"/>
      <c r="S672" s="2854"/>
      <c r="T672" s="2854"/>
      <c r="U672" s="2854"/>
      <c r="V672" s="2854"/>
      <c r="W672" s="2854"/>
      <c r="X672" s="2854"/>
      <c r="Y672" s="2854"/>
      <c r="Z672" s="2854"/>
      <c r="AA672" s="2854"/>
      <c r="AB672" s="2854"/>
      <c r="AC672" s="2854"/>
      <c r="AD672" s="2854" t="s">
        <v>121</v>
      </c>
      <c r="AE672" s="2854"/>
      <c r="AF672" s="2854"/>
    </row>
    <row r="673" spans="1:32">
      <c r="A673" s="2852" t="s">
        <v>4664</v>
      </c>
      <c r="B673" s="2852" t="s">
        <v>4774</v>
      </c>
      <c r="C673" s="2853" t="s">
        <v>4775</v>
      </c>
      <c r="D673" s="2853" t="s">
        <v>4776</v>
      </c>
      <c r="E673" s="2853" t="s">
        <v>4777</v>
      </c>
      <c r="F673" s="2852" t="s">
        <v>4778</v>
      </c>
      <c r="G673" s="2852" t="s">
        <v>4708</v>
      </c>
      <c r="H673" s="2852">
        <v>3133</v>
      </c>
      <c r="I673" s="2854" t="s">
        <v>211</v>
      </c>
      <c r="J673" s="2854" t="s">
        <v>289</v>
      </c>
      <c r="K673" s="2854"/>
      <c r="L673" s="2854"/>
      <c r="M673" s="2854"/>
      <c r="N673" s="2854"/>
      <c r="O673" s="2854"/>
      <c r="P673" s="2854"/>
      <c r="Q673" s="2854"/>
      <c r="R673" s="2854"/>
      <c r="S673" s="2854"/>
      <c r="T673" s="2854"/>
      <c r="U673" s="2854"/>
      <c r="V673" s="2854"/>
      <c r="W673" s="2854"/>
      <c r="X673" s="2854"/>
      <c r="Y673" s="2854"/>
      <c r="Z673" s="2854"/>
      <c r="AA673" s="2854"/>
      <c r="AB673" s="2854"/>
      <c r="AC673" s="2854"/>
      <c r="AD673" s="2854" t="s">
        <v>121</v>
      </c>
      <c r="AE673" s="2854"/>
      <c r="AF673" s="2854"/>
    </row>
    <row r="674" spans="1:32" ht="15">
      <c r="A674" s="2845" t="s">
        <v>4779</v>
      </c>
      <c r="B674" s="2845" t="s">
        <v>4780</v>
      </c>
      <c r="C674" s="2869" t="s">
        <v>4781</v>
      </c>
      <c r="D674" s="2869" t="s">
        <v>4782</v>
      </c>
      <c r="E674" s="2894" t="s">
        <v>4783</v>
      </c>
      <c r="F674" s="2845" t="s">
        <v>4784</v>
      </c>
      <c r="G674" s="2845" t="s">
        <v>4785</v>
      </c>
      <c r="H674" s="2845">
        <v>3076</v>
      </c>
      <c r="I674" s="2849" t="s">
        <v>178</v>
      </c>
      <c r="J674" s="2849" t="s">
        <v>289</v>
      </c>
      <c r="K674" s="2849">
        <v>28</v>
      </c>
      <c r="L674" s="2849"/>
      <c r="M674" s="2850">
        <v>42235</v>
      </c>
      <c r="N674" s="2850">
        <v>42599</v>
      </c>
      <c r="O674" s="2849"/>
      <c r="P674" s="2849"/>
      <c r="Q674" s="2849"/>
      <c r="R674" s="2849"/>
      <c r="S674" s="2849"/>
      <c r="T674" s="2849"/>
      <c r="U674" s="2849"/>
      <c r="V674" s="2849"/>
      <c r="W674" s="2850">
        <v>45142</v>
      </c>
      <c r="X674" s="2850"/>
      <c r="Y674" s="2849">
        <v>2023</v>
      </c>
      <c r="Z674" s="2849" t="s">
        <v>4786</v>
      </c>
      <c r="AA674" s="2873" t="s">
        <v>4787</v>
      </c>
      <c r="AB674" s="2849">
        <v>474280812</v>
      </c>
      <c r="AC674" s="2849"/>
      <c r="AD674" s="2849" t="s">
        <v>452</v>
      </c>
      <c r="AE674" s="2849" t="s">
        <v>4788</v>
      </c>
      <c r="AF674" s="2849" t="s">
        <v>4789</v>
      </c>
    </row>
    <row r="675" spans="1:32">
      <c r="A675" s="2845" t="s">
        <v>4779</v>
      </c>
      <c r="B675" s="2845" t="s">
        <v>4790</v>
      </c>
      <c r="C675" s="2869" t="s">
        <v>4791</v>
      </c>
      <c r="D675" s="2869" t="s">
        <v>4792</v>
      </c>
      <c r="E675" s="2869" t="s">
        <v>4793</v>
      </c>
      <c r="F675" s="2845" t="s">
        <v>4794</v>
      </c>
      <c r="G675" s="2845" t="s">
        <v>4795</v>
      </c>
      <c r="H675" s="2845">
        <v>3750</v>
      </c>
      <c r="I675" s="2849" t="s">
        <v>117</v>
      </c>
      <c r="J675" s="2849" t="s">
        <v>289</v>
      </c>
      <c r="K675" s="2849">
        <v>230</v>
      </c>
      <c r="L675" s="2849"/>
      <c r="M675" s="2849"/>
      <c r="N675" s="2849"/>
      <c r="O675" s="2849"/>
      <c r="P675" s="2849"/>
      <c r="Q675" s="2849"/>
      <c r="R675" s="2849"/>
      <c r="S675" s="2849"/>
      <c r="T675" s="2849"/>
      <c r="U675" s="2849"/>
      <c r="V675" s="2849"/>
      <c r="W675" s="2849"/>
      <c r="X675" s="2849"/>
      <c r="Y675" s="2849">
        <v>2022</v>
      </c>
      <c r="Z675" s="2849" t="s">
        <v>4796</v>
      </c>
      <c r="AA675" s="2860" t="s">
        <v>4797</v>
      </c>
      <c r="AB675" s="2849" t="s">
        <v>4798</v>
      </c>
      <c r="AC675" s="2849" t="s">
        <v>4799</v>
      </c>
      <c r="AD675" s="2849" t="s">
        <v>452</v>
      </c>
      <c r="AE675" s="2849" t="s">
        <v>4788</v>
      </c>
      <c r="AF675" s="2849"/>
    </row>
    <row r="676" spans="1:32">
      <c r="A676" s="2845" t="s">
        <v>4779</v>
      </c>
      <c r="B676" s="2845" t="s">
        <v>4800</v>
      </c>
      <c r="C676" s="2869" t="s">
        <v>4801</v>
      </c>
      <c r="D676" s="2845" t="s">
        <v>381</v>
      </c>
      <c r="E676" s="2869" t="s">
        <v>4802</v>
      </c>
      <c r="F676" s="2895" t="s">
        <v>4803</v>
      </c>
      <c r="G676" s="2845" t="s">
        <v>4785</v>
      </c>
      <c r="H676" s="2845">
        <v>3076</v>
      </c>
      <c r="I676" s="2849" t="s">
        <v>117</v>
      </c>
      <c r="J676" s="2849" t="s">
        <v>289</v>
      </c>
      <c r="K676" s="2849">
        <v>191</v>
      </c>
      <c r="L676" s="2849"/>
      <c r="M676" s="2849"/>
      <c r="N676" s="2849"/>
      <c r="O676" s="2849"/>
      <c r="P676" s="2849"/>
      <c r="Q676" s="2850">
        <v>43556</v>
      </c>
      <c r="R676" s="2849"/>
      <c r="S676" s="2849"/>
      <c r="T676" s="2850">
        <v>44341</v>
      </c>
      <c r="U676" s="2849"/>
      <c r="V676" s="2849"/>
      <c r="W676" s="2849"/>
      <c r="X676" s="2849"/>
      <c r="Y676" s="2849"/>
      <c r="Z676" s="2849" t="s">
        <v>4804</v>
      </c>
      <c r="AA676" s="2849" t="s">
        <v>4805</v>
      </c>
      <c r="AB676" s="2849" t="s">
        <v>4801</v>
      </c>
      <c r="AC676" s="2849" t="s">
        <v>1365</v>
      </c>
      <c r="AD676" s="2849" t="s">
        <v>452</v>
      </c>
      <c r="AE676" s="2849" t="s">
        <v>4788</v>
      </c>
      <c r="AF676" s="2849"/>
    </row>
    <row r="677" spans="1:32">
      <c r="A677" s="2845" t="s">
        <v>4779</v>
      </c>
      <c r="B677" s="2845" t="s">
        <v>4806</v>
      </c>
      <c r="C677" s="2869" t="s">
        <v>4807</v>
      </c>
      <c r="D677" s="2869" t="s">
        <v>4808</v>
      </c>
      <c r="E677" s="2869" t="s">
        <v>4809</v>
      </c>
      <c r="F677" s="2845" t="s">
        <v>4810</v>
      </c>
      <c r="G677" s="2845" t="s">
        <v>4811</v>
      </c>
      <c r="H677" s="2845">
        <v>3754</v>
      </c>
      <c r="I677" s="2849" t="s">
        <v>178</v>
      </c>
      <c r="J677" s="2849" t="s">
        <v>289</v>
      </c>
      <c r="K677" s="2849"/>
      <c r="L677" s="2849"/>
      <c r="M677" s="2849"/>
      <c r="N677" s="2849"/>
      <c r="O677" s="2849"/>
      <c r="P677" s="2849"/>
      <c r="Q677" s="2849"/>
      <c r="R677" s="2849"/>
      <c r="S677" s="2849"/>
      <c r="T677" s="2849"/>
      <c r="U677" s="2849"/>
      <c r="V677" s="2849"/>
      <c r="W677" s="2849"/>
      <c r="X677" s="2849"/>
      <c r="Y677" s="2849"/>
      <c r="Z677" s="2849"/>
      <c r="AA677" s="2849"/>
      <c r="AB677" s="2849"/>
      <c r="AC677" s="2849"/>
      <c r="AD677" s="2849" t="s">
        <v>452</v>
      </c>
      <c r="AE677" s="2849" t="s">
        <v>4788</v>
      </c>
      <c r="AF677" s="2849"/>
    </row>
    <row r="678" spans="1:32">
      <c r="A678" s="2845" t="s">
        <v>4779</v>
      </c>
      <c r="B678" s="2845" t="s">
        <v>4812</v>
      </c>
      <c r="C678" s="2869" t="s">
        <v>4813</v>
      </c>
      <c r="D678" s="2869" t="s">
        <v>4814</v>
      </c>
      <c r="E678" s="2869" t="s">
        <v>4815</v>
      </c>
      <c r="F678" s="2845" t="s">
        <v>4816</v>
      </c>
      <c r="G678" s="2845" t="s">
        <v>4156</v>
      </c>
      <c r="H678" s="2845">
        <v>3754</v>
      </c>
      <c r="I678" s="2849" t="s">
        <v>117</v>
      </c>
      <c r="J678" s="2849" t="s">
        <v>289</v>
      </c>
      <c r="K678" s="2849">
        <v>200</v>
      </c>
      <c r="L678" s="2849"/>
      <c r="M678" s="2849"/>
      <c r="N678" s="2849"/>
      <c r="O678" s="2849"/>
      <c r="P678" s="2849"/>
      <c r="Q678" s="2849"/>
      <c r="R678" s="2849"/>
      <c r="S678" s="2849"/>
      <c r="T678" s="2850">
        <v>44280</v>
      </c>
      <c r="U678" s="2849"/>
      <c r="V678" s="2850">
        <v>44781</v>
      </c>
      <c r="W678" s="2850"/>
      <c r="X678" s="2850"/>
      <c r="Y678" s="2849">
        <v>2022</v>
      </c>
      <c r="Z678" s="2849" t="s">
        <v>4817</v>
      </c>
      <c r="AA678" s="2849" t="s">
        <v>4818</v>
      </c>
      <c r="AB678" s="2849" t="s">
        <v>4819</v>
      </c>
      <c r="AC678" s="2849" t="s">
        <v>2940</v>
      </c>
      <c r="AD678" s="2849" t="s">
        <v>452</v>
      </c>
      <c r="AE678" s="2849" t="s">
        <v>4788</v>
      </c>
      <c r="AF678" s="2849"/>
    </row>
    <row r="679" spans="1:32">
      <c r="A679" s="2845" t="s">
        <v>4779</v>
      </c>
      <c r="B679" s="2845" t="s">
        <v>4820</v>
      </c>
      <c r="C679" s="2869" t="s">
        <v>4821</v>
      </c>
      <c r="D679" s="2869" t="s">
        <v>325</v>
      </c>
      <c r="E679" s="2869" t="s">
        <v>4822</v>
      </c>
      <c r="F679" s="2845" t="s">
        <v>4823</v>
      </c>
      <c r="G679" s="2845" t="s">
        <v>4156</v>
      </c>
      <c r="H679" s="2845">
        <v>3754</v>
      </c>
      <c r="I679" s="2849" t="s">
        <v>178</v>
      </c>
      <c r="J679" s="2849" t="s">
        <v>289</v>
      </c>
      <c r="K679" s="2849">
        <v>64</v>
      </c>
      <c r="L679" s="2850">
        <v>41865</v>
      </c>
      <c r="M679" s="2850">
        <v>42229</v>
      </c>
      <c r="N679" s="2850">
        <v>42593</v>
      </c>
      <c r="O679" s="2850">
        <v>42955</v>
      </c>
      <c r="P679" s="2850">
        <v>43319</v>
      </c>
      <c r="Q679" s="2850">
        <v>43607</v>
      </c>
      <c r="R679" s="2849"/>
      <c r="S679" s="2849"/>
      <c r="T679" s="2850">
        <v>44335</v>
      </c>
      <c r="U679" s="2849"/>
      <c r="V679" s="2850">
        <v>44700</v>
      </c>
      <c r="W679" s="2850">
        <v>45064</v>
      </c>
      <c r="X679" s="2850"/>
      <c r="Y679" s="2849">
        <v>2023</v>
      </c>
      <c r="Z679" s="2849" t="s">
        <v>4824</v>
      </c>
      <c r="AA679" s="2860" t="s">
        <v>4825</v>
      </c>
      <c r="AB679" s="2849" t="s">
        <v>4826</v>
      </c>
      <c r="AC679" s="2849"/>
      <c r="AD679" s="2849" t="s">
        <v>452</v>
      </c>
      <c r="AE679" s="2849" t="s">
        <v>4788</v>
      </c>
      <c r="AF679" s="2849" t="s">
        <v>4827</v>
      </c>
    </row>
    <row r="680" spans="1:32">
      <c r="A680" s="2845" t="s">
        <v>4779</v>
      </c>
      <c r="B680" s="2845" t="s">
        <v>4828</v>
      </c>
      <c r="C680" s="2869" t="s">
        <v>4829</v>
      </c>
      <c r="D680" s="2869" t="s">
        <v>4830</v>
      </c>
      <c r="E680" s="2869" t="s">
        <v>4831</v>
      </c>
      <c r="F680" s="2845" t="s">
        <v>4832</v>
      </c>
      <c r="G680" s="2845" t="s">
        <v>4785</v>
      </c>
      <c r="H680" s="2845">
        <v>3076</v>
      </c>
      <c r="I680" s="2849" t="s">
        <v>117</v>
      </c>
      <c r="J680" s="2849" t="s">
        <v>289</v>
      </c>
      <c r="K680" s="2849">
        <v>71</v>
      </c>
      <c r="L680" s="2849"/>
      <c r="M680" s="2850">
        <v>42201</v>
      </c>
      <c r="N680" s="2850">
        <v>42565</v>
      </c>
      <c r="O680" s="2850">
        <v>42941</v>
      </c>
      <c r="P680" s="2850">
        <v>43305</v>
      </c>
      <c r="Q680" s="2850">
        <v>43671</v>
      </c>
      <c r="R680" s="2849"/>
      <c r="S680" s="2849"/>
      <c r="T680" s="2849"/>
      <c r="U680" s="2849"/>
      <c r="V680" s="2849"/>
      <c r="W680" s="2849"/>
      <c r="X680" s="2849"/>
      <c r="Y680" s="2849"/>
      <c r="Z680" s="2849" t="s">
        <v>4833</v>
      </c>
      <c r="AA680" s="2860" t="s">
        <v>4834</v>
      </c>
      <c r="AB680" s="2849" t="s">
        <v>4835</v>
      </c>
      <c r="AC680" s="2849"/>
      <c r="AD680" s="2849" t="s">
        <v>452</v>
      </c>
      <c r="AE680" s="2849" t="s">
        <v>4788</v>
      </c>
      <c r="AF680" s="2849"/>
    </row>
    <row r="681" spans="1:32">
      <c r="A681" s="2845" t="s">
        <v>4779</v>
      </c>
      <c r="B681" s="2845" t="s">
        <v>4836</v>
      </c>
      <c r="C681" s="2869" t="s">
        <v>4837</v>
      </c>
      <c r="D681" s="2869" t="s">
        <v>4838</v>
      </c>
      <c r="E681" s="2869" t="s">
        <v>4839</v>
      </c>
      <c r="F681" s="2845" t="s">
        <v>4840</v>
      </c>
      <c r="G681" s="2845" t="s">
        <v>4841</v>
      </c>
      <c r="H681" s="2845">
        <v>3075</v>
      </c>
      <c r="I681" s="2849" t="s">
        <v>117</v>
      </c>
      <c r="J681" s="2849" t="s">
        <v>289</v>
      </c>
      <c r="K681" s="2849">
        <v>156</v>
      </c>
      <c r="L681" s="2849"/>
      <c r="M681" s="2849"/>
      <c r="N681" s="2849"/>
      <c r="O681" s="2849"/>
      <c r="P681" s="2849"/>
      <c r="Q681" s="2849"/>
      <c r="R681" s="2849"/>
      <c r="S681" s="2849"/>
      <c r="T681" s="2849"/>
      <c r="U681" s="2849"/>
      <c r="V681" s="2849"/>
      <c r="W681" s="2849"/>
      <c r="X681" s="2849"/>
      <c r="Y681" s="2849"/>
      <c r="Z681" s="2849"/>
      <c r="AA681" s="2849"/>
      <c r="AB681" s="2849"/>
      <c r="AC681" s="2849"/>
      <c r="AD681" s="2849" t="s">
        <v>452</v>
      </c>
      <c r="AE681" s="2849" t="s">
        <v>4788</v>
      </c>
      <c r="AF681" s="2849"/>
    </row>
    <row r="682" spans="1:32">
      <c r="A682" s="2845" t="s">
        <v>4779</v>
      </c>
      <c r="B682" s="2845" t="s">
        <v>4842</v>
      </c>
      <c r="C682" s="2869" t="s">
        <v>4843</v>
      </c>
      <c r="D682" s="2845" t="s">
        <v>381</v>
      </c>
      <c r="E682" s="2869" t="s">
        <v>4844</v>
      </c>
      <c r="F682" s="2845" t="s">
        <v>4845</v>
      </c>
      <c r="G682" s="2845" t="s">
        <v>4846</v>
      </c>
      <c r="H682" s="2845">
        <v>3752</v>
      </c>
      <c r="I682" s="2849" t="s">
        <v>128</v>
      </c>
      <c r="J682" s="2849" t="s">
        <v>289</v>
      </c>
      <c r="K682" s="2849">
        <v>136</v>
      </c>
      <c r="L682" s="2849"/>
      <c r="M682" s="2849"/>
      <c r="N682" s="2849"/>
      <c r="O682" s="2849"/>
      <c r="P682" s="2849"/>
      <c r="Q682" s="2849"/>
      <c r="R682" s="2849"/>
      <c r="S682" s="2849"/>
      <c r="T682" s="2849"/>
      <c r="U682" s="2849"/>
      <c r="V682" s="2849"/>
      <c r="W682" s="2849"/>
      <c r="X682" s="2849"/>
      <c r="Y682" s="2849"/>
      <c r="Z682" s="2849"/>
      <c r="AA682" s="2849"/>
      <c r="AB682" s="2849"/>
      <c r="AC682" s="2849"/>
      <c r="AD682" s="2849" t="s">
        <v>452</v>
      </c>
      <c r="AE682" s="2849" t="s">
        <v>4788</v>
      </c>
      <c r="AF682" s="2849"/>
    </row>
    <row r="683" spans="1:32">
      <c r="A683" s="2845" t="s">
        <v>4779</v>
      </c>
      <c r="B683" s="2845" t="s">
        <v>4847</v>
      </c>
      <c r="C683" s="2845" t="s">
        <v>355</v>
      </c>
      <c r="D683" s="2869" t="s">
        <v>356</v>
      </c>
      <c r="E683" s="2869" t="s">
        <v>357</v>
      </c>
      <c r="F683" s="2845" t="s">
        <v>4848</v>
      </c>
      <c r="G683" s="2845" t="s">
        <v>4785</v>
      </c>
      <c r="H683" s="2845">
        <v>3076</v>
      </c>
      <c r="I683" s="2849" t="s">
        <v>359</v>
      </c>
      <c r="J683" s="2849" t="s">
        <v>289</v>
      </c>
      <c r="K683" s="2849"/>
      <c r="L683" s="2849"/>
      <c r="M683" s="2849"/>
      <c r="N683" s="2849"/>
      <c r="O683" s="2849"/>
      <c r="P683" s="2849"/>
      <c r="Q683" s="2849"/>
      <c r="R683" s="2849"/>
      <c r="S683" s="2849"/>
      <c r="T683" s="2849"/>
      <c r="U683" s="2849"/>
      <c r="V683" s="2849"/>
      <c r="W683" s="2849"/>
      <c r="X683" s="2849"/>
      <c r="Y683" s="2849"/>
      <c r="Z683" s="2849"/>
      <c r="AA683" s="2849"/>
      <c r="AB683" s="2849"/>
      <c r="AC683" s="2849"/>
      <c r="AD683" s="2849" t="s">
        <v>452</v>
      </c>
      <c r="AE683" s="2849" t="s">
        <v>4788</v>
      </c>
      <c r="AF683" s="2849"/>
    </row>
    <row r="684" spans="1:32">
      <c r="A684" s="2845" t="s">
        <v>4779</v>
      </c>
      <c r="B684" s="2845" t="s">
        <v>4849</v>
      </c>
      <c r="C684" s="2869" t="s">
        <v>4850</v>
      </c>
      <c r="D684" s="2869" t="s">
        <v>4851</v>
      </c>
      <c r="E684" s="2869" t="s">
        <v>4852</v>
      </c>
      <c r="F684" s="2845" t="s">
        <v>4853</v>
      </c>
      <c r="G684" s="2845" t="s">
        <v>4811</v>
      </c>
      <c r="H684" s="2845">
        <v>3754</v>
      </c>
      <c r="I684" s="2849" t="s">
        <v>117</v>
      </c>
      <c r="J684" s="2849" t="s">
        <v>289</v>
      </c>
      <c r="K684" s="2849">
        <v>460</v>
      </c>
      <c r="L684" s="2849"/>
      <c r="M684" s="2849"/>
      <c r="N684" s="2849"/>
      <c r="O684" s="2849"/>
      <c r="P684" s="2849"/>
      <c r="Q684" s="2849"/>
      <c r="R684" s="2849"/>
      <c r="S684" s="2849"/>
      <c r="T684" s="2849"/>
      <c r="U684" s="2849"/>
      <c r="V684" s="2849"/>
      <c r="W684" s="2849"/>
      <c r="X684" s="2849"/>
      <c r="Y684" s="2849"/>
      <c r="Z684" s="2849"/>
      <c r="AA684" s="2849"/>
      <c r="AB684" s="2849"/>
      <c r="AC684" s="2849"/>
      <c r="AD684" s="2849" t="s">
        <v>452</v>
      </c>
      <c r="AE684" s="2849" t="s">
        <v>4788</v>
      </c>
      <c r="AF684" s="2849"/>
    </row>
    <row r="685" spans="1:32">
      <c r="A685" s="2845" t="s">
        <v>4779</v>
      </c>
      <c r="B685" s="2845" t="s">
        <v>4854</v>
      </c>
      <c r="C685" s="2845" t="s">
        <v>4855</v>
      </c>
      <c r="D685" s="2869" t="s">
        <v>4856</v>
      </c>
      <c r="E685" s="2869" t="s">
        <v>4857</v>
      </c>
      <c r="F685" s="2845" t="s">
        <v>4858</v>
      </c>
      <c r="G685" s="2845" t="s">
        <v>4841</v>
      </c>
      <c r="H685" s="2845">
        <v>3075</v>
      </c>
      <c r="I685" s="2849" t="s">
        <v>211</v>
      </c>
      <c r="J685" s="2849" t="s">
        <v>289</v>
      </c>
      <c r="K685" s="2849"/>
      <c r="L685" s="2849"/>
      <c r="M685" s="2849"/>
      <c r="N685" s="2849"/>
      <c r="O685" s="2849"/>
      <c r="P685" s="2849"/>
      <c r="Q685" s="2849"/>
      <c r="R685" s="2849"/>
      <c r="S685" s="2849"/>
      <c r="T685" s="2849"/>
      <c r="U685" s="2849"/>
      <c r="V685" s="2849"/>
      <c r="W685" s="2849"/>
      <c r="X685" s="2849"/>
      <c r="Y685" s="2849"/>
      <c r="Z685" s="2849"/>
      <c r="AA685" s="2849"/>
      <c r="AB685" s="2849"/>
      <c r="AC685" s="2849"/>
      <c r="AD685" s="2849" t="s">
        <v>452</v>
      </c>
      <c r="AE685" s="2849" t="s">
        <v>4788</v>
      </c>
      <c r="AF685" s="2849"/>
    </row>
    <row r="686" spans="1:32">
      <c r="A686" s="2845" t="s">
        <v>4779</v>
      </c>
      <c r="B686" s="2845" t="s">
        <v>4859</v>
      </c>
      <c r="C686" s="2869" t="s">
        <v>4860</v>
      </c>
      <c r="D686" s="2869" t="s">
        <v>4861</v>
      </c>
      <c r="E686" s="2869" t="s">
        <v>4862</v>
      </c>
      <c r="F686" s="2895" t="s">
        <v>4863</v>
      </c>
      <c r="G686" s="2845" t="s">
        <v>4864</v>
      </c>
      <c r="H686" s="2845">
        <v>3082</v>
      </c>
      <c r="I686" s="2849" t="s">
        <v>117</v>
      </c>
      <c r="J686" s="2849" t="s">
        <v>289</v>
      </c>
      <c r="K686" s="2849">
        <v>251</v>
      </c>
      <c r="L686" s="2850">
        <v>41887</v>
      </c>
      <c r="M686" s="2849"/>
      <c r="N686" s="2849"/>
      <c r="O686" s="2849"/>
      <c r="P686" s="2849"/>
      <c r="Q686" s="2849"/>
      <c r="R686" s="2849"/>
      <c r="S686" s="2849"/>
      <c r="T686" s="2849"/>
      <c r="U686" s="2849"/>
      <c r="V686" s="2849"/>
      <c r="W686" s="2849"/>
      <c r="X686" s="2849"/>
      <c r="Y686" s="2849"/>
      <c r="Z686" s="2849"/>
      <c r="AA686" s="2849"/>
      <c r="AB686" s="2849"/>
      <c r="AC686" s="2849"/>
      <c r="AD686" s="2849" t="s">
        <v>452</v>
      </c>
      <c r="AE686" s="2849" t="s">
        <v>4788</v>
      </c>
      <c r="AF686" s="2849"/>
    </row>
    <row r="687" spans="1:32">
      <c r="A687" s="2845" t="s">
        <v>4779</v>
      </c>
      <c r="B687" s="2845" t="s">
        <v>4865</v>
      </c>
      <c r="C687" s="2869" t="s">
        <v>4866</v>
      </c>
      <c r="D687" s="2869" t="s">
        <v>4867</v>
      </c>
      <c r="E687" s="2869" t="s">
        <v>1394</v>
      </c>
      <c r="F687" s="2895" t="s">
        <v>4868</v>
      </c>
      <c r="G687" s="2845" t="s">
        <v>4841</v>
      </c>
      <c r="H687" s="2845">
        <v>3075</v>
      </c>
      <c r="I687" s="2849" t="s">
        <v>211</v>
      </c>
      <c r="J687" s="2849" t="s">
        <v>289</v>
      </c>
      <c r="K687" s="2849"/>
      <c r="L687" s="2849"/>
      <c r="M687" s="2849"/>
      <c r="N687" s="2849"/>
      <c r="O687" s="2849"/>
      <c r="P687" s="2849"/>
      <c r="Q687" s="2849"/>
      <c r="R687" s="2849"/>
      <c r="S687" s="2849"/>
      <c r="T687" s="2849"/>
      <c r="U687" s="2849"/>
      <c r="V687" s="2849"/>
      <c r="W687" s="2849"/>
      <c r="X687" s="2849"/>
      <c r="Y687" s="2849"/>
      <c r="Z687" s="2849"/>
      <c r="AA687" s="2849"/>
      <c r="AB687" s="2849"/>
      <c r="AC687" s="2849"/>
      <c r="AD687" s="2849" t="s">
        <v>452</v>
      </c>
      <c r="AE687" s="2849" t="s">
        <v>4788</v>
      </c>
      <c r="AF687" s="2849"/>
    </row>
    <row r="688" spans="1:32">
      <c r="A688" s="2845" t="s">
        <v>4779</v>
      </c>
      <c r="B688" s="2845" t="s">
        <v>4869</v>
      </c>
      <c r="C688" s="2869" t="s">
        <v>4870</v>
      </c>
      <c r="D688" s="2869" t="s">
        <v>4871</v>
      </c>
      <c r="E688" s="2869" t="s">
        <v>4872</v>
      </c>
      <c r="F688" s="2895" t="s">
        <v>4873</v>
      </c>
      <c r="G688" s="2845" t="s">
        <v>288</v>
      </c>
      <c r="H688" s="2845">
        <v>3083</v>
      </c>
      <c r="I688" s="2849" t="s">
        <v>178</v>
      </c>
      <c r="J688" s="2849" t="s">
        <v>289</v>
      </c>
      <c r="K688" s="2849">
        <v>108</v>
      </c>
      <c r="L688" s="2849"/>
      <c r="M688" s="2849"/>
      <c r="N688" s="2849"/>
      <c r="O688" s="2850">
        <v>42947</v>
      </c>
      <c r="P688" s="2849"/>
      <c r="Q688" s="2849"/>
      <c r="R688" s="2849"/>
      <c r="S688" s="2849"/>
      <c r="T688" s="2849"/>
      <c r="U688" s="2849"/>
      <c r="V688" s="2850">
        <v>44785</v>
      </c>
      <c r="W688" s="2850"/>
      <c r="X688" s="2850"/>
      <c r="Y688" s="2849">
        <v>2022</v>
      </c>
      <c r="Z688" s="2849" t="s">
        <v>4874</v>
      </c>
      <c r="AA688" s="2872" t="s">
        <v>4875</v>
      </c>
      <c r="AB688" s="2849" t="s">
        <v>4876</v>
      </c>
      <c r="AC688" s="2849" t="s">
        <v>4877</v>
      </c>
      <c r="AD688" s="2849" t="s">
        <v>452</v>
      </c>
      <c r="AE688" s="2849" t="s">
        <v>4788</v>
      </c>
      <c r="AF688" s="2849"/>
    </row>
    <row r="689" spans="1:32" ht="15">
      <c r="A689" s="2845" t="s">
        <v>4779</v>
      </c>
      <c r="B689" s="2845" t="s">
        <v>4878</v>
      </c>
      <c r="C689" s="2869" t="s">
        <v>4879</v>
      </c>
      <c r="D689" s="2869" t="s">
        <v>4880</v>
      </c>
      <c r="E689" s="2869" t="s">
        <v>4881</v>
      </c>
      <c r="F689" s="2845" t="s">
        <v>4882</v>
      </c>
      <c r="G689" s="2845" t="s">
        <v>4841</v>
      </c>
      <c r="H689" s="2845">
        <v>3075</v>
      </c>
      <c r="I689" s="2849" t="s">
        <v>117</v>
      </c>
      <c r="J689" s="2849" t="s">
        <v>289</v>
      </c>
      <c r="K689" s="2849">
        <v>48</v>
      </c>
      <c r="L689" s="2849"/>
      <c r="M689" s="2849"/>
      <c r="N689" s="2849"/>
      <c r="O689" s="2849"/>
      <c r="P689" s="2849"/>
      <c r="Q689" s="2849"/>
      <c r="R689" s="2849"/>
      <c r="S689" s="2849"/>
      <c r="T689" s="2850">
        <v>44236</v>
      </c>
      <c r="U689" s="2849"/>
      <c r="V689" s="2850">
        <v>44693</v>
      </c>
      <c r="W689" s="2850">
        <v>45047</v>
      </c>
      <c r="X689" s="2850"/>
      <c r="Y689" s="2849">
        <v>2023</v>
      </c>
      <c r="Z689" s="2849" t="s">
        <v>4883</v>
      </c>
      <c r="AA689" s="2873" t="s">
        <v>4884</v>
      </c>
      <c r="AB689" s="2849" t="s">
        <v>4885</v>
      </c>
      <c r="AC689" s="2849" t="s">
        <v>4886</v>
      </c>
      <c r="AD689" s="2849" t="s">
        <v>452</v>
      </c>
      <c r="AE689" s="2849" t="s">
        <v>4788</v>
      </c>
      <c r="AF689" s="2849" t="s">
        <v>4887</v>
      </c>
    </row>
    <row r="690" spans="1:32">
      <c r="A690" s="2845" t="s">
        <v>4779</v>
      </c>
      <c r="B690" s="2845" t="s">
        <v>4888</v>
      </c>
      <c r="C690" s="2869" t="s">
        <v>1407</v>
      </c>
      <c r="D690" s="2869" t="s">
        <v>1408</v>
      </c>
      <c r="E690" s="2869" t="s">
        <v>1409</v>
      </c>
      <c r="F690" s="2895" t="s">
        <v>4889</v>
      </c>
      <c r="G690" s="2845" t="s">
        <v>4811</v>
      </c>
      <c r="H690" s="2845">
        <v>3754</v>
      </c>
      <c r="I690" s="2849" t="s">
        <v>2315</v>
      </c>
      <c r="J690" s="2849" t="s">
        <v>1</v>
      </c>
      <c r="K690" s="2849"/>
      <c r="L690" s="2849"/>
      <c r="M690" s="2849"/>
      <c r="N690" s="2849"/>
      <c r="O690" s="2850"/>
      <c r="P690" s="2849"/>
      <c r="Q690" s="2849"/>
      <c r="R690" s="2849"/>
      <c r="S690" s="2849"/>
      <c r="T690" s="2849"/>
      <c r="U690" s="2849"/>
      <c r="V690" s="2850">
        <v>44762</v>
      </c>
      <c r="W690" s="2850"/>
      <c r="X690" s="2850"/>
      <c r="Y690" s="2849"/>
      <c r="Z690" s="2849"/>
      <c r="AA690" s="2872"/>
      <c r="AB690" s="2849"/>
      <c r="AC690" s="2849"/>
      <c r="AD690" s="2849" t="s">
        <v>452</v>
      </c>
      <c r="AE690" s="2849" t="s">
        <v>4788</v>
      </c>
      <c r="AF690" s="2849"/>
    </row>
    <row r="691" spans="1:32">
      <c r="A691" s="2845" t="s">
        <v>4779</v>
      </c>
      <c r="B691" s="2845" t="s">
        <v>4890</v>
      </c>
      <c r="C691" s="2845" t="s">
        <v>4891</v>
      </c>
      <c r="D691" s="2869" t="s">
        <v>4892</v>
      </c>
      <c r="E691" s="2869" t="s">
        <v>4893</v>
      </c>
      <c r="F691" s="2845" t="s">
        <v>4894</v>
      </c>
      <c r="G691" s="2845" t="s">
        <v>4785</v>
      </c>
      <c r="H691" s="2845">
        <v>3076</v>
      </c>
      <c r="I691" s="2849" t="s">
        <v>128</v>
      </c>
      <c r="J691" s="2849" t="s">
        <v>289</v>
      </c>
      <c r="K691" s="2849">
        <v>332</v>
      </c>
      <c r="L691" s="2849"/>
      <c r="M691" s="2849"/>
      <c r="N691" s="2849"/>
      <c r="O691" s="2849"/>
      <c r="P691" s="2849"/>
      <c r="Q691" s="2849"/>
      <c r="R691" s="2849"/>
      <c r="S691" s="2849"/>
      <c r="T691" s="2849"/>
      <c r="U691" s="2849"/>
      <c r="V691" s="2849"/>
      <c r="W691" s="2849"/>
      <c r="X691" s="2849"/>
      <c r="Y691" s="2849"/>
      <c r="Z691" s="2849"/>
      <c r="AA691" s="2849"/>
      <c r="AB691" s="2849"/>
      <c r="AC691" s="2849"/>
      <c r="AD691" s="2849" t="s">
        <v>452</v>
      </c>
      <c r="AE691" s="2849" t="s">
        <v>4788</v>
      </c>
      <c r="AF691" s="2849"/>
    </row>
    <row r="692" spans="1:32">
      <c r="A692" s="2845" t="s">
        <v>4779</v>
      </c>
      <c r="B692" s="2845" t="s">
        <v>4895</v>
      </c>
      <c r="C692" s="2869" t="s">
        <v>4896</v>
      </c>
      <c r="D692" s="2845" t="s">
        <v>381</v>
      </c>
      <c r="E692" s="2869" t="s">
        <v>4897</v>
      </c>
      <c r="F692" s="2845" t="s">
        <v>4898</v>
      </c>
      <c r="G692" s="2845" t="s">
        <v>4846</v>
      </c>
      <c r="H692" s="2845">
        <v>3752</v>
      </c>
      <c r="I692" s="2849" t="s">
        <v>117</v>
      </c>
      <c r="J692" s="2849" t="s">
        <v>289</v>
      </c>
      <c r="K692" s="2849">
        <v>252</v>
      </c>
      <c r="L692" s="2849"/>
      <c r="M692" s="2849"/>
      <c r="N692" s="2849"/>
      <c r="O692" s="2849"/>
      <c r="P692" s="2849"/>
      <c r="Q692" s="2849"/>
      <c r="R692" s="2849"/>
      <c r="S692" s="2849"/>
      <c r="T692" s="2849"/>
      <c r="U692" s="2849"/>
      <c r="V692" s="2849"/>
      <c r="W692" s="2849"/>
      <c r="X692" s="2849"/>
      <c r="Y692" s="2849"/>
      <c r="Z692" s="2849"/>
      <c r="AA692" s="2849"/>
      <c r="AB692" s="2849"/>
      <c r="AC692" s="2849"/>
      <c r="AD692" s="2849" t="s">
        <v>452</v>
      </c>
      <c r="AE692" s="2849" t="s">
        <v>4788</v>
      </c>
      <c r="AF692" s="2849"/>
    </row>
    <row r="693" spans="1:32">
      <c r="A693" s="2845" t="s">
        <v>4779</v>
      </c>
      <c r="B693" s="2845" t="s">
        <v>4899</v>
      </c>
      <c r="C693" s="2845" t="s">
        <v>4900</v>
      </c>
      <c r="D693" s="2869" t="s">
        <v>4901</v>
      </c>
      <c r="E693" s="2869" t="s">
        <v>4902</v>
      </c>
      <c r="F693" s="2845" t="s">
        <v>4903</v>
      </c>
      <c r="G693" s="2845" t="s">
        <v>4785</v>
      </c>
      <c r="H693" s="2845">
        <v>3076</v>
      </c>
      <c r="I693" s="2849" t="s">
        <v>117</v>
      </c>
      <c r="J693" s="2849" t="s">
        <v>289</v>
      </c>
      <c r="K693" s="2849"/>
      <c r="L693" s="2849"/>
      <c r="M693" s="2849"/>
      <c r="N693" s="2849"/>
      <c r="O693" s="2849"/>
      <c r="P693" s="2849"/>
      <c r="Q693" s="2849"/>
      <c r="R693" s="2849"/>
      <c r="S693" s="2849"/>
      <c r="T693" s="2849"/>
      <c r="U693" s="2849"/>
      <c r="V693" s="2849"/>
      <c r="W693" s="2849"/>
      <c r="X693" s="2849"/>
      <c r="Y693" s="2849"/>
      <c r="Z693" s="2849" t="s">
        <v>1436</v>
      </c>
      <c r="AA693" s="2849" t="s">
        <v>1437</v>
      </c>
      <c r="AB693" s="2849" t="s">
        <v>1438</v>
      </c>
      <c r="AC693" s="2849" t="s">
        <v>1439</v>
      </c>
      <c r="AD693" s="2849" t="s">
        <v>452</v>
      </c>
      <c r="AE693" s="2849" t="s">
        <v>4788</v>
      </c>
      <c r="AF693" s="2849"/>
    </row>
    <row r="694" spans="1:32">
      <c r="A694" s="2845" t="s">
        <v>4779</v>
      </c>
      <c r="B694" s="2845" t="s">
        <v>4904</v>
      </c>
      <c r="C694" s="2894" t="s">
        <v>4905</v>
      </c>
      <c r="D694" s="2869" t="s">
        <v>4906</v>
      </c>
      <c r="E694" s="2869" t="s">
        <v>4907</v>
      </c>
      <c r="F694" s="2845" t="s">
        <v>4908</v>
      </c>
      <c r="G694" s="2845" t="s">
        <v>4909</v>
      </c>
      <c r="H694" s="2845">
        <v>3074</v>
      </c>
      <c r="I694" s="2849" t="s">
        <v>117</v>
      </c>
      <c r="J694" s="2849" t="s">
        <v>289</v>
      </c>
      <c r="K694" s="2849">
        <v>96</v>
      </c>
      <c r="L694" s="2849"/>
      <c r="M694" s="2850">
        <v>42034</v>
      </c>
      <c r="N694" s="2850">
        <v>42398</v>
      </c>
      <c r="O694" s="2850">
        <v>42814</v>
      </c>
      <c r="P694" s="2850">
        <v>43185</v>
      </c>
      <c r="Q694" s="2850">
        <v>43595</v>
      </c>
      <c r="R694" s="2849"/>
      <c r="S694" s="2849"/>
      <c r="T694" s="2850">
        <v>44238</v>
      </c>
      <c r="U694" s="2849"/>
      <c r="V694" s="2856">
        <v>44609</v>
      </c>
      <c r="W694" s="2850"/>
      <c r="X694" s="2850"/>
      <c r="Y694" s="2849">
        <v>2022</v>
      </c>
      <c r="Z694" s="2849" t="s">
        <v>4910</v>
      </c>
      <c r="AA694" s="2849" t="s">
        <v>4911</v>
      </c>
      <c r="AB694" s="2849" t="s">
        <v>4912</v>
      </c>
      <c r="AC694" s="2849" t="s">
        <v>239</v>
      </c>
      <c r="AD694" s="2849" t="s">
        <v>452</v>
      </c>
      <c r="AE694" s="2849" t="s">
        <v>4788</v>
      </c>
      <c r="AF694" s="2849"/>
    </row>
    <row r="695" spans="1:32">
      <c r="A695" s="2845" t="s">
        <v>4779</v>
      </c>
      <c r="B695" s="2845" t="s">
        <v>4913</v>
      </c>
      <c r="C695" s="2845" t="s">
        <v>4914</v>
      </c>
      <c r="D695" s="2869" t="s">
        <v>4915</v>
      </c>
      <c r="E695" s="2869" t="s">
        <v>4916</v>
      </c>
      <c r="F695" s="2845" t="s">
        <v>4917</v>
      </c>
      <c r="G695" s="2845" t="s">
        <v>56</v>
      </c>
      <c r="H695" s="2845">
        <v>3757</v>
      </c>
      <c r="I695" s="2849" t="s">
        <v>117</v>
      </c>
      <c r="J695" s="2849" t="s">
        <v>289</v>
      </c>
      <c r="K695" s="2849">
        <v>90</v>
      </c>
      <c r="L695" s="2849"/>
      <c r="M695" s="2850">
        <v>42318</v>
      </c>
      <c r="N695" s="2849"/>
      <c r="O695" s="2849"/>
      <c r="P695" s="2849"/>
      <c r="Q695" s="2849"/>
      <c r="R695" s="2849"/>
      <c r="S695" s="2849"/>
      <c r="T695" s="2849"/>
      <c r="U695" s="2849"/>
      <c r="V695" s="2849"/>
      <c r="W695" s="2850">
        <v>45166</v>
      </c>
      <c r="X695" s="2850"/>
      <c r="Y695" s="2849">
        <v>2024</v>
      </c>
      <c r="Z695" s="2892"/>
      <c r="AA695" s="2899"/>
      <c r="AB695" s="4184">
        <v>97191200</v>
      </c>
      <c r="AC695" s="4184" t="s">
        <v>4918</v>
      </c>
      <c r="AD695" s="2849" t="s">
        <v>452</v>
      </c>
      <c r="AE695" s="2849" t="s">
        <v>4788</v>
      </c>
      <c r="AF695" s="2849"/>
    </row>
    <row r="696" spans="1:32">
      <c r="A696" s="2852" t="s">
        <v>4919</v>
      </c>
      <c r="B696" s="2852" t="s">
        <v>4920</v>
      </c>
      <c r="C696" s="2852" t="s">
        <v>4921</v>
      </c>
      <c r="D696" s="2853" t="s">
        <v>4922</v>
      </c>
      <c r="E696" s="2853" t="s">
        <v>4923</v>
      </c>
      <c r="F696" s="2852" t="s">
        <v>4924</v>
      </c>
      <c r="G696" s="2852" t="s">
        <v>79</v>
      </c>
      <c r="H696" s="2852">
        <v>3689</v>
      </c>
      <c r="I696" s="2854" t="s">
        <v>2315</v>
      </c>
      <c r="J696" s="2854" t="s">
        <v>118</v>
      </c>
      <c r="K696" s="2854"/>
      <c r="L696" s="2854"/>
      <c r="M696" s="2855">
        <v>42248</v>
      </c>
      <c r="N696" s="2854"/>
      <c r="O696" s="2855">
        <v>42984</v>
      </c>
      <c r="P696" s="2854"/>
      <c r="Q696" s="2854"/>
      <c r="R696" s="2854"/>
      <c r="S696" s="2855">
        <v>44004</v>
      </c>
      <c r="T696" s="2855"/>
      <c r="U696" s="2854"/>
      <c r="V696" s="2854"/>
      <c r="W696" s="2854"/>
      <c r="X696" s="2854"/>
      <c r="Y696" s="2854"/>
      <c r="Z696" s="2854" t="s">
        <v>4925</v>
      </c>
      <c r="AA696" s="2854" t="s">
        <v>4926</v>
      </c>
      <c r="AB696" s="2854"/>
      <c r="AC696" s="2854"/>
      <c r="AD696" s="2854" t="s">
        <v>121</v>
      </c>
      <c r="AE696" s="2854"/>
      <c r="AF696" s="2854"/>
    </row>
    <row r="697" spans="1:32">
      <c r="A697" s="2852" t="s">
        <v>4919</v>
      </c>
      <c r="B697" s="2852" t="s">
        <v>4927</v>
      </c>
      <c r="C697" s="2852" t="s">
        <v>4928</v>
      </c>
      <c r="D697" s="2853" t="s">
        <v>4929</v>
      </c>
      <c r="E697" s="2853" t="s">
        <v>4930</v>
      </c>
      <c r="F697" s="2852" t="s">
        <v>4931</v>
      </c>
      <c r="G697" s="2852" t="s">
        <v>79</v>
      </c>
      <c r="H697" s="2852">
        <v>3690</v>
      </c>
      <c r="I697" s="2854" t="s">
        <v>2315</v>
      </c>
      <c r="J697" s="2854" t="s">
        <v>118</v>
      </c>
      <c r="K697" s="2854"/>
      <c r="L697" s="2854"/>
      <c r="M697" s="2854"/>
      <c r="N697" s="2854"/>
      <c r="O697" s="2854"/>
      <c r="P697" s="2854"/>
      <c r="Q697" s="2854"/>
      <c r="R697" s="2854"/>
      <c r="S697" s="2854"/>
      <c r="T697" s="2854"/>
      <c r="U697" s="2854"/>
      <c r="V697" s="2854"/>
      <c r="W697" s="2854"/>
      <c r="X697" s="2854"/>
      <c r="Y697" s="2854"/>
      <c r="Z697" s="2854"/>
      <c r="AA697" s="2854"/>
      <c r="AB697" s="2854"/>
      <c r="AC697" s="2854"/>
      <c r="AD697" s="2854" t="s">
        <v>121</v>
      </c>
      <c r="AE697" s="2854"/>
      <c r="AF697" s="2854"/>
    </row>
    <row r="698" spans="1:32">
      <c r="A698" s="2852" t="s">
        <v>4919</v>
      </c>
      <c r="B698" s="2852" t="s">
        <v>4932</v>
      </c>
      <c r="C698" s="2853" t="s">
        <v>4933</v>
      </c>
      <c r="D698" s="2853" t="s">
        <v>4934</v>
      </c>
      <c r="E698" s="2853" t="s">
        <v>4935</v>
      </c>
      <c r="F698" s="2852" t="s">
        <v>4936</v>
      </c>
      <c r="G698" s="2852" t="s">
        <v>4937</v>
      </c>
      <c r="H698" s="2852">
        <v>3690</v>
      </c>
      <c r="I698" s="2854" t="s">
        <v>211</v>
      </c>
      <c r="J698" s="2854" t="s">
        <v>118</v>
      </c>
      <c r="K698" s="2854"/>
      <c r="L698" s="2854"/>
      <c r="M698" s="2854"/>
      <c r="N698" s="2854"/>
      <c r="O698" s="2854"/>
      <c r="P698" s="2854"/>
      <c r="Q698" s="2854"/>
      <c r="R698" s="2854"/>
      <c r="S698" s="2854"/>
      <c r="T698" s="2854"/>
      <c r="U698" s="2854"/>
      <c r="V698" s="2854"/>
      <c r="W698" s="2854"/>
      <c r="X698" s="2854"/>
      <c r="Y698" s="2854"/>
      <c r="Z698" s="2854"/>
      <c r="AA698" s="2854"/>
      <c r="AB698" s="2854"/>
      <c r="AC698" s="2854"/>
      <c r="AD698" s="2854" t="s">
        <v>121</v>
      </c>
      <c r="AE698" s="2854"/>
      <c r="AF698" s="2854"/>
    </row>
    <row r="699" spans="1:32">
      <c r="A699" s="2852" t="s">
        <v>4919</v>
      </c>
      <c r="B699" s="2852" t="s">
        <v>4938</v>
      </c>
      <c r="C699" s="2853" t="s">
        <v>4939</v>
      </c>
      <c r="D699" s="2853" t="s">
        <v>4940</v>
      </c>
      <c r="E699" s="2853" t="s">
        <v>4941</v>
      </c>
      <c r="F699" s="2852" t="s">
        <v>4942</v>
      </c>
      <c r="G699" s="2852" t="s">
        <v>79</v>
      </c>
      <c r="H699" s="2852">
        <v>3690</v>
      </c>
      <c r="I699" s="2854" t="s">
        <v>128</v>
      </c>
      <c r="J699" s="2854" t="s">
        <v>118</v>
      </c>
      <c r="K699" s="2854">
        <v>142</v>
      </c>
      <c r="L699" s="2854"/>
      <c r="M699" s="2854"/>
      <c r="N699" s="2854"/>
      <c r="O699" s="2855">
        <v>42978</v>
      </c>
      <c r="P699" s="2855">
        <v>43342</v>
      </c>
      <c r="Q699" s="2854"/>
      <c r="R699" s="2854"/>
      <c r="S699" s="2854"/>
      <c r="T699" s="2854"/>
      <c r="U699" s="2854"/>
      <c r="V699" s="2854"/>
      <c r="W699" s="2854"/>
      <c r="X699" s="2854"/>
      <c r="Y699" s="2854">
        <v>2022</v>
      </c>
      <c r="Z699" s="2854" t="s">
        <v>4943</v>
      </c>
      <c r="AA699" s="2865" t="s">
        <v>4944</v>
      </c>
      <c r="AB699" s="2854"/>
      <c r="AC699" s="2854" t="s">
        <v>4945</v>
      </c>
      <c r="AD699" s="2854" t="s">
        <v>121</v>
      </c>
      <c r="AE699" s="2854"/>
      <c r="AF699" s="2854"/>
    </row>
    <row r="700" spans="1:32">
      <c r="A700" s="2852" t="s">
        <v>4919</v>
      </c>
      <c r="B700" s="2852" t="s">
        <v>4946</v>
      </c>
      <c r="C700" s="2854" t="s">
        <v>4947</v>
      </c>
      <c r="D700" s="2853" t="s">
        <v>4948</v>
      </c>
      <c r="E700" s="2853" t="s">
        <v>4949</v>
      </c>
      <c r="F700" s="2852" t="s">
        <v>4950</v>
      </c>
      <c r="G700" s="2852" t="s">
        <v>4951</v>
      </c>
      <c r="H700" s="2852">
        <v>3691</v>
      </c>
      <c r="I700" s="2854" t="s">
        <v>178</v>
      </c>
      <c r="J700" s="2854" t="s">
        <v>118</v>
      </c>
      <c r="K700" s="2854">
        <v>5</v>
      </c>
      <c r="L700" s="2854"/>
      <c r="M700" s="2854"/>
      <c r="N700" s="2854"/>
      <c r="O700" s="2854"/>
      <c r="P700" s="2854"/>
      <c r="Q700" s="2854"/>
      <c r="R700" s="2854"/>
      <c r="S700" s="2854"/>
      <c r="T700" s="2854"/>
      <c r="U700" s="2854"/>
      <c r="V700" s="2854"/>
      <c r="W700" s="2854"/>
      <c r="X700" s="2854"/>
      <c r="Y700" s="2854"/>
      <c r="Z700" s="2854" t="s">
        <v>4952</v>
      </c>
      <c r="AA700" s="2854" t="s">
        <v>4953</v>
      </c>
      <c r="AB700" s="2854"/>
      <c r="AC700" s="2854" t="s">
        <v>479</v>
      </c>
      <c r="AD700" s="2854" t="s">
        <v>121</v>
      </c>
      <c r="AE700" s="2854"/>
      <c r="AF700" s="2854"/>
    </row>
    <row r="701" spans="1:32">
      <c r="A701" s="2852" t="s">
        <v>4919</v>
      </c>
      <c r="B701" s="2852" t="s">
        <v>4954</v>
      </c>
      <c r="C701" s="2854" t="s">
        <v>4955</v>
      </c>
      <c r="D701" s="2853" t="s">
        <v>4956</v>
      </c>
      <c r="E701" s="2853" t="s">
        <v>4957</v>
      </c>
      <c r="F701" s="2852" t="s">
        <v>4924</v>
      </c>
      <c r="G701" s="2852" t="s">
        <v>79</v>
      </c>
      <c r="H701" s="2852">
        <v>3689</v>
      </c>
      <c r="I701" s="2854" t="s">
        <v>220</v>
      </c>
      <c r="J701" s="2854" t="s">
        <v>118</v>
      </c>
      <c r="K701" s="2854">
        <v>45</v>
      </c>
      <c r="L701" s="2854"/>
      <c r="M701" s="2854"/>
      <c r="N701" s="2854"/>
      <c r="O701" s="2854"/>
      <c r="P701" s="2854"/>
      <c r="Q701" s="2854"/>
      <c r="R701" s="2854"/>
      <c r="S701" s="2854"/>
      <c r="T701" s="2854"/>
      <c r="U701" s="2855">
        <v>44523</v>
      </c>
      <c r="V701" s="2854"/>
      <c r="W701" s="2854"/>
      <c r="X701" s="2854"/>
      <c r="Y701" s="2854"/>
      <c r="Z701" s="2854" t="s">
        <v>4958</v>
      </c>
      <c r="AA701" s="2865" t="s">
        <v>4959</v>
      </c>
      <c r="AB701" s="2854" t="s">
        <v>4960</v>
      </c>
      <c r="AC701" s="2854" t="s">
        <v>1103</v>
      </c>
      <c r="AD701" s="2854" t="s">
        <v>121</v>
      </c>
      <c r="AE701" s="2854"/>
      <c r="AF701" s="2854"/>
    </row>
    <row r="702" spans="1:32">
      <c r="A702" s="2852" t="s">
        <v>4919</v>
      </c>
      <c r="B702" s="2852" t="s">
        <v>4961</v>
      </c>
      <c r="C702" s="2854" t="s">
        <v>4962</v>
      </c>
      <c r="D702" s="2853" t="s">
        <v>4963</v>
      </c>
      <c r="E702" s="2853" t="s">
        <v>4964</v>
      </c>
      <c r="F702" s="2852" t="s">
        <v>4965</v>
      </c>
      <c r="G702" s="2852" t="s">
        <v>79</v>
      </c>
      <c r="H702" s="2852">
        <v>3690</v>
      </c>
      <c r="I702" s="2854" t="s">
        <v>178</v>
      </c>
      <c r="J702" s="2854" t="s">
        <v>118</v>
      </c>
      <c r="K702" s="2854"/>
      <c r="L702" s="2854"/>
      <c r="M702" s="2855">
        <v>42242</v>
      </c>
      <c r="N702" s="2854"/>
      <c r="O702" s="2854"/>
      <c r="P702" s="2854"/>
      <c r="Q702" s="2855">
        <v>43783</v>
      </c>
      <c r="R702" s="2854"/>
      <c r="S702" s="2855">
        <v>44028</v>
      </c>
      <c r="T702" s="2855"/>
      <c r="U702" s="2854"/>
      <c r="V702" s="2854"/>
      <c r="W702" s="2854"/>
      <c r="X702" s="2854"/>
      <c r="Y702" s="2854"/>
      <c r="Z702" s="2854" t="s">
        <v>4966</v>
      </c>
      <c r="AA702" s="2854" t="s">
        <v>4967</v>
      </c>
      <c r="AB702" s="2854"/>
      <c r="AC702" s="2854"/>
      <c r="AD702" s="2854" t="s">
        <v>121</v>
      </c>
      <c r="AE702" s="2854"/>
      <c r="AF702" s="2854"/>
    </row>
    <row r="703" spans="1:32">
      <c r="A703" s="2852" t="s">
        <v>4919</v>
      </c>
      <c r="B703" s="2852" t="s">
        <v>4968</v>
      </c>
      <c r="C703" s="2854" t="s">
        <v>4969</v>
      </c>
      <c r="D703" s="2853" t="s">
        <v>4970</v>
      </c>
      <c r="E703" s="2853" t="s">
        <v>4971</v>
      </c>
      <c r="F703" s="2852" t="s">
        <v>4972</v>
      </c>
      <c r="G703" s="2852" t="s">
        <v>4937</v>
      </c>
      <c r="H703" s="2852">
        <v>3690</v>
      </c>
      <c r="I703" s="2854" t="s">
        <v>359</v>
      </c>
      <c r="J703" s="2854" t="s">
        <v>118</v>
      </c>
      <c r="K703" s="2854">
        <v>39</v>
      </c>
      <c r="L703" s="2854"/>
      <c r="M703" s="2855">
        <v>42209</v>
      </c>
      <c r="N703" s="2855">
        <v>42452</v>
      </c>
      <c r="O703" s="2855">
        <v>42866</v>
      </c>
      <c r="P703" s="2855">
        <v>43244</v>
      </c>
      <c r="Q703" s="2854"/>
      <c r="R703" s="2854"/>
      <c r="S703" s="2854"/>
      <c r="T703" s="2854"/>
      <c r="U703" s="2854"/>
      <c r="V703" s="2854"/>
      <c r="W703" s="2854"/>
      <c r="X703" s="2854"/>
      <c r="Y703" s="2854"/>
      <c r="Z703" s="2854"/>
      <c r="AA703" s="2854"/>
      <c r="AB703" s="2854"/>
      <c r="AC703" s="2854"/>
      <c r="AD703" s="2854" t="s">
        <v>121</v>
      </c>
      <c r="AE703" s="2854"/>
      <c r="AF703" s="2854"/>
    </row>
    <row r="704" spans="1:32">
      <c r="A704" s="2852" t="s">
        <v>4919</v>
      </c>
      <c r="B704" s="2852" t="s">
        <v>4973</v>
      </c>
      <c r="C704" s="2854" t="s">
        <v>4974</v>
      </c>
      <c r="D704" s="2853" t="s">
        <v>4975</v>
      </c>
      <c r="E704" s="2853" t="s">
        <v>4976</v>
      </c>
      <c r="F704" s="2852" t="s">
        <v>4977</v>
      </c>
      <c r="G704" s="2852" t="s">
        <v>79</v>
      </c>
      <c r="H704" s="2852">
        <v>3690</v>
      </c>
      <c r="I704" s="2854" t="s">
        <v>117</v>
      </c>
      <c r="J704" s="2854" t="s">
        <v>118</v>
      </c>
      <c r="K704" s="2854">
        <v>339</v>
      </c>
      <c r="L704" s="2854"/>
      <c r="M704" s="2854"/>
      <c r="N704" s="2854"/>
      <c r="O704" s="2855">
        <v>42985</v>
      </c>
      <c r="P704" s="2855">
        <v>43349</v>
      </c>
      <c r="Q704" s="2854"/>
      <c r="R704" s="2854"/>
      <c r="S704" s="2854"/>
      <c r="T704" s="2854"/>
      <c r="U704" s="2854"/>
      <c r="V704" s="2854"/>
      <c r="W704" s="2854"/>
      <c r="X704" s="2854"/>
      <c r="Y704" s="2854">
        <v>2022</v>
      </c>
      <c r="Z704" s="2854" t="s">
        <v>4978</v>
      </c>
      <c r="AA704" s="2865" t="s">
        <v>4979</v>
      </c>
      <c r="AB704" s="2854" t="s">
        <v>4980</v>
      </c>
      <c r="AC704" s="2854" t="s">
        <v>471</v>
      </c>
      <c r="AD704" s="2854" t="s">
        <v>121</v>
      </c>
      <c r="AE704" s="2854"/>
      <c r="AF704" s="2854"/>
    </row>
    <row r="705" spans="1:32">
      <c r="A705" s="2845" t="s">
        <v>4981</v>
      </c>
      <c r="B705" s="2845" t="s">
        <v>4982</v>
      </c>
      <c r="C705" s="2900" t="s">
        <v>4983</v>
      </c>
      <c r="D705" s="2869" t="s">
        <v>4984</v>
      </c>
      <c r="E705" s="2869" t="s">
        <v>4985</v>
      </c>
      <c r="F705" s="2849" t="s">
        <v>4986</v>
      </c>
      <c r="G705" s="2845" t="s">
        <v>4987</v>
      </c>
      <c r="H705" s="2845">
        <v>3029</v>
      </c>
      <c r="I705" s="2849" t="s">
        <v>178</v>
      </c>
      <c r="J705" s="2849" t="s">
        <v>1</v>
      </c>
      <c r="K705" s="2849">
        <v>103</v>
      </c>
      <c r="L705" s="2850">
        <v>41935</v>
      </c>
      <c r="M705" s="2849"/>
      <c r="N705" s="2849"/>
      <c r="O705" s="2850">
        <v>42821</v>
      </c>
      <c r="P705" s="2849"/>
      <c r="Q705" s="2849"/>
      <c r="R705" s="2849"/>
      <c r="S705" s="2849"/>
      <c r="T705" s="2849"/>
      <c r="U705" s="2849"/>
      <c r="V705" s="2849"/>
      <c r="W705" s="2849"/>
      <c r="X705" s="2849"/>
      <c r="Y705" s="2849"/>
      <c r="Z705" s="2849"/>
      <c r="AA705" s="2849"/>
      <c r="AB705" s="2849"/>
      <c r="AC705" s="2849"/>
      <c r="AD705" s="2849" t="s">
        <v>452</v>
      </c>
      <c r="AE705" s="2849" t="s">
        <v>4988</v>
      </c>
      <c r="AF705" s="2849"/>
    </row>
    <row r="706" spans="1:32">
      <c r="A706" s="2845" t="s">
        <v>4981</v>
      </c>
      <c r="B706" s="2845" t="s">
        <v>4989</v>
      </c>
      <c r="C706" s="2845" t="s">
        <v>750</v>
      </c>
      <c r="D706" s="2845" t="s">
        <v>504</v>
      </c>
      <c r="E706" s="2869" t="s">
        <v>751</v>
      </c>
      <c r="F706" s="2849" t="s">
        <v>4990</v>
      </c>
      <c r="G706" s="2845" t="s">
        <v>4991</v>
      </c>
      <c r="H706" s="2845">
        <v>3030</v>
      </c>
      <c r="I706" s="2849" t="s">
        <v>220</v>
      </c>
      <c r="J706" s="2849" t="s">
        <v>1</v>
      </c>
      <c r="K706" s="2849">
        <v>20</v>
      </c>
      <c r="L706" s="2849"/>
      <c r="M706" s="2849"/>
      <c r="N706" s="2849"/>
      <c r="O706" s="2849"/>
      <c r="P706" s="2849"/>
      <c r="Q706" s="2849"/>
      <c r="R706" s="2849"/>
      <c r="S706" s="2849"/>
      <c r="T706" s="2849"/>
      <c r="U706" s="2849"/>
      <c r="V706" s="2849"/>
      <c r="W706" s="2849"/>
      <c r="X706" s="2849"/>
      <c r="Y706" s="2849"/>
      <c r="Z706" s="2849"/>
      <c r="AA706" s="2849"/>
      <c r="AB706" s="2849"/>
      <c r="AC706" s="2849"/>
      <c r="AD706" s="2849" t="s">
        <v>452</v>
      </c>
      <c r="AE706" s="2849" t="s">
        <v>4988</v>
      </c>
      <c r="AF706" s="2849"/>
    </row>
    <row r="707" spans="1:32" ht="15">
      <c r="A707" s="2845" t="s">
        <v>4981</v>
      </c>
      <c r="B707" s="2845" t="s">
        <v>4992</v>
      </c>
      <c r="C707" s="2849" t="s">
        <v>2389</v>
      </c>
      <c r="D707" s="2869" t="s">
        <v>2390</v>
      </c>
      <c r="E707" s="2869" t="s">
        <v>4993</v>
      </c>
      <c r="F707" s="2849" t="s">
        <v>4994</v>
      </c>
      <c r="G707" s="2845" t="s">
        <v>4995</v>
      </c>
      <c r="H707" s="2845">
        <v>3030</v>
      </c>
      <c r="I707" s="2849" t="s">
        <v>128</v>
      </c>
      <c r="J707" s="2849" t="s">
        <v>1</v>
      </c>
      <c r="K707" s="2849">
        <v>200</v>
      </c>
      <c r="L707" s="2849"/>
      <c r="M707" s="2850">
        <v>42230</v>
      </c>
      <c r="N707" s="2850">
        <v>42562</v>
      </c>
      <c r="O707" s="2850">
        <v>42989</v>
      </c>
      <c r="P707" s="2850">
        <v>43332</v>
      </c>
      <c r="Q707" s="2849"/>
      <c r="R707" s="2849"/>
      <c r="S707" s="2849"/>
      <c r="T707" s="2849"/>
      <c r="U707" s="2849"/>
      <c r="V707" s="2850">
        <v>44679</v>
      </c>
      <c r="W707" s="2850">
        <v>45044</v>
      </c>
      <c r="X707" s="2850"/>
      <c r="Y707" s="2849">
        <v>2023</v>
      </c>
      <c r="Z707" s="2849" t="s">
        <v>4996</v>
      </c>
      <c r="AA707" s="2873" t="s">
        <v>4997</v>
      </c>
      <c r="AB707" s="2849">
        <v>419111121</v>
      </c>
      <c r="AC707" s="2849"/>
      <c r="AD707" s="2849" t="s">
        <v>452</v>
      </c>
      <c r="AE707" s="2849" t="s">
        <v>4988</v>
      </c>
      <c r="AF707" s="2849" t="s">
        <v>4998</v>
      </c>
    </row>
    <row r="708" spans="1:32" ht="15">
      <c r="A708" s="2845" t="s">
        <v>4981</v>
      </c>
      <c r="B708" s="2845" t="s">
        <v>4999</v>
      </c>
      <c r="C708" s="2849" t="s">
        <v>5000</v>
      </c>
      <c r="D708" s="2869" t="s">
        <v>5001</v>
      </c>
      <c r="E708" s="2869" t="s">
        <v>5002</v>
      </c>
      <c r="F708" s="2849" t="s">
        <v>5003</v>
      </c>
      <c r="G708" s="2845" t="s">
        <v>5004</v>
      </c>
      <c r="H708" s="2845">
        <v>3029</v>
      </c>
      <c r="I708" s="2849" t="s">
        <v>178</v>
      </c>
      <c r="J708" s="2849" t="s">
        <v>1</v>
      </c>
      <c r="K708" s="2849">
        <v>30</v>
      </c>
      <c r="L708" s="2849"/>
      <c r="M708" s="2849"/>
      <c r="N708" s="2849"/>
      <c r="O708" s="2849"/>
      <c r="P708" s="2849"/>
      <c r="Q708" s="2849"/>
      <c r="R708" s="2849"/>
      <c r="S708" s="2849"/>
      <c r="T708" s="2849"/>
      <c r="U708" s="2849"/>
      <c r="V708" s="2850">
        <v>44692</v>
      </c>
      <c r="W708" s="2850">
        <v>45056</v>
      </c>
      <c r="X708" s="2850"/>
      <c r="Y708" s="2849">
        <v>2023</v>
      </c>
      <c r="Z708" s="2849" t="s">
        <v>5005</v>
      </c>
      <c r="AA708" s="2873" t="s">
        <v>5006</v>
      </c>
      <c r="AB708" s="2849">
        <v>411105520</v>
      </c>
      <c r="AC708" s="2849" t="s">
        <v>5007</v>
      </c>
      <c r="AD708" s="2849" t="s">
        <v>452</v>
      </c>
      <c r="AE708" s="2849" t="s">
        <v>4988</v>
      </c>
      <c r="AF708" s="2849" t="s">
        <v>5008</v>
      </c>
    </row>
    <row r="709" spans="1:32">
      <c r="A709" s="2845" t="s">
        <v>4981</v>
      </c>
      <c r="B709" s="2845" t="s">
        <v>5009</v>
      </c>
      <c r="C709" s="2849" t="s">
        <v>5010</v>
      </c>
      <c r="D709" s="2869" t="s">
        <v>5011</v>
      </c>
      <c r="E709" s="2869" t="s">
        <v>5012</v>
      </c>
      <c r="F709" s="2849" t="s">
        <v>5013</v>
      </c>
      <c r="G709" s="2845" t="s">
        <v>4991</v>
      </c>
      <c r="H709" s="2845">
        <v>3030</v>
      </c>
      <c r="I709" s="2849" t="s">
        <v>178</v>
      </c>
      <c r="J709" s="2849" t="s">
        <v>1</v>
      </c>
      <c r="K709" s="2849">
        <v>73</v>
      </c>
      <c r="L709" s="2850">
        <v>41976</v>
      </c>
      <c r="M709" s="2850">
        <v>42340</v>
      </c>
      <c r="N709" s="2849"/>
      <c r="O709" s="2850">
        <v>43073</v>
      </c>
      <c r="P709" s="2849"/>
      <c r="Q709" s="2850">
        <v>43777</v>
      </c>
      <c r="R709" s="2849"/>
      <c r="S709" s="2849"/>
      <c r="T709" s="2850">
        <v>44505</v>
      </c>
      <c r="U709" s="2849"/>
      <c r="V709" s="2868">
        <v>44869</v>
      </c>
      <c r="W709" s="2868">
        <v>45239</v>
      </c>
      <c r="X709" s="2850"/>
      <c r="Y709" s="2849">
        <v>2023</v>
      </c>
      <c r="Z709" s="2849" t="s">
        <v>5014</v>
      </c>
      <c r="AA709" s="2860" t="s">
        <v>5015</v>
      </c>
      <c r="AB709" s="2849" t="s">
        <v>5010</v>
      </c>
      <c r="AC709" s="2849" t="s">
        <v>239</v>
      </c>
      <c r="AD709" s="2849" t="s">
        <v>452</v>
      </c>
      <c r="AE709" s="2849" t="s">
        <v>4988</v>
      </c>
      <c r="AF709" s="2849"/>
    </row>
    <row r="710" spans="1:32">
      <c r="A710" s="2845" t="s">
        <v>4981</v>
      </c>
      <c r="B710" s="2845" t="s">
        <v>5016</v>
      </c>
      <c r="C710" s="2845" t="s">
        <v>5017</v>
      </c>
      <c r="D710" s="2869" t="s">
        <v>5018</v>
      </c>
      <c r="E710" s="2869" t="s">
        <v>5019</v>
      </c>
      <c r="F710" s="2849" t="s">
        <v>5020</v>
      </c>
      <c r="G710" s="2845" t="s">
        <v>4995</v>
      </c>
      <c r="H710" s="2845">
        <v>3030</v>
      </c>
      <c r="I710" s="2849" t="s">
        <v>117</v>
      </c>
      <c r="J710" s="2849" t="s">
        <v>1</v>
      </c>
      <c r="K710" s="2849">
        <v>145</v>
      </c>
      <c r="L710" s="2849"/>
      <c r="M710" s="2849"/>
      <c r="N710" s="2849"/>
      <c r="O710" s="2849"/>
      <c r="P710" s="2849"/>
      <c r="Q710" s="2849"/>
      <c r="R710" s="2849"/>
      <c r="S710" s="2849"/>
      <c r="T710" s="2850">
        <v>44278</v>
      </c>
      <c r="U710" s="2849"/>
      <c r="V710" s="2849"/>
      <c r="W710" s="2849"/>
      <c r="X710" s="2849"/>
      <c r="Y710" s="2849"/>
      <c r="Z710" s="2849" t="s">
        <v>5021</v>
      </c>
      <c r="AA710" s="2849" t="s">
        <v>5022</v>
      </c>
      <c r="AB710" s="2849" t="s">
        <v>5017</v>
      </c>
      <c r="AC710" s="2849" t="s">
        <v>5023</v>
      </c>
      <c r="AD710" s="2849" t="s">
        <v>452</v>
      </c>
      <c r="AE710" s="2849" t="s">
        <v>4988</v>
      </c>
      <c r="AF710" s="2849"/>
    </row>
    <row r="711" spans="1:32">
      <c r="A711" s="2845" t="s">
        <v>4981</v>
      </c>
      <c r="B711" s="2845" t="s">
        <v>5024</v>
      </c>
      <c r="C711" s="2845" t="s">
        <v>5025</v>
      </c>
      <c r="D711" s="2869" t="s">
        <v>5026</v>
      </c>
      <c r="E711" s="2869" t="s">
        <v>5027</v>
      </c>
      <c r="F711" s="2849" t="s">
        <v>5028</v>
      </c>
      <c r="G711" s="2845" t="s">
        <v>5029</v>
      </c>
      <c r="H711" s="2845">
        <v>3029</v>
      </c>
      <c r="I711" s="2849" t="s">
        <v>117</v>
      </c>
      <c r="J711" s="2849" t="s">
        <v>1</v>
      </c>
      <c r="K711" s="2849">
        <v>200</v>
      </c>
      <c r="L711" s="2850">
        <v>41940</v>
      </c>
      <c r="M711" s="2850">
        <v>42179</v>
      </c>
      <c r="N711" s="2850">
        <v>42536</v>
      </c>
      <c r="O711" s="2850">
        <v>42916</v>
      </c>
      <c r="P711" s="2850">
        <v>43434</v>
      </c>
      <c r="Q711" s="2850">
        <v>43633</v>
      </c>
      <c r="R711" s="2849"/>
      <c r="S711" s="2850">
        <v>44069</v>
      </c>
      <c r="T711" s="2850"/>
      <c r="U711" s="2849"/>
      <c r="V711" s="2850">
        <v>44777</v>
      </c>
      <c r="W711" s="2850">
        <v>45141</v>
      </c>
      <c r="X711" s="2850"/>
      <c r="Y711" s="2849">
        <v>2023</v>
      </c>
      <c r="Z711" s="2849" t="s">
        <v>5030</v>
      </c>
      <c r="AA711" s="2860" t="s">
        <v>5031</v>
      </c>
      <c r="AB711" s="2849" t="s">
        <v>5025</v>
      </c>
      <c r="AC711" s="2849" t="s">
        <v>5032</v>
      </c>
      <c r="AD711" s="2849" t="s">
        <v>452</v>
      </c>
      <c r="AE711" s="2849" t="s">
        <v>4988</v>
      </c>
      <c r="AF711" s="2849"/>
    </row>
    <row r="712" spans="1:32">
      <c r="A712" s="2845" t="s">
        <v>4981</v>
      </c>
      <c r="B712" s="2845" t="s">
        <v>5033</v>
      </c>
      <c r="C712" s="2849" t="s">
        <v>5034</v>
      </c>
      <c r="D712" s="2894" t="s">
        <v>5035</v>
      </c>
      <c r="E712" s="2869" t="s">
        <v>5036</v>
      </c>
      <c r="F712" s="2849" t="s">
        <v>5037</v>
      </c>
      <c r="G712" s="2845" t="s">
        <v>5004</v>
      </c>
      <c r="H712" s="2845">
        <v>3029</v>
      </c>
      <c r="I712" s="2849" t="s">
        <v>178</v>
      </c>
      <c r="J712" s="2849" t="s">
        <v>1</v>
      </c>
      <c r="K712" s="2849">
        <v>33</v>
      </c>
      <c r="L712" s="2849"/>
      <c r="M712" s="2849"/>
      <c r="N712" s="2849"/>
      <c r="O712" s="2849"/>
      <c r="P712" s="2849"/>
      <c r="Q712" s="2849"/>
      <c r="R712" s="2849"/>
      <c r="S712" s="2849"/>
      <c r="T712" s="2849"/>
      <c r="U712" s="2849"/>
      <c r="V712" s="2849"/>
      <c r="W712" s="2849"/>
      <c r="X712" s="2849"/>
      <c r="Y712" s="2849"/>
      <c r="Z712" s="2849"/>
      <c r="AA712" s="2849"/>
      <c r="AB712" s="2849"/>
      <c r="AC712" s="2849"/>
      <c r="AD712" s="2849" t="s">
        <v>452</v>
      </c>
      <c r="AE712" s="2849" t="s">
        <v>4988</v>
      </c>
      <c r="AF712" s="2849"/>
    </row>
    <row r="713" spans="1:32">
      <c r="A713" s="2845" t="s">
        <v>4981</v>
      </c>
      <c r="B713" s="2845" t="s">
        <v>5038</v>
      </c>
      <c r="C713" s="2849" t="s">
        <v>5039</v>
      </c>
      <c r="D713" s="2845" t="s">
        <v>381</v>
      </c>
      <c r="E713" s="2869" t="s">
        <v>5040</v>
      </c>
      <c r="F713" s="2849" t="s">
        <v>5041</v>
      </c>
      <c r="G713" s="2845" t="s">
        <v>4991</v>
      </c>
      <c r="H713" s="2845">
        <v>3030</v>
      </c>
      <c r="I713" s="2849" t="s">
        <v>128</v>
      </c>
      <c r="J713" s="2849" t="s">
        <v>1</v>
      </c>
      <c r="K713" s="2849">
        <v>206</v>
      </c>
      <c r="L713" s="2849"/>
      <c r="M713" s="2850">
        <v>42240</v>
      </c>
      <c r="N713" s="2850">
        <v>42416</v>
      </c>
      <c r="O713" s="2849"/>
      <c r="P713" s="2849"/>
      <c r="Q713" s="2849"/>
      <c r="R713" s="2849"/>
      <c r="S713" s="2849"/>
      <c r="T713" s="2849"/>
      <c r="U713" s="2849"/>
      <c r="V713" s="2849"/>
      <c r="W713" s="2849"/>
      <c r="X713" s="2849"/>
      <c r="Y713" s="2849"/>
      <c r="Z713" s="2849"/>
      <c r="AA713" s="2849"/>
      <c r="AB713" s="2849"/>
      <c r="AC713" s="2849"/>
      <c r="AD713" s="2849" t="s">
        <v>452</v>
      </c>
      <c r="AE713" s="2849" t="s">
        <v>4988</v>
      </c>
      <c r="AF713" s="2849"/>
    </row>
    <row r="714" spans="1:32">
      <c r="A714" s="2845" t="s">
        <v>4981</v>
      </c>
      <c r="B714" s="2845" t="s">
        <v>5042</v>
      </c>
      <c r="C714" s="2849" t="s">
        <v>5043</v>
      </c>
      <c r="D714" s="2869" t="s">
        <v>5044</v>
      </c>
      <c r="E714" s="2869" t="s">
        <v>5045</v>
      </c>
      <c r="F714" s="2849" t="s">
        <v>5046</v>
      </c>
      <c r="G714" s="2845" t="s">
        <v>5047</v>
      </c>
      <c r="H714" s="2845">
        <v>3024</v>
      </c>
      <c r="I714" s="2849" t="s">
        <v>117</v>
      </c>
      <c r="J714" s="2849" t="s">
        <v>1</v>
      </c>
      <c r="K714" s="2849">
        <v>131</v>
      </c>
      <c r="L714" s="2849"/>
      <c r="M714" s="2850">
        <v>42178</v>
      </c>
      <c r="N714" s="2850">
        <v>42626</v>
      </c>
      <c r="O714" s="2849"/>
      <c r="P714" s="2849"/>
      <c r="Q714" s="2849"/>
      <c r="R714" s="2849"/>
      <c r="S714" s="2849"/>
      <c r="T714" s="2849"/>
      <c r="U714" s="2849"/>
      <c r="V714" s="2849"/>
      <c r="W714" s="2849"/>
      <c r="X714" s="2849"/>
      <c r="Y714" s="2849">
        <v>2022</v>
      </c>
      <c r="Z714" s="2849" t="s">
        <v>5048</v>
      </c>
      <c r="AA714" s="2849"/>
      <c r="AB714" s="2849"/>
      <c r="AC714" s="2849" t="s">
        <v>5049</v>
      </c>
      <c r="AD714" s="2849" t="s">
        <v>452</v>
      </c>
      <c r="AE714" s="2849" t="s">
        <v>4988</v>
      </c>
      <c r="AF714" s="2849"/>
    </row>
    <row r="715" spans="1:32" ht="15">
      <c r="A715" s="2845" t="s">
        <v>4981</v>
      </c>
      <c r="B715" s="2845" t="s">
        <v>5050</v>
      </c>
      <c r="C715" s="2849" t="s">
        <v>5051</v>
      </c>
      <c r="D715" s="2869" t="s">
        <v>5052</v>
      </c>
      <c r="E715" s="2869" t="s">
        <v>5053</v>
      </c>
      <c r="F715" s="2849" t="s">
        <v>5054</v>
      </c>
      <c r="G715" s="2845" t="s">
        <v>4995</v>
      </c>
      <c r="H715" s="2845">
        <v>3030</v>
      </c>
      <c r="I715" s="2849" t="s">
        <v>117</v>
      </c>
      <c r="J715" s="2849" t="s">
        <v>1</v>
      </c>
      <c r="K715" s="2849">
        <v>250</v>
      </c>
      <c r="L715" s="2849"/>
      <c r="M715" s="2850">
        <v>42205</v>
      </c>
      <c r="N715" s="2850">
        <v>42605</v>
      </c>
      <c r="O715" s="2850">
        <v>42944</v>
      </c>
      <c r="P715" s="2849"/>
      <c r="Q715" s="2850">
        <v>43672</v>
      </c>
      <c r="R715" s="2849"/>
      <c r="S715" s="2849"/>
      <c r="T715" s="2849"/>
      <c r="U715" s="2849"/>
      <c r="V715" s="2850">
        <v>44806</v>
      </c>
      <c r="W715" s="2850">
        <v>45212</v>
      </c>
      <c r="X715" s="2850"/>
      <c r="Y715" s="2849">
        <v>2023</v>
      </c>
      <c r="Z715" s="2849" t="s">
        <v>5055</v>
      </c>
      <c r="AA715" s="2873" t="s">
        <v>5056</v>
      </c>
      <c r="AB715" s="510" t="s">
        <v>5051</v>
      </c>
      <c r="AC715" s="2849" t="s">
        <v>5057</v>
      </c>
      <c r="AD715" s="2849" t="s">
        <v>452</v>
      </c>
      <c r="AE715" s="2849" t="s">
        <v>4988</v>
      </c>
      <c r="AF715" s="2849"/>
    </row>
    <row r="716" spans="1:32">
      <c r="A716" s="2845" t="s">
        <v>4981</v>
      </c>
      <c r="B716" s="2845" t="s">
        <v>5058</v>
      </c>
      <c r="C716" s="2849" t="s">
        <v>5059</v>
      </c>
      <c r="D716" s="2869" t="s">
        <v>5060</v>
      </c>
      <c r="E716" s="2869" t="s">
        <v>5061</v>
      </c>
      <c r="F716" s="2849" t="s">
        <v>5062</v>
      </c>
      <c r="G716" s="2845" t="s">
        <v>5063</v>
      </c>
      <c r="H716" s="2845">
        <v>3030</v>
      </c>
      <c r="I716" s="2849" t="s">
        <v>117</v>
      </c>
      <c r="J716" s="2849" t="s">
        <v>1</v>
      </c>
      <c r="K716" s="2849">
        <v>231</v>
      </c>
      <c r="L716" s="2850">
        <v>41967</v>
      </c>
      <c r="M716" s="2849"/>
      <c r="N716" s="2849"/>
      <c r="O716" s="2849"/>
      <c r="P716" s="2849"/>
      <c r="Q716" s="2849"/>
      <c r="R716" s="2849"/>
      <c r="S716" s="2849"/>
      <c r="T716" s="2849"/>
      <c r="U716" s="2849"/>
      <c r="V716" s="2849"/>
      <c r="W716" s="2849"/>
      <c r="X716" s="2849"/>
      <c r="Y716" s="2849"/>
      <c r="Z716" s="2849"/>
      <c r="AA716" s="2849"/>
      <c r="AB716" s="2849"/>
      <c r="AC716" s="2849"/>
      <c r="AD716" s="2849" t="s">
        <v>452</v>
      </c>
      <c r="AE716" s="2849" t="s">
        <v>4988</v>
      </c>
      <c r="AF716" s="2849"/>
    </row>
    <row r="717" spans="1:32">
      <c r="A717" s="2845" t="s">
        <v>4981</v>
      </c>
      <c r="B717" s="2845" t="s">
        <v>5064</v>
      </c>
      <c r="C717" s="2849" t="s">
        <v>5065</v>
      </c>
      <c r="D717" s="2869" t="s">
        <v>5066</v>
      </c>
      <c r="E717" s="2869" t="s">
        <v>5067</v>
      </c>
      <c r="F717" s="2849" t="s">
        <v>5068</v>
      </c>
      <c r="G717" s="2845" t="s">
        <v>5004</v>
      </c>
      <c r="H717" s="2845">
        <v>3029</v>
      </c>
      <c r="I717" s="2849" t="s">
        <v>117</v>
      </c>
      <c r="J717" s="2849" t="s">
        <v>1</v>
      </c>
      <c r="K717" s="2849">
        <v>300</v>
      </c>
      <c r="L717" s="2850">
        <v>41893</v>
      </c>
      <c r="M717" s="2850">
        <v>42248</v>
      </c>
      <c r="N717" s="2850">
        <v>42619</v>
      </c>
      <c r="O717" s="2850">
        <v>42991</v>
      </c>
      <c r="P717" s="2850">
        <v>43318</v>
      </c>
      <c r="Q717" s="2850">
        <v>43710</v>
      </c>
      <c r="R717" s="2849"/>
      <c r="S717" s="2849"/>
      <c r="T717" s="2850">
        <v>44333</v>
      </c>
      <c r="U717" s="2849"/>
      <c r="V717" s="2849"/>
      <c r="W717" s="2849"/>
      <c r="X717" s="2849"/>
      <c r="Y717" s="2849">
        <v>2022</v>
      </c>
      <c r="Z717" s="2849" t="s">
        <v>5069</v>
      </c>
      <c r="AA717" s="2849" t="s">
        <v>5070</v>
      </c>
      <c r="AB717" s="2849"/>
      <c r="AC717" s="2849" t="s">
        <v>1681</v>
      </c>
      <c r="AD717" s="2849" t="s">
        <v>452</v>
      </c>
      <c r="AE717" s="2849" t="s">
        <v>4988</v>
      </c>
      <c r="AF717" s="2849"/>
    </row>
    <row r="718" spans="1:32">
      <c r="A718" s="2845" t="s">
        <v>4981</v>
      </c>
      <c r="B718" s="2845" t="s">
        <v>5071</v>
      </c>
      <c r="C718" s="2849" t="s">
        <v>5072</v>
      </c>
      <c r="D718" s="2869" t="s">
        <v>5073</v>
      </c>
      <c r="E718" s="2869" t="s">
        <v>5074</v>
      </c>
      <c r="F718" s="2849" t="s">
        <v>5075</v>
      </c>
      <c r="G718" s="2845" t="s">
        <v>5029</v>
      </c>
      <c r="H718" s="2845">
        <v>3029</v>
      </c>
      <c r="I718" s="2849" t="s">
        <v>117</v>
      </c>
      <c r="J718" s="2849" t="s">
        <v>1</v>
      </c>
      <c r="K718" s="2849">
        <v>155</v>
      </c>
      <c r="L718" s="2849"/>
      <c r="M718" s="2850">
        <v>42172</v>
      </c>
      <c r="N718" s="2850">
        <v>42500</v>
      </c>
      <c r="O718" s="2849"/>
      <c r="P718" s="2849"/>
      <c r="Q718" s="2850">
        <v>43635</v>
      </c>
      <c r="R718" s="2849"/>
      <c r="S718" s="2849"/>
      <c r="T718" s="2850">
        <v>44256</v>
      </c>
      <c r="U718" s="2849"/>
      <c r="V718" s="2849"/>
      <c r="W718" s="2849"/>
      <c r="X718" s="2849"/>
      <c r="Y718" s="2849"/>
      <c r="Z718" s="2849" t="s">
        <v>5076</v>
      </c>
      <c r="AA718" s="2849" t="s">
        <v>5077</v>
      </c>
      <c r="AB718" s="2849" t="s">
        <v>5078</v>
      </c>
      <c r="AC718" s="2849" t="s">
        <v>5079</v>
      </c>
      <c r="AD718" s="2849" t="s">
        <v>452</v>
      </c>
      <c r="AE718" s="2849" t="s">
        <v>4988</v>
      </c>
      <c r="AF718" s="2849"/>
    </row>
    <row r="719" spans="1:32">
      <c r="A719" s="2845" t="s">
        <v>4981</v>
      </c>
      <c r="B719" s="2845" t="s">
        <v>5080</v>
      </c>
      <c r="C719" s="2849" t="s">
        <v>5081</v>
      </c>
      <c r="D719" s="2869" t="s">
        <v>5082</v>
      </c>
      <c r="E719" s="2869" t="s">
        <v>5083</v>
      </c>
      <c r="F719" s="2849" t="s">
        <v>5084</v>
      </c>
      <c r="G719" s="2845" t="s">
        <v>5004</v>
      </c>
      <c r="H719" s="2845">
        <v>3029</v>
      </c>
      <c r="I719" s="2849" t="s">
        <v>128</v>
      </c>
      <c r="J719" s="2849" t="s">
        <v>1</v>
      </c>
      <c r="K719" s="2849">
        <v>180</v>
      </c>
      <c r="L719" s="2850">
        <v>41936</v>
      </c>
      <c r="M719" s="2849"/>
      <c r="N719" s="2849"/>
      <c r="O719" s="2849"/>
      <c r="P719" s="2849"/>
      <c r="Q719" s="2849"/>
      <c r="R719" s="2849"/>
      <c r="S719" s="2849"/>
      <c r="T719" s="2849"/>
      <c r="U719" s="2849"/>
      <c r="V719" s="2849"/>
      <c r="W719" s="2849"/>
      <c r="X719" s="2849"/>
      <c r="Y719" s="2849"/>
      <c r="Z719" s="2849" t="s">
        <v>5085</v>
      </c>
      <c r="AA719" s="2849" t="s">
        <v>5086</v>
      </c>
      <c r="AB719" s="2849" t="s">
        <v>5087</v>
      </c>
      <c r="AC719" s="2849" t="s">
        <v>239</v>
      </c>
      <c r="AD719" s="2849" t="s">
        <v>452</v>
      </c>
      <c r="AE719" s="2849" t="s">
        <v>4988</v>
      </c>
      <c r="AF719" s="2849"/>
    </row>
    <row r="720" spans="1:32">
      <c r="A720" s="2845" t="s">
        <v>4981</v>
      </c>
      <c r="B720" s="2845" t="s">
        <v>5088</v>
      </c>
      <c r="C720" s="2849" t="s">
        <v>5089</v>
      </c>
      <c r="D720" s="2845" t="s">
        <v>504</v>
      </c>
      <c r="E720" s="2869" t="s">
        <v>5090</v>
      </c>
      <c r="F720" s="2849" t="s">
        <v>5091</v>
      </c>
      <c r="G720" s="2845" t="s">
        <v>4991</v>
      </c>
      <c r="H720" s="2845">
        <v>3030</v>
      </c>
      <c r="I720" s="2849" t="s">
        <v>359</v>
      </c>
      <c r="J720" s="2849" t="s">
        <v>1</v>
      </c>
      <c r="K720" s="2849">
        <v>20</v>
      </c>
      <c r="L720" s="2849"/>
      <c r="M720" s="2849"/>
      <c r="N720" s="2849"/>
      <c r="O720" s="2849"/>
      <c r="P720" s="2849"/>
      <c r="Q720" s="2849"/>
      <c r="R720" s="2849"/>
      <c r="S720" s="2849"/>
      <c r="T720" s="2849"/>
      <c r="U720" s="2849"/>
      <c r="V720" s="2849"/>
      <c r="W720" s="2849"/>
      <c r="X720" s="2849"/>
      <c r="Y720" s="2849"/>
      <c r="Z720" s="2849"/>
      <c r="AA720" s="2849"/>
      <c r="AB720" s="2849"/>
      <c r="AC720" s="2849"/>
      <c r="AD720" s="2849" t="s">
        <v>452</v>
      </c>
      <c r="AE720" s="2849" t="s">
        <v>4988</v>
      </c>
      <c r="AF720" s="2849"/>
    </row>
    <row r="721" spans="1:32">
      <c r="A721" s="2845" t="s">
        <v>4981</v>
      </c>
      <c r="B721" s="2845" t="s">
        <v>5092</v>
      </c>
      <c r="C721" s="2849" t="s">
        <v>5093</v>
      </c>
      <c r="D721" s="2845" t="s">
        <v>381</v>
      </c>
      <c r="E721" s="2869" t="s">
        <v>5094</v>
      </c>
      <c r="F721" s="2849" t="s">
        <v>5095</v>
      </c>
      <c r="G721" s="2845" t="s">
        <v>5029</v>
      </c>
      <c r="H721" s="2845">
        <v>3029</v>
      </c>
      <c r="I721" s="2849" t="s">
        <v>211</v>
      </c>
      <c r="J721" s="2849" t="s">
        <v>1</v>
      </c>
      <c r="K721" s="2849">
        <v>20</v>
      </c>
      <c r="L721" s="2849"/>
      <c r="M721" s="2849"/>
      <c r="N721" s="2849"/>
      <c r="O721" s="2849"/>
      <c r="P721" s="2849"/>
      <c r="Q721" s="2850">
        <v>43679</v>
      </c>
      <c r="R721" s="2849"/>
      <c r="S721" s="2849"/>
      <c r="T721" s="2849"/>
      <c r="U721" s="2849"/>
      <c r="V721" s="2849"/>
      <c r="W721" s="2849"/>
      <c r="X721" s="2849"/>
      <c r="Y721" s="2849"/>
      <c r="Z721" s="2849" t="s">
        <v>5096</v>
      </c>
      <c r="AA721" s="2860" t="s">
        <v>5097</v>
      </c>
      <c r="AB721" s="2849" t="s">
        <v>5098</v>
      </c>
      <c r="AC721" s="2849"/>
      <c r="AD721" s="2849" t="s">
        <v>452</v>
      </c>
      <c r="AE721" s="2849" t="s">
        <v>4988</v>
      </c>
      <c r="AF721" s="2849"/>
    </row>
    <row r="722" spans="1:32">
      <c r="A722" s="2845" t="s">
        <v>4981</v>
      </c>
      <c r="B722" s="2845" t="s">
        <v>5099</v>
      </c>
      <c r="C722" s="2849" t="s">
        <v>5100</v>
      </c>
      <c r="D722" s="2872" t="s">
        <v>5101</v>
      </c>
      <c r="E722" s="2869" t="s">
        <v>5102</v>
      </c>
      <c r="F722" s="2849" t="s">
        <v>5103</v>
      </c>
      <c r="G722" s="2845" t="s">
        <v>5063</v>
      </c>
      <c r="H722" s="2845">
        <v>3030</v>
      </c>
      <c r="I722" s="2849" t="s">
        <v>117</v>
      </c>
      <c r="J722" s="2849" t="s">
        <v>1</v>
      </c>
      <c r="K722" s="2849">
        <v>300</v>
      </c>
      <c r="L722" s="2849"/>
      <c r="M722" s="2850">
        <v>42177</v>
      </c>
      <c r="N722" s="2850">
        <v>42576</v>
      </c>
      <c r="O722" s="2849"/>
      <c r="P722" s="2849"/>
      <c r="Q722" s="2850">
        <v>43640</v>
      </c>
      <c r="R722" s="2849"/>
      <c r="S722" s="2850">
        <v>43977</v>
      </c>
      <c r="T722" s="2850">
        <v>44312</v>
      </c>
      <c r="U722" s="2849"/>
      <c r="V722" s="2856">
        <v>44648</v>
      </c>
      <c r="W722" s="2850"/>
      <c r="X722" s="2850"/>
      <c r="Y722" s="2849">
        <v>2022</v>
      </c>
      <c r="Z722" s="2849" t="s">
        <v>5104</v>
      </c>
      <c r="AA722" s="2849" t="s">
        <v>5105</v>
      </c>
      <c r="AB722" s="2849" t="s">
        <v>5106</v>
      </c>
      <c r="AC722" s="2849" t="s">
        <v>5107</v>
      </c>
      <c r="AD722" s="2849" t="s">
        <v>452</v>
      </c>
      <c r="AE722" s="2849" t="s">
        <v>4988</v>
      </c>
      <c r="AF722" s="2849"/>
    </row>
    <row r="723" spans="1:32">
      <c r="A723" s="2845" t="s">
        <v>4981</v>
      </c>
      <c r="B723" s="2845" t="s">
        <v>5108</v>
      </c>
      <c r="C723" s="2849" t="s">
        <v>5109</v>
      </c>
      <c r="D723" s="2869" t="s">
        <v>5110</v>
      </c>
      <c r="E723" s="2869" t="s">
        <v>5111</v>
      </c>
      <c r="F723" s="2849" t="s">
        <v>5112</v>
      </c>
      <c r="G723" s="2845" t="s">
        <v>4987</v>
      </c>
      <c r="H723" s="2845">
        <v>3029</v>
      </c>
      <c r="I723" s="2849" t="s">
        <v>178</v>
      </c>
      <c r="J723" s="2849" t="s">
        <v>1</v>
      </c>
      <c r="K723" s="2849">
        <v>139</v>
      </c>
      <c r="L723" s="2850">
        <v>41948</v>
      </c>
      <c r="M723" s="2849"/>
      <c r="N723" s="2849"/>
      <c r="O723" s="2849"/>
      <c r="P723" s="2849"/>
      <c r="Q723" s="2849"/>
      <c r="R723" s="2849"/>
      <c r="S723" s="2849"/>
      <c r="T723" s="2849"/>
      <c r="U723" s="2849"/>
      <c r="V723" s="2849"/>
      <c r="W723" s="2849"/>
      <c r="X723" s="2849"/>
      <c r="Y723" s="2849">
        <v>2022</v>
      </c>
      <c r="Z723" s="2849" t="s">
        <v>5113</v>
      </c>
      <c r="AA723" s="2849" t="s">
        <v>5114</v>
      </c>
      <c r="AB723" s="2849"/>
      <c r="AC723" s="2849" t="s">
        <v>239</v>
      </c>
      <c r="AD723" s="2849" t="s">
        <v>452</v>
      </c>
      <c r="AE723" s="2849" t="s">
        <v>4988</v>
      </c>
      <c r="AF723" s="2849"/>
    </row>
    <row r="724" spans="1:32" ht="15">
      <c r="A724" s="2845" t="s">
        <v>4981</v>
      </c>
      <c r="B724" s="2845" t="s">
        <v>5115</v>
      </c>
      <c r="C724" s="2849" t="s">
        <v>5116</v>
      </c>
      <c r="D724" s="2869" t="s">
        <v>5117</v>
      </c>
      <c r="E724" s="2869" t="s">
        <v>5118</v>
      </c>
      <c r="F724" s="2849" t="s">
        <v>5119</v>
      </c>
      <c r="G724" s="2845" t="s">
        <v>5063</v>
      </c>
      <c r="H724" s="2845">
        <v>3030</v>
      </c>
      <c r="I724" s="2849" t="s">
        <v>117</v>
      </c>
      <c r="J724" s="2849" t="s">
        <v>1</v>
      </c>
      <c r="K724" s="2849">
        <v>180</v>
      </c>
      <c r="L724" s="2850">
        <v>41954</v>
      </c>
      <c r="M724" s="2850">
        <v>42221</v>
      </c>
      <c r="N724" s="2850">
        <v>42696</v>
      </c>
      <c r="O724" s="2850">
        <v>42955</v>
      </c>
      <c r="P724" s="2850">
        <v>43270</v>
      </c>
      <c r="Q724" s="2850">
        <v>43543</v>
      </c>
      <c r="R724" s="2849"/>
      <c r="S724" s="2849"/>
      <c r="T724" s="2850"/>
      <c r="U724" s="2849"/>
      <c r="V724" s="2850">
        <v>44796</v>
      </c>
      <c r="W724" s="2850">
        <v>45160</v>
      </c>
      <c r="X724" s="2850"/>
      <c r="Y724" s="2849">
        <v>2023</v>
      </c>
      <c r="Z724" s="2849" t="s">
        <v>5120</v>
      </c>
      <c r="AA724" s="2873" t="s">
        <v>5121</v>
      </c>
      <c r="AB724" s="2849" t="s">
        <v>5122</v>
      </c>
      <c r="AC724" s="2849" t="s">
        <v>5123</v>
      </c>
      <c r="AD724" s="2849" t="s">
        <v>452</v>
      </c>
      <c r="AE724" s="2849" t="s">
        <v>4988</v>
      </c>
      <c r="AF724" s="2849"/>
    </row>
    <row r="725" spans="1:32">
      <c r="A725" s="2845" t="s">
        <v>4981</v>
      </c>
      <c r="B725" s="2845" t="s">
        <v>5124</v>
      </c>
      <c r="C725" s="2849" t="s">
        <v>5125</v>
      </c>
      <c r="D725" s="2869" t="s">
        <v>5126</v>
      </c>
      <c r="E725" s="2869" t="s">
        <v>5127</v>
      </c>
      <c r="F725" s="2849" t="s">
        <v>5128</v>
      </c>
      <c r="G725" s="2845" t="s">
        <v>4991</v>
      </c>
      <c r="H725" s="2845">
        <v>3030</v>
      </c>
      <c r="I725" s="2849" t="s">
        <v>220</v>
      </c>
      <c r="J725" s="2849" t="s">
        <v>1</v>
      </c>
      <c r="K725" s="2849">
        <v>20</v>
      </c>
      <c r="L725" s="2849"/>
      <c r="M725" s="2849"/>
      <c r="N725" s="2849"/>
      <c r="O725" s="2849"/>
      <c r="P725" s="2849"/>
      <c r="Q725" s="2849"/>
      <c r="R725" s="2849"/>
      <c r="S725" s="2849"/>
      <c r="T725" s="2849"/>
      <c r="U725" s="2849"/>
      <c r="V725" s="2849"/>
      <c r="W725" s="2849"/>
      <c r="X725" s="2849"/>
      <c r="Y725" s="2849"/>
      <c r="Z725" s="2849"/>
      <c r="AA725" s="2849"/>
      <c r="AB725" s="2849"/>
      <c r="AC725" s="2849"/>
      <c r="AD725" s="2849" t="s">
        <v>452</v>
      </c>
      <c r="AE725" s="2849" t="s">
        <v>4988</v>
      </c>
      <c r="AF725" s="2849"/>
    </row>
    <row r="726" spans="1:32">
      <c r="A726" s="2852" t="s">
        <v>5129</v>
      </c>
      <c r="B726" s="2852" t="s">
        <v>5130</v>
      </c>
      <c r="C726" s="2852" t="s">
        <v>5131</v>
      </c>
      <c r="D726" s="2853" t="s">
        <v>5132</v>
      </c>
      <c r="E726" s="2853" t="s">
        <v>5133</v>
      </c>
      <c r="F726" s="2852" t="s">
        <v>5134</v>
      </c>
      <c r="G726" s="2852" t="s">
        <v>5135</v>
      </c>
      <c r="H726" s="2852">
        <v>3065</v>
      </c>
      <c r="I726" s="2854" t="s">
        <v>128</v>
      </c>
      <c r="J726" s="2854" t="s">
        <v>289</v>
      </c>
      <c r="K726" s="2854">
        <v>93</v>
      </c>
      <c r="L726" s="2854"/>
      <c r="M726" s="2854"/>
      <c r="N726" s="2854"/>
      <c r="O726" s="2854"/>
      <c r="P726" s="2854"/>
      <c r="Q726" s="2854"/>
      <c r="R726" s="2854"/>
      <c r="S726" s="2854"/>
      <c r="T726" s="2854"/>
      <c r="U726" s="2854"/>
      <c r="V726" s="2854"/>
      <c r="W726" s="2854"/>
      <c r="X726" s="2854"/>
      <c r="Y726" s="2854"/>
      <c r="Z726" s="2854"/>
      <c r="AA726" s="2854"/>
      <c r="AB726" s="2854"/>
      <c r="AC726" s="2854"/>
      <c r="AD726" s="2854" t="s">
        <v>121</v>
      </c>
      <c r="AE726" s="2854"/>
      <c r="AF726" s="2854"/>
    </row>
    <row r="727" spans="1:32">
      <c r="A727" s="2852" t="s">
        <v>5129</v>
      </c>
      <c r="B727" s="2852" t="s">
        <v>5136</v>
      </c>
      <c r="C727" s="2884" t="s">
        <v>5137</v>
      </c>
      <c r="D727" s="2853" t="s">
        <v>5138</v>
      </c>
      <c r="E727" s="2853" t="s">
        <v>5139</v>
      </c>
      <c r="F727" s="2852" t="s">
        <v>5140</v>
      </c>
      <c r="G727" s="2852" t="s">
        <v>5141</v>
      </c>
      <c r="H727" s="2852">
        <v>3078</v>
      </c>
      <c r="I727" s="2854" t="s">
        <v>178</v>
      </c>
      <c r="J727" s="2854" t="s">
        <v>289</v>
      </c>
      <c r="K727" s="2854">
        <v>57</v>
      </c>
      <c r="L727" s="2854"/>
      <c r="M727" s="2854"/>
      <c r="N727" s="2854"/>
      <c r="O727" s="2854"/>
      <c r="P727" s="2854"/>
      <c r="Q727" s="2854"/>
      <c r="R727" s="2854"/>
      <c r="S727" s="2854"/>
      <c r="T727" s="2854"/>
      <c r="U727" s="2854"/>
      <c r="V727" s="2854"/>
      <c r="W727" s="2854"/>
      <c r="X727" s="2854"/>
      <c r="Y727" s="2854"/>
      <c r="Z727" s="2854"/>
      <c r="AA727" s="2854"/>
      <c r="AB727" s="2854"/>
      <c r="AC727" s="2854"/>
      <c r="AD727" s="2854" t="s">
        <v>121</v>
      </c>
      <c r="AE727" s="2854"/>
      <c r="AF727" s="2854"/>
    </row>
    <row r="728" spans="1:32">
      <c r="A728" s="2852" t="s">
        <v>5129</v>
      </c>
      <c r="B728" s="2852" t="s">
        <v>5142</v>
      </c>
      <c r="C728" s="2852" t="s">
        <v>5143</v>
      </c>
      <c r="D728" s="2853" t="s">
        <v>5144</v>
      </c>
      <c r="E728" s="2853" t="s">
        <v>5145</v>
      </c>
      <c r="F728" s="2852" t="s">
        <v>5146</v>
      </c>
      <c r="G728" s="2852" t="s">
        <v>5147</v>
      </c>
      <c r="H728" s="2852">
        <v>3054</v>
      </c>
      <c r="I728" s="2854" t="s">
        <v>220</v>
      </c>
      <c r="J728" s="2854" t="s">
        <v>289</v>
      </c>
      <c r="K728" s="2854"/>
      <c r="L728" s="2854"/>
      <c r="M728" s="2854"/>
      <c r="N728" s="2854"/>
      <c r="O728" s="2854"/>
      <c r="P728" s="2854"/>
      <c r="Q728" s="2854"/>
      <c r="R728" s="2854"/>
      <c r="S728" s="2854"/>
      <c r="T728" s="2854"/>
      <c r="U728" s="2854"/>
      <c r="V728" s="2854"/>
      <c r="W728" s="2854"/>
      <c r="X728" s="2854"/>
      <c r="Y728" s="2854"/>
      <c r="Z728" s="2854"/>
      <c r="AA728" s="2854"/>
      <c r="AB728" s="2854"/>
      <c r="AC728" s="2854"/>
      <c r="AD728" s="2854" t="s">
        <v>121</v>
      </c>
      <c r="AE728" s="2854"/>
      <c r="AF728" s="2854"/>
    </row>
    <row r="729" spans="1:32">
      <c r="A729" s="2852" t="s">
        <v>5129</v>
      </c>
      <c r="B729" s="2852" t="s">
        <v>5148</v>
      </c>
      <c r="C729" s="2852" t="s">
        <v>5149</v>
      </c>
      <c r="D729" s="2852" t="s">
        <v>381</v>
      </c>
      <c r="E729" s="2853" t="s">
        <v>5150</v>
      </c>
      <c r="F729" s="2852" t="s">
        <v>5151</v>
      </c>
      <c r="G729" s="2852" t="s">
        <v>5152</v>
      </c>
      <c r="H729" s="2852">
        <v>3121</v>
      </c>
      <c r="I729" s="2854" t="s">
        <v>220</v>
      </c>
      <c r="J729" s="2854" t="s">
        <v>289</v>
      </c>
      <c r="K729" s="2854"/>
      <c r="L729" s="2854"/>
      <c r="M729" s="2854"/>
      <c r="N729" s="2854"/>
      <c r="O729" s="2854"/>
      <c r="P729" s="2854"/>
      <c r="Q729" s="2854"/>
      <c r="R729" s="2854"/>
      <c r="S729" s="2854"/>
      <c r="T729" s="2854"/>
      <c r="U729" s="2854"/>
      <c r="V729" s="2854"/>
      <c r="W729" s="2854"/>
      <c r="X729" s="2854"/>
      <c r="Y729" s="2854"/>
      <c r="Z729" s="2854"/>
      <c r="AA729" s="2854"/>
      <c r="AB729" s="2854"/>
      <c r="AC729" s="2854"/>
      <c r="AD729" s="2854" t="s">
        <v>121</v>
      </c>
      <c r="AE729" s="2854"/>
      <c r="AF729" s="2854"/>
    </row>
    <row r="730" spans="1:32">
      <c r="A730" s="2852" t="s">
        <v>5129</v>
      </c>
      <c r="B730" s="2852" t="s">
        <v>5153</v>
      </c>
      <c r="C730" s="2852" t="s">
        <v>5154</v>
      </c>
      <c r="D730" s="2853" t="s">
        <v>5155</v>
      </c>
      <c r="E730" s="2853" t="s">
        <v>5156</v>
      </c>
      <c r="F730" s="2852" t="s">
        <v>5157</v>
      </c>
      <c r="G730" s="2852" t="s">
        <v>5158</v>
      </c>
      <c r="H730" s="2852">
        <v>3066</v>
      </c>
      <c r="I730" s="2854" t="s">
        <v>117</v>
      </c>
      <c r="J730" s="2854" t="s">
        <v>289</v>
      </c>
      <c r="K730" s="2854">
        <v>48</v>
      </c>
      <c r="L730" s="2854"/>
      <c r="M730" s="2854"/>
      <c r="N730" s="2854"/>
      <c r="O730" s="2854"/>
      <c r="P730" s="2854"/>
      <c r="Q730" s="2854"/>
      <c r="R730" s="2854"/>
      <c r="S730" s="2854"/>
      <c r="T730" s="2854"/>
      <c r="U730" s="2854"/>
      <c r="V730" s="2854"/>
      <c r="W730" s="2854"/>
      <c r="X730" s="2854"/>
      <c r="Y730" s="2854"/>
      <c r="Z730" s="2854"/>
      <c r="AA730" s="2854"/>
      <c r="AB730" s="2854"/>
      <c r="AC730" s="2854"/>
      <c r="AD730" s="2854" t="s">
        <v>121</v>
      </c>
      <c r="AE730" s="2854"/>
      <c r="AF730" s="2854"/>
    </row>
    <row r="731" spans="1:32">
      <c r="A731" s="2852" t="s">
        <v>5129</v>
      </c>
      <c r="B731" s="2852" t="s">
        <v>5159</v>
      </c>
      <c r="C731" s="2852" t="s">
        <v>2473</v>
      </c>
      <c r="D731" s="2853" t="s">
        <v>5160</v>
      </c>
      <c r="E731" s="2853" t="s">
        <v>2475</v>
      </c>
      <c r="F731" s="2852" t="s">
        <v>5161</v>
      </c>
      <c r="G731" s="2852" t="s">
        <v>5158</v>
      </c>
      <c r="H731" s="2852">
        <v>3066</v>
      </c>
      <c r="I731" s="2854" t="s">
        <v>220</v>
      </c>
      <c r="J731" s="2854" t="s">
        <v>289</v>
      </c>
      <c r="K731" s="2854"/>
      <c r="L731" s="2854"/>
      <c r="M731" s="2854"/>
      <c r="N731" s="2854"/>
      <c r="O731" s="2854"/>
      <c r="P731" s="2854"/>
      <c r="Q731" s="2854"/>
      <c r="R731" s="2854"/>
      <c r="S731" s="2854"/>
      <c r="T731" s="2854"/>
      <c r="U731" s="2854"/>
      <c r="V731" s="2854"/>
      <c r="W731" s="2854"/>
      <c r="X731" s="2854"/>
      <c r="Y731" s="2854"/>
      <c r="Z731" s="2854"/>
      <c r="AA731" s="2854"/>
      <c r="AB731" s="2854"/>
      <c r="AC731" s="2854"/>
      <c r="AD731" s="2854" t="s">
        <v>121</v>
      </c>
      <c r="AE731" s="2854"/>
      <c r="AF731" s="2854"/>
    </row>
    <row r="732" spans="1:32">
      <c r="A732" s="2852" t="s">
        <v>5129</v>
      </c>
      <c r="B732" s="2852" t="s">
        <v>5162</v>
      </c>
      <c r="C732" s="2852" t="s">
        <v>5163</v>
      </c>
      <c r="D732" s="2853" t="s">
        <v>5164</v>
      </c>
      <c r="E732" s="2853" t="s">
        <v>5165</v>
      </c>
      <c r="F732" s="2852" t="s">
        <v>5166</v>
      </c>
      <c r="G732" s="2852" t="s">
        <v>5167</v>
      </c>
      <c r="H732" s="2852">
        <v>3068</v>
      </c>
      <c r="I732" s="2854" t="s">
        <v>117</v>
      </c>
      <c r="J732" s="2854" t="s">
        <v>289</v>
      </c>
      <c r="K732" s="2854">
        <v>94</v>
      </c>
      <c r="L732" s="2854"/>
      <c r="M732" s="2854"/>
      <c r="N732" s="2854"/>
      <c r="O732" s="2854"/>
      <c r="P732" s="2854"/>
      <c r="Q732" s="2854"/>
      <c r="R732" s="2854"/>
      <c r="S732" s="2854"/>
      <c r="T732" s="2854"/>
      <c r="U732" s="2854"/>
      <c r="V732" s="2854"/>
      <c r="W732" s="2854"/>
      <c r="X732" s="2854"/>
      <c r="Y732" s="2854"/>
      <c r="Z732" s="2854" t="s">
        <v>5168</v>
      </c>
      <c r="AA732" s="2854" t="s">
        <v>5169</v>
      </c>
      <c r="AB732" s="2854"/>
      <c r="AC732" s="2854" t="s">
        <v>5170</v>
      </c>
      <c r="AD732" s="2854" t="s">
        <v>121</v>
      </c>
      <c r="AE732" s="2854"/>
      <c r="AF732" s="2854"/>
    </row>
    <row r="733" spans="1:32">
      <c r="A733" s="2852" t="s">
        <v>5129</v>
      </c>
      <c r="B733" s="2884" t="s">
        <v>5171</v>
      </c>
      <c r="C733" s="2854" t="s">
        <v>5172</v>
      </c>
      <c r="D733" s="2853" t="s">
        <v>5173</v>
      </c>
      <c r="E733" s="2853" t="s">
        <v>5174</v>
      </c>
      <c r="F733" s="2852" t="s">
        <v>5175</v>
      </c>
      <c r="G733" s="2852" t="s">
        <v>5158</v>
      </c>
      <c r="H733" s="2852">
        <v>3066</v>
      </c>
      <c r="I733" s="2854" t="s">
        <v>220</v>
      </c>
      <c r="J733" s="2854" t="s">
        <v>289</v>
      </c>
      <c r="K733" s="2854"/>
      <c r="L733" s="2854"/>
      <c r="M733" s="2854"/>
      <c r="N733" s="2854"/>
      <c r="O733" s="2854"/>
      <c r="P733" s="2854"/>
      <c r="Q733" s="2854"/>
      <c r="R733" s="2854"/>
      <c r="S733" s="2854"/>
      <c r="T733" s="2854"/>
      <c r="U733" s="2854"/>
      <c r="V733" s="2854"/>
      <c r="W733" s="2854"/>
      <c r="X733" s="2854"/>
      <c r="Y733" s="2854">
        <v>2022</v>
      </c>
      <c r="Z733" s="2854" t="s">
        <v>5176</v>
      </c>
      <c r="AA733" s="2865" t="s">
        <v>5177</v>
      </c>
      <c r="AB733" s="2854" t="s">
        <v>5178</v>
      </c>
      <c r="AC733" s="2854"/>
      <c r="AD733" s="2854" t="s">
        <v>121</v>
      </c>
      <c r="AE733" s="2854"/>
      <c r="AF733" s="2854"/>
    </row>
    <row r="734" spans="1:32">
      <c r="A734" s="2852" t="s">
        <v>5129</v>
      </c>
      <c r="B734" s="2852" t="s">
        <v>5179</v>
      </c>
      <c r="C734" s="2852" t="s">
        <v>2550</v>
      </c>
      <c r="D734" s="2853" t="s">
        <v>2551</v>
      </c>
      <c r="E734" s="2853" t="s">
        <v>5180</v>
      </c>
      <c r="F734" s="2852" t="s">
        <v>5181</v>
      </c>
      <c r="G734" s="2852" t="s">
        <v>5152</v>
      </c>
      <c r="H734" s="2852">
        <v>3121</v>
      </c>
      <c r="I734" s="2854" t="s">
        <v>359</v>
      </c>
      <c r="J734" s="2854" t="s">
        <v>289</v>
      </c>
      <c r="K734" s="2854"/>
      <c r="L734" s="2854"/>
      <c r="M734" s="2854"/>
      <c r="N734" s="2854"/>
      <c r="O734" s="2854"/>
      <c r="P734" s="2854"/>
      <c r="Q734" s="2855">
        <v>43683</v>
      </c>
      <c r="R734" s="2854"/>
      <c r="S734" s="2854"/>
      <c r="T734" s="2854"/>
      <c r="U734" s="2854"/>
      <c r="V734" s="2854"/>
      <c r="W734" s="2854"/>
      <c r="X734" s="2854"/>
      <c r="Y734" s="2854"/>
      <c r="Z734" s="2854" t="s">
        <v>5182</v>
      </c>
      <c r="AA734" s="2854" t="s">
        <v>5183</v>
      </c>
      <c r="AB734" s="2854"/>
      <c r="AC734" s="2854" t="s">
        <v>5184</v>
      </c>
      <c r="AD734" s="2854" t="s">
        <v>121</v>
      </c>
      <c r="AE734" s="2854"/>
      <c r="AF734" s="2854"/>
    </row>
    <row r="735" spans="1:32">
      <c r="A735" s="2852" t="s">
        <v>5129</v>
      </c>
      <c r="B735" s="2852" t="s">
        <v>5185</v>
      </c>
      <c r="C735" s="2852" t="s">
        <v>5186</v>
      </c>
      <c r="D735" s="2853" t="s">
        <v>5187</v>
      </c>
      <c r="E735" s="2853" t="s">
        <v>5188</v>
      </c>
      <c r="F735" s="2852" t="s">
        <v>5189</v>
      </c>
      <c r="G735" s="2852" t="s">
        <v>5152</v>
      </c>
      <c r="H735" s="2852">
        <v>3121</v>
      </c>
      <c r="I735" s="2854" t="s">
        <v>2315</v>
      </c>
      <c r="J735" s="2854" t="s">
        <v>289</v>
      </c>
      <c r="K735" s="2854"/>
      <c r="L735" s="2854"/>
      <c r="M735" s="2854"/>
      <c r="N735" s="2854"/>
      <c r="O735" s="2854"/>
      <c r="P735" s="2854"/>
      <c r="Q735" s="2854"/>
      <c r="R735" s="2854"/>
      <c r="S735" s="2854"/>
      <c r="T735" s="2854"/>
      <c r="U735" s="2854"/>
      <c r="V735" s="2854"/>
      <c r="W735" s="2854"/>
      <c r="X735" s="2854"/>
      <c r="Y735" s="2854"/>
      <c r="Z735" s="2854"/>
      <c r="AA735" s="2854"/>
      <c r="AB735" s="2854"/>
      <c r="AC735" s="2854"/>
      <c r="AD735" s="2854" t="s">
        <v>121</v>
      </c>
      <c r="AE735" s="2854"/>
      <c r="AF735" s="2854"/>
    </row>
    <row r="736" spans="1:32">
      <c r="A736" s="2852" t="s">
        <v>5129</v>
      </c>
      <c r="B736" s="2852" t="s">
        <v>5190</v>
      </c>
      <c r="C736" s="2852" t="s">
        <v>5191</v>
      </c>
      <c r="D736" s="2853" t="s">
        <v>5192</v>
      </c>
      <c r="E736" s="2853" t="s">
        <v>5193</v>
      </c>
      <c r="F736" s="2852" t="s">
        <v>5194</v>
      </c>
      <c r="G736" s="2852" t="s">
        <v>5152</v>
      </c>
      <c r="H736" s="2852">
        <v>3121</v>
      </c>
      <c r="I736" s="2854" t="s">
        <v>117</v>
      </c>
      <c r="J736" s="2854" t="s">
        <v>289</v>
      </c>
      <c r="K736" s="2854">
        <v>236</v>
      </c>
      <c r="L736" s="2854"/>
      <c r="M736" s="2854"/>
      <c r="N736" s="2854"/>
      <c r="O736" s="2854"/>
      <c r="P736" s="2854"/>
      <c r="Q736" s="2854"/>
      <c r="R736" s="2854"/>
      <c r="S736" s="2854"/>
      <c r="T736" s="2854"/>
      <c r="U736" s="2854"/>
      <c r="V736" s="2854"/>
      <c r="W736" s="2854"/>
      <c r="X736" s="2854"/>
      <c r="Y736" s="2854"/>
      <c r="Z736" s="2854"/>
      <c r="AA736" s="2865" t="s">
        <v>5195</v>
      </c>
      <c r="AB736" s="2854"/>
      <c r="AC736" s="2854"/>
      <c r="AD736" s="2854" t="s">
        <v>121</v>
      </c>
      <c r="AE736" s="2854"/>
      <c r="AF736" s="2854"/>
    </row>
    <row r="737" spans="1:32">
      <c r="A737" s="2852" t="s">
        <v>5129</v>
      </c>
      <c r="B737" s="2852" t="s">
        <v>5196</v>
      </c>
      <c r="C737" s="2852" t="s">
        <v>355</v>
      </c>
      <c r="D737" s="2853" t="s">
        <v>356</v>
      </c>
      <c r="E737" s="2853" t="s">
        <v>357</v>
      </c>
      <c r="F737" s="2852" t="s">
        <v>5197</v>
      </c>
      <c r="G737" s="2852" t="s">
        <v>5158</v>
      </c>
      <c r="H737" s="2852">
        <v>3066</v>
      </c>
      <c r="I737" s="2854" t="s">
        <v>359</v>
      </c>
      <c r="J737" s="2854" t="s">
        <v>289</v>
      </c>
      <c r="K737" s="2854"/>
      <c r="L737" s="2854"/>
      <c r="M737" s="2854"/>
      <c r="N737" s="2854"/>
      <c r="O737" s="2854"/>
      <c r="P737" s="2854"/>
      <c r="Q737" s="2854"/>
      <c r="R737" s="2854"/>
      <c r="S737" s="2854"/>
      <c r="T737" s="2854"/>
      <c r="U737" s="2854"/>
      <c r="V737" s="2854"/>
      <c r="W737" s="2854"/>
      <c r="X737" s="2854"/>
      <c r="Y737" s="2854"/>
      <c r="Z737" s="2854"/>
      <c r="AA737" s="2854"/>
      <c r="AB737" s="2854"/>
      <c r="AC737" s="2854"/>
      <c r="AD737" s="2854" t="s">
        <v>121</v>
      </c>
      <c r="AE737" s="2854"/>
      <c r="AF737" s="2854"/>
    </row>
    <row r="738" spans="1:32">
      <c r="A738" s="2852" t="s">
        <v>5129</v>
      </c>
      <c r="B738" s="2852" t="s">
        <v>5198</v>
      </c>
      <c r="C738" s="2852" t="s">
        <v>355</v>
      </c>
      <c r="D738" s="2853" t="s">
        <v>356</v>
      </c>
      <c r="E738" s="2853" t="s">
        <v>357</v>
      </c>
      <c r="F738" s="2852" t="s">
        <v>5199</v>
      </c>
      <c r="G738" s="2852" t="s">
        <v>5200</v>
      </c>
      <c r="H738" s="2852">
        <v>3078</v>
      </c>
      <c r="I738" s="2854" t="s">
        <v>359</v>
      </c>
      <c r="J738" s="2854" t="s">
        <v>289</v>
      </c>
      <c r="K738" s="2854"/>
      <c r="L738" s="2854"/>
      <c r="M738" s="2854"/>
      <c r="N738" s="2854"/>
      <c r="O738" s="2854"/>
      <c r="P738" s="2854"/>
      <c r="Q738" s="2854"/>
      <c r="R738" s="2854"/>
      <c r="S738" s="2854"/>
      <c r="T738" s="2854"/>
      <c r="U738" s="2854"/>
      <c r="V738" s="2854"/>
      <c r="W738" s="2854"/>
      <c r="X738" s="2854"/>
      <c r="Y738" s="2854"/>
      <c r="Z738" s="2854"/>
      <c r="AA738" s="2854"/>
      <c r="AB738" s="2854"/>
      <c r="AC738" s="2854"/>
      <c r="AD738" s="2854" t="s">
        <v>121</v>
      </c>
      <c r="AE738" s="2854"/>
      <c r="AF738" s="2854"/>
    </row>
    <row r="739" spans="1:32">
      <c r="A739" s="2852" t="s">
        <v>5129</v>
      </c>
      <c r="B739" s="2852" t="s">
        <v>5201</v>
      </c>
      <c r="C739" s="2852" t="s">
        <v>5202</v>
      </c>
      <c r="D739" s="2853" t="s">
        <v>5203</v>
      </c>
      <c r="E739" s="2853" t="s">
        <v>5204</v>
      </c>
      <c r="F739" s="2852" t="s">
        <v>1517</v>
      </c>
      <c r="G739" s="2852" t="s">
        <v>5205</v>
      </c>
      <c r="H739" s="2852">
        <v>3054</v>
      </c>
      <c r="I739" s="2854" t="s">
        <v>117</v>
      </c>
      <c r="J739" s="2854" t="s">
        <v>289</v>
      </c>
      <c r="K739" s="2854">
        <v>138</v>
      </c>
      <c r="L739" s="2854"/>
      <c r="M739" s="2854"/>
      <c r="N739" s="2854"/>
      <c r="O739" s="2854"/>
      <c r="P739" s="2854"/>
      <c r="Q739" s="2854"/>
      <c r="R739" s="2854"/>
      <c r="S739" s="2854"/>
      <c r="T739" s="2854"/>
      <c r="U739" s="2854"/>
      <c r="V739" s="2856">
        <v>44600</v>
      </c>
      <c r="W739" s="2855"/>
      <c r="X739" s="2855"/>
      <c r="Y739" s="2854">
        <v>2022</v>
      </c>
      <c r="Z739" s="2854" t="s">
        <v>5206</v>
      </c>
      <c r="AA739" s="2865" t="s">
        <v>5207</v>
      </c>
      <c r="AB739" s="2854" t="s">
        <v>5202</v>
      </c>
      <c r="AC739" s="2854" t="s">
        <v>479</v>
      </c>
      <c r="AD739" s="2854" t="s">
        <v>121</v>
      </c>
      <c r="AE739" s="2854"/>
      <c r="AF739" s="2854"/>
    </row>
    <row r="740" spans="1:32">
      <c r="A740" s="2852" t="s">
        <v>5129</v>
      </c>
      <c r="B740" s="2852" t="s">
        <v>5208</v>
      </c>
      <c r="C740" s="2852" t="s">
        <v>5209</v>
      </c>
      <c r="D740" s="2853" t="s">
        <v>5210</v>
      </c>
      <c r="E740" s="2853" t="s">
        <v>5211</v>
      </c>
      <c r="F740" s="2852" t="s">
        <v>5212</v>
      </c>
      <c r="G740" s="2852" t="s">
        <v>5152</v>
      </c>
      <c r="H740" s="2852">
        <v>3121</v>
      </c>
      <c r="I740" s="2854" t="s">
        <v>117</v>
      </c>
      <c r="J740" s="2854" t="s">
        <v>289</v>
      </c>
      <c r="K740" s="2854">
        <v>180</v>
      </c>
      <c r="L740" s="2854"/>
      <c r="M740" s="2854"/>
      <c r="N740" s="2854"/>
      <c r="O740" s="2854"/>
      <c r="P740" s="2854"/>
      <c r="Q740" s="2854"/>
      <c r="R740" s="2854"/>
      <c r="S740" s="2854"/>
      <c r="T740" s="2854"/>
      <c r="U740" s="2854"/>
      <c r="V740" s="2854"/>
      <c r="W740" s="2854"/>
      <c r="X740" s="2854"/>
      <c r="Y740" s="2854"/>
      <c r="Z740" s="2854"/>
      <c r="AA740" s="2854"/>
      <c r="AB740" s="2854"/>
      <c r="AC740" s="2854"/>
      <c r="AD740" s="2854" t="s">
        <v>121</v>
      </c>
      <c r="AE740" s="2854"/>
      <c r="AF740" s="2854"/>
    </row>
    <row r="741" spans="1:32">
      <c r="A741" s="2852" t="s">
        <v>5129</v>
      </c>
      <c r="B741" s="2852" t="s">
        <v>5213</v>
      </c>
      <c r="C741" s="2852" t="s">
        <v>5214</v>
      </c>
      <c r="D741" s="2853" t="s">
        <v>5215</v>
      </c>
      <c r="E741" s="2853" t="s">
        <v>5216</v>
      </c>
      <c r="F741" s="2852" t="s">
        <v>5217</v>
      </c>
      <c r="G741" s="2852" t="s">
        <v>5218</v>
      </c>
      <c r="H741" s="2852">
        <v>3067</v>
      </c>
      <c r="I741" s="2854" t="s">
        <v>178</v>
      </c>
      <c r="J741" s="2854" t="s">
        <v>289</v>
      </c>
      <c r="K741" s="2854">
        <v>14</v>
      </c>
      <c r="L741" s="2854"/>
      <c r="M741" s="2854"/>
      <c r="N741" s="2854"/>
      <c r="O741" s="2854"/>
      <c r="P741" s="2854"/>
      <c r="Q741" s="2854"/>
      <c r="R741" s="2854"/>
      <c r="S741" s="2854"/>
      <c r="T741" s="2854"/>
      <c r="U741" s="2854"/>
      <c r="V741" s="2854"/>
      <c r="W741" s="2854"/>
      <c r="X741" s="2854"/>
      <c r="Y741" s="2854"/>
      <c r="Z741" s="2854"/>
      <c r="AA741" s="2854"/>
      <c r="AB741" s="2854"/>
      <c r="AC741" s="2854"/>
      <c r="AD741" s="2854" t="s">
        <v>121</v>
      </c>
      <c r="AE741" s="2854"/>
      <c r="AF741" s="2854"/>
    </row>
    <row r="742" spans="1:32" ht="15">
      <c r="A742" s="2845" t="s">
        <v>5219</v>
      </c>
      <c r="B742" s="2845" t="s">
        <v>5220</v>
      </c>
      <c r="C742" s="2845" t="s">
        <v>5221</v>
      </c>
      <c r="D742" s="2845" t="s">
        <v>381</v>
      </c>
      <c r="E742" s="2869" t="s">
        <v>5222</v>
      </c>
      <c r="F742" s="2845" t="s">
        <v>5223</v>
      </c>
      <c r="G742" s="2845" t="s">
        <v>5224</v>
      </c>
      <c r="H742" s="2845">
        <v>3160</v>
      </c>
      <c r="I742" s="2849" t="s">
        <v>178</v>
      </c>
      <c r="J742" s="2849" t="s">
        <v>289</v>
      </c>
      <c r="K742" s="2849">
        <v>61</v>
      </c>
      <c r="L742" s="2849"/>
      <c r="M742" s="2849"/>
      <c r="N742" s="2850">
        <v>42664</v>
      </c>
      <c r="O742" s="2850">
        <v>43039</v>
      </c>
      <c r="P742" s="2849"/>
      <c r="Q742" s="2850">
        <v>43762</v>
      </c>
      <c r="R742" s="2849"/>
      <c r="S742" s="2849"/>
      <c r="T742" s="2850"/>
      <c r="U742" s="2849"/>
      <c r="V742" s="2868">
        <v>44854</v>
      </c>
      <c r="W742" s="2868">
        <v>45216</v>
      </c>
      <c r="X742" s="2850"/>
      <c r="Y742" s="2849">
        <v>2023</v>
      </c>
      <c r="Z742" s="2849" t="s">
        <v>5225</v>
      </c>
      <c r="AA742" s="2873" t="s">
        <v>5226</v>
      </c>
      <c r="AB742" s="2849" t="s">
        <v>5227</v>
      </c>
      <c r="AC742" s="2849"/>
      <c r="AD742" s="2849" t="s">
        <v>121</v>
      </c>
      <c r="AE742" s="2849"/>
      <c r="AF742" s="2849"/>
    </row>
    <row r="743" spans="1:32">
      <c r="A743" s="2845" t="s">
        <v>5219</v>
      </c>
      <c r="B743" s="2845" t="s">
        <v>5228</v>
      </c>
      <c r="C743" s="2845" t="s">
        <v>5229</v>
      </c>
      <c r="D743" s="2869" t="s">
        <v>5230</v>
      </c>
      <c r="E743" s="2869" t="s">
        <v>5231</v>
      </c>
      <c r="F743" s="2845" t="s">
        <v>5232</v>
      </c>
      <c r="G743" s="2845" t="s">
        <v>5233</v>
      </c>
      <c r="H743" s="2845">
        <v>3138</v>
      </c>
      <c r="I743" s="2849" t="s">
        <v>178</v>
      </c>
      <c r="J743" s="2849" t="s">
        <v>289</v>
      </c>
      <c r="K743" s="2849">
        <v>106</v>
      </c>
      <c r="L743" s="2849"/>
      <c r="M743" s="2849"/>
      <c r="N743" s="2849"/>
      <c r="O743" s="2849"/>
      <c r="P743" s="2849"/>
      <c r="Q743" s="2849"/>
      <c r="R743" s="2849"/>
      <c r="S743" s="2849"/>
      <c r="T743" s="2849"/>
      <c r="U743" s="2849"/>
      <c r="V743" s="2849"/>
      <c r="W743" s="2849"/>
      <c r="X743" s="2849"/>
      <c r="Y743" s="2849"/>
      <c r="Z743" s="2849"/>
      <c r="AA743" s="2849"/>
      <c r="AB743" s="2849"/>
      <c r="AC743" s="2849"/>
      <c r="AD743" s="2849" t="s">
        <v>121</v>
      </c>
      <c r="AE743" s="2849"/>
      <c r="AF743" s="2849"/>
    </row>
    <row r="744" spans="1:32">
      <c r="A744" s="2845" t="s">
        <v>5219</v>
      </c>
      <c r="B744" s="2845" t="s">
        <v>3194</v>
      </c>
      <c r="C744" s="2849" t="s">
        <v>3195</v>
      </c>
      <c r="D744" s="2845" t="s">
        <v>381</v>
      </c>
      <c r="E744" s="2869" t="s">
        <v>3196</v>
      </c>
      <c r="F744" s="2845" t="s">
        <v>5234</v>
      </c>
      <c r="G744" s="2845" t="s">
        <v>5235</v>
      </c>
      <c r="H744" s="2845">
        <v>3140</v>
      </c>
      <c r="I744" s="2849" t="s">
        <v>359</v>
      </c>
      <c r="J744" s="2849" t="s">
        <v>289</v>
      </c>
      <c r="K744" s="2849"/>
      <c r="L744" s="2849"/>
      <c r="M744" s="2849"/>
      <c r="N744" s="2849"/>
      <c r="O744" s="2849"/>
      <c r="P744" s="2849"/>
      <c r="Q744" s="2849"/>
      <c r="R744" s="2849"/>
      <c r="S744" s="2849"/>
      <c r="T744" s="2849"/>
      <c r="U744" s="2849"/>
      <c r="V744" s="2849"/>
      <c r="W744" s="2849"/>
      <c r="X744" s="2849"/>
      <c r="Y744" s="2849"/>
      <c r="Z744" s="2849"/>
      <c r="AA744" s="2849"/>
      <c r="AB744" s="2849"/>
      <c r="AC744" s="2849"/>
      <c r="AD744" s="2849" t="s">
        <v>121</v>
      </c>
      <c r="AE744" s="2849"/>
      <c r="AF744" s="2849"/>
    </row>
    <row r="745" spans="1:32">
      <c r="A745" s="2845" t="s">
        <v>5219</v>
      </c>
      <c r="B745" s="2845" t="s">
        <v>5236</v>
      </c>
      <c r="C745" s="2895" t="s">
        <v>5237</v>
      </c>
      <c r="D745" s="2869" t="s">
        <v>5238</v>
      </c>
      <c r="E745" s="2869" t="s">
        <v>5239</v>
      </c>
      <c r="F745" s="2845" t="s">
        <v>5240</v>
      </c>
      <c r="G745" s="2845" t="s">
        <v>5235</v>
      </c>
      <c r="H745" s="2845">
        <v>3140</v>
      </c>
      <c r="I745" s="2849" t="s">
        <v>220</v>
      </c>
      <c r="J745" s="2849" t="s">
        <v>289</v>
      </c>
      <c r="K745" s="2849"/>
      <c r="L745" s="2849"/>
      <c r="M745" s="2849"/>
      <c r="N745" s="2849"/>
      <c r="O745" s="2849"/>
      <c r="P745" s="2849"/>
      <c r="Q745" s="2849"/>
      <c r="R745" s="2849"/>
      <c r="S745" s="2849"/>
      <c r="T745" s="2849"/>
      <c r="U745" s="2849"/>
      <c r="V745" s="2850">
        <v>44774</v>
      </c>
      <c r="W745" s="2850"/>
      <c r="X745" s="2850"/>
      <c r="Y745" s="2849"/>
      <c r="Z745" s="2849"/>
      <c r="AA745" s="2849"/>
      <c r="AB745" s="2849"/>
      <c r="AC745" s="2849"/>
      <c r="AD745" s="2849" t="s">
        <v>121</v>
      </c>
      <c r="AE745" s="2849"/>
      <c r="AF745" s="2849"/>
    </row>
    <row r="746" spans="1:32">
      <c r="A746" s="2845" t="s">
        <v>5219</v>
      </c>
      <c r="B746" s="2845" t="s">
        <v>5241</v>
      </c>
      <c r="C746" s="2845" t="s">
        <v>5242</v>
      </c>
      <c r="D746" s="2869" t="s">
        <v>5243</v>
      </c>
      <c r="E746" s="2869" t="s">
        <v>5244</v>
      </c>
      <c r="F746" s="2845" t="s">
        <v>5245</v>
      </c>
      <c r="G746" s="2845" t="s">
        <v>5235</v>
      </c>
      <c r="H746" s="2845">
        <v>3140</v>
      </c>
      <c r="I746" s="2849" t="s">
        <v>178</v>
      </c>
      <c r="J746" s="2849" t="s">
        <v>289</v>
      </c>
      <c r="K746" s="2849">
        <v>12</v>
      </c>
      <c r="L746" s="2849"/>
      <c r="M746" s="2849"/>
      <c r="N746" s="2849"/>
      <c r="O746" s="2849"/>
      <c r="P746" s="2849"/>
      <c r="Q746" s="2849"/>
      <c r="R746" s="2849"/>
      <c r="S746" s="2849"/>
      <c r="T746" s="2849"/>
      <c r="U746" s="2849"/>
      <c r="V746" s="2849"/>
      <c r="W746" s="2849"/>
      <c r="X746" s="2849"/>
      <c r="Y746" s="2849"/>
      <c r="Z746" s="2849"/>
      <c r="AA746" s="2849"/>
      <c r="AB746" s="2849"/>
      <c r="AC746" s="2849"/>
      <c r="AD746" s="2849" t="s">
        <v>121</v>
      </c>
      <c r="AE746" s="2849"/>
      <c r="AF746" s="2849"/>
    </row>
    <row r="747" spans="1:32">
      <c r="A747" s="2845" t="s">
        <v>5219</v>
      </c>
      <c r="B747" s="2845" t="s">
        <v>5246</v>
      </c>
      <c r="C747" s="2845" t="s">
        <v>5247</v>
      </c>
      <c r="D747" s="2869" t="s">
        <v>5248</v>
      </c>
      <c r="E747" s="2869" t="s">
        <v>5249</v>
      </c>
      <c r="F747" s="2845" t="s">
        <v>5250</v>
      </c>
      <c r="G747" s="2845" t="s">
        <v>5251</v>
      </c>
      <c r="H747" s="2845">
        <v>3777</v>
      </c>
      <c r="I747" s="2849" t="s">
        <v>117</v>
      </c>
      <c r="J747" s="2849" t="s">
        <v>289</v>
      </c>
      <c r="K747" s="2849">
        <v>59</v>
      </c>
      <c r="L747" s="2850">
        <v>41987</v>
      </c>
      <c r="M747" s="2850">
        <v>42164</v>
      </c>
      <c r="N747" s="2850">
        <v>42544</v>
      </c>
      <c r="O747" s="2849"/>
      <c r="P747" s="2849"/>
      <c r="Q747" s="2850">
        <v>43557</v>
      </c>
      <c r="R747" s="2849"/>
      <c r="S747" s="2849"/>
      <c r="T747" s="2849"/>
      <c r="U747" s="2849"/>
      <c r="V747" s="2849"/>
      <c r="W747" s="2849"/>
      <c r="X747" s="2849"/>
      <c r="Y747" s="2849"/>
      <c r="Z747" s="2849" t="s">
        <v>5252</v>
      </c>
      <c r="AA747" s="2860" t="s">
        <v>5253</v>
      </c>
      <c r="AB747" s="2849" t="s">
        <v>5254</v>
      </c>
      <c r="AC747" s="2849"/>
      <c r="AD747" s="2849" t="s">
        <v>121</v>
      </c>
      <c r="AE747" s="2849"/>
      <c r="AF747" s="2849"/>
    </row>
    <row r="748" spans="1:32">
      <c r="A748" s="2845" t="s">
        <v>5219</v>
      </c>
      <c r="B748" s="2845" t="s">
        <v>5255</v>
      </c>
      <c r="C748" s="2845" t="s">
        <v>5256</v>
      </c>
      <c r="D748" s="2845" t="s">
        <v>381</v>
      </c>
      <c r="E748" s="2869" t="s">
        <v>5257</v>
      </c>
      <c r="F748" s="2845" t="s">
        <v>5258</v>
      </c>
      <c r="G748" s="2845" t="s">
        <v>5235</v>
      </c>
      <c r="H748" s="2845">
        <v>3140</v>
      </c>
      <c r="I748" s="2849" t="s">
        <v>117</v>
      </c>
      <c r="J748" s="2849" t="s">
        <v>289</v>
      </c>
      <c r="K748" s="2849">
        <v>35</v>
      </c>
      <c r="L748" s="2849"/>
      <c r="M748" s="2849"/>
      <c r="N748" s="2849"/>
      <c r="O748" s="2849"/>
      <c r="P748" s="2849"/>
      <c r="Q748" s="2849"/>
      <c r="R748" s="2849"/>
      <c r="S748" s="2849"/>
      <c r="T748" s="2849"/>
      <c r="U748" s="2849"/>
      <c r="V748" s="2849"/>
      <c r="W748" s="2849"/>
      <c r="X748" s="2849"/>
      <c r="Y748" s="2849"/>
      <c r="Z748" s="2849"/>
      <c r="AA748" s="2849"/>
      <c r="AB748" s="2849"/>
      <c r="AC748" s="2849"/>
      <c r="AD748" s="2849" t="s">
        <v>121</v>
      </c>
      <c r="AE748" s="2849"/>
      <c r="AF748" s="2849"/>
    </row>
    <row r="749" spans="1:32">
      <c r="A749" s="2845" t="s">
        <v>5219</v>
      </c>
      <c r="B749" s="2845" t="s">
        <v>5259</v>
      </c>
      <c r="C749" s="2845" t="s">
        <v>5260</v>
      </c>
      <c r="D749" s="2869" t="s">
        <v>5261</v>
      </c>
      <c r="E749" s="2869" t="s">
        <v>5262</v>
      </c>
      <c r="F749" s="2845" t="s">
        <v>5263</v>
      </c>
      <c r="G749" s="2845" t="s">
        <v>5235</v>
      </c>
      <c r="H749" s="2845">
        <v>3140</v>
      </c>
      <c r="I749" s="2849" t="s">
        <v>117</v>
      </c>
      <c r="J749" s="2849" t="s">
        <v>289</v>
      </c>
      <c r="K749" s="2849">
        <v>248</v>
      </c>
      <c r="L749" s="2849"/>
      <c r="M749" s="2849"/>
      <c r="N749" s="2849"/>
      <c r="O749" s="2850">
        <v>42852</v>
      </c>
      <c r="P749" s="2849"/>
      <c r="Q749" s="2849"/>
      <c r="R749" s="2849"/>
      <c r="S749" s="2849"/>
      <c r="T749" s="2849"/>
      <c r="U749" s="2849"/>
      <c r="V749" s="2849"/>
      <c r="W749" s="2849"/>
      <c r="X749" s="2849"/>
      <c r="Y749" s="2849"/>
      <c r="Z749" s="2849"/>
      <c r="AA749" s="2849"/>
      <c r="AB749" s="2849"/>
      <c r="AC749" s="2849"/>
      <c r="AD749" s="2849" t="s">
        <v>121</v>
      </c>
      <c r="AE749" s="2849"/>
      <c r="AF749" s="2849"/>
    </row>
    <row r="750" spans="1:32">
      <c r="A750" s="2845" t="s">
        <v>5219</v>
      </c>
      <c r="B750" s="2845" t="s">
        <v>5264</v>
      </c>
      <c r="C750" s="2845" t="s">
        <v>5265</v>
      </c>
      <c r="D750" s="2894" t="s">
        <v>5266</v>
      </c>
      <c r="E750" s="2869" t="s">
        <v>5267</v>
      </c>
      <c r="F750" s="2845" t="s">
        <v>5268</v>
      </c>
      <c r="G750" s="2845" t="s">
        <v>5269</v>
      </c>
      <c r="H750" s="2845">
        <v>3160</v>
      </c>
      <c r="I750" s="2849" t="s">
        <v>128</v>
      </c>
      <c r="J750" s="2849" t="s">
        <v>289</v>
      </c>
      <c r="K750" s="2849">
        <v>22</v>
      </c>
      <c r="L750" s="2849"/>
      <c r="M750" s="2850">
        <v>42178</v>
      </c>
      <c r="N750" s="2849"/>
      <c r="O750" s="2849"/>
      <c r="P750" s="2849"/>
      <c r="Q750" s="2849"/>
      <c r="R750" s="2849"/>
      <c r="S750" s="2849"/>
      <c r="T750" s="2850">
        <v>44257</v>
      </c>
      <c r="U750" s="2849"/>
      <c r="V750" s="2850">
        <v>44798</v>
      </c>
      <c r="W750" s="2850"/>
      <c r="X750" s="2850"/>
      <c r="Y750" s="2849">
        <v>2022</v>
      </c>
      <c r="Z750" s="2849" t="s">
        <v>5270</v>
      </c>
      <c r="AA750" s="2860" t="s">
        <v>5271</v>
      </c>
      <c r="AB750" s="2849"/>
      <c r="AC750" s="2849" t="s">
        <v>239</v>
      </c>
      <c r="AD750" s="2849" t="s">
        <v>121</v>
      </c>
      <c r="AE750" s="2849"/>
      <c r="AF750" s="2849"/>
    </row>
    <row r="751" spans="1:32">
      <c r="A751" s="2845" t="s">
        <v>5219</v>
      </c>
      <c r="B751" s="2845" t="s">
        <v>5272</v>
      </c>
      <c r="C751" s="2845" t="s">
        <v>5273</v>
      </c>
      <c r="D751" s="2869" t="s">
        <v>5274</v>
      </c>
      <c r="E751" s="2869" t="s">
        <v>5275</v>
      </c>
      <c r="F751" s="2845" t="s">
        <v>5276</v>
      </c>
      <c r="G751" s="2845" t="s">
        <v>5277</v>
      </c>
      <c r="H751" s="2845">
        <v>3793</v>
      </c>
      <c r="I751" s="2849" t="s">
        <v>117</v>
      </c>
      <c r="J751" s="2849" t="s">
        <v>289</v>
      </c>
      <c r="K751" s="2849">
        <v>71</v>
      </c>
      <c r="L751" s="2849"/>
      <c r="M751" s="2849"/>
      <c r="N751" s="2849"/>
      <c r="O751" s="2849"/>
      <c r="P751" s="2849"/>
      <c r="Q751" s="2849"/>
      <c r="R751" s="2849"/>
      <c r="S751" s="2849"/>
      <c r="T751" s="2849"/>
      <c r="U751" s="2849"/>
      <c r="V751" s="2849"/>
      <c r="W751" s="2849"/>
      <c r="X751" s="2849"/>
      <c r="Y751" s="2849"/>
      <c r="Z751" s="2849"/>
      <c r="AA751" s="2849"/>
      <c r="AB751" s="2849"/>
      <c r="AC751" s="2849"/>
      <c r="AD751" s="2849" t="s">
        <v>121</v>
      </c>
      <c r="AE751" s="2849"/>
      <c r="AF751" s="2849"/>
    </row>
    <row r="752" spans="1:32">
      <c r="A752" s="2845" t="s">
        <v>5219</v>
      </c>
      <c r="B752" s="2845" t="s">
        <v>5278</v>
      </c>
      <c r="C752" s="2849" t="s">
        <v>5279</v>
      </c>
      <c r="D752" s="2869" t="s">
        <v>5280</v>
      </c>
      <c r="E752" s="2869" t="s">
        <v>5281</v>
      </c>
      <c r="F752" s="2845" t="s">
        <v>5282</v>
      </c>
      <c r="G752" s="2845" t="s">
        <v>5233</v>
      </c>
      <c r="H752" s="2845">
        <v>3138</v>
      </c>
      <c r="I752" s="2849" t="s">
        <v>117</v>
      </c>
      <c r="J752" s="2849" t="s">
        <v>289</v>
      </c>
      <c r="K752" s="2849">
        <v>105</v>
      </c>
      <c r="L752" s="2849"/>
      <c r="M752" s="2849"/>
      <c r="N752" s="2849"/>
      <c r="O752" s="2849"/>
      <c r="P752" s="2849"/>
      <c r="Q752" s="2849"/>
      <c r="R752" s="2849"/>
      <c r="S752" s="2849"/>
      <c r="T752" s="2849"/>
      <c r="U752" s="2849"/>
      <c r="V752" s="2849"/>
      <c r="W752" s="2849"/>
      <c r="X752" s="2849"/>
      <c r="Y752" s="2849"/>
      <c r="Z752" s="2849"/>
      <c r="AA752" s="2849"/>
      <c r="AB752" s="2849"/>
      <c r="AC752" s="2849"/>
      <c r="AD752" s="2849" t="s">
        <v>121</v>
      </c>
      <c r="AE752" s="2849"/>
      <c r="AF752" s="2849"/>
    </row>
    <row r="753" spans="1:32">
      <c r="A753" s="2845" t="s">
        <v>5219</v>
      </c>
      <c r="B753" s="2845" t="s">
        <v>5283</v>
      </c>
      <c r="C753" s="2845" t="s">
        <v>5284</v>
      </c>
      <c r="D753" s="2869" t="s">
        <v>5285</v>
      </c>
      <c r="E753" s="2869" t="s">
        <v>5286</v>
      </c>
      <c r="F753" s="2845" t="s">
        <v>5287</v>
      </c>
      <c r="G753" s="2845" t="s">
        <v>5288</v>
      </c>
      <c r="H753" s="2845">
        <v>3796</v>
      </c>
      <c r="I753" s="2849" t="s">
        <v>117</v>
      </c>
      <c r="J753" s="2849" t="s">
        <v>289</v>
      </c>
      <c r="K753" s="2849"/>
      <c r="L753" s="2849"/>
      <c r="M753" s="2850">
        <v>42352</v>
      </c>
      <c r="N753" s="2850">
        <v>42699</v>
      </c>
      <c r="O753" s="2849"/>
      <c r="P753" s="2849"/>
      <c r="Q753" s="2849"/>
      <c r="R753" s="2849"/>
      <c r="S753" s="2849"/>
      <c r="T753" s="2849"/>
      <c r="U753" s="2849"/>
      <c r="V753" s="2849"/>
      <c r="W753" s="2849"/>
      <c r="X753" s="2849"/>
      <c r="Y753" s="2849"/>
      <c r="Z753" s="2849"/>
      <c r="AA753" s="2849"/>
      <c r="AB753" s="2849"/>
      <c r="AC753" s="2849"/>
      <c r="AD753" s="2849" t="s">
        <v>121</v>
      </c>
      <c r="AE753" s="2849"/>
      <c r="AF753" s="2849"/>
    </row>
    <row r="754" spans="1:32">
      <c r="A754" s="2845" t="s">
        <v>5219</v>
      </c>
      <c r="B754" s="2845" t="s">
        <v>5289</v>
      </c>
      <c r="C754" s="2845" t="s">
        <v>5290</v>
      </c>
      <c r="D754" s="2869" t="s">
        <v>5291</v>
      </c>
      <c r="E754" s="2869" t="s">
        <v>5292</v>
      </c>
      <c r="F754" s="2845" t="s">
        <v>5293</v>
      </c>
      <c r="G754" s="2845" t="s">
        <v>5235</v>
      </c>
      <c r="H754" s="2845">
        <v>3140</v>
      </c>
      <c r="I754" s="2849" t="s">
        <v>128</v>
      </c>
      <c r="J754" s="2849" t="s">
        <v>289</v>
      </c>
      <c r="K754" s="2849">
        <v>205</v>
      </c>
      <c r="L754" s="2849"/>
      <c r="M754" s="2850">
        <v>42254</v>
      </c>
      <c r="N754" s="2850">
        <v>42646</v>
      </c>
      <c r="O754" s="2850">
        <v>42968</v>
      </c>
      <c r="P754" s="2850">
        <v>43234</v>
      </c>
      <c r="Q754" s="2850">
        <v>43599</v>
      </c>
      <c r="R754" s="2849"/>
      <c r="S754" s="2849"/>
      <c r="T754" s="2850">
        <v>44327</v>
      </c>
      <c r="U754" s="2849"/>
      <c r="V754" s="2850">
        <v>44691</v>
      </c>
      <c r="W754" s="2850">
        <v>45090</v>
      </c>
      <c r="X754" s="2850"/>
      <c r="Y754" s="2849">
        <v>2023</v>
      </c>
      <c r="Z754" s="2849" t="s">
        <v>5294</v>
      </c>
      <c r="AA754" s="2849" t="s">
        <v>5295</v>
      </c>
      <c r="AB754" s="2849" t="s">
        <v>5296</v>
      </c>
      <c r="AC754" s="2849" t="s">
        <v>5297</v>
      </c>
      <c r="AD754" s="2849" t="s">
        <v>121</v>
      </c>
      <c r="AE754" s="2849"/>
      <c r="AF754" s="2849" t="s">
        <v>5298</v>
      </c>
    </row>
    <row r="755" spans="1:32">
      <c r="A755" s="2845" t="s">
        <v>5219</v>
      </c>
      <c r="B755" s="2845" t="s">
        <v>5299</v>
      </c>
      <c r="C755" s="2845" t="s">
        <v>5300</v>
      </c>
      <c r="D755" s="2869" t="s">
        <v>5301</v>
      </c>
      <c r="E755" s="2869" t="s">
        <v>5302</v>
      </c>
      <c r="F755" s="2845" t="s">
        <v>5303</v>
      </c>
      <c r="G755" s="2845" t="s">
        <v>5277</v>
      </c>
      <c r="H755" s="2845">
        <v>3793</v>
      </c>
      <c r="I755" s="2849" t="s">
        <v>178</v>
      </c>
      <c r="J755" s="2849" t="s">
        <v>289</v>
      </c>
      <c r="K755" s="2849">
        <v>13</v>
      </c>
      <c r="L755" s="2849"/>
      <c r="M755" s="2849"/>
      <c r="N755" s="2849"/>
      <c r="O755" s="2849"/>
      <c r="P755" s="2849"/>
      <c r="Q755" s="2849"/>
      <c r="R755" s="2849"/>
      <c r="S755" s="2849"/>
      <c r="T755" s="2849"/>
      <c r="U755" s="2849"/>
      <c r="V755" s="2849"/>
      <c r="W755" s="2849"/>
      <c r="X755" s="2849"/>
      <c r="Y755" s="2849"/>
      <c r="Z755" s="2849"/>
      <c r="AA755" s="2849"/>
      <c r="AB755" s="2849"/>
      <c r="AC755" s="2849"/>
      <c r="AD755" s="2849" t="s">
        <v>121</v>
      </c>
      <c r="AE755" s="2849"/>
      <c r="AF755" s="2849"/>
    </row>
    <row r="756" spans="1:32">
      <c r="A756" s="2845" t="s">
        <v>5219</v>
      </c>
      <c r="B756" s="2845" t="s">
        <v>5304</v>
      </c>
      <c r="C756" s="2845" t="s">
        <v>5305</v>
      </c>
      <c r="D756" s="2869" t="s">
        <v>5306</v>
      </c>
      <c r="E756" s="2869" t="s">
        <v>5307</v>
      </c>
      <c r="F756" s="2845" t="s">
        <v>5308</v>
      </c>
      <c r="G756" s="2845" t="s">
        <v>5309</v>
      </c>
      <c r="H756" s="2845">
        <v>3116</v>
      </c>
      <c r="I756" s="2849" t="s">
        <v>178</v>
      </c>
      <c r="J756" s="2849" t="s">
        <v>289</v>
      </c>
      <c r="K756" s="2849">
        <v>72</v>
      </c>
      <c r="L756" s="2849"/>
      <c r="M756" s="2849"/>
      <c r="N756" s="2849"/>
      <c r="O756" s="2849"/>
      <c r="P756" s="2849"/>
      <c r="Q756" s="2849"/>
      <c r="R756" s="2849"/>
      <c r="S756" s="2849"/>
      <c r="T756" s="2849"/>
      <c r="U756" s="2849"/>
      <c r="V756" s="2849"/>
      <c r="W756" s="2849"/>
      <c r="X756" s="2849"/>
      <c r="Y756" s="2849"/>
      <c r="Z756" s="2849"/>
      <c r="AA756" s="2849"/>
      <c r="AB756" s="2849"/>
      <c r="AC756" s="2849"/>
      <c r="AD756" s="2849" t="s">
        <v>121</v>
      </c>
      <c r="AE756" s="2849"/>
      <c r="AF756" s="2849"/>
    </row>
    <row r="757" spans="1:32">
      <c r="A757" s="2845" t="s">
        <v>5219</v>
      </c>
      <c r="B757" s="2845" t="s">
        <v>5310</v>
      </c>
      <c r="C757" s="2895" t="s">
        <v>5311</v>
      </c>
      <c r="D757" s="2869" t="s">
        <v>5312</v>
      </c>
      <c r="E757" s="2869" t="s">
        <v>5313</v>
      </c>
      <c r="F757" s="2845" t="s">
        <v>5314</v>
      </c>
      <c r="G757" s="2845" t="s">
        <v>5315</v>
      </c>
      <c r="H757" s="2845">
        <v>3787</v>
      </c>
      <c r="I757" s="2849" t="s">
        <v>117</v>
      </c>
      <c r="J757" s="2849" t="s">
        <v>289</v>
      </c>
      <c r="K757" s="2849">
        <v>16</v>
      </c>
      <c r="L757" s="2849"/>
      <c r="M757" s="2849"/>
      <c r="N757" s="2849"/>
      <c r="O757" s="2849"/>
      <c r="P757" s="2849"/>
      <c r="Q757" s="2849"/>
      <c r="R757" s="2849"/>
      <c r="S757" s="2849"/>
      <c r="T757" s="2849"/>
      <c r="U757" s="2849"/>
      <c r="V757" s="2849"/>
      <c r="W757" s="2849"/>
      <c r="X757" s="2849"/>
      <c r="Y757" s="2849"/>
      <c r="Z757" s="2863" t="s">
        <v>5316</v>
      </c>
      <c r="AA757" s="2864" t="s">
        <v>5317</v>
      </c>
      <c r="AB757" s="2864"/>
      <c r="AC757" s="2863" t="s">
        <v>5318</v>
      </c>
      <c r="AD757" s="2849" t="s">
        <v>121</v>
      </c>
      <c r="AE757" s="2849"/>
      <c r="AF757" s="2849"/>
    </row>
    <row r="758" spans="1:32" ht="15">
      <c r="A758" s="2845" t="s">
        <v>5219</v>
      </c>
      <c r="B758" s="2845" t="s">
        <v>5319</v>
      </c>
      <c r="C758" s="2845" t="s">
        <v>5320</v>
      </c>
      <c r="D758" s="2869" t="s">
        <v>5321</v>
      </c>
      <c r="E758" s="2901" t="s">
        <v>5322</v>
      </c>
      <c r="F758" s="2845" t="s">
        <v>5323</v>
      </c>
      <c r="G758" s="2845" t="s">
        <v>5324</v>
      </c>
      <c r="H758" s="2845">
        <v>3797</v>
      </c>
      <c r="I758" s="2849" t="s">
        <v>117</v>
      </c>
      <c r="J758" s="2849" t="s">
        <v>289</v>
      </c>
      <c r="K758" s="2849">
        <v>42</v>
      </c>
      <c r="L758" s="2849"/>
      <c r="M758" s="2850">
        <v>42143</v>
      </c>
      <c r="N758" s="2849"/>
      <c r="O758" s="2849"/>
      <c r="P758" s="2849"/>
      <c r="Q758" s="2849"/>
      <c r="R758" s="2849"/>
      <c r="S758" s="2849"/>
      <c r="T758" s="2849"/>
      <c r="U758" s="2849"/>
      <c r="V758" s="2868">
        <v>44817</v>
      </c>
      <c r="W758" s="2868"/>
      <c r="X758" s="2850"/>
      <c r="Y758" s="2849">
        <v>2022</v>
      </c>
      <c r="Z758" s="2849" t="s">
        <v>5325</v>
      </c>
      <c r="AA758" s="2875" t="s">
        <v>5326</v>
      </c>
      <c r="AB758" s="2849" t="s">
        <v>5327</v>
      </c>
      <c r="AC758" s="2849" t="s">
        <v>3950</v>
      </c>
      <c r="AD758" s="2849" t="s">
        <v>121</v>
      </c>
      <c r="AE758" s="2849"/>
      <c r="AF758" s="2849"/>
    </row>
    <row r="759" spans="1:32">
      <c r="A759" s="2845" t="s">
        <v>5219</v>
      </c>
      <c r="B759" s="2845" t="s">
        <v>5328</v>
      </c>
      <c r="C759" s="2845" t="s">
        <v>5329</v>
      </c>
      <c r="D759" s="2869" t="s">
        <v>5330</v>
      </c>
      <c r="E759" s="2869" t="s">
        <v>5331</v>
      </c>
      <c r="F759" s="2845" t="s">
        <v>5332</v>
      </c>
      <c r="G759" s="2845" t="s">
        <v>5333</v>
      </c>
      <c r="H759" s="2845">
        <v>3158</v>
      </c>
      <c r="I759" s="2849" t="s">
        <v>117</v>
      </c>
      <c r="J759" s="2849" t="s">
        <v>289</v>
      </c>
      <c r="K759" s="2849">
        <v>105</v>
      </c>
      <c r="L759" s="2849"/>
      <c r="M759" s="2849"/>
      <c r="N759" s="2849"/>
      <c r="O759" s="2849"/>
      <c r="P759" s="2849"/>
      <c r="Q759" s="2849"/>
      <c r="R759" s="2849"/>
      <c r="S759" s="2850">
        <v>43992</v>
      </c>
      <c r="T759" s="2850"/>
      <c r="U759" s="2849"/>
      <c r="V759" s="2849"/>
      <c r="W759" s="2849"/>
      <c r="X759" s="2849"/>
      <c r="Y759" s="2849"/>
      <c r="Z759" s="2849" t="s">
        <v>5334</v>
      </c>
      <c r="AA759" s="2849" t="s">
        <v>5335</v>
      </c>
      <c r="AB759" s="2849" t="s">
        <v>5336</v>
      </c>
      <c r="AC759" s="2849"/>
      <c r="AD759" s="2849" t="s">
        <v>121</v>
      </c>
      <c r="AE759" s="2849"/>
      <c r="AF759" s="2849"/>
    </row>
    <row r="760" spans="1:32">
      <c r="A760" s="2845" t="s">
        <v>5219</v>
      </c>
      <c r="B760" s="2845" t="s">
        <v>5337</v>
      </c>
      <c r="C760" s="2845" t="s">
        <v>5338</v>
      </c>
      <c r="D760" s="2869" t="s">
        <v>5339</v>
      </c>
      <c r="E760" s="2869" t="s">
        <v>5340</v>
      </c>
      <c r="F760" s="2845" t="s">
        <v>5341</v>
      </c>
      <c r="G760" s="2845" t="s">
        <v>5251</v>
      </c>
      <c r="H760" s="2845">
        <v>3777</v>
      </c>
      <c r="I760" s="2849" t="s">
        <v>178</v>
      </c>
      <c r="J760" s="2849" t="s">
        <v>289</v>
      </c>
      <c r="K760" s="2849"/>
      <c r="L760" s="2849"/>
      <c r="M760" s="2849"/>
      <c r="N760" s="2849"/>
      <c r="O760" s="2849"/>
      <c r="P760" s="2849"/>
      <c r="Q760" s="2849"/>
      <c r="R760" s="2849"/>
      <c r="S760" s="2849"/>
      <c r="T760" s="2849"/>
      <c r="U760" s="2849"/>
      <c r="V760" s="2849"/>
      <c r="W760" s="2849"/>
      <c r="X760" s="2849"/>
      <c r="Y760" s="2849"/>
      <c r="Z760" s="2849"/>
      <c r="AA760" s="2849"/>
      <c r="AB760" s="2849"/>
      <c r="AC760" s="2849"/>
      <c r="AD760" s="2849" t="s">
        <v>121</v>
      </c>
      <c r="AE760" s="2849"/>
      <c r="AF760" s="2849"/>
    </row>
    <row r="761" spans="1:32">
      <c r="A761" s="2845" t="s">
        <v>5219</v>
      </c>
      <c r="B761" s="2845" t="s">
        <v>5342</v>
      </c>
      <c r="C761" s="2845" t="s">
        <v>5343</v>
      </c>
      <c r="D761" s="2869" t="s">
        <v>5344</v>
      </c>
      <c r="E761" s="2869" t="s">
        <v>5345</v>
      </c>
      <c r="F761" s="2845" t="s">
        <v>5346</v>
      </c>
      <c r="G761" s="2845" t="s">
        <v>5233</v>
      </c>
      <c r="H761" s="2845">
        <v>3138</v>
      </c>
      <c r="I761" s="2849" t="s">
        <v>117</v>
      </c>
      <c r="J761" s="2849" t="s">
        <v>289</v>
      </c>
      <c r="K761" s="2849">
        <v>106</v>
      </c>
      <c r="L761" s="2849"/>
      <c r="M761" s="2850">
        <v>42131</v>
      </c>
      <c r="N761" s="2850">
        <v>42614</v>
      </c>
      <c r="O761" s="2849"/>
      <c r="P761" s="2849"/>
      <c r="Q761" s="2849"/>
      <c r="R761" s="2849"/>
      <c r="S761" s="2849"/>
      <c r="T761" s="2849"/>
      <c r="U761" s="2849"/>
      <c r="V761" s="2849"/>
      <c r="W761" s="2849"/>
      <c r="X761" s="2849"/>
      <c r="Y761" s="2849"/>
      <c r="Z761" s="2863" t="s">
        <v>5347</v>
      </c>
      <c r="AA761" s="2864" t="s">
        <v>5348</v>
      </c>
      <c r="AB761" s="2864"/>
      <c r="AC761" s="2863" t="s">
        <v>5349</v>
      </c>
      <c r="AD761" s="2849" t="s">
        <v>121</v>
      </c>
      <c r="AE761" s="2849"/>
      <c r="AF761" s="2849"/>
    </row>
    <row r="762" spans="1:32">
      <c r="A762" s="2845" t="s">
        <v>5219</v>
      </c>
      <c r="B762" s="2845" t="s">
        <v>5350</v>
      </c>
      <c r="C762" s="2845" t="s">
        <v>5351</v>
      </c>
      <c r="D762" s="2869" t="s">
        <v>5352</v>
      </c>
      <c r="E762" s="2869" t="s">
        <v>5353</v>
      </c>
      <c r="F762" s="2845" t="s">
        <v>5354</v>
      </c>
      <c r="G762" s="2845" t="s">
        <v>5288</v>
      </c>
      <c r="H762" s="2845">
        <v>3796</v>
      </c>
      <c r="I762" s="2849" t="s">
        <v>211</v>
      </c>
      <c r="J762" s="2849" t="s">
        <v>289</v>
      </c>
      <c r="K762" s="2849"/>
      <c r="L762" s="2849"/>
      <c r="M762" s="2849"/>
      <c r="N762" s="2849"/>
      <c r="O762" s="2849"/>
      <c r="P762" s="2849"/>
      <c r="Q762" s="2849"/>
      <c r="R762" s="2849"/>
      <c r="S762" s="2849"/>
      <c r="T762" s="2849"/>
      <c r="U762" s="2849"/>
      <c r="V762" s="2849"/>
      <c r="W762" s="2849"/>
      <c r="X762" s="2849"/>
      <c r="Y762" s="2849"/>
      <c r="Z762" s="2849"/>
      <c r="AA762" s="2849"/>
      <c r="AB762" s="2849"/>
      <c r="AC762" s="2849"/>
      <c r="AD762" s="2849" t="s">
        <v>121</v>
      </c>
      <c r="AE762" s="2849"/>
      <c r="AF762" s="2849"/>
    </row>
    <row r="763" spans="1:32">
      <c r="A763" s="2852" t="s">
        <v>5355</v>
      </c>
      <c r="B763" s="2852" t="s">
        <v>5356</v>
      </c>
      <c r="C763" s="2852" t="s">
        <v>5357</v>
      </c>
      <c r="D763" s="2853" t="s">
        <v>5358</v>
      </c>
      <c r="E763" s="2853" t="s">
        <v>5359</v>
      </c>
      <c r="F763" s="2852" t="s">
        <v>5360</v>
      </c>
      <c r="G763" s="2852" t="s">
        <v>5361</v>
      </c>
      <c r="H763" s="2852">
        <v>3396</v>
      </c>
      <c r="I763" s="2854" t="s">
        <v>117</v>
      </c>
      <c r="J763" s="2854" t="s">
        <v>118</v>
      </c>
      <c r="K763" s="2854">
        <v>6</v>
      </c>
      <c r="L763" s="2855">
        <v>41884</v>
      </c>
      <c r="M763" s="2855">
        <v>42264</v>
      </c>
      <c r="N763" s="2855">
        <v>42615</v>
      </c>
      <c r="O763" s="2854"/>
      <c r="P763" s="2854"/>
      <c r="Q763" s="2854"/>
      <c r="R763" s="2854"/>
      <c r="S763" s="2854"/>
      <c r="T763" s="2854"/>
      <c r="U763" s="2854"/>
      <c r="V763" s="2854"/>
      <c r="W763" s="2854"/>
      <c r="X763" s="2854"/>
      <c r="Y763" s="2854"/>
      <c r="Z763" s="2854"/>
      <c r="AA763" s="2854"/>
      <c r="AB763" s="2854"/>
      <c r="AC763" s="2854"/>
      <c r="AD763" s="2854" t="s">
        <v>121</v>
      </c>
      <c r="AE763" s="2854"/>
      <c r="AF763" s="2854"/>
    </row>
    <row r="764" spans="1:32">
      <c r="A764" s="2852" t="s">
        <v>5355</v>
      </c>
      <c r="B764" s="2852" t="s">
        <v>5362</v>
      </c>
      <c r="C764" s="2852" t="s">
        <v>5363</v>
      </c>
      <c r="D764" s="2853" t="s">
        <v>5364</v>
      </c>
      <c r="E764" s="2853" t="s">
        <v>5365</v>
      </c>
      <c r="F764" s="2852" t="s">
        <v>5366</v>
      </c>
      <c r="G764" s="2852" t="s">
        <v>5367</v>
      </c>
      <c r="H764" s="2852">
        <v>3390</v>
      </c>
      <c r="I764" s="2854" t="s">
        <v>117</v>
      </c>
      <c r="J764" s="2854" t="s">
        <v>118</v>
      </c>
      <c r="K764" s="2854">
        <v>25</v>
      </c>
      <c r="L764" s="2854"/>
      <c r="M764" s="2855">
        <v>42111</v>
      </c>
      <c r="N764" s="2855">
        <v>42472</v>
      </c>
      <c r="O764" s="2855">
        <v>42951</v>
      </c>
      <c r="P764" s="2854"/>
      <c r="Q764" s="2855">
        <v>43539</v>
      </c>
      <c r="R764" s="2854"/>
      <c r="S764" s="2854"/>
      <c r="T764" s="2855">
        <v>44273</v>
      </c>
      <c r="U764" s="2854"/>
      <c r="V764" s="2855">
        <v>44694</v>
      </c>
      <c r="W764" s="2855"/>
      <c r="X764" s="2855"/>
      <c r="Y764" s="2854">
        <v>2022</v>
      </c>
      <c r="Z764" s="2854" t="s">
        <v>5368</v>
      </c>
      <c r="AA764" s="2865" t="s">
        <v>5369</v>
      </c>
      <c r="AB764" s="2854" t="s">
        <v>5363</v>
      </c>
      <c r="AC764" s="2854"/>
      <c r="AD764" s="2854" t="s">
        <v>121</v>
      </c>
      <c r="AE764" s="2854"/>
      <c r="AF764" s="2854"/>
    </row>
    <row r="765" spans="1:32" ht="15">
      <c r="A765" s="2852" t="s">
        <v>5355</v>
      </c>
      <c r="B765" s="2852" t="s">
        <v>5370</v>
      </c>
      <c r="C765" s="2852" t="s">
        <v>5371</v>
      </c>
      <c r="D765" s="2853" t="s">
        <v>5372</v>
      </c>
      <c r="E765" s="2853" t="s">
        <v>5373</v>
      </c>
      <c r="F765" s="2852" t="s">
        <v>5374</v>
      </c>
      <c r="G765" s="2852" t="s">
        <v>5375</v>
      </c>
      <c r="H765" s="2852">
        <v>3393</v>
      </c>
      <c r="I765" s="2854" t="s">
        <v>117</v>
      </c>
      <c r="J765" s="2854" t="s">
        <v>118</v>
      </c>
      <c r="K765" s="2854">
        <v>20</v>
      </c>
      <c r="L765" s="2855">
        <v>41918</v>
      </c>
      <c r="M765" s="2855">
        <v>42205</v>
      </c>
      <c r="N765" s="2855">
        <v>42598</v>
      </c>
      <c r="O765" s="2855">
        <v>42905</v>
      </c>
      <c r="P765" s="2855">
        <v>43231</v>
      </c>
      <c r="Q765" s="2854"/>
      <c r="R765" s="2854"/>
      <c r="S765" s="2854"/>
      <c r="T765" s="2854"/>
      <c r="U765" s="2854"/>
      <c r="V765" s="2855">
        <v>44693</v>
      </c>
      <c r="W765" s="2855">
        <v>45069</v>
      </c>
      <c r="X765" s="2855"/>
      <c r="Y765" s="2854">
        <v>2023</v>
      </c>
      <c r="Z765" s="2854" t="s">
        <v>5376</v>
      </c>
      <c r="AA765" s="2866" t="s">
        <v>5377</v>
      </c>
      <c r="AB765" s="2854">
        <v>438981347</v>
      </c>
      <c r="AC765" s="2854"/>
      <c r="AD765" s="2854" t="s">
        <v>121</v>
      </c>
      <c r="AE765" s="2854"/>
      <c r="AF765" s="2854" t="s">
        <v>5378</v>
      </c>
    </row>
    <row r="766" spans="1:32">
      <c r="A766" s="2852" t="s">
        <v>5355</v>
      </c>
      <c r="B766" s="2852" t="s">
        <v>5379</v>
      </c>
      <c r="C766" s="2853" t="s">
        <v>5380</v>
      </c>
      <c r="D766" s="2853" t="s">
        <v>5381</v>
      </c>
      <c r="E766" s="2853" t="s">
        <v>5382</v>
      </c>
      <c r="F766" s="2852" t="s">
        <v>5383</v>
      </c>
      <c r="G766" s="2852" t="s">
        <v>5375</v>
      </c>
      <c r="H766" s="2852">
        <v>3393</v>
      </c>
      <c r="I766" s="2854" t="s">
        <v>211</v>
      </c>
      <c r="J766" s="2854" t="s">
        <v>118</v>
      </c>
      <c r="K766" s="2854"/>
      <c r="L766" s="2854"/>
      <c r="M766" s="2854"/>
      <c r="N766" s="2854"/>
      <c r="O766" s="2854"/>
      <c r="P766" s="2854"/>
      <c r="Q766" s="2854"/>
      <c r="R766" s="2854"/>
      <c r="S766" s="2854"/>
      <c r="T766" s="2854"/>
      <c r="U766" s="2854"/>
      <c r="V766" s="2854"/>
      <c r="W766" s="2854"/>
      <c r="X766" s="2854"/>
      <c r="Y766" s="2854"/>
      <c r="Z766" s="2854"/>
      <c r="AA766" s="2854"/>
      <c r="AB766" s="2854"/>
      <c r="AC766" s="2854"/>
      <c r="AD766" s="2854" t="s">
        <v>121</v>
      </c>
      <c r="AE766" s="2854"/>
      <c r="AF766" s="2854"/>
    </row>
    <row r="767" spans="1:32" s="2902" customFormat="1">
      <c r="I767" s="2851"/>
      <c r="J767" s="2851"/>
      <c r="K767" s="2903"/>
      <c r="L767" s="2903"/>
      <c r="M767" s="2903"/>
      <c r="N767" s="2903"/>
      <c r="O767" s="2903"/>
      <c r="P767" s="2903"/>
      <c r="Q767" s="2903"/>
      <c r="R767" s="2903"/>
      <c r="S767" s="2903"/>
      <c r="T767" s="2903"/>
      <c r="U767" s="2903"/>
      <c r="V767" s="2851">
        <f>COUNTA(V3:V766)</f>
        <v>143</v>
      </c>
      <c r="W767" s="2851"/>
      <c r="X767" s="2851"/>
      <c r="Y767" s="2851"/>
      <c r="Z767" s="2851"/>
      <c r="AB767" s="2904"/>
      <c r="AC767" s="2851"/>
    </row>
    <row r="768" spans="1:32" s="2902" customFormat="1">
      <c r="I768" s="2851"/>
      <c r="J768" s="2851"/>
      <c r="K768" s="2903"/>
      <c r="L768" s="2903"/>
      <c r="M768" s="2903"/>
      <c r="N768" s="2903"/>
      <c r="O768" s="2903"/>
      <c r="P768" s="2903"/>
      <c r="Q768" s="2903"/>
      <c r="R768" s="2903"/>
      <c r="S768" s="2903"/>
      <c r="T768" s="2903"/>
      <c r="U768" s="2903"/>
      <c r="V768" s="2851"/>
      <c r="W768" s="2851"/>
      <c r="X768" s="2851"/>
      <c r="Y768" s="2851"/>
      <c r="Z768" s="2851"/>
      <c r="AB768" s="2904"/>
      <c r="AC768" s="2851"/>
    </row>
    <row r="769" spans="2:29" s="2902" customFormat="1">
      <c r="I769" s="2851"/>
      <c r="J769" s="2851"/>
      <c r="K769" s="2903"/>
      <c r="L769" s="2903"/>
      <c r="M769" s="2903"/>
      <c r="N769" s="2903"/>
      <c r="O769" s="2903"/>
      <c r="P769" s="2903"/>
      <c r="Q769" s="2903"/>
      <c r="R769" s="2903"/>
      <c r="S769" s="2903"/>
      <c r="T769" s="2903"/>
      <c r="U769" s="2903"/>
      <c r="V769" s="2851"/>
      <c r="W769" s="2851"/>
      <c r="X769" s="2851"/>
      <c r="Y769" s="2851"/>
      <c r="Z769" s="2851"/>
      <c r="AB769" s="2904"/>
      <c r="AC769" s="2851"/>
    </row>
    <row r="770" spans="2:29" s="2902" customFormat="1">
      <c r="I770" s="2851"/>
      <c r="J770" s="2851"/>
      <c r="K770" s="2903"/>
      <c r="L770" s="2903"/>
      <c r="M770" s="2903"/>
      <c r="N770" s="2903"/>
      <c r="O770" s="2903"/>
      <c r="P770" s="2903"/>
      <c r="Q770" s="2903"/>
      <c r="R770" s="2903"/>
      <c r="S770" s="2903"/>
      <c r="T770" s="2903"/>
      <c r="U770" s="2903"/>
      <c r="V770" s="2851"/>
      <c r="W770" s="2851"/>
      <c r="X770" s="2851"/>
      <c r="Y770" s="2851"/>
      <c r="Z770" s="2851"/>
      <c r="AB770" s="2904"/>
      <c r="AC770" s="2851"/>
    </row>
    <row r="771" spans="2:29" s="2902" customFormat="1">
      <c r="B771" s="2905"/>
      <c r="I771" s="2851"/>
      <c r="J771" s="2851"/>
      <c r="K771" s="2903"/>
      <c r="L771" s="2903"/>
      <c r="M771" s="2903"/>
      <c r="N771" s="2903"/>
      <c r="O771" s="2903"/>
      <c r="P771" s="2903"/>
      <c r="Q771" s="2903"/>
      <c r="R771" s="2903"/>
      <c r="S771" s="2903"/>
      <c r="T771" s="2903"/>
      <c r="U771" s="2903"/>
      <c r="V771" s="2851"/>
      <c r="W771" s="2851"/>
      <c r="X771" s="2851"/>
      <c r="Y771" s="2851"/>
      <c r="Z771" s="2851"/>
      <c r="AB771" s="2904"/>
      <c r="AC771" s="2851"/>
    </row>
    <row r="772" spans="2:29" s="2902" customFormat="1">
      <c r="I772" s="2851"/>
      <c r="J772" s="2851"/>
      <c r="K772" s="2903"/>
      <c r="L772" s="2903"/>
      <c r="M772" s="2903"/>
      <c r="N772" s="2903"/>
      <c r="O772" s="2903"/>
      <c r="P772" s="2903"/>
      <c r="Q772" s="2903"/>
      <c r="R772" s="2903"/>
      <c r="S772" s="2903"/>
      <c r="T772" s="2903"/>
      <c r="U772" s="2903"/>
      <c r="V772" s="2851"/>
      <c r="W772" s="2851"/>
      <c r="X772" s="2851"/>
      <c r="Y772" s="2851"/>
      <c r="Z772" s="2851"/>
      <c r="AB772" s="2904"/>
      <c r="AC772" s="2851"/>
    </row>
    <row r="773" spans="2:29" s="2902" customFormat="1">
      <c r="I773" s="2851"/>
      <c r="J773" s="2851"/>
      <c r="K773" s="2903"/>
      <c r="L773" s="2903"/>
      <c r="M773" s="2903"/>
      <c r="N773" s="2903"/>
      <c r="O773" s="2903"/>
      <c r="P773" s="2903"/>
      <c r="Q773" s="2903"/>
      <c r="R773" s="2903"/>
      <c r="S773" s="2903"/>
      <c r="T773" s="2903"/>
      <c r="U773" s="2903"/>
      <c r="V773" s="2851"/>
      <c r="W773" s="2851"/>
      <c r="X773" s="2851"/>
      <c r="Y773" s="2851"/>
      <c r="Z773" s="2851"/>
      <c r="AB773" s="2904"/>
      <c r="AC773" s="2851"/>
    </row>
    <row r="774" spans="2:29" s="2902" customFormat="1">
      <c r="I774" s="2851"/>
      <c r="J774" s="2851"/>
      <c r="K774" s="2903"/>
      <c r="L774" s="2903"/>
      <c r="M774" s="2903"/>
      <c r="N774" s="2903"/>
      <c r="O774" s="2903"/>
      <c r="P774" s="2903"/>
      <c r="Q774" s="2903"/>
      <c r="R774" s="2903"/>
      <c r="S774" s="2903"/>
      <c r="T774" s="2903"/>
      <c r="U774" s="2903"/>
      <c r="V774" s="2851"/>
      <c r="W774" s="2851"/>
      <c r="X774" s="2851"/>
      <c r="Y774" s="2851"/>
      <c r="Z774" s="2851"/>
      <c r="AB774" s="2904"/>
      <c r="AC774" s="2851"/>
    </row>
    <row r="775" spans="2:29" s="2902" customFormat="1">
      <c r="I775" s="2851"/>
      <c r="J775" s="2851"/>
      <c r="K775" s="2903"/>
      <c r="L775" s="2903"/>
      <c r="M775" s="2903"/>
      <c r="N775" s="2903"/>
      <c r="O775" s="2903"/>
      <c r="P775" s="2903"/>
      <c r="Q775" s="2903"/>
      <c r="R775" s="2903"/>
      <c r="S775" s="2903"/>
      <c r="T775" s="2903"/>
      <c r="U775" s="2903"/>
      <c r="V775" s="2851"/>
      <c r="W775" s="2851"/>
      <c r="X775" s="2851"/>
      <c r="Y775" s="2851"/>
      <c r="Z775" s="2851"/>
      <c r="AB775" s="2904"/>
      <c r="AC775" s="2851"/>
    </row>
    <row r="776" spans="2:29" s="2902" customFormat="1">
      <c r="I776" s="2851"/>
      <c r="J776" s="2851"/>
      <c r="K776" s="2903"/>
      <c r="L776" s="2903"/>
      <c r="M776" s="2903"/>
      <c r="N776" s="2903"/>
      <c r="O776" s="2903"/>
      <c r="P776" s="2903"/>
      <c r="Q776" s="2903"/>
      <c r="R776" s="2903"/>
      <c r="S776" s="2903"/>
      <c r="T776" s="2903"/>
      <c r="U776" s="2903"/>
      <c r="V776" s="2851"/>
      <c r="W776" s="2851"/>
      <c r="X776" s="2851"/>
      <c r="Y776" s="2851"/>
      <c r="Z776" s="2851"/>
      <c r="AB776" s="2904"/>
      <c r="AC776" s="2851"/>
    </row>
    <row r="777" spans="2:29" s="2902" customFormat="1">
      <c r="I777" s="2851"/>
      <c r="J777" s="2851"/>
      <c r="K777" s="2903"/>
      <c r="L777" s="2903"/>
      <c r="M777" s="2903"/>
      <c r="N777" s="2903"/>
      <c r="O777" s="2903"/>
      <c r="P777" s="2903"/>
      <c r="Q777" s="2903"/>
      <c r="R777" s="2903"/>
      <c r="S777" s="2903"/>
      <c r="T777" s="2903"/>
      <c r="U777" s="2903"/>
      <c r="V777" s="2851"/>
      <c r="W777" s="2851"/>
      <c r="X777" s="2851"/>
      <c r="Y777" s="2851"/>
      <c r="Z777" s="2851"/>
      <c r="AB777" s="2904"/>
      <c r="AC777" s="2851"/>
    </row>
    <row r="778" spans="2:29" s="2902" customFormat="1">
      <c r="I778" s="2851"/>
      <c r="J778" s="2851"/>
      <c r="K778" s="2903"/>
      <c r="L778" s="2903"/>
      <c r="M778" s="2903"/>
      <c r="N778" s="2903"/>
      <c r="O778" s="2903"/>
      <c r="P778" s="2903"/>
      <c r="Q778" s="2903"/>
      <c r="R778" s="2903"/>
      <c r="S778" s="2903"/>
      <c r="T778" s="2903"/>
      <c r="U778" s="2903"/>
      <c r="V778" s="2851"/>
      <c r="W778" s="2851"/>
      <c r="X778" s="2851"/>
      <c r="Y778" s="2851"/>
      <c r="Z778" s="2851"/>
      <c r="AB778" s="2904"/>
      <c r="AC778" s="2851"/>
    </row>
    <row r="779" spans="2:29" s="2902" customFormat="1">
      <c r="I779" s="2851"/>
      <c r="J779" s="2851"/>
      <c r="K779" s="2903"/>
      <c r="L779" s="2903"/>
      <c r="M779" s="2903"/>
      <c r="N779" s="2903"/>
      <c r="O779" s="2903"/>
      <c r="P779" s="2903"/>
      <c r="Q779" s="2903"/>
      <c r="R779" s="2903"/>
      <c r="S779" s="2903"/>
      <c r="T779" s="2903"/>
      <c r="U779" s="2903"/>
      <c r="V779" s="2851"/>
      <c r="W779" s="2851"/>
      <c r="X779" s="2851"/>
      <c r="Y779" s="2851"/>
      <c r="Z779" s="2851"/>
      <c r="AB779" s="2904"/>
      <c r="AC779" s="2851"/>
    </row>
    <row r="780" spans="2:29" s="2902" customFormat="1">
      <c r="I780" s="2851"/>
      <c r="J780" s="2851"/>
      <c r="K780" s="2903"/>
      <c r="L780" s="2903"/>
      <c r="M780" s="2903"/>
      <c r="N780" s="2903"/>
      <c r="O780" s="2903"/>
      <c r="P780" s="2903"/>
      <c r="Q780" s="2903"/>
      <c r="R780" s="2903"/>
      <c r="S780" s="2903"/>
      <c r="T780" s="2903"/>
      <c r="U780" s="2903"/>
      <c r="V780" s="2851"/>
      <c r="W780" s="2851"/>
      <c r="X780" s="2851"/>
      <c r="Y780" s="2851"/>
      <c r="Z780" s="2851"/>
      <c r="AB780" s="2904"/>
      <c r="AC780" s="2851"/>
    </row>
    <row r="781" spans="2:29" s="2902" customFormat="1">
      <c r="I781" s="2851"/>
      <c r="J781" s="2851"/>
      <c r="K781" s="2903"/>
      <c r="L781" s="2903"/>
      <c r="M781" s="2903"/>
      <c r="N781" s="2903"/>
      <c r="O781" s="2903"/>
      <c r="P781" s="2903"/>
      <c r="Q781" s="2903"/>
      <c r="R781" s="2903"/>
      <c r="S781" s="2903"/>
      <c r="T781" s="2903"/>
      <c r="U781" s="2903"/>
      <c r="V781" s="2851"/>
      <c r="W781" s="2851"/>
      <c r="X781" s="2851"/>
      <c r="Y781" s="2851"/>
      <c r="Z781" s="2851"/>
      <c r="AB781" s="2904"/>
      <c r="AC781" s="2851"/>
    </row>
    <row r="782" spans="2:29" s="2902" customFormat="1">
      <c r="I782" s="2851"/>
      <c r="J782" s="2851"/>
      <c r="K782" s="2903"/>
      <c r="L782" s="2903"/>
      <c r="M782" s="2903"/>
      <c r="N782" s="2903"/>
      <c r="O782" s="2903"/>
      <c r="P782" s="2903"/>
      <c r="Q782" s="2903"/>
      <c r="R782" s="2903"/>
      <c r="S782" s="2903"/>
      <c r="T782" s="2903"/>
      <c r="U782" s="2903"/>
      <c r="V782" s="2851"/>
      <c r="W782" s="2851"/>
      <c r="X782" s="2851"/>
      <c r="Y782" s="2851"/>
      <c r="Z782" s="2851"/>
      <c r="AB782" s="2904"/>
      <c r="AC782" s="2851"/>
    </row>
    <row r="783" spans="2:29" s="2902" customFormat="1">
      <c r="I783" s="2851"/>
      <c r="J783" s="2851"/>
      <c r="K783" s="2903"/>
      <c r="L783" s="2903"/>
      <c r="M783" s="2903"/>
      <c r="N783" s="2903"/>
      <c r="O783" s="2903"/>
      <c r="P783" s="2903"/>
      <c r="Q783" s="2903"/>
      <c r="R783" s="2903"/>
      <c r="S783" s="2903"/>
      <c r="T783" s="2903"/>
      <c r="U783" s="2903"/>
      <c r="V783" s="2851"/>
      <c r="W783" s="2851"/>
      <c r="X783" s="2851"/>
      <c r="Y783" s="2851"/>
      <c r="Z783" s="2851"/>
      <c r="AB783" s="2904"/>
      <c r="AC783" s="2851"/>
    </row>
    <row r="784" spans="2:29" s="2902" customFormat="1">
      <c r="I784" s="2851"/>
      <c r="J784" s="2851"/>
      <c r="K784" s="2903"/>
      <c r="L784" s="2903"/>
      <c r="M784" s="2903"/>
      <c r="N784" s="2903"/>
      <c r="O784" s="2903"/>
      <c r="P784" s="2903"/>
      <c r="Q784" s="2903"/>
      <c r="R784" s="2903"/>
      <c r="S784" s="2903"/>
      <c r="T784" s="2903"/>
      <c r="U784" s="2903"/>
      <c r="V784" s="2851"/>
      <c r="W784" s="2851"/>
      <c r="X784" s="2851"/>
      <c r="Y784" s="2851"/>
      <c r="Z784" s="2851"/>
      <c r="AB784" s="2904"/>
      <c r="AC784" s="2851"/>
    </row>
    <row r="785" spans="2:29" s="2902" customFormat="1">
      <c r="I785" s="2851"/>
      <c r="J785" s="2851"/>
      <c r="K785" s="2903"/>
      <c r="L785" s="2903"/>
      <c r="M785" s="2903"/>
      <c r="N785" s="2903"/>
      <c r="O785" s="2903"/>
      <c r="P785" s="2903"/>
      <c r="Q785" s="2903"/>
      <c r="R785" s="2903"/>
      <c r="S785" s="2903"/>
      <c r="T785" s="2903"/>
      <c r="U785" s="2903"/>
      <c r="V785" s="2851"/>
      <c r="W785" s="2851"/>
      <c r="X785" s="2851"/>
      <c r="Y785" s="2851"/>
      <c r="Z785" s="2851"/>
      <c r="AB785" s="2904"/>
      <c r="AC785" s="2851"/>
    </row>
    <row r="786" spans="2:29">
      <c r="B786" s="2851"/>
      <c r="C786" s="2851"/>
    </row>
    <row r="787" spans="2:29">
      <c r="B787" s="2851"/>
      <c r="C787" s="2851"/>
    </row>
    <row r="788" spans="2:29">
      <c r="B788" s="2851"/>
      <c r="C788" s="2851"/>
    </row>
    <row r="789" spans="2:29">
      <c r="B789" s="2851"/>
      <c r="C789" s="2851"/>
    </row>
    <row r="790" spans="2:29">
      <c r="B790" s="2851"/>
      <c r="C790" s="2851"/>
    </row>
    <row r="791" spans="2:29">
      <c r="B791" s="2851"/>
      <c r="C791" s="2851"/>
    </row>
    <row r="792" spans="2:29">
      <c r="B792" s="2851"/>
      <c r="C792" s="2851"/>
    </row>
    <row r="793" spans="2:29">
      <c r="B793" s="2851"/>
      <c r="C793" s="2851"/>
    </row>
    <row r="794" spans="2:29">
      <c r="B794" s="2851"/>
      <c r="C794" s="2851"/>
    </row>
    <row r="795" spans="2:29">
      <c r="B795" s="2851"/>
      <c r="C795" s="2851"/>
    </row>
    <row r="796" spans="2:29">
      <c r="B796" s="2851"/>
      <c r="C796" s="2851"/>
    </row>
    <row r="797" spans="2:29">
      <c r="B797" s="2851"/>
      <c r="C797" s="2851"/>
    </row>
    <row r="798" spans="2:29">
      <c r="B798" s="2851"/>
      <c r="C798" s="2851"/>
    </row>
    <row r="799" spans="2:29">
      <c r="B799" s="2851"/>
      <c r="C799" s="2851"/>
    </row>
    <row r="800" spans="2:29">
      <c r="B800" s="2851"/>
      <c r="C800" s="2851"/>
    </row>
    <row r="801" spans="2:3">
      <c r="B801" s="2851"/>
      <c r="C801" s="2851"/>
    </row>
    <row r="802" spans="2:3">
      <c r="B802" s="2851"/>
      <c r="C802" s="2851"/>
    </row>
    <row r="803" spans="2:3">
      <c r="B803" s="2851"/>
      <c r="C803" s="2851"/>
    </row>
    <row r="804" spans="2:3">
      <c r="B804" s="2851"/>
      <c r="C804" s="2851"/>
    </row>
    <row r="805" spans="2:3">
      <c r="B805" s="2851"/>
      <c r="C805" s="2851"/>
    </row>
    <row r="806" spans="2:3">
      <c r="B806" s="2851"/>
      <c r="C806" s="2851"/>
    </row>
    <row r="807" spans="2:3">
      <c r="B807" s="2851"/>
      <c r="C807" s="2851"/>
    </row>
    <row r="808" spans="2:3">
      <c r="B808" s="2851"/>
      <c r="C808" s="2851"/>
    </row>
    <row r="809" spans="2:3">
      <c r="B809" s="2851"/>
      <c r="C809" s="2851"/>
    </row>
    <row r="810" spans="2:3">
      <c r="B810" s="2851"/>
      <c r="C810" s="2851"/>
    </row>
    <row r="811" spans="2:3">
      <c r="B811" s="2851"/>
      <c r="C811" s="2851"/>
    </row>
    <row r="812" spans="2:3">
      <c r="B812" s="2851"/>
      <c r="C812" s="2851"/>
    </row>
    <row r="813" spans="2:3">
      <c r="B813" s="2851"/>
      <c r="C813" s="2851"/>
    </row>
    <row r="814" spans="2:3">
      <c r="B814" s="2851"/>
      <c r="C814" s="2851"/>
    </row>
    <row r="815" spans="2:3">
      <c r="B815" s="2851"/>
      <c r="C815" s="2851"/>
    </row>
    <row r="816" spans="2:3">
      <c r="B816" s="2851"/>
      <c r="C816" s="2851"/>
    </row>
    <row r="817" spans="2:3">
      <c r="B817" s="2851"/>
      <c r="C817" s="2851"/>
    </row>
    <row r="818" spans="2:3">
      <c r="B818" s="2851"/>
      <c r="C818" s="2851"/>
    </row>
    <row r="819" spans="2:3">
      <c r="B819" s="2851"/>
      <c r="C819" s="2851"/>
    </row>
    <row r="820" spans="2:3">
      <c r="B820" s="2851"/>
      <c r="C820" s="2851"/>
    </row>
    <row r="821" spans="2:3">
      <c r="B821" s="2851"/>
      <c r="C821" s="2851"/>
    </row>
    <row r="822" spans="2:3">
      <c r="B822" s="2851"/>
      <c r="C822" s="2851"/>
    </row>
    <row r="823" spans="2:3">
      <c r="B823" s="2851"/>
      <c r="C823" s="2851"/>
    </row>
    <row r="824" spans="2:3">
      <c r="B824" s="2851"/>
      <c r="C824" s="2851"/>
    </row>
    <row r="825" spans="2:3">
      <c r="B825" s="2851"/>
      <c r="C825" s="2851"/>
    </row>
    <row r="826" spans="2:3">
      <c r="B826" s="2851"/>
      <c r="C826" s="2851"/>
    </row>
    <row r="827" spans="2:3">
      <c r="B827" s="2851"/>
      <c r="C827" s="2851"/>
    </row>
    <row r="828" spans="2:3">
      <c r="B828" s="2851"/>
      <c r="C828" s="2851"/>
    </row>
    <row r="829" spans="2:3">
      <c r="B829" s="2851"/>
      <c r="C829" s="2851"/>
    </row>
    <row r="830" spans="2:3">
      <c r="B830" s="2851"/>
      <c r="C830" s="2851"/>
    </row>
    <row r="831" spans="2:3">
      <c r="B831" s="2851"/>
      <c r="C831" s="2851"/>
    </row>
    <row r="832" spans="2:3">
      <c r="B832" s="2851"/>
      <c r="C832" s="2851"/>
    </row>
    <row r="833" spans="2:3">
      <c r="B833" s="2851"/>
      <c r="C833" s="2851"/>
    </row>
    <row r="834" spans="2:3">
      <c r="B834" s="2851"/>
      <c r="C834" s="2851"/>
    </row>
    <row r="835" spans="2:3">
      <c r="B835" s="2851"/>
      <c r="C835" s="2851"/>
    </row>
    <row r="836" spans="2:3">
      <c r="B836" s="2851"/>
      <c r="C836" s="2851"/>
    </row>
    <row r="837" spans="2:3">
      <c r="B837" s="2851"/>
      <c r="C837" s="2851"/>
    </row>
    <row r="838" spans="2:3">
      <c r="B838" s="2851"/>
      <c r="C838" s="2851"/>
    </row>
    <row r="839" spans="2:3">
      <c r="B839" s="2851"/>
      <c r="C839" s="2851"/>
    </row>
    <row r="840" spans="2:3">
      <c r="B840" s="2851"/>
      <c r="C840" s="2851"/>
    </row>
    <row r="841" spans="2:3">
      <c r="B841" s="2851"/>
      <c r="C841" s="2851"/>
    </row>
    <row r="842" spans="2:3">
      <c r="B842" s="2851"/>
      <c r="C842" s="2851"/>
    </row>
    <row r="843" spans="2:3">
      <c r="B843" s="2851"/>
      <c r="C843" s="2851"/>
    </row>
    <row r="844" spans="2:3">
      <c r="B844" s="2851"/>
      <c r="C844" s="2851"/>
    </row>
    <row r="845" spans="2:3">
      <c r="B845" s="2851"/>
      <c r="C845" s="2851"/>
    </row>
    <row r="846" spans="2:3">
      <c r="B846" s="2851"/>
      <c r="C846" s="2851"/>
    </row>
    <row r="847" spans="2:3">
      <c r="B847" s="2851"/>
      <c r="C847" s="2851"/>
    </row>
    <row r="848" spans="2:3">
      <c r="B848" s="2851"/>
      <c r="C848" s="2851"/>
    </row>
    <row r="849" spans="2:3">
      <c r="B849" s="2851"/>
      <c r="C849" s="2851"/>
    </row>
    <row r="850" spans="2:3">
      <c r="B850" s="2851"/>
      <c r="C850" s="2851"/>
    </row>
    <row r="851" spans="2:3">
      <c r="B851" s="2851"/>
      <c r="C851" s="2851"/>
    </row>
    <row r="852" spans="2:3">
      <c r="B852" s="2851"/>
      <c r="C852" s="2851"/>
    </row>
    <row r="853" spans="2:3">
      <c r="B853" s="2851"/>
      <c r="C853" s="2851"/>
    </row>
    <row r="854" spans="2:3">
      <c r="B854" s="2851"/>
      <c r="C854" s="2851"/>
    </row>
    <row r="855" spans="2:3">
      <c r="B855" s="2851"/>
      <c r="C855" s="2851"/>
    </row>
    <row r="856" spans="2:3">
      <c r="B856" s="2851"/>
      <c r="C856" s="2851"/>
    </row>
    <row r="857" spans="2:3">
      <c r="B857" s="2851"/>
      <c r="C857" s="2851"/>
    </row>
    <row r="858" spans="2:3">
      <c r="B858" s="2851"/>
      <c r="C858" s="2851"/>
    </row>
    <row r="859" spans="2:3">
      <c r="B859" s="2851"/>
      <c r="C859" s="2851"/>
    </row>
    <row r="860" spans="2:3">
      <c r="B860" s="2851"/>
      <c r="C860" s="2851"/>
    </row>
    <row r="861" spans="2:3">
      <c r="B861" s="2851"/>
      <c r="C861" s="2851"/>
    </row>
    <row r="862" spans="2:3">
      <c r="B862" s="2851"/>
      <c r="C862" s="2851"/>
    </row>
    <row r="863" spans="2:3">
      <c r="B863" s="2851"/>
      <c r="C863" s="2851"/>
    </row>
    <row r="864" spans="2:3">
      <c r="B864" s="2851"/>
      <c r="C864" s="2851"/>
    </row>
    <row r="865" spans="2:3">
      <c r="B865" s="2851"/>
      <c r="C865" s="2851"/>
    </row>
    <row r="866" spans="2:3">
      <c r="B866" s="2851"/>
      <c r="C866" s="2851"/>
    </row>
    <row r="867" spans="2:3">
      <c r="B867" s="2851"/>
      <c r="C867" s="2851"/>
    </row>
    <row r="868" spans="2:3">
      <c r="B868" s="2851"/>
      <c r="C868" s="2851"/>
    </row>
    <row r="869" spans="2:3">
      <c r="B869" s="2851"/>
      <c r="C869" s="2851"/>
    </row>
    <row r="870" spans="2:3">
      <c r="B870" s="2851"/>
      <c r="C870" s="2851"/>
    </row>
    <row r="871" spans="2:3">
      <c r="B871" s="2851"/>
      <c r="C871" s="2851"/>
    </row>
    <row r="872" spans="2:3">
      <c r="B872" s="2851"/>
      <c r="C872" s="2851"/>
    </row>
    <row r="873" spans="2:3">
      <c r="B873" s="2851"/>
      <c r="C873" s="2851"/>
    </row>
    <row r="874" spans="2:3">
      <c r="B874" s="2851"/>
      <c r="C874" s="2851"/>
    </row>
    <row r="875" spans="2:3">
      <c r="B875" s="2851"/>
      <c r="C875" s="2851"/>
    </row>
    <row r="876" spans="2:3">
      <c r="B876" s="2851"/>
      <c r="C876" s="2851"/>
    </row>
    <row r="877" spans="2:3">
      <c r="B877" s="2851"/>
      <c r="C877" s="2851"/>
    </row>
    <row r="878" spans="2:3">
      <c r="B878" s="2851"/>
      <c r="C878" s="2851"/>
    </row>
    <row r="879" spans="2:3">
      <c r="B879" s="2851"/>
      <c r="C879" s="2851"/>
    </row>
    <row r="880" spans="2:3">
      <c r="B880" s="2851"/>
      <c r="C880" s="2851"/>
    </row>
    <row r="881" spans="2:3">
      <c r="B881" s="2851"/>
      <c r="C881" s="2851"/>
    </row>
    <row r="882" spans="2:3">
      <c r="B882" s="2851"/>
      <c r="C882" s="2851"/>
    </row>
    <row r="883" spans="2:3">
      <c r="B883" s="2851"/>
      <c r="C883" s="2851"/>
    </row>
    <row r="884" spans="2:3">
      <c r="B884" s="2851"/>
      <c r="C884" s="2851"/>
    </row>
    <row r="885" spans="2:3">
      <c r="B885" s="2851"/>
      <c r="C885" s="2851"/>
    </row>
    <row r="886" spans="2:3">
      <c r="B886" s="2851"/>
      <c r="C886" s="2851"/>
    </row>
    <row r="887" spans="2:3">
      <c r="B887" s="2851"/>
      <c r="C887" s="2851"/>
    </row>
    <row r="888" spans="2:3">
      <c r="B888" s="2851"/>
      <c r="C888" s="2851"/>
    </row>
    <row r="889" spans="2:3">
      <c r="B889" s="2851"/>
      <c r="C889" s="2851"/>
    </row>
    <row r="890" spans="2:3">
      <c r="B890" s="2851"/>
      <c r="C890" s="2851"/>
    </row>
    <row r="891" spans="2:3">
      <c r="B891" s="2851"/>
      <c r="C891" s="2851"/>
    </row>
    <row r="892" spans="2:3">
      <c r="B892" s="2851"/>
      <c r="C892" s="2851"/>
    </row>
    <row r="893" spans="2:3">
      <c r="B893" s="2851"/>
      <c r="C893" s="2851"/>
    </row>
    <row r="894" spans="2:3">
      <c r="B894" s="2851"/>
      <c r="C894" s="2851"/>
    </row>
    <row r="895" spans="2:3">
      <c r="B895" s="2851"/>
      <c r="C895" s="2851"/>
    </row>
    <row r="896" spans="2:3">
      <c r="B896" s="2851"/>
      <c r="C896" s="2851"/>
    </row>
    <row r="897" spans="2:3">
      <c r="B897" s="2851"/>
      <c r="C897" s="2851"/>
    </row>
    <row r="898" spans="2:3">
      <c r="B898" s="2851"/>
      <c r="C898" s="2851"/>
    </row>
    <row r="899" spans="2:3">
      <c r="B899" s="2851"/>
      <c r="C899" s="2851"/>
    </row>
    <row r="900" spans="2:3">
      <c r="B900" s="2851"/>
      <c r="C900" s="2851"/>
    </row>
    <row r="901" spans="2:3">
      <c r="B901" s="2851"/>
      <c r="C901" s="2851"/>
    </row>
    <row r="902" spans="2:3">
      <c r="B902" s="2851"/>
      <c r="C902" s="2851"/>
    </row>
    <row r="903" spans="2:3">
      <c r="B903" s="2851"/>
      <c r="C903" s="2851"/>
    </row>
    <row r="904" spans="2:3">
      <c r="B904" s="2851"/>
      <c r="C904" s="2851"/>
    </row>
    <row r="905" spans="2:3">
      <c r="B905" s="2851"/>
      <c r="C905" s="2851"/>
    </row>
    <row r="906" spans="2:3">
      <c r="B906" s="2851"/>
      <c r="C906" s="2851"/>
    </row>
    <row r="907" spans="2:3">
      <c r="B907" s="2851"/>
      <c r="C907" s="2851"/>
    </row>
    <row r="908" spans="2:3">
      <c r="B908" s="2851"/>
      <c r="C908" s="2851"/>
    </row>
    <row r="909" spans="2:3">
      <c r="B909" s="2851"/>
      <c r="C909" s="2851"/>
    </row>
    <row r="910" spans="2:3">
      <c r="B910" s="2851"/>
      <c r="C910" s="2851"/>
    </row>
    <row r="911" spans="2:3">
      <c r="B911" s="2851"/>
      <c r="C911" s="2851"/>
    </row>
    <row r="912" spans="2:3">
      <c r="B912" s="2851"/>
      <c r="C912" s="2851"/>
    </row>
    <row r="913" spans="2:3">
      <c r="B913" s="2851"/>
      <c r="C913" s="2851"/>
    </row>
    <row r="914" spans="2:3">
      <c r="B914" s="2851"/>
      <c r="C914" s="2851"/>
    </row>
    <row r="915" spans="2:3">
      <c r="B915" s="2851"/>
      <c r="C915" s="2851"/>
    </row>
    <row r="916" spans="2:3">
      <c r="B916" s="2851"/>
      <c r="C916" s="2851"/>
    </row>
    <row r="917" spans="2:3">
      <c r="B917" s="2851"/>
      <c r="C917" s="2851"/>
    </row>
    <row r="918" spans="2:3">
      <c r="B918" s="2851"/>
      <c r="C918" s="2851"/>
    </row>
    <row r="919" spans="2:3">
      <c r="B919" s="2851"/>
      <c r="C919" s="2851"/>
    </row>
    <row r="920" spans="2:3">
      <c r="B920" s="2851"/>
      <c r="C920" s="2851"/>
    </row>
    <row r="921" spans="2:3">
      <c r="B921" s="2851"/>
      <c r="C921" s="2851"/>
    </row>
    <row r="922" spans="2:3">
      <c r="B922" s="2851"/>
      <c r="C922" s="2851"/>
    </row>
    <row r="923" spans="2:3">
      <c r="B923" s="2851"/>
      <c r="C923" s="2851"/>
    </row>
    <row r="924" spans="2:3">
      <c r="B924" s="2851"/>
      <c r="C924" s="2851"/>
    </row>
    <row r="925" spans="2:3">
      <c r="B925" s="2851"/>
      <c r="C925" s="2851"/>
    </row>
    <row r="926" spans="2:3">
      <c r="B926" s="2851"/>
      <c r="C926" s="2851"/>
    </row>
    <row r="927" spans="2:3">
      <c r="B927" s="2851"/>
      <c r="C927" s="2851"/>
    </row>
    <row r="928" spans="2:3">
      <c r="B928" s="2851"/>
      <c r="C928" s="2851"/>
    </row>
    <row r="929" spans="2:3">
      <c r="B929" s="2851"/>
      <c r="C929" s="2851"/>
    </row>
    <row r="930" spans="2:3">
      <c r="B930" s="2851"/>
      <c r="C930" s="2851"/>
    </row>
    <row r="931" spans="2:3">
      <c r="B931" s="2851"/>
      <c r="C931" s="2851"/>
    </row>
    <row r="932" spans="2:3">
      <c r="B932" s="2851"/>
      <c r="C932" s="2851"/>
    </row>
    <row r="933" spans="2:3">
      <c r="B933" s="2851"/>
      <c r="C933" s="2851"/>
    </row>
    <row r="934" spans="2:3">
      <c r="B934" s="2851"/>
      <c r="C934" s="2851"/>
    </row>
    <row r="935" spans="2:3">
      <c r="B935" s="2851"/>
      <c r="C935" s="2851"/>
    </row>
    <row r="936" spans="2:3">
      <c r="B936" s="2851"/>
      <c r="C936" s="2851"/>
    </row>
    <row r="937" spans="2:3">
      <c r="B937" s="2851"/>
      <c r="C937" s="2851"/>
    </row>
    <row r="938" spans="2:3">
      <c r="B938" s="2851"/>
      <c r="C938" s="2851"/>
    </row>
    <row r="939" spans="2:3">
      <c r="B939" s="2851"/>
      <c r="C939" s="2851"/>
    </row>
    <row r="940" spans="2:3">
      <c r="B940" s="2851"/>
      <c r="C940" s="2851"/>
    </row>
    <row r="941" spans="2:3">
      <c r="B941" s="2851"/>
      <c r="C941" s="2851"/>
    </row>
    <row r="942" spans="2:3">
      <c r="B942" s="2851"/>
      <c r="C942" s="2851"/>
    </row>
    <row r="943" spans="2:3">
      <c r="B943" s="2851"/>
      <c r="C943" s="2851"/>
    </row>
    <row r="944" spans="2:3">
      <c r="B944" s="2851"/>
      <c r="C944" s="2851"/>
    </row>
    <row r="945" spans="2:3">
      <c r="B945" s="2851"/>
      <c r="C945" s="2851"/>
    </row>
    <row r="946" spans="2:3">
      <c r="B946" s="2851"/>
      <c r="C946" s="2851"/>
    </row>
    <row r="947" spans="2:3">
      <c r="B947" s="2851"/>
      <c r="C947" s="2851"/>
    </row>
    <row r="948" spans="2:3">
      <c r="B948" s="2851"/>
      <c r="C948" s="2851"/>
    </row>
    <row r="949" spans="2:3">
      <c r="B949" s="2851"/>
      <c r="C949" s="2851"/>
    </row>
    <row r="950" spans="2:3">
      <c r="B950" s="2851"/>
      <c r="C950" s="2851"/>
    </row>
    <row r="951" spans="2:3">
      <c r="B951" s="2851"/>
      <c r="C951" s="2851"/>
    </row>
    <row r="952" spans="2:3">
      <c r="B952" s="2851"/>
      <c r="C952" s="2851"/>
    </row>
  </sheetData>
  <autoFilter ref="A2:AF767" xr:uid="{2F2F17AE-7FF7-4437-A141-AD3A3453A149}">
    <sortState xmlns:xlrd2="http://schemas.microsoft.com/office/spreadsheetml/2017/richdata2" ref="A3:AF767">
      <sortCondition ref="A2:A767"/>
    </sortState>
  </autoFilter>
  <mergeCells count="2">
    <mergeCell ref="L1:V1"/>
    <mergeCell ref="Y1:AC1"/>
  </mergeCells>
  <hyperlinks>
    <hyperlink ref="D25" r:id="rId1" xr:uid="{00480DB1-3676-491C-9161-32515B807032}"/>
    <hyperlink ref="D122" r:id="rId2" xr:uid="{B4FC2C66-C925-46A4-9C89-1D8E0E117CD3}"/>
    <hyperlink ref="D126" r:id="rId3" xr:uid="{3AEB32B7-C56B-4428-9047-9B0BDD45105C}"/>
    <hyperlink ref="D127" r:id="rId4" xr:uid="{1BB160C8-DB65-42E9-A697-45039BA5C6E0}"/>
    <hyperlink ref="D128" r:id="rId5" xr:uid="{ED808E77-CD30-40D2-A081-F30D61162335}"/>
    <hyperlink ref="D129" r:id="rId6" xr:uid="{EF56D4F7-9A53-4F28-8703-F6AE62C8FFE8}"/>
    <hyperlink ref="D130" r:id="rId7" xr:uid="{AD658E95-C7A3-4C31-A327-6476262C47C7}"/>
    <hyperlink ref="D135" r:id="rId8" xr:uid="{B29B2C74-73B2-4698-8F0E-995876F51366}"/>
    <hyperlink ref="D136" r:id="rId9" xr:uid="{611053A0-434D-4FA1-8117-E4053794A5D0}"/>
    <hyperlink ref="D137" r:id="rId10" xr:uid="{C60704E6-FC63-4927-A2E4-CB145BEFA331}"/>
    <hyperlink ref="D148" r:id="rId11" xr:uid="{8D8A8EDD-33C7-437B-9F08-AF7E01B3954D}"/>
    <hyperlink ref="D149" r:id="rId12" xr:uid="{59755BFC-A592-4370-B41C-2736CD8B8402}"/>
    <hyperlink ref="D152" r:id="rId13" xr:uid="{85FDDF2E-3700-405A-AE7A-CBBC0EEC7D47}"/>
    <hyperlink ref="D158" r:id="rId14" xr:uid="{53DB18A6-4626-43FD-ABF7-425BF538B1D1}"/>
    <hyperlink ref="D150" r:id="rId15" xr:uid="{C9A4B7E8-B43F-4DDB-8911-9505444BB6D7}"/>
    <hyperlink ref="D228" r:id="rId16" xr:uid="{037C3905-239F-4E19-A26B-18ED04F52BC3}"/>
    <hyperlink ref="D765" r:id="rId17" display="mailto:warracknabeal.sc@edumail.vic.gov.au" xr:uid="{6BFCEB55-6BAC-448B-89E9-35CC74FC4094}"/>
    <hyperlink ref="D229" r:id="rId18" xr:uid="{9E5D2695-7937-470A-9CF1-DC1D05D84274}"/>
    <hyperlink ref="D231" r:id="rId19" xr:uid="{B89DAEAA-058E-4EA8-8C8E-7F79EFF199D2}"/>
    <hyperlink ref="D764" r:id="rId20" display="mailto:murtoa.co@edumail.vic.gov.au" xr:uid="{B10E1B8D-E540-4EC6-90BE-2E560220FC90}"/>
    <hyperlink ref="D760" r:id="rId21" display="mailto:admin@worawa.vic.edu.au" xr:uid="{86FA6270-F8CA-422C-B5FA-1530CD67B090}"/>
    <hyperlink ref="D761" r:id="rId22" display="mailto:yarra.hills.sc@education.vic.gov.au" xr:uid="{E2D9E61E-DE64-4718-9D9B-64327D125752}"/>
    <hyperlink ref="C234" r:id="rId23" xr:uid="{963D31EF-7422-43FB-9CF5-E903E3542126}"/>
    <hyperlink ref="D234" r:id="rId24" xr:uid="{F7FC9B8B-E430-4D57-A7B0-24911E19A5D9}"/>
    <hyperlink ref="D235" r:id="rId25" xr:uid="{C9BB0F71-5ABA-42D4-862F-17271A6DC05F}"/>
    <hyperlink ref="D236" r:id="rId26" xr:uid="{EA8A7988-06F2-49CC-9D23-8A855DBBF739}"/>
    <hyperlink ref="D238" r:id="rId27" xr:uid="{312F869B-48B9-4FC7-850E-8CABEA6E8942}"/>
    <hyperlink ref="D239" r:id="rId28" xr:uid="{34E02DF3-2B53-4A94-BABE-8076694118C9}"/>
    <hyperlink ref="D241" r:id="rId29" xr:uid="{B4540DC7-0096-4CC5-955E-07C7240240D2}"/>
    <hyperlink ref="D232" r:id="rId30" xr:uid="{59B73880-AB2B-435B-889E-A74D381A361B}"/>
    <hyperlink ref="D240" r:id="rId31" xr:uid="{189DA099-4626-45FC-87ED-4E1CEA9881F6}"/>
    <hyperlink ref="D242" r:id="rId32" xr:uid="{2ED127E2-BDF4-4704-88CD-DF4021ADD311}"/>
    <hyperlink ref="D243" r:id="rId33" xr:uid="{FC4E4006-E566-43EA-9E11-20A042B8524F}"/>
    <hyperlink ref="D245" r:id="rId34" xr:uid="{946F629F-B51F-4F53-B90C-851A3C33573E}"/>
    <hyperlink ref="D247" r:id="rId35" xr:uid="{5FE8ACD7-81CC-421E-BE4E-E3D91D4E4943}"/>
    <hyperlink ref="D249" r:id="rId36" xr:uid="{BA37EFE1-C965-4B16-9C7E-BBB51134B812}"/>
    <hyperlink ref="C258" r:id="rId37" xr:uid="{DE264429-2CD5-4A35-98DC-9A4CDF83D04B}"/>
    <hyperlink ref="D255" r:id="rId38" xr:uid="{FF4A8293-1A58-45A0-B800-A394EE148BD7}"/>
    <hyperlink ref="D263" r:id="rId39" xr:uid="{38FFCF2F-C2A5-402F-8500-2955EEBAFA73}"/>
    <hyperlink ref="D12" r:id="rId40" xr:uid="{76222E3A-E6A7-4306-BB6F-3B0C84BD555C}"/>
    <hyperlink ref="D13" r:id="rId41" xr:uid="{7C53A65A-E617-43EE-AC75-EB94AFEDEB8F}"/>
    <hyperlink ref="D265" r:id="rId42" xr:uid="{C28E12FD-FEAE-4855-B237-BF2BA6D5CF68}"/>
    <hyperlink ref="D266" r:id="rId43" xr:uid="{EEB3EAA8-98AF-4419-9B81-E857148B2822}"/>
    <hyperlink ref="C269" r:id="rId44" xr:uid="{F6E7DFF7-C1F2-4B21-86AB-9B023B58CE86}"/>
    <hyperlink ref="D269" r:id="rId45" xr:uid="{E912A1F7-F7A1-4A9F-B347-ABD90D1AFE86}"/>
    <hyperlink ref="D270" r:id="rId46" xr:uid="{F4081D90-7150-45E7-94A3-DE96E062C697}"/>
    <hyperlink ref="D271" r:id="rId47" xr:uid="{117EFB72-C884-4BD2-A4A6-4A203B1C8B37}"/>
    <hyperlink ref="D273" r:id="rId48" xr:uid="{F98F42BE-E8C9-4E4A-89BF-2A91FDDF4C5D}"/>
    <hyperlink ref="D274" r:id="rId49" xr:uid="{27AAC2E0-219B-4B77-AAAF-4B950445AEFE}"/>
    <hyperlink ref="D275" r:id="rId50" xr:uid="{6599A3D7-71A9-4754-9312-A0CA8489997F}"/>
    <hyperlink ref="D276" r:id="rId51" xr:uid="{97C11EB2-1DB6-4FBC-AA5E-91EFADBDEF37}"/>
    <hyperlink ref="D278" r:id="rId52" xr:uid="{7025A38A-2D21-471A-95C4-B39036E23CBF}"/>
    <hyperlink ref="D280" r:id="rId53" xr:uid="{B7AB10B1-A740-4914-A68E-37FA53BDDD91}"/>
    <hyperlink ref="D284" r:id="rId54" xr:uid="{244BFD57-50DA-4F67-88BF-8A33645CB93F}"/>
    <hyperlink ref="D262" r:id="rId55" xr:uid="{FA35C7C3-48D5-43C8-A2B4-0079733C194D}"/>
    <hyperlink ref="D277" r:id="rId56" xr:uid="{C158DC24-4910-41A7-AEED-29C1E86A721C}"/>
    <hyperlink ref="D283" r:id="rId57" xr:uid="{89F2483A-3B26-4E08-AE9C-6A139451E08D}"/>
    <hyperlink ref="D286" r:id="rId58" xr:uid="{467806E7-8C53-45F9-BB52-AB7546A4D9AA}"/>
    <hyperlink ref="D287" r:id="rId59" xr:uid="{17E55FD4-EDA5-424C-8998-A48FB3E78F5F}"/>
    <hyperlink ref="D288" r:id="rId60" xr:uid="{7323CE4A-715D-4B67-9E27-F71700E9C16B}"/>
    <hyperlink ref="D289" r:id="rId61" xr:uid="{E30CD2DF-7A93-45A2-81A0-F56588AAB94C}"/>
    <hyperlink ref="D290" r:id="rId62" xr:uid="{8DD8C21B-6D89-4A22-9D6D-86FC7E2B66CF}"/>
    <hyperlink ref="D292" r:id="rId63" xr:uid="{A722C67F-4F19-4FB9-80B4-B7D1A257B910}"/>
    <hyperlink ref="D293" r:id="rId64" xr:uid="{038A7883-03B9-4ADA-97DC-38625CDEDB87}"/>
    <hyperlink ref="D176" r:id="rId65" xr:uid="{A17CB265-67EC-4509-963D-0440784A95D5}"/>
    <hyperlink ref="D294" r:id="rId66" xr:uid="{F88430FE-DC92-401C-BCE6-F2C43F91012C}"/>
    <hyperlink ref="D295" r:id="rId67" xr:uid="{39264259-D07E-4EF1-8026-1902CE16DBEE}"/>
    <hyperlink ref="D186" r:id="rId68" display="mailto:northern.sch.autism@edumail.vic.gov.au" xr:uid="{33A855D9-ED9A-4DBA-BFD8-05942A7E3DB1}"/>
    <hyperlink ref="D296" r:id="rId69" xr:uid="{E0E95A88-EE47-4DE3-BCC8-F8BE5C48CB57}"/>
    <hyperlink ref="D298" r:id="rId70" xr:uid="{396FF43A-768F-4E99-B12C-65B0DCC37EA4}"/>
    <hyperlink ref="D299" r:id="rId71" xr:uid="{4D001829-CC0D-4775-AF97-72225540F0CB}"/>
    <hyperlink ref="D300" r:id="rId72" xr:uid="{EC938787-20DA-4013-A5D7-5B88F56A54FC}"/>
    <hyperlink ref="D302" r:id="rId73" xr:uid="{18D76513-24DE-465B-8DE5-FA052922C126}"/>
    <hyperlink ref="D304" r:id="rId74" xr:uid="{0E94589E-B6B2-4B15-9FBF-E14D4B615D53}"/>
    <hyperlink ref="D306" r:id="rId75" xr:uid="{EB1DD610-BB3E-4B0F-B36D-0799B6A63E59}"/>
    <hyperlink ref="D326" r:id="rId76" display="mailto:verney.road.sch@education.vic.gov.au" xr:uid="{1F8B71E0-B19B-490D-9DBF-2FFA23CBBF14}"/>
    <hyperlink ref="D307" r:id="rId77" xr:uid="{C22287B0-4E08-4202-A695-A0A42AD88A8E}"/>
    <hyperlink ref="D327" r:id="rId78" display="mailto:daylesford.sc@edumail.vic.gov.au" xr:uid="{43193B06-0257-48AB-945A-5DC3D48FB5F3}"/>
    <hyperlink ref="D309" r:id="rId79" xr:uid="{30D033AC-1C57-42B6-B2EE-A147710EB519}"/>
    <hyperlink ref="D310" r:id="rId80" xr:uid="{D93BD1D2-006B-4304-9EAF-3B6A20DB332B}"/>
    <hyperlink ref="D311" r:id="rId81" xr:uid="{2DFE10B8-8D8D-4ADA-A384-004A71D0D425}"/>
    <hyperlink ref="D314" r:id="rId82" xr:uid="{A53B5454-2CE4-4C25-86BD-EC486362B7B2}"/>
    <hyperlink ref="D285" r:id="rId83" xr:uid="{1F47B672-EC92-4C76-BA82-9922AD6936AF}"/>
    <hyperlink ref="D297" r:id="rId84" xr:uid="{ABAE01A7-A778-4816-AD09-B52F7F5BC392}"/>
    <hyperlink ref="D301" r:id="rId85" xr:uid="{09B1657C-9156-401F-91FE-91E7F9296D75}"/>
    <hyperlink ref="C303" r:id="rId86" xr:uid="{C8C05781-4867-4F55-8DE0-3C6C53024E93}"/>
    <hyperlink ref="D303" r:id="rId87" xr:uid="{09A6CA49-F542-4584-B2B2-DF421C99A92E}"/>
    <hyperlink ref="D348" r:id="rId88" display="mailto:gladstone.park.sc@education.vic.gov.au" xr:uid="{FB4C88DF-1CA2-4408-AA4B-1A2FFC3F3379}"/>
    <hyperlink ref="D356" r:id="rId89" display="mailto:office@kolbecc.catholic.edu.au" xr:uid="{C020F298-1166-4976-9F06-9ABE1B9960E7}"/>
    <hyperlink ref="D391" r:id="rId90" display="mailto:enquiries@standrews.vic.edu.au" xr:uid="{68F78135-7A56-46C8-8E2D-B19B49BAA735}"/>
    <hyperlink ref="D394" r:id="rId91" display="mailto:Sonia.Lili@knox.vic.edu.au" xr:uid="{7656FE06-480F-41C7-B7C3-8CE68D6F21F3}"/>
    <hyperlink ref="D433" r:id="rId92" xr:uid="{F66BB77D-2683-410B-8C61-8C6736F72809}"/>
    <hyperlink ref="D422" r:id="rId93" xr:uid="{7B8CC6FA-3356-4DBF-9195-2B8562A6124D}"/>
    <hyperlink ref="E422" r:id="rId94" xr:uid="{7E63DA67-E381-4CD1-A3CF-7E594493F5DB}"/>
    <hyperlink ref="E423" r:id="rId95" xr:uid="{CC7529A8-7D12-41C4-B250-5E57F723FE67}"/>
    <hyperlink ref="E421" r:id="rId96" xr:uid="{D4D1FB18-855B-4CEF-B6C6-0955FCFD353A}"/>
    <hyperlink ref="D15" r:id="rId97" xr:uid="{FA106D76-2EFD-42B3-B63A-B6F2CF1BB9B7}"/>
    <hyperlink ref="E15" r:id="rId98" xr:uid="{330C47A7-DB8A-4DF0-8C26-D49FF37A66E6}"/>
    <hyperlink ref="E20" r:id="rId99" xr:uid="{FD57B1DC-B014-42F7-9B89-AB80E7CBF641}"/>
    <hyperlink ref="D20" r:id="rId100" xr:uid="{1B306C5D-FCF9-4929-92E4-70BD127CC902}"/>
    <hyperlink ref="D45" r:id="rId101" xr:uid="{04B87C7E-C7F6-4AEE-B02B-4D28E0FE583A}"/>
    <hyperlink ref="E45" r:id="rId102" xr:uid="{D594AC3D-D9B5-4677-A80D-9C632F5E0A80}"/>
    <hyperlink ref="D46" r:id="rId103" xr:uid="{DCA47751-BBBD-4029-9042-AC44563CDCB1}"/>
    <hyperlink ref="D42" r:id="rId104" xr:uid="{5C0CC37F-BED3-4E3B-AAF1-7F9BCC10174E}"/>
    <hyperlink ref="E42" r:id="rId105" xr:uid="{82330C85-296D-4D14-B9C2-26AA0843C688}"/>
    <hyperlink ref="E49" r:id="rId106" xr:uid="{B1375F04-6041-42F6-87AA-A17A1B1538A5}"/>
    <hyperlink ref="E54" r:id="rId107" xr:uid="{627DEE07-DA93-48B0-85A0-047BEC717AE6}"/>
    <hyperlink ref="E22" r:id="rId108" xr:uid="{E54B2D2A-E214-400C-885C-E52C35D76A28}"/>
    <hyperlink ref="D22" r:id="rId109" xr:uid="{BAD2D6B5-74E7-4759-B729-65F1EBFD3933}"/>
    <hyperlink ref="E37" r:id="rId110" xr:uid="{F9AA0746-A14E-4919-B3C2-73383C7E1F60}"/>
    <hyperlink ref="D23" r:id="rId111" xr:uid="{12C7A3F2-16DE-4E72-8EA2-AFE13CB7FC93}"/>
    <hyperlink ref="D56" r:id="rId112" xr:uid="{74DD5BA9-096A-4DBF-80B6-0B253D6BD0B2}"/>
    <hyperlink ref="E56" r:id="rId113" xr:uid="{F7C8CA9F-F20B-410F-BBBF-BF2886FEF55E}"/>
    <hyperlink ref="E60" r:id="rId114" xr:uid="{0DDC610B-F317-4DB0-ACBC-FD29B146ADAA}"/>
    <hyperlink ref="E65" r:id="rId115" xr:uid="{B75CC400-14F0-4F4E-B80D-F8C5728D3FE1}"/>
    <hyperlink ref="D65" r:id="rId116" xr:uid="{398182FB-9469-47A6-BACE-91ED7DD1F1B6}"/>
    <hyperlink ref="D66" r:id="rId117" xr:uid="{3D3B7F40-C64C-4C92-87F3-836164862D84}"/>
    <hyperlink ref="E66" r:id="rId118" xr:uid="{0A676BC0-1695-4B30-8923-1D00A8764248}"/>
    <hyperlink ref="E67" r:id="rId119" xr:uid="{E613E2A2-3503-40EE-A941-8C1E9D85D6DD}"/>
    <hyperlink ref="D67" r:id="rId120" xr:uid="{FF0DE7A1-1362-4998-80D7-84FF13480BEF}"/>
    <hyperlink ref="E68" r:id="rId121" xr:uid="{207A4CC5-AEF1-4CE3-AF91-C27974624AD0}"/>
    <hyperlink ref="E70" r:id="rId122" xr:uid="{A7911FA5-1A3F-4141-814B-44EC20C92CC6}"/>
    <hyperlink ref="D70" r:id="rId123" xr:uid="{D2B8955D-D7E4-4C11-8FB9-FDBFB57E2C24}"/>
    <hyperlink ref="D73" r:id="rId124" xr:uid="{4EC15A95-63BD-40B8-87F3-6A9E8F836EC7}"/>
    <hyperlink ref="E73" r:id="rId125" xr:uid="{9F5BB7E8-B593-4BA4-9618-4EF11205D8F1}"/>
    <hyperlink ref="D82" r:id="rId126" xr:uid="{41CA9A1E-697E-4007-898A-535726B50ECB}"/>
    <hyperlink ref="E82" r:id="rId127" xr:uid="{98FCF155-82CB-41EA-A54F-A23DBB8EEA39}"/>
    <hyperlink ref="E86" r:id="rId128" xr:uid="{6AC6A49C-9D6D-476B-87A7-4F401792CFA0}"/>
    <hyperlink ref="E90" r:id="rId129" xr:uid="{1473CF01-25B4-4ABE-B554-C0373C520BFC}"/>
    <hyperlink ref="E100" r:id="rId130" xr:uid="{FAE7838B-659E-4172-8108-2E3F74977186}"/>
    <hyperlink ref="D100" r:id="rId131" xr:uid="{47C7956E-6D85-49A9-968A-90130D0EC5D5}"/>
    <hyperlink ref="E3" r:id="rId132" xr:uid="{41119144-F287-4C90-98CA-E4989E718959}"/>
    <hyperlink ref="E4" r:id="rId133" xr:uid="{A0CAFE0B-3A42-44C9-A3AB-B819488D7CC3}"/>
    <hyperlink ref="E102" r:id="rId134" xr:uid="{54CA8D80-C6DE-44D6-9033-5821491EE9FD}"/>
    <hyperlink ref="E5" r:id="rId135" xr:uid="{41331DDF-CA18-46B7-980D-BF97D6E46BD7}"/>
    <hyperlink ref="E6" r:id="rId136" xr:uid="{631FC26D-41FF-44C2-8290-1B64DED73B90}"/>
    <hyperlink ref="D105" r:id="rId137" xr:uid="{47BA0CC5-0216-4D54-967B-6E1D5138F063}"/>
    <hyperlink ref="E105" r:id="rId138" xr:uid="{EB752F9A-6EFE-47D8-9E28-FD1EA93225CA}"/>
    <hyperlink ref="E9" r:id="rId139" xr:uid="{14DD76A8-6CA2-41BC-8324-9759AB63B0D5}"/>
    <hyperlink ref="E7" r:id="rId140" xr:uid="{24545360-C0E6-4C9F-95A6-EB217FD4BD84}"/>
    <hyperlink ref="E108" r:id="rId141" xr:uid="{44F4A6F6-8273-43B1-8469-72CE82C69D8B}"/>
    <hyperlink ref="E8" r:id="rId142" xr:uid="{2AB45E20-CAB9-420D-AE93-191DB43B74FA}"/>
    <hyperlink ref="D108" r:id="rId143" xr:uid="{792EB837-ACE8-4E88-AB23-DC34E915DE02}"/>
    <hyperlink ref="E10" r:id="rId144" xr:uid="{1BE713EF-E8C1-4757-BD99-AA2AF68399A9}"/>
    <hyperlink ref="E115" r:id="rId145" xr:uid="{CA3D8320-A651-47D7-9028-5ED478ABFD56}"/>
    <hyperlink ref="E11" r:id="rId146" xr:uid="{D6F09794-A673-4953-BE28-B9DF0A66F190}"/>
    <hyperlink ref="E12" r:id="rId147" xr:uid="{01B808F7-5132-4326-B8C2-CDB193331B9D}"/>
    <hyperlink ref="E14" r:id="rId148" xr:uid="{A8058570-508B-48B6-8053-CAB2DE9DE834}"/>
    <hyperlink ref="E13" r:id="rId149" xr:uid="{4FCB3A7C-4083-40E5-9E70-D10B0E90AFF0}"/>
    <hyperlink ref="E16" r:id="rId150" xr:uid="{C21C6116-4ECE-4F17-9C9C-17217268228B}"/>
    <hyperlink ref="E17" r:id="rId151" xr:uid="{1046B2D1-7C16-47C7-AE34-F31B0FA75F14}"/>
    <hyperlink ref="E19" r:id="rId152" xr:uid="{702C92A6-6C2A-4B5F-B45D-922C87D6836A}"/>
    <hyperlink ref="E21" r:id="rId153" xr:uid="{CB246170-B175-40EE-932A-D4A8CFBD20E4}"/>
    <hyperlink ref="E23" r:id="rId154" xr:uid="{6405D350-CF09-4B80-84B4-A0B22F8197C2}"/>
    <hyperlink ref="E24" r:id="rId155" xr:uid="{16CCD076-F986-4361-A4F3-2968E60CEB51}"/>
    <hyperlink ref="E131" r:id="rId156" xr:uid="{18B1AC32-745E-41EC-981D-BFEDD6AB5546}"/>
    <hyperlink ref="E25" r:id="rId157" xr:uid="{54F73DAA-D4B4-4A9F-A329-AC286990A842}"/>
    <hyperlink ref="E27" r:id="rId158" xr:uid="{EEFB5BB4-0D2B-4BC6-9C83-3E916A56672D}"/>
    <hyperlink ref="E28" r:id="rId159" xr:uid="{736ACDE3-F7FC-49FD-ADE1-FA7CA044400C}"/>
    <hyperlink ref="E29" r:id="rId160" xr:uid="{3EA8E199-B5F4-4B34-A16E-336008D7044E}"/>
    <hyperlink ref="E31" r:id="rId161" xr:uid="{8AD58879-C203-46FE-98B2-3FFB0E20218D}"/>
    <hyperlink ref="E32" r:id="rId162" xr:uid="{A67C1223-B79F-4225-95B9-47D8AF803DA8}"/>
    <hyperlink ref="E133" r:id="rId163" xr:uid="{5AE589C1-88D4-4DB4-B14C-EBCBCB9D06BD}"/>
    <hyperlink ref="E35" r:id="rId164" xr:uid="{D28C1886-F18D-4A1E-863A-BC3865468D9C}"/>
    <hyperlink ref="E36" r:id="rId165" xr:uid="{698DFC25-4468-413D-B182-88828A61BEF6}"/>
    <hyperlink ref="D133" r:id="rId166" xr:uid="{CFB1078B-8D60-4F92-8E28-1F7B819D7386}"/>
    <hyperlink ref="E271" r:id="rId167" xr:uid="{9B97CB65-1802-490D-9524-30650A3477BF}"/>
    <hyperlink ref="E284" r:id="rId168" xr:uid="{C4562271-CC44-4A19-AC52-1E191E009874}"/>
    <hyperlink ref="E38" r:id="rId169" xr:uid="{66D75FEC-41B0-4F56-B5DE-32E3CA959C05}"/>
    <hyperlink ref="E40" r:id="rId170" xr:uid="{A9670054-4F24-42FA-84D9-B71402DB9717}"/>
    <hyperlink ref="E41" r:id="rId171" xr:uid="{4217D1EA-934B-4D0B-BFE6-33D11A6DDA74}"/>
    <hyperlink ref="E44" r:id="rId172" xr:uid="{AA2F8ECF-C0B9-425B-B3BD-BE7E60F5CE26}"/>
    <hyperlink ref="E46" r:id="rId173" xr:uid="{9CA9F7F8-2743-4F8B-A9FA-E56B022B28BC}"/>
    <hyperlink ref="E47" r:id="rId174" xr:uid="{864FECCB-5AED-4B1B-9A21-5456A62FFA57}"/>
    <hyperlink ref="E48" r:id="rId175" xr:uid="{7DFE7AAB-05B9-402B-9D54-60B44C2CD02C}"/>
    <hyperlink ref="E50" r:id="rId176" xr:uid="{1A70EF1C-B5DE-4CEE-9CFB-22FEB9AE2C1E}"/>
    <hyperlink ref="D141" r:id="rId177" xr:uid="{BF9181D9-5671-4817-BAA1-11F9186965AE}"/>
    <hyperlink ref="E51" r:id="rId178" xr:uid="{DB43344F-B7EB-4BE2-B019-A3E679B04421}"/>
    <hyperlink ref="E141" r:id="rId179" xr:uid="{71312ED6-E52D-42A2-9443-450D913AB2B2}"/>
    <hyperlink ref="E52" r:id="rId180" xr:uid="{721B822B-3A84-4133-B897-1130378CC94C}"/>
    <hyperlink ref="E53" r:id="rId181" xr:uid="{0141B6EA-3A7F-48B1-808D-19224EB4DF55}"/>
    <hyperlink ref="E55" r:id="rId182" xr:uid="{A793C954-4C3D-45F4-9B93-F21C791CE155}"/>
    <hyperlink ref="E57" r:id="rId183" xr:uid="{55D15E81-3146-4377-B8D3-95F5E5C20EBE}"/>
    <hyperlink ref="E58" r:id="rId184" xr:uid="{1D3F6891-57C4-4032-B3DE-E1B5CBB00FEE}"/>
    <hyperlink ref="E59" r:id="rId185" xr:uid="{CB001CDD-3C8C-4973-9BE9-4F8E748EE529}"/>
    <hyperlink ref="E61" r:id="rId186" xr:uid="{097952DC-DB2E-44D4-B82D-9BAB8EFCC0C9}"/>
    <hyperlink ref="E62" r:id="rId187" xr:uid="{B3329687-441D-4D97-BE1F-5B4EA0AD4DA7}"/>
    <hyperlink ref="E63" r:id="rId188" xr:uid="{A2B20EA8-AC2F-43F9-A8D7-719291985822}"/>
    <hyperlink ref="E64" r:id="rId189" xr:uid="{6A442F10-7555-48C4-B52F-DC8F0E4C5AC2}"/>
    <hyperlink ref="C766" r:id="rId190" xr:uid="{E0236788-D528-47C6-ACEC-633D25F7C2C2}"/>
    <hyperlink ref="E69" r:id="rId191" xr:uid="{ECB26EDE-21D5-4548-B9F5-0D2D5AAA363D}"/>
    <hyperlink ref="E766" r:id="rId192" xr:uid="{40E7D04C-EEAE-4C67-960D-F13BC9CFE9B3}"/>
    <hyperlink ref="E71" r:id="rId193" xr:uid="{DD7D496C-2174-422E-8806-353EE02FCCB1}"/>
    <hyperlink ref="E762" r:id="rId194" xr:uid="{E29AE41A-86DA-4110-BDBB-FE0982F5B37F}"/>
    <hyperlink ref="D745" r:id="rId195" xr:uid="{C3F7E79D-54EA-4B01-A761-854EC10EB9C8}"/>
    <hyperlink ref="E745" r:id="rId196" xr:uid="{135D54CA-E834-4B57-B124-70D03F18ECD4}"/>
    <hyperlink ref="D757" r:id="rId197" xr:uid="{5640FB34-32C8-4963-BDC5-59CF555FE243}"/>
    <hyperlink ref="E757" r:id="rId198" xr:uid="{37DF57D0-BFBD-4B40-88CC-1D2E41A0D4EE}"/>
    <hyperlink ref="E72" r:id="rId199" xr:uid="{035E1C7C-837B-45FB-9440-AEC2A1BBEA97}"/>
    <hyperlink ref="D756" r:id="rId200" xr:uid="{8DBF3721-8109-40EA-9894-FFEA36D756B5}"/>
    <hyperlink ref="E74" r:id="rId201" xr:uid="{74AC25A0-726F-49E8-8256-753F8F4D496A}"/>
    <hyperlink ref="E756" r:id="rId202" xr:uid="{2B441685-A24D-4003-AD56-8BA0E09DB57C}"/>
    <hyperlink ref="D146" r:id="rId203" xr:uid="{EDBE6655-78B0-45B3-BDEA-C46A657855A7}"/>
    <hyperlink ref="E75" r:id="rId204" xr:uid="{C5FB3EA9-5CAF-440A-A924-AB47D72A31FE}"/>
    <hyperlink ref="E76" r:id="rId205" xr:uid="{F6E2304B-D5AC-4248-AF11-2BE3D5560D4B}"/>
    <hyperlink ref="E77" r:id="rId206" xr:uid="{F1C12AF9-F55B-4EF5-92A8-D4CF8F09983D}"/>
    <hyperlink ref="D755" r:id="rId207" xr:uid="{D0E662B2-2251-4988-B1ED-E94FCA33D7B5}"/>
    <hyperlink ref="E755" r:id="rId208" xr:uid="{CE889DD0-4E1E-43A9-BBB8-E29BA1294758}"/>
    <hyperlink ref="E78" r:id="rId209" xr:uid="{57A1526F-9419-4533-B1DB-889DFA6A96D1}"/>
    <hyperlink ref="E79" r:id="rId210" xr:uid="{AAE4CEA4-2DC7-4FC1-A3CC-2D9446E6EC2C}"/>
    <hyperlink ref="E80" r:id="rId211" xr:uid="{BA5781CA-6287-45A2-94AE-5F719BADA2E7}"/>
    <hyperlink ref="E81" r:id="rId212" xr:uid="{299A1CDA-006A-42CA-BCAD-4705442F15C5}"/>
    <hyperlink ref="E83" r:id="rId213" xr:uid="{2C3AE0A5-2E8A-4D69-9F72-BC10AB06031E}"/>
    <hyperlink ref="E84" r:id="rId214" xr:uid="{6EA57E4B-9456-4EC5-BA6D-1D36CA10D683}"/>
    <hyperlink ref="E85" r:id="rId215" xr:uid="{ABF8F73F-207D-4F87-8B3E-3C492CFDF320}"/>
    <hyperlink ref="E87" r:id="rId216" xr:uid="{74B7CD25-0315-4541-91CE-D254CD47E161}"/>
    <hyperlink ref="D754" r:id="rId217" xr:uid="{ACE376B4-16D5-4F6B-B699-88A219854ADE}"/>
    <hyperlink ref="E754" r:id="rId218" xr:uid="{49EB855F-2066-4169-A455-CAA4AF87BF22}"/>
    <hyperlink ref="E88" r:id="rId219" xr:uid="{E7DDA054-FD53-4327-941B-F9B50C25159A}"/>
    <hyperlink ref="E89" r:id="rId220" xr:uid="{44672449-123C-450F-8FA1-5CB259F6722B}"/>
    <hyperlink ref="E91" r:id="rId221" xr:uid="{5915F5BE-33FA-4B8F-B259-AF281AF3CA10}"/>
    <hyperlink ref="E92" r:id="rId222" xr:uid="{9AB8D07A-E202-4391-929C-EFE84510AB21}"/>
    <hyperlink ref="D753" r:id="rId223" xr:uid="{511968C4-65CC-4136-BB2E-DD81CDF0807A}"/>
    <hyperlink ref="E93" r:id="rId224" xr:uid="{AC0818C2-7216-4C80-A330-2462368BD3AE}"/>
    <hyperlink ref="E753" r:id="rId225" xr:uid="{77C8C805-B47E-4E2C-9157-A502F84D06F4}"/>
    <hyperlink ref="E94" r:id="rId226" xr:uid="{8DB3E241-17E3-470B-AB1D-0A7FED277DAA}"/>
    <hyperlink ref="E96" r:id="rId227" xr:uid="{8D93C674-0F09-4A56-8680-0322031012AC}"/>
    <hyperlink ref="E97" r:id="rId228" xr:uid="{75EC933E-DA21-4C68-B7EF-B168103D9AE9}"/>
    <hyperlink ref="D752" r:id="rId229" xr:uid="{075ECC80-919E-4D6E-AC6B-A29CD96BAFAE}"/>
    <hyperlink ref="E99" r:id="rId230" xr:uid="{06E08B8D-AAA9-4D6D-AF0B-823FD6BED9BA}"/>
    <hyperlink ref="E752" r:id="rId231" xr:uid="{BB160AD9-E872-4BE5-BACF-750F53DD5883}"/>
    <hyperlink ref="E101" r:id="rId232" xr:uid="{AD140368-4E6B-493E-8289-BA45D5BE47C6}"/>
    <hyperlink ref="E103" r:id="rId233" xr:uid="{0E6DA1F6-8E87-4C31-9DED-D9547F594E57}"/>
    <hyperlink ref="D751" r:id="rId234" xr:uid="{E6402EFE-AA38-4ADF-8787-93E36E99AD2F}"/>
    <hyperlink ref="E751" r:id="rId235" xr:uid="{C34B53FE-5C13-4983-AC8F-39E05F9B01E0}"/>
    <hyperlink ref="E104" r:id="rId236" xr:uid="{7EB6D1DD-4B22-472C-A80F-7A51D77520CD}"/>
    <hyperlink ref="E106" r:id="rId237" xr:uid="{602D3ABE-E3F0-42B2-B0B3-60CCEC6A39A7}"/>
    <hyperlink ref="D750" r:id="rId238" xr:uid="{8B014D6C-3EC9-45D6-B469-2C849ECAE92E}"/>
    <hyperlink ref="E750" r:id="rId239" xr:uid="{5A1D99C1-6614-4596-9659-78B311F38731}"/>
    <hyperlink ref="D749" r:id="rId240" xr:uid="{2039617C-B902-452F-A3A6-ECDFA5AE1E32}"/>
    <hyperlink ref="E109" r:id="rId241" xr:uid="{F868ADE2-353F-46EB-BF04-97F40B66E7E4}"/>
    <hyperlink ref="E110" r:id="rId242" xr:uid="{5A0E7FB1-0999-4ACC-BC9C-6745545F02A6}"/>
    <hyperlink ref="E748" r:id="rId243" xr:uid="{8A3C3784-9B94-4106-A961-6F0A3AFF87EE}"/>
    <hyperlink ref="E112" r:id="rId244" xr:uid="{F6301700-104B-42D5-9749-015189A92A9A}"/>
    <hyperlink ref="E113" r:id="rId245" xr:uid="{1CEBBE1A-D5C9-4298-A528-31E1E18468E7}"/>
    <hyperlink ref="E116" r:id="rId246" xr:uid="{37CDEFCE-36C9-4253-881A-397389089E52}"/>
    <hyperlink ref="E117" r:id="rId247" xr:uid="{492E7D69-EE6F-418D-A837-1D19EFB1B8D5}"/>
    <hyperlink ref="E747" r:id="rId248" xr:uid="{3AD27580-C58E-43ED-8FBA-706D9C4F6219}"/>
    <hyperlink ref="E118" r:id="rId249" xr:uid="{244A769F-E58C-4553-8681-723EF92C0A0F}"/>
    <hyperlink ref="E119" r:id="rId250" xr:uid="{67EA8861-85F2-42CD-9E94-40845659A539}"/>
    <hyperlink ref="E120" r:id="rId251" xr:uid="{62B40E96-96FD-427E-9A78-736A1CF557F1}"/>
    <hyperlink ref="D746" r:id="rId252" xr:uid="{8E5052D8-AF46-4676-9EB1-66BB956E9683}"/>
    <hyperlink ref="E121" r:id="rId253" xr:uid="{704B430C-A3FE-4DE2-BA42-D71137BE8363}"/>
    <hyperlink ref="E122" r:id="rId254" xr:uid="{59453BD2-B5C0-4569-9506-290880D66DBB}"/>
    <hyperlink ref="E125" r:id="rId255" xr:uid="{44FFD84F-82BB-4672-A86E-2DD68E583EB3}"/>
    <hyperlink ref="E126" r:id="rId256" xr:uid="{4C63E526-8F53-43C5-9C6D-1AAC2F51B95C}"/>
    <hyperlink ref="E746" r:id="rId257" xr:uid="{A543B516-0671-4E12-8A9E-5B12C62BD536}"/>
    <hyperlink ref="E127" r:id="rId258" xr:uid="{B8C84F26-D31B-4093-980E-82E4B673CA37}"/>
    <hyperlink ref="D743" r:id="rId259" xr:uid="{49F4103C-A184-4B91-920E-23CC313A5E7C}"/>
    <hyperlink ref="E743" r:id="rId260" xr:uid="{98694E10-2606-4FF4-9440-35902F6F2DBE}"/>
    <hyperlink ref="E128" r:id="rId261" xr:uid="{24891CDD-B903-4B65-9EA5-B8848711F0E6}"/>
    <hyperlink ref="E129" r:id="rId262" xr:uid="{94EB3464-F424-4AD7-9353-2CEEAA45FB36}"/>
    <hyperlink ref="E130" r:id="rId263" xr:uid="{BF32D7F1-FBBF-47B5-B6F3-76A1B65B595A}"/>
    <hyperlink ref="E135" r:id="rId264" xr:uid="{488B110C-0CB4-4BA3-8ADC-0F41243A2E9E}"/>
    <hyperlink ref="E136" r:id="rId265" xr:uid="{4C4EC251-6E7E-41F5-901E-C9D5BA8E0F29}"/>
    <hyperlink ref="E137" r:id="rId266" xr:uid="{1C95348F-CF83-466D-A0AA-904B3846682E}"/>
    <hyperlink ref="E138" r:id="rId267" xr:uid="{C0DBC1F9-30A2-41DE-BCEF-B1A4BFA65AE2}"/>
    <hyperlink ref="D733" r:id="rId268" xr:uid="{5232EBC5-127A-4426-A0C9-4852F01D3B21}"/>
    <hyperlink ref="E140" r:id="rId269" xr:uid="{652D5B3F-C3F9-4EB1-89A9-EA1FBF507163}"/>
    <hyperlink ref="E733" r:id="rId270" xr:uid="{B028CF6F-422E-4DE1-9C51-D35991155BA2}"/>
    <hyperlink ref="E729" r:id="rId271" xr:uid="{E5DD31E8-1E2F-4577-AD8A-4A1EEC8319B7}"/>
    <hyperlink ref="E144" r:id="rId272" xr:uid="{C9EC13DE-E03F-4BBF-A715-031FF455AE8B}"/>
    <hyperlink ref="D728" r:id="rId273" xr:uid="{2A30E268-333C-4C31-92DF-D3B6253331FC}"/>
    <hyperlink ref="E728" r:id="rId274" xr:uid="{502E65B4-A488-40F1-97D1-E882A452191F}"/>
    <hyperlink ref="E145" r:id="rId275" xr:uid="{E8EADE7D-140E-4D9B-A529-BEAD3A1D58BB}"/>
    <hyperlink ref="E146" r:id="rId276" xr:uid="{CED331AC-5789-4EBB-BF00-F07296CBC8B4}"/>
    <hyperlink ref="E147" r:id="rId277" xr:uid="{ABC2813C-B1A9-4838-8147-A0651FFA4C85}"/>
    <hyperlink ref="E734" r:id="rId278" xr:uid="{2BF713B9-6861-4B88-ABC3-33B0247D7010}"/>
    <hyperlink ref="E148" r:id="rId279" xr:uid="{B14E4B85-AFF4-4D69-927D-70A8E47A5225}"/>
    <hyperlink ref="E149" r:id="rId280" xr:uid="{3F740E6E-3B62-4F1F-9781-C4CDCA0FE0DD}"/>
    <hyperlink ref="E150" r:id="rId281" xr:uid="{DD3F1D22-3752-4BD4-A448-139B502DE88B}"/>
    <hyperlink ref="E151" r:id="rId282" xr:uid="{77DE0758-6326-4FBA-A1B0-4FCD22EBCBF4}"/>
    <hyperlink ref="E152" r:id="rId283" xr:uid="{47120159-C575-4D90-88E4-05343823A9D0}"/>
    <hyperlink ref="D738" r:id="rId284" xr:uid="{059AC4B5-2C75-4F9F-9D80-90CD81153AD9}"/>
    <hyperlink ref="E153" r:id="rId285" xr:uid="{BF20A6FC-E2CA-4108-B0CB-0F4982AF5A05}"/>
    <hyperlink ref="D737" r:id="rId286" xr:uid="{1E986FD8-9937-499F-852A-2E98D597B1A7}"/>
    <hyperlink ref="E738" r:id="rId287" xr:uid="{41CD0E3D-5D66-4601-B5C9-0940A11E5B63}"/>
    <hyperlink ref="E737" r:id="rId288" xr:uid="{14DE6E03-B260-460A-AD1F-BE6CE70AFB84}"/>
    <hyperlink ref="E154" r:id="rId289" xr:uid="{7F91A687-34C6-42F6-BB5B-EA6E9D638961}"/>
    <hyperlink ref="E731" r:id="rId290" xr:uid="{B77D9A93-525B-4EE6-82C9-0219641D478B}"/>
    <hyperlink ref="E155" r:id="rId291" xr:uid="{AA12E704-BD5C-4AE3-9D38-C0B129110804}"/>
    <hyperlink ref="D741" r:id="rId292" xr:uid="{38E99019-79C4-4F1C-9BA7-D47C863FEA51}"/>
    <hyperlink ref="E741" r:id="rId293" xr:uid="{ED7120D6-8BAA-40DA-9740-BD46073BDA2D}"/>
    <hyperlink ref="D740" r:id="rId294" xr:uid="{E2E72917-35D4-4079-A70A-4A5F32072E14}"/>
    <hyperlink ref="E740" r:id="rId295" xr:uid="{9F8B0650-2708-4AE9-B793-760627DC0387}"/>
    <hyperlink ref="D739" r:id="rId296" xr:uid="{99539C87-FFAC-4943-82A3-F63C114F5DE9}"/>
    <hyperlink ref="E739" r:id="rId297" xr:uid="{44592701-2A34-4699-9E4C-2F4EC7DE1C09}"/>
    <hyperlink ref="D736" r:id="rId298" xr:uid="{DB056AAA-B1A3-403E-B327-AFDA1821AEB7}"/>
    <hyperlink ref="E736" r:id="rId299" xr:uid="{2E1054A6-337D-434E-B105-5663C9CDE2B7}"/>
    <hyperlink ref="D735" r:id="rId300" xr:uid="{60617184-BB57-4016-9906-C1C48B918C52}"/>
    <hyperlink ref="E735" r:id="rId301" xr:uid="{C00A4847-D2FC-48DE-B1FC-C2FD70967A2C}"/>
    <hyperlink ref="E732" r:id="rId302" xr:uid="{E2D53346-744C-48B6-924C-65540077F61C}"/>
    <hyperlink ref="D730" r:id="rId303" xr:uid="{D3BA536C-FDD5-4361-9631-C75C9B37C31E}"/>
    <hyperlink ref="E730" r:id="rId304" xr:uid="{4C3910D5-4F8D-4EDF-84E6-F28A29720A6D}"/>
    <hyperlink ref="D727" r:id="rId305" xr:uid="{F677AF76-D5D2-4B7C-A473-A603368B154D}"/>
    <hyperlink ref="E156" r:id="rId306" xr:uid="{3A6D8F0E-2B2F-4025-A4F4-02023FC8866A}"/>
    <hyperlink ref="E727" r:id="rId307" xr:uid="{8B3A216F-D906-4D40-A865-4D8D2D199D7D}"/>
    <hyperlink ref="D726" r:id="rId308" xr:uid="{AC67B869-6BEC-4070-AEFD-8532EA47051B}"/>
    <hyperlink ref="E726" r:id="rId309" xr:uid="{67E04BEA-4BC0-4472-8FC5-1E57C59C1DD6}"/>
    <hyperlink ref="E157" r:id="rId310" xr:uid="{9D1A6F8B-7362-4233-8A53-4664A3FC790C}"/>
    <hyperlink ref="E158" r:id="rId311" xr:uid="{CD89AA49-AA30-4028-9742-45F23C5010A9}"/>
    <hyperlink ref="E159" r:id="rId312" xr:uid="{1A20F314-6EC7-4E5F-9BB5-67D8C374DE8C}"/>
    <hyperlink ref="E160" r:id="rId313" xr:uid="{1EFB781A-2875-4241-9740-C1642AF70F77}"/>
    <hyperlink ref="E161" r:id="rId314" xr:uid="{A3DCC016-5B23-4963-A2B2-3A0C1F185718}"/>
    <hyperlink ref="E107" r:id="rId315" xr:uid="{F5317126-7AA5-4A48-AB68-C5809930EB0C}"/>
    <hyperlink ref="E162" r:id="rId316" xr:uid="{76414EA1-5354-4B31-B764-0241E4527A53}"/>
    <hyperlink ref="E163" r:id="rId317" xr:uid="{D4C8CDEA-5FC8-4DD8-ADB1-A23C3DEC395F}"/>
    <hyperlink ref="E164" r:id="rId318" xr:uid="{A8B28FAB-36B6-4DE8-AA28-949998E30327}"/>
    <hyperlink ref="E165" r:id="rId319" xr:uid="{3433C744-DB77-4597-ADC3-E0576B7F2E02}"/>
    <hyperlink ref="E166" r:id="rId320" xr:uid="{4046DDB2-C9CD-440C-8243-DE6617D27878}"/>
    <hyperlink ref="E167" r:id="rId321" xr:uid="{F8F1B382-0948-415A-BA37-19118FED2521}"/>
    <hyperlink ref="E168" r:id="rId322" xr:uid="{7C735640-FE7E-4000-8A4A-14D91358A27B}"/>
    <hyperlink ref="D175" r:id="rId323" xr:uid="{3F049211-D665-41E7-A7FE-E0BCB2186225}"/>
    <hyperlink ref="E169" r:id="rId324" xr:uid="{9DEA079E-928C-4C60-8BE9-9A5AAD5F6FFB}"/>
    <hyperlink ref="E170" r:id="rId325" xr:uid="{59959484-1655-4DD4-8310-9706F404EDA4}"/>
    <hyperlink ref="E171" r:id="rId326" xr:uid="{3233D1F1-FACF-4D5C-B997-AC7ED2420655}"/>
    <hyperlink ref="E172" r:id="rId327" xr:uid="{92E03380-18FB-4D32-AC4F-91CE53F793BB}"/>
    <hyperlink ref="E173" r:id="rId328" xr:uid="{F7AD00B7-54D8-451F-9270-1DC50783AD42}"/>
    <hyperlink ref="E174" r:id="rId329" xr:uid="{D3B25E07-A3A7-4265-B4AF-922D062BAE32}"/>
    <hyperlink ref="E175" r:id="rId330" xr:uid="{CA5CB933-5848-43F3-A00B-E6C9BBCBD925}"/>
    <hyperlink ref="E176" r:id="rId331" xr:uid="{14CCB55B-FC2A-48D6-ACCF-43EFC55E8E09}"/>
    <hyperlink ref="E177" r:id="rId332" xr:uid="{260DC6CF-B202-491C-A66D-F70CD54FF28E}"/>
    <hyperlink ref="E178" r:id="rId333" xr:uid="{7587B654-FDB8-4DA5-9CC7-267BAD537215}"/>
    <hyperlink ref="E179" r:id="rId334" xr:uid="{8BE16D8C-1A7F-4BAB-BCE8-ECECD8F227E0}"/>
    <hyperlink ref="E193" r:id="rId335" xr:uid="{67C0731D-8FD9-4F56-9841-45A026F28007}"/>
    <hyperlink ref="E180" r:id="rId336" xr:uid="{850465DA-159D-4E06-B72D-93CBE6D66981}"/>
    <hyperlink ref="E182" r:id="rId337" xr:uid="{5116989B-D26E-4D57-9215-9371B678C08A}"/>
    <hyperlink ref="E183" r:id="rId338" xr:uid="{0869CBA6-76D5-4414-8511-014CAECDF0E1}"/>
    <hyperlink ref="E184" r:id="rId339" xr:uid="{0330EDFB-B6A2-4D25-8E41-E2B13F315953}"/>
    <hyperlink ref="E185" r:id="rId340" xr:uid="{F366A3E2-8700-4DD8-BA00-0F2FFAFCD78F}"/>
    <hyperlink ref="E186" r:id="rId341" xr:uid="{B1267EA5-265B-4703-9782-7210AFDA7DC8}"/>
    <hyperlink ref="E187" r:id="rId342" xr:uid="{D2D316D3-D665-4875-8A1D-4BCFDAD8A8C4}"/>
    <hyperlink ref="E188" r:id="rId343" xr:uid="{C028DAF2-3D11-4D22-8430-9DC923F2FB59}"/>
    <hyperlink ref="E189" r:id="rId344" xr:uid="{F5A79890-ECF9-4CA3-B530-9D2132E97A2A}"/>
    <hyperlink ref="E190" r:id="rId345" xr:uid="{5000214A-61F6-42F5-B372-B143CCCDC671}"/>
    <hyperlink ref="E191" r:id="rId346" xr:uid="{12201BFB-5150-4D3C-8E60-F7A6434DA05A}"/>
    <hyperlink ref="E192" r:id="rId347" xr:uid="{FB0FB1E5-8090-4FFC-8D53-772743832932}"/>
    <hyperlink ref="E194" r:id="rId348" xr:uid="{7D54691D-8176-40C3-8617-1294EDC3C27B}"/>
    <hyperlink ref="E195" r:id="rId349" xr:uid="{CC1B910F-F7F3-482D-9BA4-E4717A425273}"/>
    <hyperlink ref="E196" r:id="rId350" xr:uid="{564A246D-4406-48E4-8407-1A99F5981150}"/>
    <hyperlink ref="E197" r:id="rId351" xr:uid="{E93C44E1-F4B3-42A0-B2A2-3B9D742E8C00}"/>
    <hyperlink ref="E198" r:id="rId352" xr:uid="{163B11EB-2453-428C-95AA-89F686618D68}"/>
    <hyperlink ref="E199" r:id="rId353" xr:uid="{49CDB116-5587-4FFE-BF63-32210B8DAD36}"/>
    <hyperlink ref="E200" r:id="rId354" xr:uid="{20900572-2EEC-4AC5-985A-50318A98947C}"/>
    <hyperlink ref="E201" r:id="rId355" xr:uid="{D1223053-4268-40E3-A93A-80F38C66F24B}"/>
    <hyperlink ref="E202" r:id="rId356" xr:uid="{4C9ECB95-C724-4CFA-8728-5056603C757D}"/>
    <hyperlink ref="E203" r:id="rId357" xr:uid="{FE8DEC38-ECFE-4DA6-A2EF-04E4521FEC82}"/>
    <hyperlink ref="E204" r:id="rId358" xr:uid="{7A28DF78-A002-4716-B5C6-F118C743AA85}"/>
    <hyperlink ref="E205" r:id="rId359" xr:uid="{E8CC338C-0626-44FB-B0C3-8AF1DA04B116}"/>
    <hyperlink ref="E206" r:id="rId360" xr:uid="{7B2B00CF-4478-4617-97CD-836F878547BF}"/>
    <hyperlink ref="E209" r:id="rId361" xr:uid="{6B66C4A1-23DC-479D-81D9-324774D8F17B}"/>
    <hyperlink ref="E207" r:id="rId362" xr:uid="{29F5A8DE-93B0-4DCE-B726-79DE65D0C253}"/>
    <hyperlink ref="E208" r:id="rId363" xr:uid="{DAC21382-721B-41AF-AEE1-BBD627036ADE}"/>
    <hyperlink ref="E210" r:id="rId364" xr:uid="{FA8540E0-92C0-4A7B-A7F9-65CD99D1DD4A}"/>
    <hyperlink ref="E211" r:id="rId365" xr:uid="{8AC71A4B-F0FB-4A03-820F-FB76FA66647B}"/>
    <hyperlink ref="E212" r:id="rId366" xr:uid="{99866092-A0F4-4D79-AE30-5F745E82D1A5}"/>
    <hyperlink ref="E213" r:id="rId367" xr:uid="{30CCEE97-57F7-4C8A-9D34-B8DC8F8B65A9}"/>
    <hyperlink ref="E214" r:id="rId368" xr:uid="{00EA5791-43C7-4ABC-B76D-C27F4641CEF4}"/>
    <hyperlink ref="E215" r:id="rId369" xr:uid="{17FC25B9-BB8D-4B3E-8A7C-ABD787D70FAB}"/>
    <hyperlink ref="E216" r:id="rId370" xr:uid="{984C6D31-672A-4EB7-ADC6-81A3135DA0C1}"/>
    <hyperlink ref="E217" r:id="rId371" xr:uid="{2AD37368-A021-4ABF-8CEB-472F33ABF380}"/>
    <hyperlink ref="E218" r:id="rId372" xr:uid="{C7FDDA9B-2F27-4A29-8463-76F7815F59C4}"/>
    <hyperlink ref="E219" r:id="rId373" xr:uid="{89B39C69-4DC2-4DF6-8365-912BF1BCD54C}"/>
    <hyperlink ref="E220" r:id="rId374" xr:uid="{495A2155-2EB9-4FDC-9546-4A6A79815045}"/>
    <hyperlink ref="E221" r:id="rId375" xr:uid="{CBEF27CA-B965-42B7-8EC3-1A6E92315A0A}"/>
    <hyperlink ref="E222" r:id="rId376" xr:uid="{84A559C7-49F6-4FF7-B02F-D0EE82F93B33}"/>
    <hyperlink ref="E223" r:id="rId377" xr:uid="{D8384661-8523-4018-AF96-6B2CFF455330}"/>
    <hyperlink ref="E224" r:id="rId378" xr:uid="{83CDEACC-AFFE-4C04-8101-803067CB5215}"/>
    <hyperlink ref="E225" r:id="rId379" xr:uid="{55D34E1B-D5B4-4B7E-99A9-8D37C7AA1818}"/>
    <hyperlink ref="E226" r:id="rId380" xr:uid="{E5592019-C565-4DFE-87BB-1C30701EB3DD}"/>
    <hyperlink ref="E227" r:id="rId381" xr:uid="{BC661D0C-A611-4260-9640-0A1E68ED89E3}"/>
    <hyperlink ref="D213" r:id="rId382" xr:uid="{702BFFA3-1849-4126-B485-83D6AC648367}"/>
    <hyperlink ref="E228" r:id="rId383" xr:uid="{FDA7ECE8-67CB-441C-B0FF-ED2D23B2A73D}"/>
    <hyperlink ref="E229" r:id="rId384" xr:uid="{2F105329-AD72-403B-8056-7DD6C9736D59}"/>
    <hyperlink ref="E230" r:id="rId385" xr:uid="{BF0C9A4B-B256-4310-90CC-576C8CAFBB73}"/>
    <hyperlink ref="E231" r:id="rId386" xr:uid="{6FD3951E-0862-42BA-860E-B32D062FDB43}"/>
    <hyperlink ref="E233" r:id="rId387" xr:uid="{F5C4F8F2-6F0B-49BD-AFBD-4D61B7B308F9}"/>
    <hyperlink ref="E234" r:id="rId388" xr:uid="{595C7454-63C5-4833-962C-359BF0476E41}"/>
    <hyperlink ref="E235" r:id="rId389" xr:uid="{DAE4454F-B6AC-4CBE-8A79-D87589E9E64D}"/>
    <hyperlink ref="E236" r:id="rId390" xr:uid="{0A370292-8797-4243-AB5B-362F17C62931}"/>
    <hyperlink ref="E237" r:id="rId391" xr:uid="{30E62F5B-7C91-4B88-80BF-72F451D6A377}"/>
    <hyperlink ref="E238" r:id="rId392" xr:uid="{5D83B72A-D93A-4067-8E21-B70C42F71AB3}"/>
    <hyperlink ref="E239" r:id="rId393" xr:uid="{F8154A01-BCBB-4D76-859B-A1B4BB5110DC}"/>
    <hyperlink ref="E241" r:id="rId394" xr:uid="{082E78DF-16EE-40B9-B241-C5BD4ACB62D7}"/>
    <hyperlink ref="E232" r:id="rId395" xr:uid="{15F7D2F0-1B40-4F0F-875C-162423D01144}"/>
    <hyperlink ref="E240" r:id="rId396" xr:uid="{D17582B8-5C4A-4DF7-9E18-A65FF2B5CDD5}"/>
    <hyperlink ref="E242" r:id="rId397" xr:uid="{9623F36B-DB83-47C5-9963-83D751C18EE5}"/>
    <hyperlink ref="E243" r:id="rId398" xr:uid="{4BB61864-3CEE-4FCA-AF13-A03A7A142766}"/>
    <hyperlink ref="E244" r:id="rId399" xr:uid="{C0E2F24D-81EA-47E2-B87B-958466756E64}"/>
    <hyperlink ref="E246" r:id="rId400" xr:uid="{4168809B-899E-4CA1-BA72-492AABF76228}"/>
    <hyperlink ref="E245" r:id="rId401" xr:uid="{4E4F63C2-6FF9-4433-914E-ECB17B3D207E}"/>
    <hyperlink ref="E247" r:id="rId402" xr:uid="{B7FD6671-EE8F-4998-AFE4-2F8EA2D40E60}"/>
    <hyperlink ref="E249" r:id="rId403" xr:uid="{612B0E2A-C34B-49CA-AFB4-F7355A2C548F}"/>
    <hyperlink ref="E252" r:id="rId404" xr:uid="{9048446D-FCAA-4D8A-ACA9-134E6BFA6E90}"/>
    <hyperlink ref="E254" r:id="rId405" xr:uid="{D2A67E3F-634A-4CC2-B68B-D01AEFC730EF}"/>
    <hyperlink ref="E256" r:id="rId406" xr:uid="{01DC0710-35FF-4B68-AACC-6937024F3497}"/>
    <hyperlink ref="E258" r:id="rId407" xr:uid="{D7F751EC-279E-48F0-9E4A-0B5E5CD114E5}"/>
    <hyperlink ref="E250" r:id="rId408" xr:uid="{D40BDA7D-0EEE-4B0A-8191-7097CC7CCBED}"/>
    <hyperlink ref="E253" r:id="rId409" xr:uid="{2EB9677A-8B53-4684-8A33-93B646DAA8E0}"/>
    <hyperlink ref="E255" r:id="rId410" xr:uid="{D7D91475-965C-4762-8FBF-62863D173746}"/>
    <hyperlink ref="E263" r:id="rId411" xr:uid="{814DB93D-0C66-4D04-8542-A64B7ACFB22D}"/>
    <hyperlink ref="E265" r:id="rId412" xr:uid="{CDB0B4C2-D605-4B1B-9337-E8C6B4BF0D59}"/>
    <hyperlink ref="E266" r:id="rId413" xr:uid="{A36382F5-18DD-4FE4-B06C-657DF6F6ADC0}"/>
    <hyperlink ref="E268" r:id="rId414" xr:uid="{159BA0FF-5D70-44C0-A713-B5B40AAF52F8}"/>
    <hyperlink ref="E269" r:id="rId415" xr:uid="{ED1E4DE7-F7F5-4E95-BFA9-019405C22604}"/>
    <hyperlink ref="E270" r:id="rId416" xr:uid="{9A5C78B2-4879-47AE-830A-3768A8B42232}"/>
    <hyperlink ref="E272" r:id="rId417" xr:uid="{E3C1D4FC-D9D1-453D-86EB-FC7D83BD7E2D}"/>
    <hyperlink ref="E273" r:id="rId418" xr:uid="{B1B09DEA-B4A8-4D32-A38B-BEDF436A6CB7}"/>
    <hyperlink ref="E274" r:id="rId419" xr:uid="{7F767912-DF20-4A9E-BB4F-DD526740C06C}"/>
    <hyperlink ref="E275" r:id="rId420" xr:uid="{47DEEB1E-1397-4532-B504-400D36CC7367}"/>
    <hyperlink ref="E276" r:id="rId421" xr:uid="{F69718FB-66A7-470F-AF44-0B52A65F49ED}"/>
    <hyperlink ref="E278" r:id="rId422" xr:uid="{6C680025-6EC2-4B1C-B00E-A534C33EC186}"/>
    <hyperlink ref="E279" r:id="rId423" xr:uid="{16AC1216-DDB4-412D-AED8-AF42165A1D84}"/>
    <hyperlink ref="E280" r:id="rId424" xr:uid="{159D75B1-634A-4AEE-BEA5-D3CFFA3CA627}"/>
    <hyperlink ref="E262" r:id="rId425" xr:uid="{35FE06B3-C521-4E89-ADCF-949CABFCB3FD}"/>
    <hyperlink ref="E267" r:id="rId426" xr:uid="{894DF078-C503-4935-B46B-DA4AD10F46C0}"/>
    <hyperlink ref="E277" r:id="rId427" xr:uid="{FE9C86CA-FB0C-45C5-B376-3D7E0F74AD17}"/>
    <hyperlink ref="E283" r:id="rId428" xr:uid="{5ED7BBDA-E9AC-4AC9-92A7-12AD5017B027}"/>
    <hyperlink ref="E286" r:id="rId429" xr:uid="{CB887325-C5C0-41EA-9FB8-A65B874D3894}"/>
    <hyperlink ref="E287" r:id="rId430" xr:uid="{426632B3-7E56-4967-80EB-0E7CC9386F85}"/>
    <hyperlink ref="D279" r:id="rId431" xr:uid="{CCDCB6AA-BE99-435C-BCB9-E138DF7CD20D}"/>
    <hyperlink ref="E288" r:id="rId432" xr:uid="{5283F49E-B4DA-4246-9BCE-BB1C4261BC6B}"/>
    <hyperlink ref="E289" r:id="rId433" xr:uid="{4228D09D-C458-4D30-9E5F-830F409BA7D5}"/>
    <hyperlink ref="E290" r:id="rId434" xr:uid="{701CD53E-AD42-4023-A724-270C689BBBA9}"/>
    <hyperlink ref="E292" r:id="rId435" xr:uid="{53945026-AF25-453B-A407-EAF772F2EF78}"/>
    <hyperlink ref="E293" r:id="rId436" xr:uid="{85182AE1-A13C-4D67-8259-89EAB19C5B06}"/>
    <hyperlink ref="E294" r:id="rId437" xr:uid="{94716784-9D5A-4308-B9F0-5C0F291D8B06}"/>
    <hyperlink ref="E295" r:id="rId438" xr:uid="{75D66465-213E-40F2-82BB-D40E67CEFD07}"/>
    <hyperlink ref="E296" r:id="rId439" xr:uid="{35D2C26E-DDB2-407E-944B-7671489D6B21}"/>
    <hyperlink ref="E298" r:id="rId440" xr:uid="{5284F4C0-B1E7-430E-9261-025C4F98ACD8}"/>
    <hyperlink ref="E299" r:id="rId441" xr:uid="{04E1F733-3684-4F80-BE50-B76979F24358}"/>
    <hyperlink ref="E300" r:id="rId442" xr:uid="{1BE145DD-8FFF-4602-89B8-93BBFB5B0419}"/>
    <hyperlink ref="E302" r:id="rId443" xr:uid="{CDBC8355-EDA6-4C64-A6CD-786F0733106D}"/>
    <hyperlink ref="E304" r:id="rId444" xr:uid="{A738F858-5A56-40B0-B140-A1AAED09B787}"/>
    <hyperlink ref="E305" r:id="rId445" xr:uid="{C9C4F377-AB3D-41DB-986A-AE046F0F12BD}"/>
    <hyperlink ref="E306" r:id="rId446" xr:uid="{78D5733B-C950-4706-B340-FDB672969714}"/>
    <hyperlink ref="E307" r:id="rId447" xr:uid="{F72C3143-D3B9-4D17-9B6F-8AC4F6C92543}"/>
    <hyperlink ref="E308" r:id="rId448" xr:uid="{48475A33-88D9-4442-874D-69638CCF08FF}"/>
    <hyperlink ref="E309" r:id="rId449" xr:uid="{F6B78DFF-F872-4C19-9001-1CBDB87F95A4}"/>
    <hyperlink ref="E310" r:id="rId450" xr:uid="{C99DB03D-A99B-4D43-BF21-36A73F897F91}"/>
    <hyperlink ref="E311" r:id="rId451" xr:uid="{86BF2E7C-C08C-43E2-8F78-61F48C2F644A}"/>
    <hyperlink ref="E314" r:id="rId452" xr:uid="{3EB85A59-880E-492F-B889-FEA21C051434}"/>
    <hyperlink ref="E285" r:id="rId453" xr:uid="{42E07CBB-03BB-4F57-9298-874875B23CFE}"/>
    <hyperlink ref="E297" r:id="rId454" xr:uid="{90696A3C-8A63-4941-9A85-F72EF682C2D4}"/>
    <hyperlink ref="E301" r:id="rId455" xr:uid="{9FD0E85F-3E49-49B9-AE7A-76C2BC7DEF73}"/>
    <hyperlink ref="E303" r:id="rId456" xr:uid="{839AF15E-4CC4-4F2A-ADF4-EC5FB8A92D15}"/>
    <hyperlink ref="E318" r:id="rId457" xr:uid="{11B654B3-9B3E-47B5-B9A9-258270A4E5FE}"/>
    <hyperlink ref="E321" r:id="rId458" xr:uid="{AADA26A2-61B5-4B49-9A25-2C52BA603033}"/>
    <hyperlink ref="E319" r:id="rId459" xr:uid="{8CA794C2-F725-48A9-8860-868C95CD9517}"/>
    <hyperlink ref="E325" r:id="rId460" xr:uid="{F2DB5DF0-8A79-47AF-8908-AB0F94DF1E63}"/>
    <hyperlink ref="E322" r:id="rId461" xr:uid="{867413B3-7E71-4EB8-BEA3-BDE400CADC5F}"/>
    <hyperlink ref="E323" r:id="rId462" xr:uid="{5465B965-0456-4C22-BC64-2C9171228A5A}"/>
    <hyperlink ref="E324" r:id="rId463" xr:uid="{2EFEE186-493E-4D06-8378-42DB38C160C3}"/>
    <hyperlink ref="E326" r:id="rId464" xr:uid="{AE0E0C12-2D11-4A44-BE94-CCFAA58606BB}"/>
    <hyperlink ref="E316" r:id="rId465" xr:uid="{377CE0E9-45AE-4687-B416-87D3743E42CA}"/>
    <hyperlink ref="E327" r:id="rId466" xr:uid="{19E2D942-D4ED-4D7F-BFBE-A936BE9B755A}"/>
    <hyperlink ref="E328" r:id="rId467" xr:uid="{FEC59519-6C4E-4417-B5B1-B0F30510B4C3}"/>
    <hyperlink ref="E329" r:id="rId468" xr:uid="{3CEC5231-A0B3-4383-AB2C-72F3127477A7}"/>
    <hyperlink ref="E330" r:id="rId469" xr:uid="{61C96D13-05E0-42E6-B8D8-3E5C5C9DBF58}"/>
    <hyperlink ref="E331" r:id="rId470" xr:uid="{5F6F9604-905F-42D8-A6C9-E9F4714C227C}"/>
    <hyperlink ref="E332" r:id="rId471" xr:uid="{EDE8BECD-AB2E-4F41-9E92-229C575DA190}"/>
    <hyperlink ref="D328" r:id="rId472" xr:uid="{8F677EA1-DE17-4D57-836A-CB0C3A13F479}"/>
    <hyperlink ref="E333" r:id="rId473" xr:uid="{C9D0024C-87DE-42AE-8674-D91E0E4C06E0}"/>
    <hyperlink ref="E335" r:id="rId474" xr:uid="{B5F8962F-641D-4E99-8C8B-9083B68974C1}"/>
    <hyperlink ref="E336" r:id="rId475" xr:uid="{E5FF8E74-2D2B-45C5-91D8-A6A60D233879}"/>
    <hyperlink ref="E338" r:id="rId476" xr:uid="{1C043162-2230-487D-BF1F-C86F9CB97680}"/>
    <hyperlink ref="E337" r:id="rId477" xr:uid="{E09A67F8-D78E-47CD-88E2-AB758AF32983}"/>
    <hyperlink ref="E334" r:id="rId478" xr:uid="{23EAFEFE-385F-4ED4-B394-53385B95E5E4}"/>
    <hyperlink ref="E339" r:id="rId479" xr:uid="{71EDC879-617C-40F7-9EFB-817F3A8563C1}"/>
    <hyperlink ref="E340" r:id="rId480" xr:uid="{17B5A1F2-104D-4B82-B913-17EF1AA95C83}"/>
    <hyperlink ref="E342" r:id="rId481" xr:uid="{766282B9-FC5C-46E2-95E3-B8FD941825DE}"/>
    <hyperlink ref="E341" r:id="rId482" xr:uid="{1A284494-F6B4-4253-B59E-9B386ADAF6F6}"/>
    <hyperlink ref="D341" r:id="rId483" xr:uid="{05EEF218-08DB-4A0F-9A3A-52D7678DE893}"/>
    <hyperlink ref="E343" r:id="rId484" xr:uid="{104CEFC9-898B-4C55-A282-ACE509DA6523}"/>
    <hyperlink ref="E347" r:id="rId485" xr:uid="{2C11454C-B603-4A55-9BED-3ECF9EB8B9A0}"/>
    <hyperlink ref="E348" r:id="rId486" xr:uid="{CF87AF0D-7D81-4C0B-845E-39228C593F81}"/>
    <hyperlink ref="E349" r:id="rId487" xr:uid="{4CC4E285-2D5C-4BFB-9CEF-93E203F90091}"/>
    <hyperlink ref="D332" r:id="rId488" xr:uid="{BE0E9365-1110-4AA3-80AA-C3088158848F}"/>
    <hyperlink ref="E350" r:id="rId489" xr:uid="{8DCA0E51-F6EF-4313-ABDB-21A859C69828}"/>
    <hyperlink ref="E352" r:id="rId490" xr:uid="{45731F90-3883-4DB0-AEA7-91D03F61DE07}"/>
    <hyperlink ref="E353" r:id="rId491" xr:uid="{52DF422A-CA1F-44BC-8ED0-260CF0FF2857}"/>
    <hyperlink ref="D333" r:id="rId492" xr:uid="{EC585CA6-5142-4321-BBE9-78D365525AE9}"/>
    <hyperlink ref="E356" r:id="rId493" xr:uid="{8CE296EF-973E-48C3-AB0E-6E84B4EBECD4}"/>
    <hyperlink ref="E357" r:id="rId494" xr:uid="{01C435C3-1F60-40BB-A7AF-35CA4D8C4A0F}"/>
    <hyperlink ref="E358" r:id="rId495" xr:uid="{79402533-F779-4388-9F65-D891FE4F5FD9}"/>
    <hyperlink ref="E359" r:id="rId496" xr:uid="{D99D601D-3552-4269-B342-218C2B499DB0}"/>
    <hyperlink ref="E360" r:id="rId497" xr:uid="{50AFB7E7-C95E-455C-83DF-D03DB8CDA428}"/>
    <hyperlink ref="D360" r:id="rId498" xr:uid="{93FBBACE-7F3A-4FA5-946F-94EAE29E38EB}"/>
    <hyperlink ref="E361" r:id="rId499" xr:uid="{D96B2634-4B02-45CB-B886-45F824E43881}"/>
    <hyperlink ref="E362" r:id="rId500" xr:uid="{60D10E63-4D3E-48C4-A667-A5323607B5DF}"/>
    <hyperlink ref="E363" r:id="rId501" xr:uid="{E97F3AEC-36CE-4CCA-AED4-D9834D874F5D}"/>
    <hyperlink ref="D362" r:id="rId502" xr:uid="{FA4648F4-1951-4691-96DD-97473962B114}"/>
    <hyperlink ref="D363" r:id="rId503" xr:uid="{C6DDBD06-4C4C-4EEF-85A2-11322FC6EF38}"/>
    <hyperlink ref="E364" r:id="rId504" xr:uid="{ED68081E-9CF9-4E01-B149-8F0CC1FDE01C}"/>
    <hyperlink ref="E366" r:id="rId505" xr:uid="{C8CAFA00-6728-408F-BBF5-E0DDAFDAE6BF}"/>
    <hyperlink ref="E367" r:id="rId506" xr:uid="{05018959-2FA8-4E4B-B9C3-8396A7953655}"/>
    <hyperlink ref="E344" r:id="rId507" xr:uid="{B7FC3B2D-6CC3-41B2-960B-26C733FA71EC}"/>
    <hyperlink ref="D344" r:id="rId508" xr:uid="{87D338BD-6C5C-4536-88B6-A3376E8F55DE}"/>
    <hyperlink ref="E351" r:id="rId509" xr:uid="{93ABA884-1A1E-424B-8160-55237790A823}"/>
    <hyperlink ref="D351" r:id="rId510" xr:uid="{36982AF3-1A59-4431-BFFC-9EC665D5C62A}"/>
    <hyperlink ref="E354" r:id="rId511" xr:uid="{639A57BE-277E-476E-890C-35D06CE5F9C9}"/>
    <hyperlink ref="D354" r:id="rId512" xr:uid="{A7381E0E-F22A-4784-A329-0591D1571BA9}"/>
    <hyperlink ref="E365" r:id="rId513" xr:uid="{3A33ABF5-91F5-4CD0-A9A2-61063A7C2B52}"/>
    <hyperlink ref="D365" r:id="rId514" xr:uid="{B1A330EA-A6AD-487F-9850-29D974C8BA27}"/>
    <hyperlink ref="E368" r:id="rId515" xr:uid="{B443F2D8-ED3C-4872-97B5-A9A799277CBF}"/>
    <hyperlink ref="E369" r:id="rId516" xr:uid="{DA2D5C1C-E9D2-4473-94FA-9D7830B2EE87}"/>
    <hyperlink ref="E371" r:id="rId517" xr:uid="{455D6BFD-8084-48C0-9BC7-37833BE58987}"/>
    <hyperlink ref="E372" r:id="rId518" xr:uid="{0EE7D426-FC7E-4971-8366-E4D9BE8F0324}"/>
    <hyperlink ref="E374" r:id="rId519" xr:uid="{5EB73226-A636-4304-B670-16773AC8F0EC}"/>
    <hyperlink ref="E376" r:id="rId520" xr:uid="{CA1FD937-7163-4623-9EC3-96B59DCAC020}"/>
    <hyperlink ref="E375" r:id="rId521" xr:uid="{729C8ECD-59C6-4854-85DD-17E73F0AA873}"/>
    <hyperlink ref="E377" r:id="rId522" xr:uid="{0BF45364-60FF-434C-AF23-37F7CEBB6A43}"/>
    <hyperlink ref="E378" r:id="rId523" xr:uid="{972324CF-5403-413C-B123-E578C59FDA83}"/>
    <hyperlink ref="E379" r:id="rId524" xr:uid="{B6A1A5D2-4485-46E9-BA3A-5AF19C98E4E0}"/>
    <hyperlink ref="E380" r:id="rId525" xr:uid="{A7ECB3BB-9DF4-4165-B305-CDB2B256770B}"/>
    <hyperlink ref="E381" r:id="rId526" xr:uid="{A0363082-596F-4638-8F32-0E2985CEDF59}"/>
    <hyperlink ref="E382" r:id="rId527" xr:uid="{4A5F04D4-8A01-4D6D-A626-396253A4EFB6}"/>
    <hyperlink ref="E370" r:id="rId528" xr:uid="{94CE6B0F-60C0-4345-9111-A54CCDADD853}"/>
    <hyperlink ref="D370" r:id="rId529" xr:uid="{A1D29F48-E31F-4256-B5DC-E2C8CEFDF58B}"/>
    <hyperlink ref="E383" r:id="rId530" xr:uid="{9F1D1DD6-3B40-409A-BBC4-910E706252B6}"/>
    <hyperlink ref="E384" r:id="rId531" xr:uid="{45A08F50-1C8E-45E0-A418-72CC9CECDA8F}"/>
    <hyperlink ref="E385" r:id="rId532" xr:uid="{72CB643E-62D5-4489-B860-791CF4E5586C}"/>
    <hyperlink ref="E387" r:id="rId533" xr:uid="{734DF353-8FA0-4A3D-9F63-7357D4EC328B}"/>
    <hyperlink ref="E388" r:id="rId534" xr:uid="{B11E206C-8F07-45DC-9795-FECCD65BC631}"/>
    <hyperlink ref="E389" r:id="rId535" xr:uid="{932FABD9-C1A1-42BB-89A8-CD697A974168}"/>
    <hyperlink ref="D388" r:id="rId536" xr:uid="{5D01D6DB-023D-47DC-95A6-8A01CA704161}"/>
    <hyperlink ref="E390" r:id="rId537" xr:uid="{A9842F0A-06F0-46FC-960D-8838D8E29BC2}"/>
    <hyperlink ref="E391" r:id="rId538" xr:uid="{66D76149-1BC3-4657-9886-F46766EEF97F}"/>
    <hyperlink ref="E392" r:id="rId539" xr:uid="{B75DDF26-D9E8-4325-860B-5BBA7F62AB7D}"/>
    <hyperlink ref="D392" r:id="rId540" xr:uid="{92AE5F5F-5F30-43EA-8744-AE42C6559CD6}"/>
    <hyperlink ref="E765" r:id="rId541" xr:uid="{D4E6823A-9C07-4238-9C38-D8687E7FC982}"/>
    <hyperlink ref="E764" r:id="rId542" xr:uid="{8DDC97BA-0776-4DE1-B052-5478D9F71BFA}"/>
    <hyperlink ref="E763" r:id="rId543" xr:uid="{BED04F76-FF24-4FD1-8FD4-EEDF5F4558B1}"/>
    <hyperlink ref="E760" r:id="rId544" xr:uid="{BE8529AE-C4C8-4E03-9002-EDA784E98A32}"/>
    <hyperlink ref="E761" r:id="rId545" xr:uid="{9789B977-4045-44F8-9129-CB092B1C659B}"/>
    <hyperlink ref="E759" r:id="rId546" xr:uid="{7F90C319-B467-4098-8FB1-AC7443F611A0}"/>
    <hyperlink ref="E394" r:id="rId547" xr:uid="{169E35A7-608F-41C0-8B49-407DBE693D24}"/>
    <hyperlink ref="E395" r:id="rId548" xr:uid="{D5E3747F-FE53-41B1-B2E9-71CBEAC9ACEA}"/>
    <hyperlink ref="E396" r:id="rId549" xr:uid="{6343FE9D-CE8D-4D2B-9B40-3158D2FFA01B}"/>
    <hyperlink ref="E386" r:id="rId550" xr:uid="{4C205926-AC3D-4B77-8F01-BFCAE2BA93BE}"/>
    <hyperlink ref="D386" r:id="rId551" xr:uid="{F02BED0D-8E01-4073-933E-DA59CC82F078}"/>
    <hyperlink ref="E399" r:id="rId552" xr:uid="{DB3717EF-6238-4A12-82A6-A4C88BDC66A9}"/>
    <hyperlink ref="E401" r:id="rId553" xr:uid="{E180F710-F1A9-41BC-942E-AEEB057C3FEF}"/>
    <hyperlink ref="E402" r:id="rId554" xr:uid="{6A9D4DFA-DE68-43D5-A4F8-AF730DF0DD65}"/>
    <hyperlink ref="D402" r:id="rId555" xr:uid="{075A2806-D673-4DDE-AF22-7E6965DF9799}"/>
    <hyperlink ref="E403" r:id="rId556" xr:uid="{D6CDA089-5CF9-47F5-A809-B6A9B02CC226}"/>
    <hyperlink ref="E397" r:id="rId557" xr:uid="{A740CBE9-0D61-4F80-A892-7A22A5C07073}"/>
    <hyperlink ref="D397" r:id="rId558" xr:uid="{232CFF9C-9548-4DD2-A184-FF4E4AAEDBA3}"/>
    <hyperlink ref="E400" r:id="rId559" xr:uid="{E8984DDB-2689-4638-90D5-2A4D6F301724}"/>
    <hyperlink ref="D400" r:id="rId560" xr:uid="{AA014A75-C7A5-4D11-872E-FD5947C129E4}"/>
    <hyperlink ref="D398" r:id="rId561" xr:uid="{B4FA9AD8-9446-4853-A39A-EE78261049E7}"/>
    <hyperlink ref="E398" r:id="rId562" xr:uid="{514905DC-40CC-4505-9FDD-F20EB836120B}"/>
    <hyperlink ref="E404" r:id="rId563" xr:uid="{193B4871-9EEA-476A-A87B-A8BD74DF868C}"/>
    <hyperlink ref="D404" r:id="rId564" xr:uid="{8C589A51-3E32-4D12-972E-E6AE7DEE38A6}"/>
    <hyperlink ref="E405" r:id="rId565" xr:uid="{7E3F0579-8534-48F3-876B-292C2BE20102}"/>
    <hyperlink ref="D405" r:id="rId566" xr:uid="{78908646-B788-4632-A6C1-5461CDD5D25A}"/>
    <hyperlink ref="E406" r:id="rId567" xr:uid="{D7E26776-E08A-444C-8817-FADCED9E9C25}"/>
    <hyperlink ref="E407" r:id="rId568" xr:uid="{9844C5EA-8F60-4060-B34E-991B7EAB80BC}"/>
    <hyperlink ref="E408" r:id="rId569" xr:uid="{9C251DEC-9517-47F4-857E-97B7EA082A52}"/>
    <hyperlink ref="E409" r:id="rId570" xr:uid="{C40B5BF4-9D7D-40AD-9865-2468E3AD4DEF}"/>
    <hyperlink ref="E410" r:id="rId571" xr:uid="{5AE87019-D601-4AF4-9303-A45EB680C942}"/>
    <hyperlink ref="E411" r:id="rId572" xr:uid="{92BEAE74-C2E5-4C44-940A-CFC2B5B93822}"/>
    <hyperlink ref="E413" r:id="rId573" xr:uid="{ECA1667B-23DD-4EA8-8EFC-922696633F0E}"/>
    <hyperlink ref="E414" r:id="rId574" xr:uid="{B8A53D6D-B2C4-40D6-BDE3-FAE50E5B3A51}"/>
    <hyperlink ref="E415" r:id="rId575" xr:uid="{AFCB54A3-C226-4066-BD28-8F22C4EE4CFC}"/>
    <hyperlink ref="E417" r:id="rId576" xr:uid="{DE4B653B-DC3F-4152-B75A-A6ABDCE4B058}"/>
    <hyperlink ref="E418" r:id="rId577" xr:uid="{84F32093-EEEC-4642-ABB9-24984934284F}"/>
    <hyperlink ref="E419" r:id="rId578" xr:uid="{03849BEF-9F28-475A-A601-B27E3AEC7216}"/>
    <hyperlink ref="E420" r:id="rId579" xr:uid="{917C61B2-8E15-4721-AF13-76ECC9AD3511}"/>
    <hyperlink ref="E412" r:id="rId580" xr:uid="{B56D4012-622A-4242-89BE-487A956C0754}"/>
    <hyperlink ref="D412" r:id="rId581" xr:uid="{1C40EA39-A412-432F-9A4F-799EE95A86A4}"/>
    <hyperlink ref="E416" r:id="rId582" xr:uid="{1E4B76D9-05D3-488E-B07A-109C40875635}"/>
    <hyperlink ref="D416" r:id="rId583" xr:uid="{8FE00905-1C4A-46DC-A46C-27E7B7866B7A}"/>
    <hyperlink ref="E425" r:id="rId584" xr:uid="{71BC2A51-390F-4E68-92BC-AA671CFA2CF0}"/>
    <hyperlink ref="E426" r:id="rId585" xr:uid="{2048EE61-2593-4A51-987C-B0B5007353D4}"/>
    <hyperlink ref="E427" r:id="rId586" xr:uid="{D73E65E4-5FBB-41E6-BF83-A73DE2DAF1DE}"/>
    <hyperlink ref="E428" r:id="rId587" xr:uid="{20008E33-C918-4920-BA95-AC13703479AF}"/>
    <hyperlink ref="D428" r:id="rId588" xr:uid="{DBD37980-C40B-4443-AF3D-887C6A256C49}"/>
    <hyperlink ref="E429" r:id="rId589" xr:uid="{E4CE97E3-AD17-4BCA-84D6-F5EBAED16A61}"/>
    <hyperlink ref="E431" r:id="rId590" xr:uid="{521ECF6A-BFC8-4170-8217-482A52ABDBB2}"/>
    <hyperlink ref="E432" r:id="rId591" xr:uid="{5AEE552B-24B0-4853-996D-2C09A70EB34E}"/>
    <hyperlink ref="D432" r:id="rId592" xr:uid="{577DC002-B53E-4EE3-924B-FE27CB98393F}"/>
    <hyperlink ref="E433" r:id="rId593" xr:uid="{5FAE9A40-BD05-45AE-851D-CFD53A81A300}"/>
    <hyperlink ref="E434" r:id="rId594" xr:uid="{1B3CB47D-CFE2-4404-B411-309875FE7D9B}"/>
    <hyperlink ref="E436" r:id="rId595" xr:uid="{DCD09150-B1B3-4B0F-8BA2-286032C594A7}"/>
    <hyperlink ref="E437" r:id="rId596" xr:uid="{770B6DB2-5126-450F-A3DB-22193D69DF27}"/>
    <hyperlink ref="D762" r:id="rId597" xr:uid="{6E098C09-96AC-449A-AD34-467DA7872800}"/>
    <hyperlink ref="E438" r:id="rId598" xr:uid="{EAA568CD-2FB8-4701-B413-6A071F06532C}"/>
    <hyperlink ref="D438" r:id="rId599" xr:uid="{07D0E320-D119-4C1A-BFA1-98AB5DE9501B}"/>
    <hyperlink ref="E439" r:id="rId600" xr:uid="{99F05F40-3F98-498B-96F7-76CCF0EBF396}"/>
    <hyperlink ref="D439" r:id="rId601" xr:uid="{CB9AC8BC-CE1D-4D66-8308-055E89099EC8}"/>
    <hyperlink ref="E440" r:id="rId602" xr:uid="{75D6E549-2C65-4390-9C46-23511677B414}"/>
    <hyperlink ref="D440" r:id="rId603" xr:uid="{23E50222-5E40-4EC3-97E2-03C072909B4F}"/>
    <hyperlink ref="E441" r:id="rId604" xr:uid="{9047C4D4-FA08-4159-9225-59EDFB00E986}"/>
    <hyperlink ref="D441" r:id="rId605" xr:uid="{5121E3D2-B58F-46D5-856F-2335B3D27D3E}"/>
    <hyperlink ref="E443" r:id="rId606" xr:uid="{C22F864A-9525-4A1E-9A64-85BA3F62CA90}"/>
    <hyperlink ref="D443" r:id="rId607" xr:uid="{39EFC54D-F84D-443E-95F6-18FFF9CE702F}"/>
    <hyperlink ref="E444" r:id="rId608" xr:uid="{06B3891E-D7AB-48E5-86D3-C920862291CA}"/>
    <hyperlink ref="D444" r:id="rId609" xr:uid="{5E7EA653-E0D4-4880-8658-2A2C11818DC4}"/>
    <hyperlink ref="E435" r:id="rId610" xr:uid="{3F38FC1A-D1ED-489E-8006-EEA2B56378BB}"/>
    <hyperlink ref="D435" r:id="rId611" xr:uid="{7E3AB9DA-F171-498A-B1A3-E30A81FD3A93}"/>
    <hyperlink ref="C725" r:id="rId612" xr:uid="{40D4F11F-0A5C-4065-8D14-32190288BC1C}"/>
    <hyperlink ref="D725" r:id="rId613" xr:uid="{AA5CB460-62E1-4B56-A871-38CF0228F909}"/>
    <hyperlink ref="E725" r:id="rId614" xr:uid="{2E25F3DB-5B2A-4A03-8D11-2136291420E3}"/>
    <hyperlink ref="C720" r:id="rId615" xr:uid="{87168D4A-9B14-4146-A600-65F8F54B67D3}"/>
    <hyperlink ref="E720" r:id="rId616" xr:uid="{BE113470-5CA5-4147-B1D2-8C2B11F6263F}"/>
    <hyperlink ref="E721" r:id="rId617" xr:uid="{E4F1B018-4D9F-436E-919A-FC3133EF48C6}"/>
    <hyperlink ref="D724" r:id="rId618" xr:uid="{25D5E8C6-FE19-4A60-B931-3983384BB6EC}"/>
    <hyperlink ref="E724" r:id="rId619" xr:uid="{0ABD252F-5EB1-40CC-A72D-B3D8BA15CE6C}"/>
    <hyperlink ref="C723" r:id="rId620" xr:uid="{3BE8D189-DF33-4E5B-8805-1E39D97523E5}"/>
    <hyperlink ref="D723" r:id="rId621" xr:uid="{8312D9CA-D79A-4322-ABFE-06C50152B902}"/>
    <hyperlink ref="E723" r:id="rId622" xr:uid="{74C6057E-6DC3-40AA-A32E-D138A1E1E3EA}"/>
    <hyperlink ref="E722" r:id="rId623" xr:uid="{30F3FF44-5DE2-407F-AF25-2C0058262C13}"/>
    <hyperlink ref="C719" r:id="rId624" xr:uid="{CEFEED68-858D-413D-9670-CE010E9CBFB1}"/>
    <hyperlink ref="D719" r:id="rId625" xr:uid="{AE8D3BEE-7F6E-4D3D-803D-2450A91CAA29}"/>
    <hyperlink ref="E719" r:id="rId626" xr:uid="{F920A34E-F63A-4B6D-B7EE-5E70F0C0CAC6}"/>
    <hyperlink ref="D718" r:id="rId627" xr:uid="{DAFA62F4-B44B-4595-9FFE-5162B19BD069}"/>
    <hyperlink ref="E718" r:id="rId628" xr:uid="{C0F3F7C6-8E10-4FAC-9220-4577395C1640}"/>
    <hyperlink ref="C717" r:id="rId629" xr:uid="{4E917FD1-014E-4E44-9C7D-D3A8E370B995}"/>
    <hyperlink ref="D717" r:id="rId630" xr:uid="{7CA1C334-37F1-4FA2-BBBE-B73650CF2A57}"/>
    <hyperlink ref="E717" r:id="rId631" xr:uid="{809E8CC1-BA27-4B02-A06C-B661DE22F9E9}"/>
    <hyperlink ref="D716" r:id="rId632" xr:uid="{D887D0EE-4C62-4A6D-ACA1-F6C87E37B3B5}"/>
    <hyperlink ref="E716" r:id="rId633" xr:uid="{D48E647C-843F-47DE-8066-4B6CFD5ED852}"/>
    <hyperlink ref="C715" r:id="rId634" xr:uid="{06C1606A-503D-4EAB-9DD9-8E23771FF3D7}"/>
    <hyperlink ref="D715" r:id="rId635" xr:uid="{25261386-B11C-45C8-989C-796CAB2FC1EB}"/>
    <hyperlink ref="E715" r:id="rId636" xr:uid="{65CF4571-0AA3-4F7B-A984-B81D705EABBB}"/>
    <hyperlink ref="C714" r:id="rId637" xr:uid="{4203788D-988A-4097-9EC3-21357F3A8E2E}"/>
    <hyperlink ref="D714" r:id="rId638" xr:uid="{7F47521D-536B-4F19-ADC5-CDDEE7CA294E}"/>
    <hyperlink ref="E714" r:id="rId639" xr:uid="{F816DB8D-10EB-42FD-9992-2CC819BEAFAF}"/>
    <hyperlink ref="C713" r:id="rId640" xr:uid="{5BEDBE3A-E982-4323-B3BE-6E8593063E4B}"/>
    <hyperlink ref="E713" r:id="rId641" xr:uid="{7C35DFBA-2B44-4A7E-B761-369E700677EE}"/>
    <hyperlink ref="C712" r:id="rId642" xr:uid="{01C191D0-677F-4160-BB44-6A84BA2233B9}"/>
    <hyperlink ref="D712" r:id="rId643" xr:uid="{13AEC707-0FF3-44C5-BCB7-7B0B8D91C599}"/>
    <hyperlink ref="E712" r:id="rId644" xr:uid="{A596E0DB-982B-4382-A472-6AC33ADA01F8}"/>
    <hyperlink ref="D711" r:id="rId645" xr:uid="{387AAE3A-C17B-4F3E-BAAE-F6BB874C6619}"/>
    <hyperlink ref="E711" r:id="rId646" xr:uid="{D79D7BB2-2B33-468E-BE81-12818D8263CB}"/>
    <hyperlink ref="E710" r:id="rId647" xr:uid="{1F6BE9BC-D016-4C3A-804F-B8B1CCEBEA3E}"/>
    <hyperlink ref="C709" r:id="rId648" xr:uid="{A7B574D2-5CDA-4ECD-BF68-936FC47F80D3}"/>
    <hyperlink ref="E709" r:id="rId649" xr:uid="{B3A28DAA-943D-47E4-9590-7A2D424B48E5}"/>
    <hyperlink ref="C708" r:id="rId650" xr:uid="{5F21F636-2B0D-465E-9B4D-56A87A275A70}"/>
    <hyperlink ref="D708" r:id="rId651" xr:uid="{C2361313-BF71-4B6C-89BD-74461156AED3}"/>
    <hyperlink ref="E708" r:id="rId652" xr:uid="{52163B03-FBAF-4376-8524-6FE7326D0ED5}"/>
    <hyperlink ref="C707" r:id="rId653" xr:uid="{80E4DB6A-124C-483B-BDE6-74B44F3076CF}"/>
    <hyperlink ref="D707" r:id="rId654" xr:uid="{9EFF138E-F310-4C05-8EB4-97ABAD832B18}"/>
    <hyperlink ref="E707" r:id="rId655" xr:uid="{44802651-DEAD-4ECC-8E09-5D8EAEFF0A00}"/>
    <hyperlink ref="D705" r:id="rId656" xr:uid="{861D5D26-E822-447B-B900-B1507CBBC111}"/>
    <hyperlink ref="E705" r:id="rId657" xr:uid="{98650790-CDD3-41AA-8B24-E5BFC60A4578}"/>
    <hyperlink ref="D703" r:id="rId658" xr:uid="{FD6B363D-8203-436E-9D29-9BEE6EABED8D}"/>
    <hyperlink ref="E703" r:id="rId659" xr:uid="{CB4D0D65-8D2F-4A88-AEC6-612C27222D0B}"/>
    <hyperlink ref="E701" r:id="rId660" xr:uid="{09EBB911-056C-4ED8-B466-1815C98D8D4C}"/>
    <hyperlink ref="C698" r:id="rId661" xr:uid="{07BF3041-D85F-4406-BC58-F1D11C0EA01F}"/>
    <hyperlink ref="D698" r:id="rId662" xr:uid="{9B616322-EBD0-4E61-A7A1-B089FA270640}"/>
    <hyperlink ref="E698" r:id="rId663" xr:uid="{59CDB7D8-30E8-4D1A-9E4B-7A7F058DAB62}"/>
    <hyperlink ref="D704" r:id="rId664" xr:uid="{A69FDA16-9045-4EDA-9CB7-3BAA9E8EB43D}"/>
    <hyperlink ref="E704" r:id="rId665" xr:uid="{82BD0E4E-621F-44C4-A8B0-44C1FBCC7E36}"/>
    <hyperlink ref="D702" r:id="rId666" xr:uid="{C403D04E-E51D-417F-B5EF-9EBACAF219BB}"/>
    <hyperlink ref="E702" r:id="rId667" xr:uid="{292C4812-46F0-4C2F-91FE-E07CD0CC6B30}"/>
    <hyperlink ref="E700" r:id="rId668" xr:uid="{C2C59EB1-A220-4CC2-98BC-CD4B12F82F60}"/>
    <hyperlink ref="C699" r:id="rId669" xr:uid="{02E44811-DF4F-4935-8EF5-B154C35471D0}"/>
    <hyperlink ref="E699" r:id="rId670" xr:uid="{AC1A821F-CBCE-46A5-B13B-D258CD92B9E7}"/>
    <hyperlink ref="D685" r:id="rId671" xr:uid="{D3D4088E-03F3-4868-83C2-DE2E25FB1217}"/>
    <hyperlink ref="E685" r:id="rId672" xr:uid="{0D64C72D-6E18-4B31-B2B8-4516468E06B1}"/>
    <hyperlink ref="E695" r:id="rId673" xr:uid="{9BE91837-AB63-4C42-8C61-F7AFD6DE80C4}"/>
    <hyperlink ref="C694" r:id="rId674" xr:uid="{8D62FD6A-BFE7-4FE8-8B0C-A6B4CA3FDA69}"/>
    <hyperlink ref="D694" r:id="rId675" xr:uid="{C67D84EC-8351-48FF-8322-4FD2BD5B38FC}"/>
    <hyperlink ref="E694" r:id="rId676" xr:uid="{6ECA9009-2DFA-487C-BF4D-4EE46625CE32}"/>
    <hyperlink ref="C692" r:id="rId677" xr:uid="{226ABF35-AFC5-4058-978E-2315D35E210A}"/>
    <hyperlink ref="E692" r:id="rId678" xr:uid="{FF402EB4-D406-4CBA-B762-51B1BFFF3CCB}"/>
    <hyperlink ref="E691" r:id="rId679" xr:uid="{B5F9DF61-3112-401A-894A-07D27FAC96CA}"/>
    <hyperlink ref="C689" r:id="rId680" xr:uid="{A0AA669C-8F21-4610-9269-3366860E8088}"/>
    <hyperlink ref="D689" r:id="rId681" xr:uid="{FC94180C-BCFD-4BEE-B645-0CEC96D46881}"/>
    <hyperlink ref="E689" r:id="rId682" xr:uid="{311714F7-4BF2-4F19-A351-10D69052DCA6}"/>
    <hyperlink ref="C688" r:id="rId683" xr:uid="{48C79805-2415-4642-A902-EE1A429DFCF3}"/>
    <hyperlink ref="E688" r:id="rId684" xr:uid="{24AB4E31-06B2-4315-AE4F-81009BDECA4E}"/>
    <hyperlink ref="C686" r:id="rId685" xr:uid="{4AEB0E5D-D5F1-4126-BDF0-F7CF694E2DDB}"/>
    <hyperlink ref="D686" r:id="rId686" xr:uid="{89D2E028-6DBB-4415-A260-119C2BF6997A}"/>
    <hyperlink ref="E686" r:id="rId687" xr:uid="{0DF4686C-B2D8-4D4E-976F-2BA6556D8DA9}"/>
    <hyperlink ref="C684" r:id="rId688" xr:uid="{58717DEC-DFF0-4E6D-A4F6-9B95A4DF8B3E}"/>
    <hyperlink ref="D684" r:id="rId689" xr:uid="{01BF3ED2-A1D4-4E56-905D-54186CC01C1E}"/>
    <hyperlink ref="E684" r:id="rId690" xr:uid="{189566ED-5EFA-4176-97CB-E14C026B8538}"/>
    <hyperlink ref="C682" r:id="rId691" xr:uid="{ABC153B1-49C5-4A03-BD75-DDFD2A924F34}"/>
    <hyperlink ref="E682" r:id="rId692" xr:uid="{E070BF34-3455-420B-A80A-939F67E1E108}"/>
    <hyperlink ref="C681" r:id="rId693" xr:uid="{B53F140D-91F0-4112-9E0A-36D67D1F689C}"/>
    <hyperlink ref="D681" r:id="rId694" xr:uid="{F8A06CAC-1560-4954-9FE3-F4AC61997C55}"/>
    <hyperlink ref="E681" r:id="rId695" xr:uid="{F247A1D0-77B1-4BE3-B91D-9D814CF44C53}"/>
    <hyperlink ref="C680" r:id="rId696" xr:uid="{8843324D-FA15-492F-8E70-DBBF97B59944}"/>
    <hyperlink ref="D680" r:id="rId697" xr:uid="{D7799382-DA28-4017-AA5A-6BE498988B4C}"/>
    <hyperlink ref="E680" r:id="rId698" xr:uid="{768671F2-3265-462D-BAD6-88AD87A4BB85}"/>
    <hyperlink ref="C679" r:id="rId699" xr:uid="{9F947E23-983B-4762-9014-85DED32991FF}"/>
    <hyperlink ref="D679" r:id="rId700" xr:uid="{6A6E4CBD-4A27-4719-B337-4D70CE2868C3}"/>
    <hyperlink ref="E679" r:id="rId701" xr:uid="{1A6E9FDD-6B9D-41DE-8BB1-5BE6F107BE1B}"/>
    <hyperlink ref="C678" r:id="rId702" xr:uid="{1E2418ED-AF8A-4183-8F12-C071EACC99D8}"/>
    <hyperlink ref="D678" r:id="rId703" xr:uid="{85452D5B-33EB-4CD1-9EE1-B5C551B51D54}"/>
    <hyperlink ref="E678" r:id="rId704" xr:uid="{0B9D6DAE-8D38-47DE-9CB9-081701C2D2DC}"/>
    <hyperlink ref="C677" r:id="rId705" xr:uid="{B83B2BAF-3CB6-40A5-9439-666172E7568C}"/>
    <hyperlink ref="D677" r:id="rId706" xr:uid="{04F7A7FB-C2C5-416E-B9A9-8174AE4242C0}"/>
    <hyperlink ref="E677" r:id="rId707" xr:uid="{C7664CE7-3845-42DA-8F40-96D1BF73CD41}"/>
    <hyperlink ref="C676" r:id="rId708" xr:uid="{D5CC76FE-0F42-4C70-8E1B-44E9B2081891}"/>
    <hyperlink ref="E676" r:id="rId709" xr:uid="{FDD30AFD-7E54-451B-A02B-F77A410F0616}"/>
    <hyperlink ref="C675" r:id="rId710" xr:uid="{EB91A0F1-4577-42E1-845F-F2AD007C316C}"/>
    <hyperlink ref="E675" r:id="rId711" xr:uid="{0D0B54B2-7E89-4429-8B0B-28A5CAC14CF5}"/>
    <hyperlink ref="D693" r:id="rId712" xr:uid="{3991139B-BAF3-493B-B704-8C90CC7039BF}"/>
    <hyperlink ref="E693" r:id="rId713" xr:uid="{18552909-E4BA-4935-8D16-7E8B6BBC09AD}"/>
    <hyperlink ref="C674" r:id="rId714" xr:uid="{85930F88-63D6-4F74-A597-5077C47CB824}"/>
    <hyperlink ref="D674" r:id="rId715" xr:uid="{E96273C5-0973-4A99-B1CA-B91CE3678C52}"/>
    <hyperlink ref="E674" r:id="rId716" xr:uid="{FCB584E3-A047-4998-BF43-54F6F65D1AA4}"/>
    <hyperlink ref="E660" r:id="rId717" xr:uid="{46BD5225-72A6-4C64-95CD-F4764DC6A514}"/>
    <hyperlink ref="C659" r:id="rId718" xr:uid="{5053840B-826B-40ED-9A76-02D5E3D3EA3F}"/>
    <hyperlink ref="C673" r:id="rId719" xr:uid="{DC95442A-E11F-4AA6-97AB-AAE9B8FDC974}"/>
    <hyperlink ref="D673" r:id="rId720" xr:uid="{6A7C44BD-C02A-4A94-92E4-BAA1EBB0EC6F}"/>
    <hyperlink ref="E673" r:id="rId721" xr:uid="{A41476BA-34D0-403C-A67A-1366AF8B135E}"/>
    <hyperlink ref="C662" r:id="rId722" xr:uid="{FF75081A-4C37-42C5-8E5F-E1CA64A247E7}"/>
    <hyperlink ref="D662" r:id="rId723" xr:uid="{9436AD28-B964-4AC7-B0BB-2AE0D20C6BC3}"/>
    <hyperlink ref="E662" r:id="rId724" xr:uid="{B32770ED-88BB-4F2F-931F-E9C6FCF5E084}"/>
    <hyperlink ref="C656" r:id="rId725" xr:uid="{1EC84F89-C6E5-4E09-95F5-41CB41CFDD90}"/>
    <hyperlink ref="E656" r:id="rId726" xr:uid="{AC927531-6ADC-407F-A966-6649C3AF3D82}"/>
    <hyperlink ref="D522" r:id="rId727" xr:uid="{E6E8618E-C421-489E-873C-BFEE0CA20544}"/>
    <hyperlink ref="E522" r:id="rId728" xr:uid="{E15E9F04-93BE-4712-B484-1087D6D3E451}"/>
    <hyperlink ref="D672" r:id="rId729" xr:uid="{C14C1029-24D9-4B85-BE67-F32A0C44F941}"/>
    <hyperlink ref="E672" r:id="rId730" xr:uid="{76EA6913-09B6-47A8-A340-DE42029F8541}"/>
    <hyperlink ref="E671" r:id="rId731" xr:uid="{A851FBDC-E559-4700-B544-A4F7D88C9DE8}"/>
    <hyperlink ref="D670" r:id="rId732" xr:uid="{91CD0685-0CD5-4692-BF5E-737915E8A468}"/>
    <hyperlink ref="E670" r:id="rId733" xr:uid="{C551DEE0-794B-4BA6-A1E4-F7CFFE0F4379}"/>
    <hyperlink ref="D339" r:id="rId734" xr:uid="{8B641973-227F-4E07-AF28-2C314184ADB5}"/>
    <hyperlink ref="D349" r:id="rId735" xr:uid="{94D77653-26B5-4117-B42D-AB4C26F29200}"/>
    <hyperlink ref="C349" r:id="rId736" xr:uid="{AA609E11-9A33-42FD-A1E9-680B4C8292DA}"/>
    <hyperlink ref="D350" r:id="rId737" xr:uid="{C426E167-1574-4002-B207-CFD7B9A2854B}"/>
    <hyperlink ref="D467" r:id="rId738" xr:uid="{62CCABD9-E149-4DD1-A668-527BBE1C82E3}"/>
    <hyperlink ref="E467" r:id="rId739" xr:uid="{D598703F-31F7-4083-BEA2-28E2C739EDF5}"/>
    <hyperlink ref="E468" r:id="rId740" xr:uid="{7512D851-E405-450E-8288-E8E00BB8C942}"/>
    <hyperlink ref="E469" r:id="rId741" xr:uid="{4B396CB9-6D40-46DF-9F5D-EB807F249265}"/>
    <hyperlink ref="E470" r:id="rId742" xr:uid="{2789949C-F252-40EA-8BD2-384851AD6528}"/>
    <hyperlink ref="E471" r:id="rId743" xr:uid="{3A9B57ED-D098-41F4-BD3A-D55F32244F5F}"/>
    <hyperlink ref="E472" r:id="rId744" xr:uid="{6A171558-FB2F-4CDC-A1C7-7F1A10238578}"/>
    <hyperlink ref="E473" r:id="rId745" xr:uid="{55F09E6D-791A-4CAF-A4A3-F53EE8159B4D}"/>
    <hyperlink ref="E474" r:id="rId746" xr:uid="{EF37F4B0-397E-4FBC-B7EE-0E2F30ADBC25}"/>
    <hyperlink ref="E475" r:id="rId747" xr:uid="{D7BCAE41-CD74-4AC9-9F33-6179881FCDFE}"/>
    <hyperlink ref="E476" r:id="rId748" xr:uid="{8BEAD1AB-3FD0-43F5-BFD7-B0855E603390}"/>
    <hyperlink ref="E477" r:id="rId749" xr:uid="{71CE85D6-42DD-4BF7-A353-7DBC9518C8A5}"/>
    <hyperlink ref="E478" r:id="rId750" xr:uid="{E44EE6BE-3518-4C95-8B4D-538C1489DC79}"/>
    <hyperlink ref="E479" r:id="rId751" xr:uid="{33BAD97C-D4AF-4621-9C6E-E3C165BD9DD1}"/>
    <hyperlink ref="E559" r:id="rId752" xr:uid="{EC409528-E4BD-43DE-BDA4-4FADBC38BA7D}"/>
    <hyperlink ref="D559" r:id="rId753" xr:uid="{EF590EED-1AE2-42F6-ADBC-A4A16FF22DA7}"/>
    <hyperlink ref="E560" r:id="rId754" xr:uid="{D4B83708-7C31-4E1F-A755-493F7E42509B}"/>
    <hyperlink ref="E561" r:id="rId755" xr:uid="{0844D926-1862-407D-9C50-66AF92730766}"/>
    <hyperlink ref="E562" r:id="rId756" xr:uid="{92FED4A6-03CB-42E5-BBD1-86D1E4BD5AD8}"/>
    <hyperlink ref="E563" r:id="rId757" xr:uid="{F889D3F4-8314-4795-AE5F-13EB6B4585D3}"/>
    <hyperlink ref="D563" r:id="rId758" xr:uid="{F199ED93-5F8B-4FB1-9846-361999BCC711}"/>
    <hyperlink ref="E564" r:id="rId759" xr:uid="{A08107BA-F0BE-4C9E-A3E9-093A23A5EE55}"/>
    <hyperlink ref="D564" r:id="rId760" xr:uid="{81ED0D26-ED8E-44CF-843D-9C730E8E3091}"/>
    <hyperlink ref="E565" r:id="rId761" xr:uid="{C13D6C6E-73B2-4EF9-A653-4FE894304949}"/>
    <hyperlink ref="D565" r:id="rId762" xr:uid="{32FCBE76-9612-482D-8565-937AB4F59BF2}"/>
    <hyperlink ref="E566" r:id="rId763" xr:uid="{4B7124BD-84B9-4851-80F5-9769067923A5}"/>
    <hyperlink ref="E567" r:id="rId764" xr:uid="{46B0A58E-E931-4594-A000-B92F76966BE7}"/>
    <hyperlink ref="D567" r:id="rId765" xr:uid="{4EDD76C2-C888-48E2-8CBA-54FC7300D3E6}"/>
    <hyperlink ref="E568" r:id="rId766" xr:uid="{4DC3277F-DFA7-459B-B4E3-C574D0249647}"/>
    <hyperlink ref="D568" r:id="rId767" xr:uid="{33EC5061-141E-441E-B7C1-0ABB0154182B}"/>
    <hyperlink ref="E569" r:id="rId768" xr:uid="{640692E5-BAD9-4FCE-B694-8C715A994395}"/>
    <hyperlink ref="D569" r:id="rId769" xr:uid="{70B039E9-C212-4ABB-B47B-F6D6C0E70465}"/>
    <hyperlink ref="E570" r:id="rId770" xr:uid="{A39B84B7-7C9C-44BA-8CA9-9EA476B32969}"/>
    <hyperlink ref="D570" r:id="rId771" xr:uid="{82A919D4-D711-47A4-BEAE-211B60E521D9}"/>
    <hyperlink ref="E571" r:id="rId772" xr:uid="{3FB191F6-1415-44C4-A1B7-1805F4D7E40D}"/>
    <hyperlink ref="D571" r:id="rId773" xr:uid="{D4A7133B-2CDC-4D50-8F50-C94F61B89994}"/>
    <hyperlink ref="E572" r:id="rId774" xr:uid="{86079575-8702-416D-8CAC-4AED8AA3A9E5}"/>
    <hyperlink ref="D572" r:id="rId775" xr:uid="{8AE24E84-9943-423F-AB33-184E2DC75DA9}"/>
    <hyperlink ref="E587" r:id="rId776" xr:uid="{0C1C8818-A9DE-4D36-BD98-149667AC1C6F}"/>
    <hyperlink ref="D587" r:id="rId777" xr:uid="{EC617D51-651B-4D49-A46B-DDE12ECBE20B}"/>
    <hyperlink ref="E588" r:id="rId778" xr:uid="{07E47730-98B5-47D1-9021-8489D26B9BFE}"/>
    <hyperlink ref="D588" r:id="rId779" xr:uid="{EBCC8206-B7B4-4B55-91C2-9DF960179738}"/>
    <hyperlink ref="E589" r:id="rId780" xr:uid="{4254FE38-9D71-4C68-9804-17F40BD8B25C}"/>
    <hyperlink ref="D589" r:id="rId781" xr:uid="{3D6D32E8-F741-4BE7-8061-F5E1C84A4673}"/>
    <hyperlink ref="E591" r:id="rId782" xr:uid="{745DDD06-9BE7-411B-8FD2-9300F5250285}"/>
    <hyperlink ref="D591" r:id="rId783" xr:uid="{CECD4C0F-D606-47AA-8D09-38B860A81AE2}"/>
    <hyperlink ref="D592" r:id="rId784" xr:uid="{8B178D8F-D763-46E6-A4B9-17396693C1BA}"/>
    <hyperlink ref="E592" r:id="rId785" xr:uid="{475645F9-D71F-4605-8E8B-57651057BC59}"/>
    <hyperlink ref="E593" r:id="rId786" xr:uid="{81B96EB6-2F4D-44E8-95A7-FA733D7318AF}"/>
    <hyperlink ref="D593" r:id="rId787" xr:uid="{18B2EAB4-CFEF-448D-890D-2C36531EFA20}"/>
    <hyperlink ref="D594" r:id="rId788" xr:uid="{240C6C11-00B7-455D-AB86-B04DC456026F}"/>
    <hyperlink ref="E611" r:id="rId789" xr:uid="{B3D6675F-996A-400B-8486-ADFC887CC3DF}"/>
    <hyperlink ref="E612" r:id="rId790" xr:uid="{48314139-1DD5-4D03-AD5A-EB7C3812E2F8}"/>
    <hyperlink ref="D612" r:id="rId791" xr:uid="{4F7A240B-52FA-4BAA-BABC-ADEE400D64E4}"/>
    <hyperlink ref="E613" r:id="rId792" xr:uid="{D6D4E30B-595E-4B40-B568-2220E9A48C83}"/>
    <hyperlink ref="D613" r:id="rId793" xr:uid="{06274530-A497-48FC-9A89-FCDD08172BFF}"/>
    <hyperlink ref="E614" r:id="rId794" xr:uid="{1EBD2AC2-0D99-4DF5-AE6B-6FD46A035388}"/>
    <hyperlink ref="E615" r:id="rId795" xr:uid="{1683D6E9-CEF1-487C-97E7-CC8FE2911D49}"/>
    <hyperlink ref="D615" r:id="rId796" xr:uid="{40A50641-9761-41B7-978D-6C202F92B29F}"/>
    <hyperlink ref="E616" r:id="rId797" xr:uid="{F230310C-FD7C-41AF-90B4-A32D4FC27C51}"/>
    <hyperlink ref="D616" r:id="rId798" xr:uid="{EE7DA651-CB3E-43D6-94BD-C7BA9B89D13B}"/>
    <hyperlink ref="E620" r:id="rId799" xr:uid="{F1CBD154-BC42-415E-8BF3-3DE02145D339}"/>
    <hyperlink ref="D620" r:id="rId800" xr:uid="{1AF6A001-4F7A-4B8F-BEB3-84449A6141AA}"/>
    <hyperlink ref="E617" r:id="rId801" xr:uid="{CEC59F12-DAA7-4CC1-A8D6-B5AD17DFA1A8}"/>
    <hyperlink ref="D617" r:id="rId802" xr:uid="{2C2C7FF9-DFD6-4CA1-9A5D-B29EA03C492C}"/>
    <hyperlink ref="E618" r:id="rId803" xr:uid="{37D92BCF-FCEC-4509-B056-04E69D80BC2E}"/>
    <hyperlink ref="E619" r:id="rId804" xr:uid="{9E4D2CBC-91E0-4F0B-82C1-E73BEE982BF4}"/>
    <hyperlink ref="D619" r:id="rId805" xr:uid="{F98BECE6-6300-4439-9623-AE2360282DCE}"/>
    <hyperlink ref="E621" r:id="rId806" xr:uid="{7C2F9A28-9FF3-4561-AB40-FC28FEDB3616}"/>
    <hyperlink ref="D621" r:id="rId807" xr:uid="{B4563A08-D388-4493-961A-4945EDDD8187}"/>
    <hyperlink ref="E706" r:id="rId808" xr:uid="{0B598CD5-D513-4621-A04D-52C5A62C60C6}"/>
    <hyperlink ref="D722" r:id="rId809" xr:uid="{18CD10A6-6B76-47BC-B885-7C15AA721CAF}"/>
    <hyperlink ref="D57" r:id="rId810" xr:uid="{07C57896-39C2-4151-A101-882937270276}"/>
    <hyperlink ref="D58" r:id="rId811" xr:uid="{79FBFBD5-6C9C-4E7F-A418-2CF1E2D105DB}"/>
    <hyperlink ref="D59" r:id="rId812" xr:uid="{595B1A3A-7567-4BCC-AC43-1EECCB8A2810}"/>
    <hyperlink ref="D61" r:id="rId813" xr:uid="{B07DAC07-00A3-445A-A6BE-85BB51E9B3D3}"/>
    <hyperlink ref="D62" r:id="rId814" xr:uid="{840E09E6-CFD3-4DB1-972B-12F6ECEA2AE3}"/>
    <hyperlink ref="D63" r:id="rId815" xr:uid="{D84F3F44-C984-4E7D-9D03-0E9C453E9A4D}"/>
    <hyperlink ref="D64" r:id="rId816" xr:uid="{9895B048-9BFE-4908-8AFB-635EFC13F533}"/>
    <hyperlink ref="D103" r:id="rId817" xr:uid="{6B591FCD-7617-4376-B347-1996D97A8BB7}"/>
    <hyperlink ref="D96" r:id="rId818" xr:uid="{DF1FF668-BE0F-4E43-8AA0-4688FDE82E0B}"/>
    <hyperlink ref="D97" r:id="rId819" xr:uid="{AE11BC32-8103-4CAE-BA38-BE9A7CC7EA87}"/>
    <hyperlink ref="D99" r:id="rId820" xr:uid="{D0F83AFB-8B42-48AC-B823-1B09BEAB4945}"/>
    <hyperlink ref="D101" r:id="rId821" xr:uid="{BC371A82-ABDB-4FF7-AE59-1D80898A164D}"/>
    <hyperlink ref="D104" r:id="rId822" xr:uid="{9B21DB88-602A-4EAD-9F5D-3F160DE08302}"/>
    <hyperlink ref="D106" r:id="rId823" xr:uid="{FB9ADD8F-F68B-4D5A-917D-E364FB2FB03D}"/>
    <hyperlink ref="D107" r:id="rId824" xr:uid="{1FDB7E7F-DE54-4A88-848C-5306AF356C97}"/>
    <hyperlink ref="E123" r:id="rId825" xr:uid="{CE7A7AC1-41BD-42AD-94EE-07C7E7E80247}"/>
    <hyperlink ref="E139" r:id="rId826" xr:uid="{86BCAFE7-78B5-4572-A5E2-0F73BBF9193B}"/>
    <hyperlink ref="D162" r:id="rId827" xr:uid="{ED569470-0DCD-4C35-862B-791354736A56}"/>
    <hyperlink ref="D163" r:id="rId828" xr:uid="{DCB1A94B-3BEB-4B8E-A64D-01C97A319444}"/>
    <hyperlink ref="D164" r:id="rId829" xr:uid="{E0642C93-2425-44D3-B161-9BE8033AC36E}"/>
    <hyperlink ref="D160" r:id="rId830" xr:uid="{8F5D8A27-F6CD-42F6-8898-D30FFA870F1C}"/>
    <hyperlink ref="D138" r:id="rId831" xr:uid="{CFE3FD75-AFD5-40A5-A52D-89D05FCD5ECE}"/>
    <hyperlink ref="D139" r:id="rId832" xr:uid="{0C6624A8-950E-4BF8-9B7E-3D8F6D71A248}"/>
    <hyperlink ref="D140" r:id="rId833" xr:uid="{ABC08745-445E-4A1A-9D3E-DB1BDE5AB0BD}"/>
    <hyperlink ref="D144" r:id="rId834" xr:uid="{8FDA3647-BD0B-4C03-BE4F-F894266BB099}"/>
    <hyperlink ref="D145" r:id="rId835" xr:uid="{BD5F428D-3271-4E5E-980A-0F29C0B23D28}"/>
    <hyperlink ref="D147" r:id="rId836" xr:uid="{5FE217B3-BE94-4C3D-B377-59E358440AF3}"/>
    <hyperlink ref="D151" r:id="rId837" xr:uid="{DD6601BB-B598-4CF9-9C33-BED2EF0AC84D}"/>
    <hyperlink ref="D153" r:id="rId838" xr:uid="{AD80C817-15FB-41D2-92F7-11BA404D0297}"/>
    <hyperlink ref="D154" r:id="rId839" xr:uid="{2C6DCD22-D469-4276-8855-7015EA601172}"/>
    <hyperlink ref="D157" r:id="rId840" xr:uid="{FD2F3409-141B-404B-8698-11DCEF3ADCE5}"/>
    <hyperlink ref="D159" r:id="rId841" xr:uid="{5AED6535-5CEF-4FFB-BBD4-9747D024777C}"/>
    <hyperlink ref="E447" r:id="rId842" xr:uid="{BD4CEE69-31E6-425C-8C0C-7F353DD9BBC8}"/>
    <hyperlink ref="E449" r:id="rId843" xr:uid="{6E47381B-8D00-4B0F-8A9D-130226EA923D}"/>
    <hyperlink ref="D449" r:id="rId844" xr:uid="{F7CA292B-0275-4311-B35C-381C94332A53}"/>
    <hyperlink ref="E451" r:id="rId845" xr:uid="{B35A07C3-4C8C-4379-86D5-6971F98C8A9B}"/>
    <hyperlink ref="D451" r:id="rId846" xr:uid="{916B6C78-6720-47E4-B078-713AFE7924ED}"/>
    <hyperlink ref="E452" r:id="rId847" xr:uid="{414BE00A-C1B6-40D6-BCE0-917E38201802}"/>
    <hyperlink ref="D452" r:id="rId848" xr:uid="{1216807C-1288-4EBD-9DF2-F6A1164FBC96}"/>
    <hyperlink ref="E453" r:id="rId849" xr:uid="{83D6EF1D-3095-40F3-8531-199F40247464}"/>
    <hyperlink ref="D453" r:id="rId850" xr:uid="{CF0C1377-381C-460B-B26F-6ABC20E08D2B}"/>
    <hyperlink ref="E454" r:id="rId851" xr:uid="{2FD80A49-4318-4793-9CD1-F1BDB1B9E725}"/>
    <hyperlink ref="D454" r:id="rId852" xr:uid="{BF455606-6405-4943-AE3D-79C351955890}"/>
    <hyperlink ref="E457" r:id="rId853" xr:uid="{E6E4B4F9-BA90-463C-AEAE-7299C4104D20}"/>
    <hyperlink ref="D457" r:id="rId854" xr:uid="{15D3EB6B-D3B5-41E5-A0FE-7EAC33ED51E4}"/>
    <hyperlink ref="D458" r:id="rId855" xr:uid="{52D93A72-ACCE-4055-9A84-A224F998E77C}"/>
    <hyperlink ref="E458" r:id="rId856" xr:uid="{81B9F5F6-43CD-4867-B18D-48A2576567B5}"/>
    <hyperlink ref="E460" r:id="rId857" xr:uid="{D13DBAED-AE1D-4543-8679-283E64483299}"/>
    <hyperlink ref="E461" r:id="rId858" xr:uid="{D2BF021E-39DD-43BE-A470-F8A4BCD79909}"/>
    <hyperlink ref="D461" r:id="rId859" xr:uid="{69FF6585-4D59-41F9-B4B5-2AC983BCE3BC}"/>
    <hyperlink ref="D463" r:id="rId860" xr:uid="{E98DC2D5-79A8-4A6A-B706-3A00849AAB79}"/>
    <hyperlink ref="E463" r:id="rId861" xr:uid="{DF2144BE-5769-42FC-A399-E11D4BEFB52E}"/>
    <hyperlink ref="E464" r:id="rId862" xr:uid="{5E9B07E9-7EED-41F0-AA60-93EE97D7A214}"/>
    <hyperlink ref="D464" r:id="rId863" xr:uid="{F51CFBB1-08C2-4458-A350-EC41F064969B}"/>
    <hyperlink ref="E448" r:id="rId864" xr:uid="{33FE9635-5A3A-44EB-950B-43D40CBA8267}"/>
    <hyperlink ref="D448" r:id="rId865" xr:uid="{EAEFF260-C11A-4C0B-9FB2-FAC98470A700}"/>
    <hyperlink ref="E455" r:id="rId866" xr:uid="{EE78CF97-5F00-47B4-B4EC-EBD32E8AA6EB}"/>
    <hyperlink ref="D455" r:id="rId867" xr:uid="{A94DCE06-7CBC-461E-AE36-6770F3757C45}"/>
    <hyperlink ref="E456" r:id="rId868" xr:uid="{980E3EDF-4296-4F25-A52B-E2676B99AEAF}"/>
    <hyperlink ref="D456" r:id="rId869" xr:uid="{EE0A142D-580E-4D7E-B7FC-1769C7432B4B}"/>
    <hyperlink ref="E459" r:id="rId870" xr:uid="{F0367A43-3D3D-4614-9FCE-5C4AB3DFD92E}"/>
    <hyperlink ref="D459" r:id="rId871" xr:uid="{73A696D3-F772-4CD4-9281-F76655DD16CD}"/>
    <hyperlink ref="E462" r:id="rId872" xr:uid="{C30AE059-A4F0-4204-BB6F-63F782732433}"/>
    <hyperlink ref="D462" r:id="rId873" xr:uid="{89471A6E-DD07-40A3-9475-E42209B766C5}"/>
    <hyperlink ref="D468" r:id="rId874" xr:uid="{8C238170-B5CD-4966-9D6E-309E4BD50F75}"/>
    <hyperlink ref="D469" r:id="rId875" xr:uid="{555A9257-0A52-407C-B5E8-903D7D349184}"/>
    <hyperlink ref="D470" r:id="rId876" xr:uid="{8BB63BD8-C490-43BC-962A-9D1A9342EE54}"/>
    <hyperlink ref="D471" r:id="rId877" xr:uid="{C402F73F-4F85-4F28-9E50-EB1A36199028}"/>
    <hyperlink ref="D472" r:id="rId878" xr:uid="{77DFAE88-0E9A-4EC0-9A25-A1A6994C334D}"/>
    <hyperlink ref="D473" r:id="rId879" xr:uid="{2A2155EC-C5A1-440B-82F7-7E396A2B1EA7}"/>
    <hyperlink ref="D474" r:id="rId880" xr:uid="{6CFD8167-A962-4FF4-9F23-C9880D789543}"/>
    <hyperlink ref="D475" r:id="rId881" xr:uid="{BDBAB17C-5968-453F-9B4B-6A472490C4A1}"/>
    <hyperlink ref="D476" r:id="rId882" xr:uid="{715CC323-6E77-4518-A3CD-F804DD100D9F}"/>
    <hyperlink ref="D477" r:id="rId883" xr:uid="{647F2CCD-9F7C-46E9-961D-1591223430D5}"/>
    <hyperlink ref="D478" r:id="rId884" xr:uid="{522898AE-90F0-4917-8BE2-168B70A897C4}"/>
    <hyperlink ref="D479" r:id="rId885" xr:uid="{FCB6D2CD-829A-426B-B3F7-81DD705AC62C}"/>
    <hyperlink ref="E495" r:id="rId886" xr:uid="{8DE0B912-26F7-413B-B414-E1E72EC9CE8F}"/>
    <hyperlink ref="D495" r:id="rId887" xr:uid="{29558CE7-AA82-4E05-B3DD-DBD9A34F6EFA}"/>
    <hyperlink ref="E497" r:id="rId888" xr:uid="{B646917A-739E-4CE1-B7E4-0C0ADF333AB8}"/>
    <hyperlink ref="D497" r:id="rId889" xr:uid="{A8A73376-E754-4A1B-A025-7853D1FACB71}"/>
    <hyperlink ref="E498" r:id="rId890" xr:uid="{2E9AF075-2920-4197-882F-57C4203B2897}"/>
    <hyperlink ref="D498" r:id="rId891" xr:uid="{10276701-6416-4A4D-9411-33D08A0AFE82}"/>
    <hyperlink ref="E499" r:id="rId892" xr:uid="{23EC218D-6F9B-4E69-A03F-DFFAB7E8C348}"/>
    <hyperlink ref="D499" r:id="rId893" xr:uid="{1C0CAEDA-5223-42A6-AA92-0A75FEEFFB0F}"/>
    <hyperlink ref="E500" r:id="rId894" xr:uid="{875EB752-9098-450D-AFA0-C39F29D1A13E}"/>
    <hyperlink ref="D500" r:id="rId895" xr:uid="{02F1D774-2AB3-4C69-8AE4-BA6A939A1D36}"/>
    <hyperlink ref="E502" r:id="rId896" xr:uid="{2198EC1B-A66F-46C4-98D5-95A226F79B74}"/>
    <hyperlink ref="D502" r:id="rId897" xr:uid="{7501C68A-6382-47FD-84C7-E2192987B1B8}"/>
    <hyperlink ref="D496" r:id="rId898" xr:uid="{C1A272BB-F6F1-4DE9-A61F-5F54A17F733A}"/>
    <hyperlink ref="E496" r:id="rId899" xr:uid="{F701D6B5-7B29-4767-9437-AAD316FCEBE7}"/>
    <hyperlink ref="D503" r:id="rId900" xr:uid="{C143B88D-989E-4F2E-BBD5-72F51FBDC11D}"/>
    <hyperlink ref="E503" r:id="rId901" xr:uid="{61F01858-F1F2-4930-A247-FA1194B8D6C5}"/>
    <hyperlink ref="E504" r:id="rId902" xr:uid="{FE5445E8-F06C-4F4E-8A79-1EDBBF0C4D9A}"/>
    <hyperlink ref="D504" r:id="rId903" xr:uid="{BAF041BB-0A8B-4E23-9C72-BBB0827A45A0}"/>
    <hyperlink ref="E506" r:id="rId904" xr:uid="{4A389BCE-2E50-4B9B-971A-FB9FCF8DD45A}"/>
    <hyperlink ref="E507" r:id="rId905" xr:uid="{E738F839-B658-4F4D-A07A-872AD57F98B1}"/>
    <hyperlink ref="D507" r:id="rId906" xr:uid="{9A9BA63B-543C-4366-88F8-D47F17B49DD3}"/>
    <hyperlink ref="E508" r:id="rId907" xr:uid="{BD633F52-26F0-4767-88E7-14B725BD3F5C}"/>
    <hyperlink ref="D508" r:id="rId908" xr:uid="{2E835408-7E96-429A-A54C-594DFF6651E1}"/>
    <hyperlink ref="E510" r:id="rId909" xr:uid="{1DF3F24D-6EE7-491E-8D6E-7A89C413EC6F}"/>
    <hyperlink ref="D510" r:id="rId910" xr:uid="{D3D1BAC0-AD87-4383-AFFB-FBD704B2BD7C}"/>
    <hyperlink ref="E511" r:id="rId911" xr:uid="{F8101F4E-32C7-49B8-9260-31AC79FB9894}"/>
    <hyperlink ref="D511" r:id="rId912" xr:uid="{451C1119-D115-41CD-8DC7-E881078BBA99}"/>
    <hyperlink ref="E512" r:id="rId913" xr:uid="{256BA455-0518-46CE-AEAA-1435959ED245}"/>
    <hyperlink ref="D512" r:id="rId914" xr:uid="{721B5591-B30B-47EF-91BF-525A35B35C0B}"/>
    <hyperlink ref="E513" r:id="rId915" xr:uid="{3E69DA9B-5D72-401E-9E33-A4A29A158FB2}"/>
    <hyperlink ref="D513" r:id="rId916" xr:uid="{1C14D58C-041B-4745-A780-2390319C8C61}"/>
    <hyperlink ref="E515" r:id="rId917" xr:uid="{7A5B3026-C8CE-411A-95E0-E733D5BE3000}"/>
    <hyperlink ref="D515" r:id="rId918" xr:uid="{B0EDF39C-CA77-4682-BAB3-1A6CAE874538}"/>
    <hyperlink ref="E516" r:id="rId919" xr:uid="{39001A0E-4D6A-4231-BC6D-CA5DD8756AC0}"/>
    <hyperlink ref="D516" r:id="rId920" xr:uid="{A21C2AE9-A2AD-4630-A076-F22E0C911146}"/>
    <hyperlink ref="E517" r:id="rId921" xr:uid="{AEACD5FC-7E61-4276-88FE-6B1EE85BB0DA}"/>
    <hyperlink ref="D517" r:id="rId922" xr:uid="{03DEC613-0821-4C5B-BE37-E5AA9CE97160}"/>
    <hyperlink ref="E509" r:id="rId923" xr:uid="{ACE3F97B-5088-4E01-BE9A-F50456B4565E}"/>
    <hyperlink ref="D509" r:id="rId924" xr:uid="{A25CEAF1-58B7-42FE-A712-FEE990BAE2D2}"/>
    <hyperlink ref="E519" r:id="rId925" xr:uid="{7DFD19CB-BF78-4AF5-8E16-18C6D09919B2}"/>
    <hyperlink ref="D519" r:id="rId926" xr:uid="{51A6B644-E0EE-49CB-8384-FF587FE8000D}"/>
    <hyperlink ref="E521" r:id="rId927" xr:uid="{F54C5087-0371-4D2E-A1CA-86B51B392692}"/>
    <hyperlink ref="D521" r:id="rId928" xr:uid="{E50EEB8A-A002-423B-9D54-F54F8FE38C05}"/>
    <hyperlink ref="E523" r:id="rId929" xr:uid="{AC90B313-F621-49B2-B3EE-EED02B7694EE}"/>
    <hyperlink ref="D523" r:id="rId930" xr:uid="{DEED0343-F48A-4C89-B340-F18A8E3181A1}"/>
    <hyperlink ref="E526" r:id="rId931" xr:uid="{A0B9B37A-6AB4-40DA-8516-E0E436066FA1}"/>
    <hyperlink ref="D526" r:id="rId932" xr:uid="{4C73B33C-C191-4831-BB95-E38B6E231D77}"/>
    <hyperlink ref="E528" r:id="rId933" xr:uid="{F96937F5-A85C-4A44-85CF-F308816D483B}"/>
    <hyperlink ref="D528" r:id="rId934" xr:uid="{185FD32E-5D7A-44B5-9510-9CC826F116D1}"/>
    <hyperlink ref="E530" r:id="rId935" xr:uid="{1DE9B391-D1F1-4387-A353-3F75B12C8793}"/>
    <hyperlink ref="D530" r:id="rId936" xr:uid="{06A1D005-D141-4065-ABB6-E3DE5A6FF582}"/>
    <hyperlink ref="E532" r:id="rId937" xr:uid="{3B4FEFE5-E2B6-493E-88E3-148C94D8ED85}"/>
    <hyperlink ref="D532" r:id="rId938" xr:uid="{5366A0BD-13B9-4E29-A0E9-F7D638A11594}"/>
    <hyperlink ref="E531" r:id="rId939" xr:uid="{B28630AB-438C-4700-8F28-B9EDC5B52EA7}"/>
    <hyperlink ref="D531" r:id="rId940" xr:uid="{00FB8485-212C-409E-9A69-71E0550946C2}"/>
    <hyperlink ref="E535" r:id="rId941" xr:uid="{7D150EC9-84B9-4000-9B4E-73F3E853A467}"/>
    <hyperlink ref="D535" r:id="rId942" xr:uid="{58785904-DA04-4771-818A-66EE2A3A2927}"/>
    <hyperlink ref="E536" r:id="rId943" xr:uid="{C381EB2D-4E89-4C4C-8A44-2B43695A8BD6}"/>
    <hyperlink ref="E537" r:id="rId944" xr:uid="{E40BB5B2-8E02-4FF3-8C67-51D9C6FE26F2}"/>
    <hyperlink ref="E538" r:id="rId945" xr:uid="{12E78ED4-7265-43C0-B773-ECD747A8D1A8}"/>
    <hyperlink ref="D538" r:id="rId946" xr:uid="{AD1A5674-9B99-4415-AC6D-0191B5CB1EF0}"/>
    <hyperlink ref="E539" r:id="rId947" xr:uid="{128E739B-72C3-45E8-BB58-CAE8ACC2084E}"/>
    <hyperlink ref="D539" r:id="rId948" xr:uid="{1BC9A5F1-12BD-4581-8DE5-D5CD7773E58A}"/>
    <hyperlink ref="E540" r:id="rId949" xr:uid="{83D0DAAC-1768-40A5-87B2-A78706C2B181}"/>
    <hyperlink ref="D540" r:id="rId950" xr:uid="{DB1C9C3B-BEFE-4E55-8AA1-B599D3F0197B}"/>
    <hyperlink ref="D541" r:id="rId951" xr:uid="{C32E5F48-A7BC-4887-B19A-8FDE75FFAA7B}"/>
    <hyperlink ref="E541" r:id="rId952" xr:uid="{004FEEB0-D707-47E3-AAC4-FEB87DFF62BB}"/>
    <hyperlink ref="E542" r:id="rId953" xr:uid="{26122E85-1F39-467C-8D00-C3F29D0A8ABF}"/>
    <hyperlink ref="D542" r:id="rId954" xr:uid="{030EF5F3-FA7B-4FA6-ABFF-EAE6942966C7}"/>
    <hyperlink ref="D520" r:id="rId955" xr:uid="{F8EDCD72-59EC-46DB-B249-16A0B12C1107}"/>
    <hyperlink ref="E520" r:id="rId956" xr:uid="{F763093F-A973-4B2D-8BAA-1FCD0A5FDEB4}"/>
    <hyperlink ref="E525" r:id="rId957" xr:uid="{451B24EF-0391-4F29-8041-0F5C11306D8A}"/>
    <hyperlink ref="D525" r:id="rId958" xr:uid="{64C203E1-20C1-453F-8541-072A07B272BB}"/>
    <hyperlink ref="E527" r:id="rId959" xr:uid="{E0F36D30-06CB-4C89-80C6-23A84278B664}"/>
    <hyperlink ref="E533" r:id="rId960" xr:uid="{37B70E3D-3EFE-4BA9-AA10-04605ACE46DB}"/>
    <hyperlink ref="D533" r:id="rId961" xr:uid="{ACF990E0-649A-4CE2-9D63-83179233BC3E}"/>
    <hyperlink ref="E544" r:id="rId962" xr:uid="{0891A447-D5E1-4EB8-A08A-8BF04160604B}"/>
    <hyperlink ref="D544" r:id="rId963" xr:uid="{722A1397-5F71-4D0F-98AC-E0E7B45819BA}"/>
    <hyperlink ref="D545" r:id="rId964" xr:uid="{8313869D-A05B-480D-BC1C-835569125704}"/>
    <hyperlink ref="E545" r:id="rId965" xr:uid="{5DB7346B-D328-4CFB-AD1E-CC05B5CC1283}"/>
    <hyperlink ref="E546" r:id="rId966" xr:uid="{7A9D6785-C5B8-475B-810A-47641BC5C5DC}"/>
    <hyperlink ref="D546" r:id="rId967" xr:uid="{689A86CA-A673-4329-92BB-0793935F6EDF}"/>
    <hyperlink ref="E550" r:id="rId968" xr:uid="{5B723AD2-C7C5-43D6-8092-A622BEE3064F}"/>
    <hyperlink ref="D550" r:id="rId969" xr:uid="{9C908928-D25C-40C5-A1C7-5D86A9994ABF}"/>
    <hyperlink ref="E551" r:id="rId970" xr:uid="{8CE4D242-9741-4279-8CE8-667002CD0FC4}"/>
    <hyperlink ref="D551" r:id="rId971" xr:uid="{3A54CDE2-DAC7-490F-9D68-7F0B53876AD5}"/>
    <hyperlink ref="E552" r:id="rId972" xr:uid="{AD13BD74-1E25-4B2A-9658-A369F43850D1}"/>
    <hyperlink ref="D552" r:id="rId973" xr:uid="{EDE40229-2EDE-4F7D-92DA-E0F8DEAB9390}"/>
    <hyperlink ref="E553" r:id="rId974" xr:uid="{E215E2F6-968D-4E77-8EE9-BC2D8DB5A502}"/>
    <hyperlink ref="D553" r:id="rId975" xr:uid="{4F06A643-F539-40AE-B7A9-9EC8B247EA1C}"/>
    <hyperlink ref="E554" r:id="rId976" xr:uid="{62264B77-922B-4236-A544-04450B3AD8B5}"/>
    <hyperlink ref="D554" r:id="rId977" xr:uid="{A14B95AA-C8D8-4E5A-BB76-8012BF132CCF}"/>
    <hyperlink ref="E555" r:id="rId978" xr:uid="{11E5897E-3340-4F49-A842-EF9695F8C823}"/>
    <hyperlink ref="D555" r:id="rId979" xr:uid="{D22520FD-1AF6-4480-BC46-74A7D81F5288}"/>
    <hyperlink ref="E556" r:id="rId980" xr:uid="{C36BCD6C-98ED-436B-8E9B-0D31C8F15F04}"/>
    <hyperlink ref="E543" r:id="rId981" xr:uid="{7A49935A-927C-436A-938F-19EDB121C8BA}"/>
    <hyperlink ref="E557" r:id="rId982" xr:uid="{589B1BFB-E17F-45B5-8319-2BC1F51B43AC}"/>
    <hyperlink ref="D557" r:id="rId983" xr:uid="{11A94E69-929F-4668-BD88-C26D2447AE30}"/>
    <hyperlink ref="E558" r:id="rId984" xr:uid="{B594E3DA-E1CB-471F-B0A7-69381E9DCCEF}"/>
    <hyperlink ref="D558" r:id="rId985" xr:uid="{EB6C37BF-4436-402A-888B-641703997F94}"/>
    <hyperlink ref="E480" r:id="rId986" xr:uid="{AB6720AD-556A-4B31-85D1-5A876C388883}"/>
    <hyperlink ref="D480" r:id="rId987" xr:uid="{A4C88A83-9ACA-4245-89E7-B0D455A25E7E}"/>
    <hyperlink ref="E481" r:id="rId988" xr:uid="{8DCCC25A-8DE7-491D-B573-8E3C38BE6529}"/>
    <hyperlink ref="D481" r:id="rId989" xr:uid="{CCCF6FDF-CC6C-4B93-AC82-8FD83D7E58DB}"/>
    <hyperlink ref="E482" r:id="rId990" xr:uid="{D5A2F632-E647-4592-B15A-379616A59BB3}"/>
    <hyperlink ref="D482" r:id="rId991" xr:uid="{093921B5-7736-4167-B086-6B30536B034A}"/>
    <hyperlink ref="E483" r:id="rId992" xr:uid="{55B3961F-486A-4C9E-B33D-7F03A559C285}"/>
    <hyperlink ref="D483" r:id="rId993" xr:uid="{C2D08FC5-DCF7-44C9-9E2E-32B97868CF43}"/>
    <hyperlink ref="E485" r:id="rId994" xr:uid="{DBACE0F3-B1F1-4600-B931-77D05FC8B57C}"/>
    <hyperlink ref="D485" r:id="rId995" xr:uid="{7E54958B-C4C6-44CD-9812-16F1AF2EDD21}"/>
    <hyperlink ref="E487" r:id="rId996" xr:uid="{22A053E0-42DF-4D41-B45A-8F22C91B32BB}"/>
    <hyperlink ref="D487" r:id="rId997" xr:uid="{71965988-274B-43B6-ABCC-002C82DB0E37}"/>
    <hyperlink ref="E489" r:id="rId998" xr:uid="{A6E82FCE-0500-42D9-B2F2-B285122F3A2A}"/>
    <hyperlink ref="D489" r:id="rId999" xr:uid="{14A2592F-CC70-48E9-9BE3-99CF341FB85F}"/>
    <hyperlink ref="E491" r:id="rId1000" xr:uid="{A5A6DBCF-E96C-4352-BB9E-61D3A2E14C7E}"/>
    <hyperlink ref="D491" r:id="rId1001" xr:uid="{F025DC6B-C8C3-40FB-B6E7-DB1901E1ABC1}"/>
    <hyperlink ref="E492" r:id="rId1002" xr:uid="{BABED6DF-E48B-451D-9BFE-F4A06ED2556A}"/>
    <hyperlink ref="D493" r:id="rId1003" xr:uid="{6304FF9B-7A5D-40AF-B2DB-F97A93129B97}"/>
    <hyperlink ref="E493" r:id="rId1004" xr:uid="{DD140162-49DB-4D43-B8E1-2B3942E22B17}"/>
    <hyperlink ref="E484" r:id="rId1005" xr:uid="{CD4C4F75-D6CD-4DEF-8A3E-BEDA934254A1}"/>
    <hyperlink ref="D484" r:id="rId1006" xr:uid="{6196ADAF-8B06-4452-9ABD-111E6463A1BA}"/>
    <hyperlink ref="E488" r:id="rId1007" xr:uid="{1911FFED-04F3-44DB-AECE-71649DE17D17}"/>
    <hyperlink ref="D488" r:id="rId1008" xr:uid="{C6DC2DDA-A1BA-4D9F-B38B-5001E70127DC}"/>
    <hyperlink ref="E573" r:id="rId1009" xr:uid="{9F14007E-84E2-40DD-A33B-5FCFE9FB5F89}"/>
    <hyperlink ref="D573" r:id="rId1010" xr:uid="{59573CFC-05F2-4839-90F3-4E06344A74D7}"/>
    <hyperlink ref="E574" r:id="rId1011" xr:uid="{306103C5-50E0-4B26-8511-1771F0975332}"/>
    <hyperlink ref="D574" r:id="rId1012" xr:uid="{CB3B0FB4-A217-4529-8236-45733A10E2A8}"/>
    <hyperlink ref="E575" r:id="rId1013" xr:uid="{A89D73D8-830F-4B8D-8CB3-91BC907FDDE7}"/>
    <hyperlink ref="D575" r:id="rId1014" xr:uid="{B3E5D670-1909-491D-ADE4-DAA277833581}"/>
    <hyperlink ref="E576" r:id="rId1015" xr:uid="{7FED72FA-331D-435C-8F6D-E5247117BC52}"/>
    <hyperlink ref="D576" r:id="rId1016" xr:uid="{57C2EE57-0EAF-43FA-8827-0106D04C1E24}"/>
    <hyperlink ref="E577" r:id="rId1017" xr:uid="{354425A6-4E26-4D89-B55C-FCDD3AA58F4B}"/>
    <hyperlink ref="D577" r:id="rId1018" xr:uid="{D14B0132-CC8B-4FCE-A698-CD162D44F2C6}"/>
    <hyperlink ref="E578" r:id="rId1019" xr:uid="{C0513CC3-8F3E-46E1-B5CF-F88BA0808AAE}"/>
    <hyperlink ref="D578" r:id="rId1020" xr:uid="{E5108B6D-E941-4F8F-91CE-D8F9AFE057B6}"/>
    <hyperlink ref="E579" r:id="rId1021" xr:uid="{D0FEC92B-134A-42CF-B71E-EC40AEF80FDE}"/>
    <hyperlink ref="D579" r:id="rId1022" xr:uid="{E56F1C7D-D51A-4033-9FFE-EB010D4EC853}"/>
    <hyperlink ref="E581" r:id="rId1023" xr:uid="{7D87B165-B02F-42E5-BC00-08A7E63855FF}"/>
    <hyperlink ref="D581" r:id="rId1024" xr:uid="{5DD391A1-A618-4A05-B795-60C0834B87DD}"/>
    <hyperlink ref="E582" r:id="rId1025" xr:uid="{33E13B37-D0B0-4BA5-B08B-A80E11311EB5}"/>
    <hyperlink ref="D582" r:id="rId1026" xr:uid="{007F64B4-38F9-4C4F-BD6A-641B9CCEEF1C}"/>
    <hyperlink ref="E583" r:id="rId1027" xr:uid="{0C29456A-E985-416E-90CE-287502E2728D}"/>
    <hyperlink ref="D583" r:id="rId1028" xr:uid="{11E4523D-6118-465C-8CF7-AD15AC215A99}"/>
    <hyperlink ref="E580" r:id="rId1029" xr:uid="{29DB772A-F6F7-4981-9DC4-83A3138B2483}"/>
    <hyperlink ref="D580" r:id="rId1030" xr:uid="{08F830A8-2AA8-4322-B6D7-D0E134322113}"/>
    <hyperlink ref="E585" r:id="rId1031" xr:uid="{C1E5B149-766E-49D8-B041-7FCD37FCD385}"/>
    <hyperlink ref="D585" r:id="rId1032" xr:uid="{D9EBE946-6CF9-48E3-BA03-44BF4864FAD0}"/>
    <hyperlink ref="E586" r:id="rId1033" xr:uid="{469D5C08-0351-4A52-ADF1-FECE5463B1CE}"/>
    <hyperlink ref="D586" r:id="rId1034" xr:uid="{86E66FF2-947E-406D-A7C5-EA9A54F983F2}"/>
    <hyperlink ref="E584" r:id="rId1035" xr:uid="{FE6B77A6-0E3F-43DC-9F95-9242E36A14B3}"/>
    <hyperlink ref="D584" r:id="rId1036" xr:uid="{84C544DF-761A-4719-B0D3-7862668EAA42}"/>
    <hyperlink ref="E595" r:id="rId1037" xr:uid="{386545D8-5794-4B83-AE83-66485249D327}"/>
    <hyperlink ref="D595" r:id="rId1038" xr:uid="{7ACB03BE-658A-4570-AE9F-1C2697D8D724}"/>
    <hyperlink ref="E597" r:id="rId1039" xr:uid="{317F352D-E019-4C56-8C9F-B5ADFBE2B28E}"/>
    <hyperlink ref="D597" r:id="rId1040" xr:uid="{F080E37A-C920-4DFD-9697-444C89CDEE95}"/>
    <hyperlink ref="E598" r:id="rId1041" xr:uid="{DE177C46-D3CC-4007-B29F-45A2212194B4}"/>
    <hyperlink ref="D598" r:id="rId1042" xr:uid="{97115D3B-1C79-4449-8E1B-4839CDEDD226}"/>
    <hyperlink ref="E599" r:id="rId1043" xr:uid="{8591B3D7-CE1E-4F95-A0F6-7FDAC95BD6CE}"/>
    <hyperlink ref="D599" r:id="rId1044" xr:uid="{7453BD34-AD1B-46A5-AD40-0DC95BBDFB00}"/>
    <hyperlink ref="E600" r:id="rId1045" xr:uid="{9E9F1BD1-FA64-4237-B2EA-6A59C6A45D40}"/>
    <hyperlink ref="D600" r:id="rId1046" xr:uid="{0223732D-FF72-4988-862C-A0CC665011E8}"/>
    <hyperlink ref="E601" r:id="rId1047" xr:uid="{CF66A1DD-84F4-49E8-AD6B-2D7024DE499A}"/>
    <hyperlink ref="D601" r:id="rId1048" xr:uid="{4CFA8F23-2FCA-4AD9-AB0F-40364BEE83E9}"/>
    <hyperlink ref="E602" r:id="rId1049" xr:uid="{B05B6F85-1E79-4AB0-9818-D7C60F4959CD}"/>
    <hyperlink ref="D602" r:id="rId1050" xr:uid="{89B090FC-6D7B-4EAA-9779-6D683B8579D0}"/>
    <hyperlink ref="E596" r:id="rId1051" xr:uid="{63EAAD7D-F17E-42AA-A64A-767F861D51FF}"/>
    <hyperlink ref="E603" r:id="rId1052" xr:uid="{1F32487F-B291-4ADE-85A9-B2ACB781C8D3}"/>
    <hyperlink ref="D603" r:id="rId1053" xr:uid="{47A894D5-C321-4AA0-A707-EAE33561A0D6}"/>
    <hyperlink ref="E604" r:id="rId1054" xr:uid="{79213818-D7F9-4390-8FCA-AE112B51F98B}"/>
    <hyperlink ref="D604" r:id="rId1055" xr:uid="{38ED4022-041A-40E6-82B5-67EEB15161A1}"/>
    <hyperlink ref="E605" r:id="rId1056" xr:uid="{C2A576B1-74AE-45E2-BA6B-CEBEFE0944BA}"/>
    <hyperlink ref="D605" r:id="rId1057" xr:uid="{7BC476F6-9A7D-42F4-8A7A-98AC79227851}"/>
    <hyperlink ref="E607" r:id="rId1058" xr:uid="{DAD1A983-8120-41DF-A076-9FDA29A97E26}"/>
    <hyperlink ref="D607" r:id="rId1059" xr:uid="{92633BC5-21C1-4D83-AD1A-FAC978917FD3}"/>
    <hyperlink ref="E610" r:id="rId1060" xr:uid="{53DE2265-E4F5-49E8-86F9-3AA7F924E71E}"/>
    <hyperlink ref="D610" r:id="rId1061" xr:uid="{21C0769F-BE24-4B46-B0B9-5FE3695E80FE}"/>
    <hyperlink ref="E606" r:id="rId1062" xr:uid="{19CC15B2-E2B9-49E1-B3B4-C20589BB23A0}"/>
    <hyperlink ref="D606" r:id="rId1063" xr:uid="{5542B270-BFA5-445D-861A-6B331259F2AD}"/>
    <hyperlink ref="E622" r:id="rId1064" xr:uid="{030CBB1D-6F0B-4D6B-A4B6-7DDBB33AB255}"/>
    <hyperlink ref="D622" r:id="rId1065" xr:uid="{2B383DF3-CDE7-4153-9F28-8FCD9931D2D6}"/>
    <hyperlink ref="E623" r:id="rId1066" xr:uid="{F12F8F97-3F20-4691-B3DC-C8A51CF00379}"/>
    <hyperlink ref="D623" r:id="rId1067" xr:uid="{A1BB4254-651B-49CB-B2CF-48FB463A39A4}"/>
    <hyperlink ref="E624" r:id="rId1068" xr:uid="{808E1134-56B1-43C0-B5BA-45890B8DEEFE}"/>
    <hyperlink ref="D624" r:id="rId1069" xr:uid="{2159CCB7-900A-48E4-825C-F1D71A55F361}"/>
    <hyperlink ref="E625" r:id="rId1070" xr:uid="{C7B53F54-1214-4D56-849B-873060498E1B}"/>
    <hyperlink ref="D625" r:id="rId1071" xr:uid="{F49D2CD3-4A83-4A90-AA07-3FC8A03E08AE}"/>
    <hyperlink ref="E627" r:id="rId1072" xr:uid="{5BC05F3C-FA96-4602-B1D6-B53EC44E1470}"/>
    <hyperlink ref="D627" r:id="rId1073" xr:uid="{6CE0FE07-A224-4138-9164-4806D337CA94}"/>
    <hyperlink ref="E628" r:id="rId1074" xr:uid="{D4A30AAC-0C0D-42E1-872F-EF89F2EF165B}"/>
    <hyperlink ref="D628" r:id="rId1075" xr:uid="{E8BE8F05-A05F-447B-A2E4-1E735BC0653B}"/>
    <hyperlink ref="E630" r:id="rId1076" xr:uid="{E047D2D5-82C6-491E-9BCA-5E24A8099353}"/>
    <hyperlink ref="D630" r:id="rId1077" xr:uid="{A7356F33-5627-48C0-8945-6620C412A517}"/>
    <hyperlink ref="E631" r:id="rId1078" xr:uid="{6C209A53-B0EA-4787-B5F0-ACC5B4F17668}"/>
    <hyperlink ref="D631" r:id="rId1079" xr:uid="{628A7965-A872-4858-8613-2888B39FDC27}"/>
    <hyperlink ref="E632" r:id="rId1080" xr:uid="{EB9F4F7C-C4BA-4813-A5B5-4BDA3479ACA0}"/>
    <hyperlink ref="D632" r:id="rId1081" xr:uid="{4F59E729-8776-426E-A34B-4A0F70A627BB}"/>
    <hyperlink ref="E633" r:id="rId1082" xr:uid="{5D0B2A83-CFBB-4C1E-839A-6C17B2C14EF1}"/>
    <hyperlink ref="D633" r:id="rId1083" xr:uid="{CD1693E9-1DE1-4F88-927D-01AE217438D3}"/>
    <hyperlink ref="E635" r:id="rId1084" xr:uid="{26D111F7-D8FF-46BE-BAA3-1E83EBAFEEE7}"/>
    <hyperlink ref="D635" r:id="rId1085" xr:uid="{F19AD696-5D5C-40B3-A6FB-0FB4EF78D44E}"/>
    <hyperlink ref="E636" r:id="rId1086" xr:uid="{2713C09C-536B-4515-BCF4-031737F44885}"/>
    <hyperlink ref="D636" r:id="rId1087" xr:uid="{1E2A7F20-3AA6-472E-9FA4-A67F8923A92D}"/>
    <hyperlink ref="E640" r:id="rId1088" xr:uid="{0AFCA9AE-9E89-4A28-80BA-AB0F7F6A32D5}"/>
    <hyperlink ref="D640" r:id="rId1089" xr:uid="{BADA9D48-6896-40AE-884F-1B17F9F0A121}"/>
    <hyperlink ref="E634" r:id="rId1090" xr:uid="{4D3A18FE-75CD-4A81-9404-A9437119066B}"/>
    <hyperlink ref="D634" r:id="rId1091" xr:uid="{374F4386-4E62-4FC6-8217-9C08F93F8CDC}"/>
    <hyperlink ref="E639" r:id="rId1092" xr:uid="{24513462-18EB-450C-850E-90E273510798}"/>
    <hyperlink ref="D639" r:id="rId1093" xr:uid="{EC437F88-1567-43DD-9D93-7306DCFBAFE2}"/>
    <hyperlink ref="E641" r:id="rId1094" xr:uid="{E13F53B5-6C45-482A-93CC-F05420C46891}"/>
    <hyperlink ref="D641" r:id="rId1095" xr:uid="{7F1F500D-74E4-4848-ADAD-ADE3EF85BD04}"/>
    <hyperlink ref="D642" r:id="rId1096" xr:uid="{4325BD99-F7A8-43C8-99AD-10FABCFDED74}"/>
    <hyperlink ref="E642" r:id="rId1097" xr:uid="{BD4D7A55-2DB2-470F-B51C-7B65416A1758}"/>
    <hyperlink ref="E643" r:id="rId1098" xr:uid="{40EBB5BD-980E-400C-A381-93B468378B1E}"/>
    <hyperlink ref="D643" r:id="rId1099" xr:uid="{ECCF9C76-E3E4-4167-90A1-99EE41B845CA}"/>
    <hyperlink ref="E645" r:id="rId1100" xr:uid="{849B8574-E3E0-4112-93FA-DB6951C7529A}"/>
    <hyperlink ref="D645" r:id="rId1101" xr:uid="{525B7AC3-EDE2-4ED7-8542-4AB2FECD8C05}"/>
    <hyperlink ref="E644" r:id="rId1102" xr:uid="{634B57CE-99EB-431D-B743-ED831DBB9760}"/>
    <hyperlink ref="D644" r:id="rId1103" xr:uid="{7BAE8F04-E0C9-46E6-84CB-2F5C367A5DBE}"/>
    <hyperlink ref="E646" r:id="rId1104" xr:uid="{12684A78-3C20-40CB-8363-DC4944D8B784}"/>
    <hyperlink ref="D646" r:id="rId1105" xr:uid="{DD17B19F-FE88-48C3-A473-44BFD2D17C57}"/>
    <hyperlink ref="E647" r:id="rId1106" xr:uid="{7A98E917-41E9-4D3F-B67E-284BA1BCD1F7}"/>
    <hyperlink ref="D647" r:id="rId1107" xr:uid="{53400990-8DF3-4C22-BCE6-565F6897E86D}"/>
    <hyperlink ref="E648" r:id="rId1108" xr:uid="{45E4D92E-F9F2-4217-AEAB-75E5F2A8922C}"/>
    <hyperlink ref="D648" r:id="rId1109" xr:uid="{E604E12B-41A4-4553-A665-88E27037FEAE}"/>
    <hyperlink ref="D650" r:id="rId1110" xr:uid="{C1DF267D-1A25-4D48-8F7A-CE2E81BCC0BB}"/>
    <hyperlink ref="E650" r:id="rId1111" xr:uid="{D8C58D59-2DAD-41AA-9C89-D051D86AAB14}"/>
    <hyperlink ref="E651" r:id="rId1112" xr:uid="{F9A98463-CDC2-4EE3-B0DD-F551CB0F5E54}"/>
    <hyperlink ref="D651" r:id="rId1113" xr:uid="{848ED434-58E1-4B05-9C6C-1C44F609D713}"/>
    <hyperlink ref="E649" r:id="rId1114" xr:uid="{28A91508-FDEA-4230-9380-C68E9EB56448}"/>
    <hyperlink ref="D649" r:id="rId1115" xr:uid="{569E1D65-CABB-4FAB-97A3-4A5A87EE0479}"/>
    <hyperlink ref="E652" r:id="rId1116" xr:uid="{D996D6A4-868F-414F-B03B-46BD652D664D}"/>
    <hyperlink ref="D652" r:id="rId1117" xr:uid="{50CE1B12-7D02-42BF-B123-7E996BC0645E}"/>
    <hyperlink ref="E653" r:id="rId1118" xr:uid="{517B4230-9FBB-485E-9203-B03C3657687A}"/>
    <hyperlink ref="D653" r:id="rId1119" xr:uid="{9A306F77-97B3-4363-A88C-F93C21E6443D}"/>
    <hyperlink ref="E654" r:id="rId1120" xr:uid="{1F8A51EA-FD96-4BC7-A47B-12A300382A4C}"/>
    <hyperlink ref="D654" r:id="rId1121" xr:uid="{DEBB2D37-85D3-4C57-BADD-2F6ACA8D1365}"/>
    <hyperlink ref="E657" r:id="rId1122" xr:uid="{2C692C71-2084-435F-A636-0F7C29AA6C23}"/>
    <hyperlink ref="D657" r:id="rId1123" xr:uid="{BFDF990D-0075-4E8F-877D-0011445CFD85}"/>
    <hyperlink ref="E658" r:id="rId1124" xr:uid="{CFE42FEB-F82A-4C90-A6A2-4006C268ABC8}"/>
    <hyperlink ref="D658" r:id="rId1125" xr:uid="{67096A3A-7FBC-4413-B98D-DF124C93D71B}"/>
    <hyperlink ref="E661" r:id="rId1126" xr:uid="{09A4118C-BC44-48AC-86E3-4362829ADDE4}"/>
    <hyperlink ref="D661" r:id="rId1127" xr:uid="{F6B20872-944D-4704-87D4-F07A984E576D}"/>
    <hyperlink ref="E663" r:id="rId1128" xr:uid="{CDD2760F-9122-4E9F-BE90-D627A188C08F}"/>
    <hyperlink ref="D663" r:id="rId1129" xr:uid="{045A8516-5249-4824-AC0E-9F3CE29B8AC1}"/>
    <hyperlink ref="E664" r:id="rId1130" xr:uid="{B786635A-9EE3-4C0F-A797-91679A285D3D}"/>
    <hyperlink ref="D664" r:id="rId1131" xr:uid="{1CE739AB-44BD-43AE-B26C-BE1BBACAE1DA}"/>
    <hyperlink ref="E665" r:id="rId1132" xr:uid="{650FF801-3950-41BC-9E11-88C49177FF82}"/>
    <hyperlink ref="D665" r:id="rId1133" xr:uid="{CA78C8B1-E261-475A-AD20-5FF68B10628F}"/>
    <hyperlink ref="E666" r:id="rId1134" xr:uid="{D4D2C43D-A6C3-410D-ABC3-7F807204E073}"/>
    <hyperlink ref="D666" r:id="rId1135" xr:uid="{28036531-0E88-4C11-9221-A995F3398D08}"/>
    <hyperlink ref="E667" r:id="rId1136" xr:uid="{C8E3B7B1-B7D0-4205-9DBF-74F40D4A68E7}"/>
    <hyperlink ref="E668" r:id="rId1137" xr:uid="{67D6394F-2744-49E9-87F4-2C70066D3E2D}"/>
    <hyperlink ref="D668" r:id="rId1138" xr:uid="{E49064BE-5ACB-4F76-953B-61F1F3B4173D}"/>
    <hyperlink ref="D669" r:id="rId1139" xr:uid="{91EFE5D3-8682-45EE-B9E5-C86742C57953}"/>
    <hyperlink ref="E669" r:id="rId1140" xr:uid="{A1EC6558-E6F8-4D18-B9A9-BBBCECA450C5}"/>
    <hyperlink ref="AA99" r:id="rId1141" xr:uid="{4EB68BBD-DF7F-4B07-9B0F-72F019BE1DF1}"/>
    <hyperlink ref="AA142" r:id="rId1142" xr:uid="{0F989E8C-4F88-467B-8F07-D6B526930B33}"/>
    <hyperlink ref="AA143" r:id="rId1143" xr:uid="{45DC31CF-F83D-40F8-9F77-8592A88D7F22}"/>
    <hyperlink ref="E142" r:id="rId1144" xr:uid="{B93467FB-3077-4062-948C-379449EB70CA}"/>
    <hyperlink ref="E143" r:id="rId1145" xr:uid="{34141503-C665-4A0C-91DA-DC6A63CA9510}"/>
    <hyperlink ref="AA156" r:id="rId1146" xr:uid="{8D4D99C8-736D-4EE7-A156-4AB3E90EAB0E}"/>
    <hyperlink ref="AA162" r:id="rId1147" xr:uid="{FFE5DB16-DD0B-4502-886F-212673C9B137}"/>
    <hyperlink ref="AA163" r:id="rId1148" xr:uid="{E30B3D28-21FC-49C8-B5CD-FB8C61945757}"/>
    <hyperlink ref="D49" r:id="rId1149" xr:uid="{E1AD3D7A-8BAD-4045-898D-488C4DEDE4EF}"/>
    <hyperlink ref="D596" r:id="rId1150" xr:uid="{33235BE3-47E4-4E46-B818-0B28D978C00C}"/>
    <hyperlink ref="D125" r:id="rId1151" xr:uid="{0C9B17BC-CF8F-4376-8967-7A759FA6F28F}"/>
    <hyperlink ref="E43" r:id="rId1152" xr:uid="{60C6427A-D5D5-44C5-9AB4-10444695B450}"/>
    <hyperlink ref="E264" r:id="rId1153" xr:uid="{980CAF27-64EA-48CC-B334-C54F3AFF2935}"/>
    <hyperlink ref="AA264" r:id="rId1154" xr:uid="{22EA9EE9-A7E0-40E9-9921-24F59E0DCAD4}"/>
    <hyperlink ref="E655" r:id="rId1155" xr:uid="{3DE688C2-E2B9-4F2F-B8F6-503D34E6835E}"/>
    <hyperlink ref="E259" r:id="rId1156" xr:uid="{6660D41D-799B-4A0E-A571-215DC6BC26F5}"/>
    <hyperlink ref="E424" r:id="rId1157" xr:uid="{EFB42FD6-5AC8-4A66-9481-6CD64695CC9B}"/>
    <hyperlink ref="E445" r:id="rId1158" xr:uid="{2D4A32D4-D6F6-4D8B-A5F1-D80B0922AB72}"/>
    <hyperlink ref="E466" r:id="rId1159" xr:uid="{53A36687-52E7-4D65-BF66-DCC0015419C9}"/>
    <hyperlink ref="E494" r:id="rId1160" xr:uid="{2378ACCD-D4C3-4B88-9447-8DB1B1DDA866}"/>
    <hyperlink ref="E260" r:id="rId1161" xr:uid="{68B9233A-C003-443A-A521-652164D3CDD6}"/>
    <hyperlink ref="E518" r:id="rId1162" xr:uid="{3F72E2E8-AE41-41FF-82A7-25EF85FBB92F}"/>
    <hyperlink ref="E261" r:id="rId1163" xr:uid="{017F78E7-6D32-4E1E-93D8-484CC3039E60}"/>
    <hyperlink ref="E95" r:id="rId1164" xr:uid="{0549275B-EB1D-448C-A355-EA2EBB27E362}"/>
    <hyperlink ref="D675" r:id="rId1165" xr:uid="{67D85E87-E063-47FD-880D-5888776E466C}"/>
    <hyperlink ref="D691" r:id="rId1166" xr:uid="{0A93721D-A937-458D-B0C9-62B0B1D74D27}"/>
    <hyperlink ref="D695" r:id="rId1167" xr:uid="{C257A038-1BB0-4A62-85C1-682318F78517}"/>
    <hyperlink ref="D688" r:id="rId1168" xr:uid="{2AA09FF5-FC57-45FE-8493-C0B50773075A}"/>
    <hyperlink ref="D700" r:id="rId1169" xr:uid="{FD917D68-07E7-417C-A90F-269B0F3BF468}"/>
    <hyperlink ref="D701" r:id="rId1170" xr:uid="{2484C189-72E6-4E8A-A503-E82E90E3F702}"/>
    <hyperlink ref="D732" r:id="rId1171" xr:uid="{824B3854-E2AE-41CB-BB24-845B8A34E89F}"/>
    <hyperlink ref="D747" r:id="rId1172" xr:uid="{F6C24855-C68D-4FED-B0DB-0AE319E85B6C}"/>
    <hyperlink ref="D710" r:id="rId1173" xr:uid="{C5A07F03-63EC-4A3A-99E0-C1BB9DC403E0}"/>
    <hyperlink ref="E742" r:id="rId1174" xr:uid="{9EB5A7F5-00CE-4E39-9C18-4D40516C8CCF}"/>
    <hyperlink ref="E659" r:id="rId1175" xr:uid="{993C7301-85E9-4CBA-BC4B-1A6B867A9750}"/>
    <hyperlink ref="C660" r:id="rId1176" xr:uid="{8A1EDA4C-71A2-4EAB-911D-AAD53C027E09}"/>
    <hyperlink ref="E744" r:id="rId1177" xr:uid="{A6B8E7EF-AA49-48DA-9230-AF6605BF3176}"/>
    <hyperlink ref="E446" r:id="rId1178" xr:uid="{5EBA2C66-73BD-425C-AB31-63F861CE90A5}"/>
    <hyperlink ref="C446" r:id="rId1179" xr:uid="{0BF94279-94A2-4C8C-909F-DC5873CBB272}"/>
    <hyperlink ref="D766" r:id="rId1180" xr:uid="{66C7E0AE-7A3D-4C11-9D0E-E754E4C0039C}"/>
    <hyperlink ref="D763" r:id="rId1181" xr:uid="{4FB07F80-1E5A-42F7-9DBC-824F8373D355}"/>
    <hyperlink ref="D758" r:id="rId1182" xr:uid="{46ACADFA-368A-40B1-9DC5-7C554A7BFF04}"/>
    <hyperlink ref="D759" r:id="rId1183" xr:uid="{90122FBB-BF73-4201-ADDD-380D91CC8090}"/>
    <hyperlink ref="D165" r:id="rId1184" xr:uid="{AB879C03-ECF0-49D1-808B-A1624522E832}"/>
    <hyperlink ref="D167" r:id="rId1185" xr:uid="{5016A458-EB92-49B8-B1BA-6E91E48120D6}"/>
    <hyperlink ref="D168" r:id="rId1186" xr:uid="{F7A617DC-1A9F-478E-9652-6C7DDE146784}"/>
    <hyperlink ref="D169" r:id="rId1187" xr:uid="{C6C1D9C0-A820-440F-BE3E-D81D223A7367}"/>
    <hyperlink ref="D170" r:id="rId1188" xr:uid="{C2FE24E3-88F8-42E7-9D6F-64F3839DA428}"/>
    <hyperlink ref="D171" r:id="rId1189" xr:uid="{D709364E-57D7-4389-BAD0-95C50B411A25}"/>
    <hyperlink ref="D172" r:id="rId1190" xr:uid="{E16F67F4-5F2A-4981-893A-377F00713A24}"/>
    <hyperlink ref="D173" r:id="rId1191" xr:uid="{9DC68FED-D2EA-4FD5-9B5C-359807C205B2}"/>
    <hyperlink ref="D174" r:id="rId1192" xr:uid="{1C086A1B-F348-452A-8E79-31F3D00DB0AE}"/>
    <hyperlink ref="D177" r:id="rId1193" xr:uid="{0AA8E665-8CAD-475A-81A0-272A8278C64F}"/>
    <hyperlink ref="D178" r:id="rId1194" xr:uid="{EDD4843F-EE6F-41EB-B77E-BE19F5BDED55}"/>
    <hyperlink ref="D179" r:id="rId1195" xr:uid="{3354057D-9E6C-4B6D-89E2-CB12411C6FCF}"/>
    <hyperlink ref="D193" r:id="rId1196" xr:uid="{0525243B-F48A-43E6-9A90-BD45C928F6D9}"/>
    <hyperlink ref="D180" r:id="rId1197" xr:uid="{03734A5C-FAF9-492F-9E52-F2C0C3A2674C}"/>
    <hyperlink ref="D182" r:id="rId1198" xr:uid="{2D56854A-8611-45CA-86D4-398775D76296}"/>
    <hyperlink ref="D183" r:id="rId1199" xr:uid="{A70124D7-DB8D-4699-944C-076DC1DC9718}"/>
    <hyperlink ref="D184" r:id="rId1200" xr:uid="{A8B6A221-D66E-4489-9441-CE20FCAB423F}"/>
    <hyperlink ref="D185" r:id="rId1201" xr:uid="{FA7C84D3-CD18-45F2-8B05-B17CB09FCC16}"/>
    <hyperlink ref="D189" r:id="rId1202" xr:uid="{0CC26F0A-661A-465C-A4A2-E22C6EE15534}"/>
    <hyperlink ref="D190" r:id="rId1203" xr:uid="{E952DC8B-7DF0-4E53-9C32-3BB91A139A2F}"/>
    <hyperlink ref="D191" r:id="rId1204" xr:uid="{9B320AA9-1A44-4FFE-8CCE-88D541501E53}"/>
    <hyperlink ref="D194" r:id="rId1205" xr:uid="{B627F788-5CD0-44B1-B0F0-10B229E9BFEA}"/>
    <hyperlink ref="D195" r:id="rId1206" xr:uid="{0016459D-7429-4626-BF10-9737EB40B7D6}"/>
    <hyperlink ref="D196" r:id="rId1207" xr:uid="{FD62FA06-07C8-497E-A493-97CA62BC5973}"/>
    <hyperlink ref="D197" r:id="rId1208" xr:uid="{41E2528D-6433-49EB-8A0A-82E890B676A0}"/>
    <hyperlink ref="D198" r:id="rId1209" xr:uid="{92949AB1-CAF4-4CEB-91AF-9DF0BC02A1EF}"/>
    <hyperlink ref="D244" r:id="rId1210" xr:uid="{BD8FB9C5-AE37-483E-9CB9-EC0757DC03C6}"/>
    <hyperlink ref="D246" r:id="rId1211" xr:uid="{EC51EE7E-23E9-4D8B-B8F9-F5F53CF95D60}"/>
    <hyperlink ref="D272" r:id="rId1212" xr:uid="{DE9D4600-BD6D-48F8-92B9-5B15953C1221}"/>
    <hyperlink ref="D267" r:id="rId1213" xr:uid="{82BA6A6D-EEA6-46F1-9E25-03FE146E6BC6}"/>
    <hyperlink ref="D308" r:id="rId1214" xr:uid="{444C77EB-9B27-44FC-A3F6-F86EDE14D7A5}"/>
    <hyperlink ref="D325" r:id="rId1215" xr:uid="{2355CB8A-EE9C-4524-A975-F394839695CA}"/>
    <hyperlink ref="D329" r:id="rId1216" xr:uid="{399D51AE-9EC1-4C5D-B706-5E0642CD5370}"/>
    <hyperlink ref="D330" r:id="rId1217" xr:uid="{FF75969F-6027-43C0-8758-25A7E5C402F0}"/>
    <hyperlink ref="D331" r:id="rId1218" xr:uid="{A6F9E2AB-B8AA-4F6E-A074-CD0F4192AFE6}"/>
    <hyperlink ref="D335" r:id="rId1219" xr:uid="{5900897A-77BB-4120-A5D1-F987D05D8656}"/>
    <hyperlink ref="D336" r:id="rId1220" xr:uid="{90E8A764-67C0-4124-B26F-43DFA6BC73FF}"/>
    <hyperlink ref="D338" r:id="rId1221" xr:uid="{73DA4152-BA01-439F-A46D-DF8FAA87415D}"/>
    <hyperlink ref="D334" r:id="rId1222" xr:uid="{47BEE5B6-C682-4A2F-B7C8-CB169F4B8BD9}"/>
    <hyperlink ref="D340" r:id="rId1223" xr:uid="{2DFB94EF-EF92-4E62-A98E-3310428697E7}"/>
    <hyperlink ref="D342" r:id="rId1224" xr:uid="{9D01526E-D72D-496F-ABEF-43A8A8D072A6}"/>
    <hyperlink ref="D343" r:id="rId1225" xr:uid="{7A396333-62FB-42F8-87D5-A8F60E1AC75B}"/>
    <hyperlink ref="D347" r:id="rId1226" xr:uid="{ECFA703C-6447-42A5-9A4D-6835671AA4FB}"/>
    <hyperlink ref="D352" r:id="rId1227" xr:uid="{9BFDACEA-23C1-426A-851B-984B0637CBF7}"/>
    <hyperlink ref="D353" r:id="rId1228" xr:uid="{1F828866-F7A9-4316-8C63-CFC88305475F}"/>
    <hyperlink ref="D357" r:id="rId1229" xr:uid="{46040F2A-3834-45D8-B1CE-1B351C00F95A}"/>
    <hyperlink ref="D358" r:id="rId1230" xr:uid="{9E65BC27-145F-4FE3-97E2-38CE0C753D4B}"/>
    <hyperlink ref="D359" r:id="rId1231" xr:uid="{52E40DF6-68A6-4831-AFFA-858B4CBFBBF3}"/>
    <hyperlink ref="D361" r:id="rId1232" xr:uid="{F3EA5058-D11A-4A15-B39F-BE0097A9CCF2}"/>
    <hyperlink ref="D364" r:id="rId1233" xr:uid="{B97EC389-5848-4C8B-8D6F-B7C6489E2F18}"/>
    <hyperlink ref="D366" r:id="rId1234" xr:uid="{142B9C42-E2FC-42CE-A0EA-ECF0E0CD6ADB}"/>
    <hyperlink ref="D367" r:id="rId1235" xr:uid="{829F6CEE-A8A3-4A85-91C3-29E532B7DDB6}"/>
    <hyperlink ref="D384" r:id="rId1236" xr:uid="{C0076419-E71C-426D-BB61-4984F6CB672D}"/>
    <hyperlink ref="D385" r:id="rId1237" xr:uid="{3AD1AC56-45E4-47C2-B353-57E3936F4D17}"/>
    <hyperlink ref="D387" r:id="rId1238" xr:uid="{77641158-A544-4979-927C-376DC32EA5E9}"/>
    <hyperlink ref="D389" r:id="rId1239" xr:uid="{914C4261-4805-4629-87CC-062803C44D87}"/>
    <hyperlink ref="D390" r:id="rId1240" xr:uid="{D2C62BEC-3D93-4EFB-87AB-BEECD719170C}"/>
    <hyperlink ref="D395" r:id="rId1241" xr:uid="{7992CA7D-DF20-46D7-BAAC-48F11B2585BE}"/>
    <hyperlink ref="D399" r:id="rId1242" xr:uid="{764F1A08-F4D8-41CC-A4E4-8F06ED4A5E73}"/>
    <hyperlink ref="D401" r:id="rId1243" xr:uid="{CA876E70-AD11-407A-A1E9-C75E881E17BF}"/>
    <hyperlink ref="D403" r:id="rId1244" xr:uid="{46973D10-848F-408B-BCA4-58D01A6D34AC}"/>
    <hyperlink ref="D109" r:id="rId1245" xr:uid="{969555F6-1A8C-47C1-AD65-ECB94E4B8230}"/>
    <hyperlink ref="D110" r:id="rId1246" xr:uid="{812A60E8-9119-4B15-9341-B425FC0FB508}"/>
    <hyperlink ref="D112" r:id="rId1247" xr:uid="{97EF2439-EC01-4D08-8603-A9488BE3A924}"/>
    <hyperlink ref="D113" r:id="rId1248" xr:uid="{EC9B0ABF-B4AE-4EE7-A0B1-39298AE0D921}"/>
    <hyperlink ref="D116" r:id="rId1249" xr:uid="{A69F9FD0-5F2B-4ABD-9AAF-3262180975C9}"/>
    <hyperlink ref="D117" r:id="rId1250" xr:uid="{F90E1276-647C-4166-ADED-70819E84E273}"/>
    <hyperlink ref="D118" r:id="rId1251" xr:uid="{3228754C-1A79-4770-B6BA-62005D52C1BF}"/>
    <hyperlink ref="D119" r:id="rId1252" xr:uid="{020194D2-F72A-4760-9C4B-429244166390}"/>
    <hyperlink ref="D120" r:id="rId1253" xr:uid="{730B60EE-E0A2-4FD1-A5F4-4C7C45CD9340}"/>
    <hyperlink ref="D121" r:id="rId1254" xr:uid="{B622B925-1909-4ACA-A5C1-D08BF91D3449}"/>
    <hyperlink ref="D3" r:id="rId1255" xr:uid="{FAEDDD4C-80EC-4160-A740-B04F21589CAA}"/>
    <hyperlink ref="D4" r:id="rId1256" xr:uid="{1011AFB9-9F0A-4D27-927F-8A0153F88BE6}"/>
    <hyperlink ref="D5" r:id="rId1257" xr:uid="{E7486734-7098-4C7C-99E4-2741539BAB46}"/>
    <hyperlink ref="D6" r:id="rId1258" xr:uid="{8062FA68-8BC4-4586-B44B-DF04BF0E7793}"/>
    <hyperlink ref="D7" r:id="rId1259" xr:uid="{6D2E75CE-9F71-4611-A67D-BF93F9894896}"/>
    <hyperlink ref="D8" r:id="rId1260" xr:uid="{9FBEACC4-A4CE-4FC9-8866-A327ED28ACB1}"/>
    <hyperlink ref="D9" r:id="rId1261" xr:uid="{7020C7DB-7274-4A51-BFFA-88A4D68CA321}"/>
    <hyperlink ref="D10" r:id="rId1262" xr:uid="{37C2C3AF-BCAC-4206-A922-B5E4258A4803}"/>
    <hyperlink ref="D11" r:id="rId1263" xr:uid="{DF239DFE-1208-45CF-886A-0FAEC02DFEF6}"/>
    <hyperlink ref="D14" r:id="rId1264" xr:uid="{823FE3AD-E37C-4FDC-A21E-7789B085EDD5}"/>
    <hyperlink ref="D16" r:id="rId1265" xr:uid="{C772ED8B-19DB-4A69-8867-24CB66EBC17C}"/>
    <hyperlink ref="D17" r:id="rId1266" xr:uid="{DBAED23E-DDBC-4A9F-99E0-8F97EEA1F867}"/>
    <hyperlink ref="D19" r:id="rId1267" xr:uid="{16A5777B-13EC-41BD-A6D3-24706CF431AE}"/>
    <hyperlink ref="D21" r:id="rId1268" xr:uid="{8C625CF9-57A7-4230-8285-62F25475D6E5}"/>
    <hyperlink ref="D24" r:id="rId1269" xr:uid="{DED11645-4A33-4E6B-AD44-36F25DDF83E9}"/>
    <hyperlink ref="D27" r:id="rId1270" xr:uid="{7DD16D56-7490-4F86-A968-07552C454829}"/>
    <hyperlink ref="D28" r:id="rId1271" xr:uid="{F591355B-692D-4123-A317-361A9774C7E0}"/>
    <hyperlink ref="D29" r:id="rId1272" xr:uid="{DA33359E-F261-405B-A138-75BD9D740A80}"/>
    <hyperlink ref="D31" r:id="rId1273" xr:uid="{C73137FA-0E36-4753-BE3D-CDCD4A4D4FB4}"/>
    <hyperlink ref="D32" r:id="rId1274" xr:uid="{E2C415ED-B5CA-4353-A160-CF638311D536}"/>
    <hyperlink ref="D35" r:id="rId1275" xr:uid="{68974A05-F905-43A7-B9F0-204D37FA1F44}"/>
    <hyperlink ref="D36" r:id="rId1276" xr:uid="{87E0B845-3534-46F6-B249-4F2972FE66D4}"/>
    <hyperlink ref="D38" r:id="rId1277" xr:uid="{21E1A8C7-6A56-4121-A0E1-D0E0443151FC}"/>
    <hyperlink ref="D40" r:id="rId1278" xr:uid="{CBA5866F-20C8-498C-BC5A-9E96789181E5}"/>
    <hyperlink ref="D41" r:id="rId1279" xr:uid="{0B1CD9ED-197D-4B3C-9066-043E74779404}"/>
    <hyperlink ref="D44" r:id="rId1280" xr:uid="{3086C5D5-E282-47F3-9A4A-2FBD8D27691F}"/>
    <hyperlink ref="D47" r:id="rId1281" xr:uid="{176649DC-5AD5-4A9D-8174-953E3C4625BC}"/>
    <hyperlink ref="D48" r:id="rId1282" xr:uid="{0C9D4F89-C0EC-4927-83DA-CEABAD78AA0F}"/>
    <hyperlink ref="D50" r:id="rId1283" xr:uid="{E13A2D08-C429-4554-8781-D1E027D62A01}"/>
    <hyperlink ref="D51" r:id="rId1284" xr:uid="{787AD143-E672-4E9B-B1BB-895C29C03128}"/>
    <hyperlink ref="D52" r:id="rId1285" xr:uid="{14917226-CAD2-42CB-8C52-7616D93F885B}"/>
    <hyperlink ref="D53" r:id="rId1286" xr:uid="{83973276-1D31-45FD-9FFB-F6461C4DDE00}"/>
    <hyperlink ref="D55" r:id="rId1287" xr:uid="{C67C93D3-E262-4AAB-B292-66719161D409}"/>
    <hyperlink ref="D69" r:id="rId1288" xr:uid="{262D72C1-BFE9-4BB8-88AB-FD47B82718FF}"/>
    <hyperlink ref="D71" r:id="rId1289" xr:uid="{A3FD6F60-604B-4C70-A196-94F74D19CD9F}"/>
    <hyperlink ref="D72" r:id="rId1290" xr:uid="{E4001948-D2FC-46A2-A8DC-ED2AFFB6EFD9}"/>
    <hyperlink ref="D74" r:id="rId1291" xr:uid="{AFE43B15-7687-4FC7-97A8-630C95307DB7}"/>
    <hyperlink ref="D75" r:id="rId1292" xr:uid="{6BE38F32-7C5F-4E2A-93E4-917234D2E878}"/>
    <hyperlink ref="D76" r:id="rId1293" xr:uid="{E917F2E6-2B2D-4205-88E9-954292B70342}"/>
    <hyperlink ref="D77" r:id="rId1294" xr:uid="{7D7D61CB-D073-4468-A8A9-DACE6C8CC468}"/>
    <hyperlink ref="D78" r:id="rId1295" xr:uid="{EC500CD6-2A98-4CAF-ADE7-CAE34F1F9D9F}"/>
    <hyperlink ref="D79" r:id="rId1296" xr:uid="{C851B117-86A5-4A60-8950-17CD11FD5CFB}"/>
    <hyperlink ref="D80" r:id="rId1297" xr:uid="{739E0147-F77F-4192-8FDD-3016E2D97986}"/>
    <hyperlink ref="D81" r:id="rId1298" xr:uid="{9ECD2A52-DA4A-4CBB-8A5B-08A4524D9980}"/>
    <hyperlink ref="D83" r:id="rId1299" xr:uid="{8E28ECB9-D125-4D9A-8305-7CE114941A8A}"/>
    <hyperlink ref="D84" r:id="rId1300" xr:uid="{86541869-33C7-4B24-8ABE-1F790928631E}"/>
    <hyperlink ref="D85" r:id="rId1301" xr:uid="{5B4E4987-97C9-4806-9757-0C29D94A2E38}"/>
    <hyperlink ref="D87" r:id="rId1302" xr:uid="{44AEDC3C-34C1-4A49-9407-4AC023CF5A75}"/>
    <hyperlink ref="D88" r:id="rId1303" xr:uid="{BFD52A60-7CB8-4086-8F31-F1310CD4493C}"/>
    <hyperlink ref="D89" r:id="rId1304" xr:uid="{504BCC3A-731C-4E26-AAD8-43599B347F49}"/>
    <hyperlink ref="D91" r:id="rId1305" xr:uid="{54ED847F-DF73-4C31-A842-120A31142E65}"/>
    <hyperlink ref="D92" r:id="rId1306" xr:uid="{C0537312-5D66-4049-9E9A-5ACC281B528A}"/>
    <hyperlink ref="D93" r:id="rId1307" xr:uid="{4F86DDE9-2AE0-4E01-9232-F0D3CADA5745}"/>
    <hyperlink ref="D94" r:id="rId1308" xr:uid="{8C303929-EB60-436C-9920-A94D3B08F4A2}"/>
    <hyperlink ref="D199" r:id="rId1309" xr:uid="{82BB3DBB-C8D4-42EB-8D98-D6246048C234}"/>
    <hyperlink ref="D200" r:id="rId1310" xr:uid="{3D44A92D-1F8A-4BE8-B684-65B330006943}"/>
    <hyperlink ref="D201" r:id="rId1311" xr:uid="{C82AA9A6-DD91-4F08-9633-312E2688DEFC}"/>
    <hyperlink ref="D202" r:id="rId1312" xr:uid="{60905FE9-1EEC-4326-A10B-26D51E7F17BC}"/>
    <hyperlink ref="D203" r:id="rId1313" xr:uid="{7E9C3EAD-58BE-45D7-ABD1-0262558F09CC}"/>
    <hyperlink ref="D204" r:id="rId1314" xr:uid="{F090733E-3BEF-47C6-B87A-DACCBBECB76D}"/>
    <hyperlink ref="D205" r:id="rId1315" xr:uid="{1E5F115B-EAA1-43F1-B280-1E9FF59FEAA8}"/>
    <hyperlink ref="D206" r:id="rId1316" xr:uid="{3390DF18-DD52-47D0-BBF8-E46CF7CFE56F}"/>
    <hyperlink ref="D209" r:id="rId1317" xr:uid="{CD26B1FD-A698-43EA-A893-2E88A7891FFC}"/>
    <hyperlink ref="D207" r:id="rId1318" xr:uid="{94478E86-7B26-4A05-9BC5-B82D0480F911}"/>
    <hyperlink ref="D210" r:id="rId1319" xr:uid="{97272753-33F1-466D-9604-2431A492DC3C}"/>
    <hyperlink ref="D212" r:id="rId1320" xr:uid="{BD082E20-C2E5-4A6B-973A-D0C54B23752C}"/>
    <hyperlink ref="D214" r:id="rId1321" xr:uid="{B06725F6-7DEF-4B42-AE3B-28BC2383A13F}"/>
    <hyperlink ref="D216" r:id="rId1322" xr:uid="{63FBFEED-8F40-4514-A6DD-E22A81B1B344}"/>
    <hyperlink ref="D217" r:id="rId1323" xr:uid="{84CD8E6E-EF87-4FAD-BFCC-76B99CF8E964}"/>
    <hyperlink ref="D218" r:id="rId1324" xr:uid="{88D55CF6-F165-4ADB-BE94-E7D981DA72BA}"/>
    <hyperlink ref="D219" r:id="rId1325" xr:uid="{8AD55C1A-8294-488C-993C-F15DD5531BBE}"/>
    <hyperlink ref="D221" r:id="rId1326" xr:uid="{D6045E19-46B9-4703-8EFF-D39CA508388C}"/>
    <hyperlink ref="D222" r:id="rId1327" xr:uid="{0635E3E8-C55F-436D-B801-0BAF53C163F7}"/>
    <hyperlink ref="D223" r:id="rId1328" xr:uid="{ADC1D89F-7BC0-4044-A8E7-03439E4B19B6}"/>
    <hyperlink ref="D224" r:id="rId1329" xr:uid="{B4034654-9952-4A1E-B1CC-6C98AC47F6F8}"/>
    <hyperlink ref="D225" r:id="rId1330" xr:uid="{7B9C921F-E115-4F45-9A41-775A25195FAB}"/>
    <hyperlink ref="D226" r:id="rId1331" xr:uid="{3A8CA233-F78B-4080-9412-6232B44092A1}"/>
    <hyperlink ref="D227" r:id="rId1332" xr:uid="{51064DE9-8784-47EF-AD58-32504575A768}"/>
    <hyperlink ref="D368" r:id="rId1333" xr:uid="{24784005-E406-4E49-9A9C-076C22CF6CD8}"/>
    <hyperlink ref="D369" r:id="rId1334" xr:uid="{5764E08A-F3FC-40E6-B99A-6A68361D64B8}"/>
    <hyperlink ref="D406" r:id="rId1335" xr:uid="{950109C9-CD12-4D57-8C50-F67A2A6E4E36}"/>
    <hyperlink ref="D407" r:id="rId1336" xr:uid="{0D8775B7-4A98-484F-AC21-C46A40FD39A3}"/>
    <hyperlink ref="D408" r:id="rId1337" xr:uid="{C9124347-A798-49A3-A451-9B0EDFF4AD7E}"/>
    <hyperlink ref="D409" r:id="rId1338" xr:uid="{F08695D5-7752-4A15-AD39-D4D3C052D654}"/>
    <hyperlink ref="D410" r:id="rId1339" xr:uid="{F406BA3A-CB04-4633-9619-EF9D5A0A2A88}"/>
    <hyperlink ref="D411" r:id="rId1340" xr:uid="{24E832CA-7BC5-4675-BA9E-8B6F5CA2F4D4}"/>
    <hyperlink ref="D413" r:id="rId1341" xr:uid="{2180BADF-B992-4470-B26C-3CD514C61434}"/>
    <hyperlink ref="D414" r:id="rId1342" xr:uid="{6C769824-45FC-4017-8B79-915D358A3557}"/>
    <hyperlink ref="D415" r:id="rId1343" xr:uid="{96EA51C9-C470-421C-8A90-219D049FE2EA}"/>
    <hyperlink ref="D417" r:id="rId1344" xr:uid="{E5D286D7-DA11-4510-997D-2E89E2D7F93B}"/>
    <hyperlink ref="D418" r:id="rId1345" xr:uid="{B51D7D29-8D29-4D29-B049-E1EE4EE9F129}"/>
    <hyperlink ref="D419" r:id="rId1346" xr:uid="{18CDE1DC-9740-4E60-8C16-4192524EC894}"/>
    <hyperlink ref="D420" r:id="rId1347" xr:uid="{C00D569D-5CBF-48E1-B021-BA70F272E1CA}"/>
    <hyperlink ref="D423" r:id="rId1348" xr:uid="{E67EAB0D-FD1A-48B6-B0CF-E60B91CD13A0}"/>
    <hyperlink ref="D425" r:id="rId1349" xr:uid="{4FBE19C8-C840-4715-8713-F684694DE86C}"/>
    <hyperlink ref="D426" r:id="rId1350" xr:uid="{C0C20E06-AD54-4289-B55E-ECA5684F9D38}"/>
    <hyperlink ref="D427" r:id="rId1351" xr:uid="{C4AB9563-38FB-40AE-9C34-22644113EC29}"/>
    <hyperlink ref="D429" r:id="rId1352" xr:uid="{112D42C1-4E39-44D3-8937-404A762F1417}"/>
    <hyperlink ref="D434" r:id="rId1353" xr:uid="{4F1814BA-DE0B-4087-BE66-2E75994FA4F5}"/>
    <hyperlink ref="D436" r:id="rId1354" xr:uid="{6D684831-A391-45FF-97F0-62CE64624EF8}"/>
    <hyperlink ref="D437" r:id="rId1355" xr:uid="{D45F1B78-181A-4C81-ABDB-2CDC5C82F99D}"/>
    <hyperlink ref="D447" r:id="rId1356" xr:uid="{DA09E507-050D-46F9-AE86-C5C477150B98}"/>
    <hyperlink ref="D268" r:id="rId1357" xr:uid="{E0BFEF9C-C5A9-4F69-83ED-4C4D2E0781B5}"/>
    <hyperlink ref="D460" r:id="rId1358" xr:uid="{D07D1F32-D4DC-40E9-BC42-75547AE6CE81}"/>
    <hyperlink ref="D536" r:id="rId1359" xr:uid="{3C990661-D82B-46B7-A547-7D665115AA13}"/>
    <hyperlink ref="D656" r:id="rId1360" xr:uid="{E0EAFCAA-F800-417C-AA7F-F518099347F6}"/>
    <hyperlink ref="D671" r:id="rId1361" xr:uid="{CEBAF573-382C-44DF-B46C-8D5D6FE6D8EE}"/>
    <hyperlink ref="D699" r:id="rId1362" xr:uid="{21E59BB6-BCBA-4089-B58A-95A77B3C93BA}"/>
    <hyperlink ref="D709" r:id="rId1363" xr:uid="{121A440F-09C3-4004-8C7F-07B7C3DCB0A3}"/>
    <hyperlink ref="D731" r:id="rId1364" xr:uid="{33C7D5DA-64E8-4933-B8C1-3E5B1F966057}"/>
    <hyperlink ref="E345" r:id="rId1365" xr:uid="{E143B6D5-87E1-4B81-8427-91FF99E8FBE0}"/>
    <hyperlink ref="D345" r:id="rId1366" xr:uid="{736CAE5F-B323-4D90-8339-233AB7388123}"/>
    <hyperlink ref="E346" r:id="rId1367" xr:uid="{29381565-CA9D-4B8E-BB67-E4E0CE16E2D6}"/>
    <hyperlink ref="D346" r:id="rId1368" xr:uid="{C64A82E1-7E74-44C8-AEA3-67BBCCD31A04}"/>
    <hyperlink ref="D734" r:id="rId1369" xr:uid="{3CC19033-9877-4077-9EDE-A67CBFAAFCFC}"/>
    <hyperlink ref="E355" r:id="rId1370" xr:uid="{862BC179-9DF7-450B-B092-6FFF9803FBE5}"/>
    <hyperlink ref="D355" r:id="rId1371" xr:uid="{41C34E4F-CE40-4437-B961-67ACEA7329CC}"/>
    <hyperlink ref="E548" r:id="rId1372" xr:uid="{14EC0C84-4900-4691-B198-0C587D1B1E9F}"/>
    <hyperlink ref="D548" r:id="rId1373" xr:uid="{453D3A22-2BB0-43B8-8668-B0614FB53D5E}"/>
    <hyperlink ref="E450" r:id="rId1374" xr:uid="{AB1FD58E-0D54-4D8A-8F5B-852166C0B7BA}"/>
    <hyperlink ref="D450" r:id="rId1375" xr:uid="{1070279D-FEB3-4157-9F8E-3D382B577074}"/>
    <hyperlink ref="E549" r:id="rId1376" xr:uid="{7550F21F-1115-4689-966D-E2B675797046}"/>
    <hyperlink ref="D549" r:id="rId1377" xr:uid="{1D46EAF5-3822-47C9-859F-623818D170E6}"/>
    <hyperlink ref="E749" r:id="rId1378" xr:uid="{16EEFDAA-2C47-4A3B-826D-434D62B21202}"/>
    <hyperlink ref="E594" r:id="rId1379" xr:uid="{604FB610-8C87-49B8-86A6-69F3597BA12A}"/>
    <hyperlink ref="D683" r:id="rId1380" xr:uid="{566B19DE-7A60-48AA-B479-4044677B0533}"/>
    <hyperlink ref="E683" r:id="rId1381" xr:uid="{A2DEF338-4578-4070-A791-3A4A02BE1B56}"/>
    <hyperlink ref="D33" r:id="rId1382" xr:uid="{C1900323-113F-4265-8EBD-418FF7F057CC}"/>
    <hyperlink ref="E33" r:id="rId1383" xr:uid="{8A090737-FBE1-46EE-857A-FE0961DB2085}"/>
    <hyperlink ref="D34" r:id="rId1384" xr:uid="{9C9B95F7-F6A2-4302-BFE6-DA5DEC5E82F4}"/>
    <hyperlink ref="E34" r:id="rId1385" xr:uid="{8FACFF17-ED61-44E1-9A58-6A90AD6C8D74}"/>
    <hyperlink ref="E514" r:id="rId1386" xr:uid="{26DD9393-6347-4F60-A18B-BE6E20AB4C59}"/>
    <hyperlink ref="D514" r:id="rId1387" xr:uid="{C0A562F1-5291-4ECE-9855-62F4B02327F5}"/>
    <hyperlink ref="E626" r:id="rId1388" xr:uid="{86883A91-B116-475F-A9FD-D4791ED8BCCB}"/>
    <hyperlink ref="D626" r:id="rId1389" xr:uid="{2E98684E-550B-4B84-8A1A-18A01996F0F3}"/>
    <hyperlink ref="E257" r:id="rId1390" xr:uid="{52860947-728E-48BF-9EC2-3A2AEFBD3941}"/>
    <hyperlink ref="E134" r:id="rId1391" xr:uid="{36271D97-58F8-4754-B351-ED0D2C4D57CA}"/>
    <hyperlink ref="D134" r:id="rId1392" xr:uid="{86162E68-629E-42F2-90C1-F6813FABEAFC}"/>
    <hyperlink ref="E608" r:id="rId1393" xr:uid="{3B6242A3-91ED-40A7-9969-F60F22B9B08F}"/>
    <hyperlink ref="D608" r:id="rId1394" xr:uid="{970AF7D3-DA80-44A3-AB31-377275C4BC7B}"/>
    <hyperlink ref="E18" r:id="rId1395" xr:uid="{54C1E42F-DE8D-46D0-A648-CFB0E7115299}"/>
    <hyperlink ref="D18" r:id="rId1396" xr:uid="{90F73DD4-F793-4A56-8248-819F240A85EA}"/>
    <hyperlink ref="E26" r:id="rId1397" xr:uid="{A7457A9E-C933-4D1C-9E6D-C7EE0FEEAF20}"/>
    <hyperlink ref="D26" r:id="rId1398" xr:uid="{13790E12-FB1F-4194-A701-20F26EC8206F}"/>
    <hyperlink ref="D30" r:id="rId1399" xr:uid="{E66EE80B-4345-4A4D-8731-410578150A6C}"/>
    <hyperlink ref="E30" r:id="rId1400" xr:uid="{3BDA80D7-8A4D-431C-8FA1-FCD66473F979}"/>
    <hyperlink ref="D39" r:id="rId1401" xr:uid="{50CE1766-A99B-48EC-A911-8F340FE03851}"/>
    <hyperlink ref="E39" r:id="rId1402" xr:uid="{F453259C-C123-429C-8971-D23245597F59}"/>
    <hyperlink ref="D124" r:id="rId1403" xr:uid="{E714ED81-C1BD-4E9D-8F5E-1621125F85A4}"/>
    <hyperlink ref="E124" r:id="rId1404" xr:uid="{EDA7D2CC-75AA-47D8-AAD2-770655076674}"/>
    <hyperlink ref="E98" r:id="rId1405" xr:uid="{26EF643B-24EA-4A5D-B138-3CB5CC0DC347}"/>
    <hyperlink ref="D98" r:id="rId1406" xr:uid="{1AF53977-3267-4873-A027-05C33D744C07}"/>
    <hyperlink ref="E114" r:id="rId1407" xr:uid="{0A4DF38D-1ED3-48FC-A78B-FD3ACD0D77DF}"/>
    <hyperlink ref="D248" r:id="rId1408" xr:uid="{68267D1F-3401-4F34-8427-635644088F6E}"/>
    <hyperlink ref="E248" r:id="rId1409" xr:uid="{291DE13F-65C8-4D5D-B384-53148B9949FE}"/>
    <hyperlink ref="E251" r:id="rId1410" xr:uid="{7A6F8921-A62D-4BDD-88FF-CC0BE97619FB}"/>
    <hyperlink ref="E281" r:id="rId1411" xr:uid="{878BE550-00EF-44C5-9047-0D63ED5141E2}"/>
    <hyperlink ref="E282" r:id="rId1412" xr:uid="{BDEFCA63-0499-426E-812D-F110375AD4BE}"/>
    <hyperlink ref="D282" r:id="rId1413" xr:uid="{0E1190B5-BDC9-4475-BE75-14B26F62D1B0}"/>
    <hyperlink ref="E291" r:id="rId1414" xr:uid="{1F2728FE-C401-48E3-BF11-D66EC1F4AC66}"/>
    <hyperlink ref="D291" r:id="rId1415" xr:uid="{B2C62D9B-8F23-4790-9C16-E535AE38E904}"/>
    <hyperlink ref="D313" r:id="rId1416" xr:uid="{E9B940BD-5BB7-4444-9F6A-F521F8F87B8C}"/>
    <hyperlink ref="E313" r:id="rId1417" xr:uid="{A356B5ED-FFB5-418D-972B-7577FA178326}"/>
    <hyperlink ref="D315" r:id="rId1418" xr:uid="{056274C3-2ED5-4375-B20F-B4D0E855F4DE}"/>
    <hyperlink ref="E315" r:id="rId1419" xr:uid="{DB44E08E-403B-45A4-ADB1-C332F4C74AA1}"/>
    <hyperlink ref="E317" r:id="rId1420" xr:uid="{49C01566-1964-44C7-9BE6-CF74875C7A68}"/>
    <hyperlink ref="E393" r:id="rId1421" xr:uid="{4D76DA84-0A94-42D9-B3C9-A09EF651DF28}"/>
    <hyperlink ref="E442" r:id="rId1422" xr:uid="{B8FA4E8C-5ECC-4075-8D84-EFC6FB0ACF75}"/>
    <hyperlink ref="E430" r:id="rId1423" xr:uid="{C8C65408-B27A-4DF5-9700-59DF48F73D47}"/>
    <hyperlink ref="E465" r:id="rId1424" xr:uid="{CBDBBF91-5A11-4C6C-9317-393FFC66666A}"/>
    <hyperlink ref="D465" r:id="rId1425" xr:uid="{1BB08C24-8D26-4698-B21D-75230DA03DE8}"/>
    <hyperlink ref="E501" r:id="rId1426" xr:uid="{DDF3EB74-3608-49D8-B95E-E386731B06A2}"/>
    <hyperlink ref="D501" r:id="rId1427" xr:uid="{9DC86157-4438-4B26-B60A-1464EA6A6704}"/>
    <hyperlink ref="E505" r:id="rId1428" xr:uid="{21E64DCA-8CD8-4EF5-AFBE-E20C3EE113F8}"/>
    <hyperlink ref="D529" r:id="rId1429" xr:uid="{EB3F91F1-EEB9-48C4-9492-55A1DDD3E862}"/>
    <hyperlink ref="E529" r:id="rId1430" xr:uid="{988C342F-75A5-463E-B448-9C8E42FB2647}"/>
    <hyperlink ref="E486" r:id="rId1431" xr:uid="{D8B5BC7B-4B8D-4D4A-AB5C-911D096553F5}"/>
    <hyperlink ref="D486" r:id="rId1432" xr:uid="{AD29BE53-4BDB-43E4-889A-2AE7FEFE64A4}"/>
    <hyperlink ref="D490" r:id="rId1433" xr:uid="{DEA00E9C-9DF9-4100-B760-2916737130D1}"/>
    <hyperlink ref="E490" r:id="rId1434" xr:uid="{DD9F55AD-E083-4A85-9774-44438200AD78}"/>
    <hyperlink ref="E609" r:id="rId1435" xr:uid="{F1E0BB62-379B-4426-85C0-EBB3A4532A30}"/>
    <hyperlink ref="D609" r:id="rId1436" xr:uid="{DF19C175-FBA7-4F46-B424-C6660CDA083E}"/>
    <hyperlink ref="E629" r:id="rId1437" xr:uid="{725CA325-F294-4B4A-B289-F972DAFAC731}"/>
    <hyperlink ref="D629" r:id="rId1438" xr:uid="{9AB3A9EF-B607-4F43-9FE9-D3DA6F326F77}"/>
    <hyperlink ref="D638" r:id="rId1439" xr:uid="{195BB5AC-5DAB-4BAA-BFD1-DF400358B623}"/>
    <hyperlink ref="E638" r:id="rId1440" xr:uid="{81803B9A-F8E0-40CF-BBCD-6B6C055F1B05}"/>
    <hyperlink ref="E637" r:id="rId1441" xr:uid="{9D5B0CF7-C035-4D71-AEF3-D096AA7548E4}"/>
    <hyperlink ref="E687" r:id="rId1442" xr:uid="{89DD9F04-82A3-4D3C-9957-C271AEC83729}"/>
    <hyperlink ref="D687" r:id="rId1443" xr:uid="{304C093D-0F40-4502-924A-339A4A677E08}"/>
    <hyperlink ref="D696" r:id="rId1444" xr:uid="{C260A5EB-E137-495C-8AC3-104298E46788}"/>
    <hyperlink ref="E696" r:id="rId1445" xr:uid="{F57A8AEC-E0DC-4BD1-B261-B066FDF6499A}"/>
    <hyperlink ref="E697" r:id="rId1446" xr:uid="{2F15AC1F-7E65-4F4F-8FB5-60802ACFA31A}"/>
    <hyperlink ref="D697" r:id="rId1447" xr:uid="{6858A089-F39B-4617-B13D-AD78B723CF91}"/>
    <hyperlink ref="E590" r:id="rId1448" xr:uid="{14A4C792-060A-4F41-BEBD-A35347BCE36D}"/>
    <hyperlink ref="AA75" r:id="rId1449" xr:uid="{258FE5B5-27DD-49C7-8B59-0F0233D1E543}"/>
    <hyperlink ref="AA32" r:id="rId1450" xr:uid="{F216A2A7-B353-4B2D-9566-E10DBF8C1E8B}"/>
    <hyperlink ref="AA658" r:id="rId1451" xr:uid="{CFEB2DB1-8E8C-44C9-831E-BE9ADBFC281F}"/>
    <hyperlink ref="AA694" r:id="rId1452" xr:uid="{ED8249F7-E50F-4C64-A2E0-80CA6D5CA57F}"/>
    <hyperlink ref="AA27" r:id="rId1453" xr:uid="{0D4A2AB3-6616-4421-8976-E11A9B491142}"/>
    <hyperlink ref="AA482" r:id="rId1454" xr:uid="{2607F2DA-C05E-4D47-932D-36C7CA9D6540}"/>
    <hyperlink ref="AA678" r:id="rId1455" xr:uid="{DDC85E07-25D7-4E32-A9F8-13545ADA25D5}"/>
    <hyperlink ref="AA754" r:id="rId1456" xr:uid="{9B02E62F-DDE9-41CE-953A-D913E0F87474}"/>
    <hyperlink ref="AA86" r:id="rId1457" xr:uid="{E73DA487-C1D2-46D8-A6BC-FB41A10933D0}"/>
    <hyperlink ref="AA679" r:id="rId1458" xr:uid="{CFA22EC5-A7C2-4259-9CBC-B93292671785}"/>
    <hyperlink ref="AA676" r:id="rId1459" xr:uid="{9625C684-F580-44E1-92E0-C4BFF5132892}"/>
    <hyperlink ref="AA71" r:id="rId1460" xr:uid="{017E8DB8-FA77-458C-A190-ECC1AF6D93E7}"/>
    <hyperlink ref="AA76" r:id="rId1461" xr:uid="{3865146F-284C-4000-9173-11BCFEC48673}"/>
    <hyperlink ref="AA668" r:id="rId1462" xr:uid="{27CF6B38-52F4-4B17-B4F2-4DAB1324F8AF}"/>
    <hyperlink ref="AA486" r:id="rId1463" xr:uid="{0A7D7F39-9530-4886-9A84-9DE1F785FAA0}"/>
    <hyperlink ref="AA393" r:id="rId1464" xr:uid="{E0D97485-17E0-4DFB-9A13-18C3BB128493}"/>
    <hyperlink ref="AA100" r:id="rId1465" xr:uid="{39C1F235-3358-4693-A6AF-9807EA451240}"/>
    <hyperlink ref="AA106" r:id="rId1466" xr:uid="{723475F4-41D6-4A0C-882B-0B75428E1D9D}"/>
    <hyperlink ref="AA123" r:id="rId1467" xr:uid="{A85DBE19-D691-46FC-A38F-4D45F452F5D2}"/>
    <hyperlink ref="AA125" r:id="rId1468" xr:uid="{F5B2DDE1-BB20-4B79-891C-0AB5B3F9DFFD}"/>
    <hyperlink ref="AA234" r:id="rId1469" xr:uid="{0056E3CD-1338-46DF-991A-2C7BD478F849}"/>
    <hyperlink ref="AA722" r:id="rId1470" xr:uid="{292AF9ED-D9F6-4EBE-965A-963C230F61AB}"/>
    <hyperlink ref="AA724" r:id="rId1471" xr:uid="{5EC78719-32B0-414E-BE06-C11C7D7B891C}"/>
    <hyperlink ref="AA719" r:id="rId1472" xr:uid="{9D85A09E-4369-4587-AB59-9DC2979A0E92}"/>
    <hyperlink ref="AA718" r:id="rId1473" xr:uid="{69DE31C3-9084-46BB-B5D5-AA161195C1D1}"/>
    <hyperlink ref="AA711" r:id="rId1474" xr:uid="{0308B07E-4EC2-47F2-A364-80E6FB95374E}"/>
    <hyperlink ref="AA710" r:id="rId1475" xr:uid="{766BB74B-49F0-485A-9618-8079D6C1A72E}"/>
    <hyperlink ref="AA373" r:id="rId1476" xr:uid="{3B689A30-115F-49E6-99E8-75CB487898E3}"/>
    <hyperlink ref="AA378" r:id="rId1477" xr:uid="{53E26DA6-4FCB-4518-8111-C3B0A177C182}"/>
    <hyperlink ref="AA380" r:id="rId1478" xr:uid="{0F297062-6C44-4B28-915D-0C0565FEA461}"/>
    <hyperlink ref="AA331" r:id="rId1479" xr:uid="{4CAB6F32-7420-427C-A056-BD9816561EF5}"/>
    <hyperlink ref="AA332" r:id="rId1480" xr:uid="{2ECEA314-92DA-4059-AB8D-E2BE480315E8}"/>
    <hyperlink ref="AA336" r:id="rId1481" xr:uid="{6472536F-C6B2-4F39-8FCD-7FBA784D1D14}"/>
    <hyperlink ref="AA338" r:id="rId1482" xr:uid="{02DCB14B-6DC6-4779-8900-3B33846EB73A}"/>
    <hyperlink ref="AA267" r:id="rId1483" xr:uid="{D12856AA-6395-43EE-A709-4051C5014CED}"/>
    <hyperlink ref="AA270" r:id="rId1484" xr:uid="{A54FB0B2-9073-4361-B467-021F184938E4}"/>
    <hyperlink ref="AA271" r:id="rId1485" xr:uid="{C185B578-0EF1-4812-9215-5E7898FACE4F}"/>
    <hyperlink ref="AA709" r:id="rId1486" xr:uid="{33565473-BE00-46C5-94F1-7E89BC092105}"/>
    <hyperlink ref="AA4" r:id="rId1487" xr:uid="{CD6DF9E6-62CF-45E6-9009-B17792EEE13D}"/>
    <hyperlink ref="AA6" r:id="rId1488" xr:uid="{BDE73D46-8478-4C71-BD2E-5845ACB814CE}"/>
    <hyperlink ref="AA3" r:id="rId1489" xr:uid="{DE53CC9E-EB0B-42D0-8AE6-5184057BB03B}"/>
    <hyperlink ref="AA5" r:id="rId1490" xr:uid="{8041D21E-5D95-41CB-9155-075EBC5DB66E}"/>
    <hyperlink ref="AA8" r:id="rId1491" xr:uid="{2471C9BC-1C85-4080-920F-48DBFE9EAFE4}"/>
    <hyperlink ref="AA7" r:id="rId1492" xr:uid="{3B0A833A-2DA0-4691-9914-89F3F24FDC39}"/>
    <hyperlink ref="AA9" r:id="rId1493" xr:uid="{08713DFA-8C6E-4525-B7F6-12434C760389}"/>
    <hyperlink ref="AA24" r:id="rId1494" xr:uid="{5357CDD5-8955-4FA8-B74E-625345CF24BE}"/>
    <hyperlink ref="AA36" r:id="rId1495" xr:uid="{E544D1B7-8A6F-4D0B-8EA5-DAF814ED142C}"/>
    <hyperlink ref="AA652" r:id="rId1496" xr:uid="{5C45194C-0C0A-42DA-80C0-3FB244FD2222}"/>
    <hyperlink ref="AA65" r:id="rId1497" xr:uid="{A22C51E8-B8EF-4113-9228-7756B006E5C1}"/>
    <hyperlink ref="AA275" r:id="rId1498" xr:uid="{0503195C-ACB2-4E96-A192-8EE62D2BFBE4}"/>
    <hyperlink ref="AA648" r:id="rId1499" xr:uid="{49780DC0-7E7D-4C9C-8F40-90EA606CF45F}"/>
    <hyperlink ref="D166" r:id="rId1500" xr:uid="{7483F129-7EC3-45C1-B8FF-B702DF9207A1}"/>
    <hyperlink ref="D252" r:id="rId1501" xr:uid="{ED6898AD-09B4-4674-A2B6-030245E47B35}"/>
    <hyperlink ref="D254" r:id="rId1502" xr:uid="{6A98642F-091B-4F60-92EF-DFD7150C8C49}"/>
    <hyperlink ref="D256" r:id="rId1503" xr:uid="{47B61C9C-ADA0-402D-8BEF-E6CEE066969F}"/>
    <hyperlink ref="D258" r:id="rId1504" xr:uid="{2EF35112-1685-48E8-8E0C-4F16789AB161}"/>
    <hyperlink ref="D250" r:id="rId1505" xr:uid="{D22ACF58-74A8-4FC0-AE3A-4479971409AD}"/>
    <hyperlink ref="D257" r:id="rId1506" xr:uid="{2EA96EAD-97E0-47B4-BFEE-1DC4C5437F45}"/>
    <hyperlink ref="D316" r:id="rId1507" xr:uid="{D5D707B6-8A89-4335-86DE-2F1D6C5D9DDB}"/>
    <hyperlink ref="D324" r:id="rId1508" xr:uid="{06B1F129-4301-41C7-9C0D-3CE53BB04A2F}"/>
    <hyperlink ref="D323" r:id="rId1509" xr:uid="{7AE60138-A05F-479A-A2DF-4709E5F690A3}"/>
    <hyperlink ref="D319" r:id="rId1510" xr:uid="{361C8CD7-FB9E-4D0B-9731-1A33E1D11DA2}"/>
    <hyperlink ref="D321" r:id="rId1511" xr:uid="{59923FFC-D30C-4BC7-A8E4-92BBDEEB8B74}"/>
    <hyperlink ref="D322" r:id="rId1512" display="mailto:rohan.larkin@notredame.vic.edu.au" xr:uid="{85993CB0-2DE9-4BA2-9D00-F73A6E6BC580}"/>
    <hyperlink ref="D318" r:id="rId1513" display="mailto:gvgs@gvgs.vic.edu.au" xr:uid="{9E6A7327-1633-48A8-9A50-606435187E93}"/>
    <hyperlink ref="D305" r:id="rId1514" xr:uid="{EA612EE7-EC1F-4708-A18B-5DB82A07E869}"/>
    <hyperlink ref="D312" r:id="rId1515" xr:uid="{B7CB613E-914F-40BC-B76A-15A9E2C38355}"/>
    <hyperlink ref="E312" r:id="rId1516" xr:uid="{9F4E5BAC-3D03-4B05-9757-B9FD496DB82B}"/>
    <hyperlink ref="AA604" r:id="rId1517" xr:uid="{D268497A-4812-456A-AC12-C8CA7C2E6D3C}"/>
    <hyperlink ref="D375" r:id="rId1518" display="mailto:info@mentonegirls.vic.edu.au" xr:uid="{062802B4-4DD5-46C4-AA07-51F65FB18348}"/>
    <hyperlink ref="D374" r:id="rId1519" display="mailto:kilbreda@kilbreda.vic.edu.au" xr:uid="{B307B7EB-8E1C-498C-8AF7-47B2CC59D3EB}"/>
    <hyperlink ref="D372" r:id="rId1520" display="mailto:office@hcc.vic.edu.au" xr:uid="{5626B92A-9558-4D74-A601-37AE4EC50DD5}"/>
    <hyperlink ref="D371" r:id="rId1521" display="mailto:cheltenham.sc@edumail.vic.gov.au" xr:uid="{C0AA7418-D4BA-49D3-BE4C-2A1393CA843B}"/>
    <hyperlink ref="D382" r:id="rId1522" display="mailto:info@westallsc.vic.edu.au" xr:uid="{DB73F7EB-6D4E-4066-BF3B-FCF7AF1665D9}"/>
    <hyperlink ref="D381" r:id="rId1523" display="mailto:stbedes@stbedes.catholic.edu.au" xr:uid="{7D7E8071-8697-472F-9F3A-99CD5F67676C}"/>
    <hyperlink ref="D378" r:id="rId1524" display="mailto:mordialloc.co@education.vic.gov.au" xr:uid="{0828EE50-485E-40D7-8616-16707AAB77D7}"/>
    <hyperlink ref="D380" r:id="rId1525" display="mailto:parkdale.sc@education.vic.gov.au" xr:uid="{AA87553D-6D5C-4109-841A-74B0287F1B08}"/>
    <hyperlink ref="D383" r:id="rId1526" display="mailto:yarrabah.sch@education.vic.gov.au" xr:uid="{AE9DA2BF-6CBA-4D03-8C92-55DE262751E2}"/>
    <hyperlink ref="D377" r:id="rId1527" display="mailto:enquiry@mentonegramar.net" xr:uid="{F11D4B5C-11B5-4336-A781-D1552ED60047}"/>
    <hyperlink ref="D376" r:id="rId1528" display="mailto:mentone.girls.sc@education.vic.gov.au" xr:uid="{8A1D6353-FD35-40CA-BACF-B2A61A998139}"/>
    <hyperlink ref="AA734" r:id="rId1529" xr:uid="{10C86A37-4C84-4136-BDCA-92BDA079A2F2}"/>
    <hyperlink ref="AA465" r:id="rId1530" xr:uid="{C056118B-FAD8-4BDA-8FE6-FEC5C638F768}"/>
    <hyperlink ref="AA477" r:id="rId1531" xr:uid="{FC01BD0B-29EB-4A6A-921F-F7FF64AA0296}"/>
    <hyperlink ref="D90" r:id="rId1532" xr:uid="{5BB8EFA7-6EDA-4859-8C8E-E7CE4BFA5819}"/>
    <hyperlink ref="AA25" r:id="rId1533" xr:uid="{E394C96A-05D7-4681-833A-D868FC96C9EC}"/>
    <hyperlink ref="AA124" r:id="rId1534" xr:uid="{4BA8404F-7015-4E2D-B3D1-06B315F2D67D}"/>
    <hyperlink ref="AA136" r:id="rId1535" xr:uid="{1F51FE90-034A-42DE-A743-C9586549ACBA}"/>
    <hyperlink ref="AA144" r:id="rId1536" xr:uid="{3486D099-7DBE-4F2F-913B-038D51F7F776}"/>
    <hyperlink ref="AA151" r:id="rId1537" xr:uid="{0D573A27-D7FA-4324-BCD8-72C11B388358}"/>
    <hyperlink ref="AA160" r:id="rId1538" xr:uid="{71028D34-8A24-4969-A6F9-D9715E54B070}"/>
    <hyperlink ref="AA172" r:id="rId1539" xr:uid="{F47E59BA-6DDA-4F70-A91A-5D0B0F20302C}"/>
    <hyperlink ref="AA238" r:id="rId1540" xr:uid="{80B658D3-24C1-41DD-BDD4-8908F61E2873}"/>
    <hyperlink ref="AA269" r:id="rId1541" xr:uid="{920404E9-590C-4AE5-9125-66D260F378DC}"/>
    <hyperlink ref="AA272" r:id="rId1542" xr:uid="{9CBB703E-8628-46A0-9F23-BBD842202C14}"/>
    <hyperlink ref="AA281" r:id="rId1543" xr:uid="{3C239357-7AAB-45F0-8346-510FF30B6AA9}"/>
    <hyperlink ref="AA425" r:id="rId1544" xr:uid="{D4A70571-0C71-4E11-9E54-25D421A85C5D}"/>
    <hyperlink ref="AA426" r:id="rId1545" xr:uid="{4DE58840-7F42-4393-A57B-43305240334E}"/>
    <hyperlink ref="AA478" r:id="rId1546" xr:uid="{F84DEAFE-90B1-4ABB-8397-767EE91ECEE5}"/>
    <hyperlink ref="AA696" r:id="rId1547" xr:uid="{D76CB80C-B30E-4890-A0B0-88592032B5AF}"/>
    <hyperlink ref="AA702" r:id="rId1548" xr:uid="{4E5D04BC-D2C7-463E-8DFC-5E31806C9CD3}"/>
    <hyperlink ref="AA759" r:id="rId1549" xr:uid="{1F8EB007-EEAB-4011-B62E-5C540D10045D}"/>
    <hyperlink ref="E547" r:id="rId1550" xr:uid="{FFFA0BF0-5377-4F8A-826B-8CD1E826E7EB}"/>
    <hyperlink ref="AA459" r:id="rId1551" xr:uid="{814A7B21-E0A2-4257-95C7-26643441AE01}"/>
    <hyperlink ref="AA395" r:id="rId1552" xr:uid="{238F89DC-48FF-474D-B8E3-6CFA99B497F4}"/>
    <hyperlink ref="AA651" r:id="rId1553" xr:uid="{A17BEF67-B2C2-4BD4-9AA6-E02CCA7B0728}"/>
    <hyperlink ref="AA430" r:id="rId1554" xr:uid="{D6E99672-C4D0-44D6-80CB-10496636D66A}"/>
    <hyperlink ref="AA587" r:id="rId1555" xr:uid="{81CBE662-EEA3-4FAD-82EA-0DF16BC2894B}"/>
    <hyperlink ref="AA515" r:id="rId1556" xr:uid="{2652D7F4-F690-4364-A3F1-611806F6560B}"/>
    <hyperlink ref="AA688" r:id="rId1557" xr:uid="{0E885105-54CF-46BA-9525-EDBB2C413EBA}"/>
    <hyperlink ref="AA483" r:id="rId1558" xr:uid="{5CEC2F50-77CF-4A83-A3DE-9D0B55520579}"/>
    <hyperlink ref="AA35" r:id="rId1559" xr:uid="{F092A5E3-1A64-4C0C-B7CC-26D0A99805E3}"/>
    <hyperlink ref="AA161" r:id="rId1560" xr:uid="{A332777C-A6FF-4D2E-9850-8B9C2ACC0E1F}"/>
    <hyperlink ref="D543" r:id="rId1561" xr:uid="{4B35A52C-D43C-4115-A3BE-8C9B1704B280}"/>
    <hyperlink ref="AA10" r:id="rId1562" display="mailto:kfarquhar@balcc.vic.edu.au" xr:uid="{347DF461-E386-4B18-BB04-E2E0F4966E13}"/>
    <hyperlink ref="AA18" r:id="rId1563" display="mailto:anita.godfrey@matchworks.com.au" xr:uid="{452F613C-AD39-4125-A4EB-9CDAAD220291}"/>
    <hyperlink ref="AA23" r:id="rId1564" display="mailto:fields.stephen.s@edumail.vic.gov.au" xr:uid="{E7DA042F-96B0-4985-B211-12FE448F5C9A}"/>
    <hyperlink ref="AA22" r:id="rId1565" display="mailto:lwrightcoles@stpats.vic.edu.au" xr:uid="{833552D0-A463-49F0-9799-BF5CB617AB8F}"/>
    <hyperlink ref="AA14" r:id="rId1566" display="mailto:mathew.gannon@education.vic.gov.au" xr:uid="{1E893289-A689-40A5-A1B7-44C630AD5C49}"/>
    <hyperlink ref="AA19" r:id="rId1567" display="mailto:Fionna.Wooller@education.vic.gov.au" xr:uid="{D6139FF3-30A7-4F74-9602-77943ACF7F0F}"/>
    <hyperlink ref="AA15" r:id="rId1568" display="mailto:pjeffrey@berrystreet.org.au" xr:uid="{97CED49D-45D6-46A2-92E8-D5ACA65417B2}"/>
    <hyperlink ref="AA47" r:id="rId1569" display="mailto:rmurfet@chairo.vic.edu.au" xr:uid="{153E773F-AC66-49A3-9685-C255D1ADF1A8}"/>
    <hyperlink ref="AA49" r:id="rId1570" display="mailto:nicole.roberts@ccg.asn.au" xr:uid="{C5600120-A5C3-4C4C-AD50-8AC779FEBCE9}"/>
    <hyperlink ref="AA108" r:id="rId1571" display="mailto:jacinta.connelly@education.vic.gov.au" xr:uid="{62D3FA15-C547-4E0C-8CEB-F0BBD81CFE15}"/>
    <hyperlink ref="AA113" r:id="rId1572" display="mailto:claire.ison@education.vic.gov.au" xr:uid="{DA4DAB5C-5013-4617-8082-72ACD2A738B5}"/>
    <hyperlink ref="AA110" r:id="rId1573" display="mailto:raeanne.oshea@education.vic.gov.au" xr:uid="{09A30D44-46DD-4EB7-B5D2-EE9D7AB3F95F}"/>
    <hyperlink ref="AA158" r:id="rId1574" display="mailto:kate.masterton-bojang@education.vic.gov.au" xr:uid="{C5FB0A7C-1E04-4D01-8290-FD85838520DF}"/>
    <hyperlink ref="AA181" r:id="rId1575" display="mailto:Vicki.Spiliopoulos@education.vic.gov.au" xr:uid="{EA5C0808-57A0-48C1-8D49-802B0909EDF9}"/>
    <hyperlink ref="AA180" r:id="rId1576" display="mailto:Vicki.Spiliopoulos@education.vic.gov.au" xr:uid="{E2C2582F-75F2-440B-9053-8F17A0F90A66}"/>
    <hyperlink ref="AA179" r:id="rId1577" display="mailto:Angie.Tenace@education.vic.gov.au" xr:uid="{3CE29E15-C7E2-4608-816A-E6573836A980}"/>
    <hyperlink ref="AA193" r:id="rId1578" display="mailto:melanie.henry@education.vic.gov.au" xr:uid="{A6724A8C-A8CF-4B8E-A078-8B25E268965A}"/>
    <hyperlink ref="AA209" r:id="rId1579" display="mailto:Thomas.mccann@bsl.org.au" xr:uid="{C5E49EBC-8C57-4D1A-AEB3-C92CB89F69D6}"/>
    <hyperlink ref="AA218" r:id="rId1580" display="mailto:sarah.howden@education.vic.gov.au" xr:uid="{5950C4F3-21AD-4B52-95AE-C970A3B285A2}"/>
    <hyperlink ref="AA217" r:id="rId1581" xr:uid="{D899527F-45CF-42FD-852A-DF6DA59A6B09}"/>
    <hyperlink ref="AA216" r:id="rId1582" display="mailto:krywyn.pota.a@edumail.vic.gov.au" xr:uid="{7752D304-5C11-41B7-80E0-F4E15CDF03CA}"/>
    <hyperlink ref="AA215" r:id="rId1583" xr:uid="{C10CD9E1-DC99-41CD-9CFB-D63C8CEBA8A2}"/>
    <hyperlink ref="AA212" r:id="rId1584" xr:uid="{D3078FB5-D28D-4854-A8B0-0D186A1F6427}"/>
    <hyperlink ref="AA207" r:id="rId1585" display="mailto:teegan.simmons@education.vic.gov.au" xr:uid="{5F899768-FD79-4775-A971-E0BA7DF031E1}"/>
    <hyperlink ref="AA214" r:id="rId1586" xr:uid="{CDD45D04-D181-46F7-ABA6-C1C0E72C202A}"/>
    <hyperlink ref="AA210" r:id="rId1587" xr:uid="{16971B83-D5AC-4CE0-AD2A-A81B5610D5E5}"/>
    <hyperlink ref="AA228" r:id="rId1588" display="mailto:Kylie.Dark@education.vic.gov.au" xr:uid="{D6405CD6-24CF-4B1D-8395-8AED43FE2B79}"/>
    <hyperlink ref="AA246" r:id="rId1589" display="mailto:andrew.prentice@education.vic.gov.au" xr:uid="{544E4DFA-1A1B-4A1E-B75A-C8591D52FD37}"/>
    <hyperlink ref="AA311" r:id="rId1590" display="mailto:joan.gill@geelongcollege.vic.edu.au" xr:uid="{8FBAAC0A-7169-4458-91CC-23878EA18F28}"/>
    <hyperlink ref="AA289" r:id="rId1591" xr:uid="{2D9587B1-2A4E-4FE9-B7DE-03CB9FFF69C4}"/>
    <hyperlink ref="AA305" r:id="rId1592" xr:uid="{66CCDE52-3ABB-4610-8A12-B11E442C1DFD}"/>
    <hyperlink ref="AA299" r:id="rId1593" display="mailto:g.woolard@kardinia.vic.edu.au" xr:uid="{9E7207FB-27A1-4326-9661-0568C53CE165}"/>
    <hyperlink ref="AA359" r:id="rId1594" display="mailto:Sunita.Badhwar@education.vic.gov.au" xr:uid="{D66C53CC-8444-40C8-861E-9B6445AD69C0}"/>
    <hyperlink ref="AA362" r:id="rId1595" display="mailto:inass.fayad@sirius.vic.edu.au" xr:uid="{FDBF7383-8B8D-4E44-952A-BE7A6AB43DE0}"/>
    <hyperlink ref="AA441" r:id="rId1596" display="mailto:VMARGELLIS@ringwoodsc.vic.edu.au" xr:uid="{B9877208-6169-47D7-9E1E-D563634F798E}"/>
    <hyperlink ref="AA442" r:id="rId1597" display="mailto:jafarrell@swin.edu.au" xr:uid="{75DA925A-4493-41DE-82AD-A7F167D9F6F5}"/>
    <hyperlink ref="AA553" r:id="rId1598" display="mailto:Vicky.Handris@education.vic.gov.au" xr:uid="{A80DEA33-9E2A-43CD-9D53-ACBF2CA2CDF8}"/>
    <hyperlink ref="AA546" r:id="rId1599" display="mailto:george.cichy@education.vic.gov.au" xr:uid="{1A49F548-5435-4BB0-8BB8-D3EEEF52DE5B}"/>
    <hyperlink ref="AA559" r:id="rId1600" display="mailto:roney.w@advance.vic.edu.au" xr:uid="{9D2BC6C3-5825-409F-8706-2C603DB2AB96}"/>
    <hyperlink ref="AA560" r:id="rId1601" xr:uid="{B6051C42-B0B6-4913-9DE6-B4570BB086E5}"/>
    <hyperlink ref="AA561" r:id="rId1602" xr:uid="{45E2D5ED-77F4-47FA-88DB-BEABE61C371A}"/>
    <hyperlink ref="AA562" r:id="rId1603" xr:uid="{EA812D0F-9F8D-4241-9275-31990F289144}"/>
    <hyperlink ref="AA565" r:id="rId1604" xr:uid="{958D131A-2204-4022-9C72-DCF54C5E049D}"/>
    <hyperlink ref="AA566" r:id="rId1605" xr:uid="{D5F2E314-64CE-4661-9E37-5EB588544CCE}"/>
    <hyperlink ref="AA567" r:id="rId1606" xr:uid="{5D9DC8E9-9FFA-4DED-9079-A1EB026EDAF3}"/>
    <hyperlink ref="AA569" r:id="rId1607" xr:uid="{3BBAEED7-A38D-4937-BCFF-3C11EA6E174F}"/>
    <hyperlink ref="AA599" r:id="rId1608" display="mailto:gthomas@leonsec.vic.edu.au" xr:uid="{2FF252B8-4610-4472-A23D-0A85B53C6880}"/>
    <hyperlink ref="AA621" r:id="rId1609" display="mailto:david.robinson@kds.vic.edu.au" xr:uid="{86DB72A7-F952-406D-9FA2-02547D9EB158}"/>
    <hyperlink ref="AA613" r:id="rId1610" xr:uid="{A9F3749E-4C5C-4CBE-856C-9CD8FA42F9EB}"/>
    <hyperlink ref="AA618" r:id="rId1611" display="mailto:tmccallum@stcatherines.net.au" xr:uid="{657F1969-19ED-41F3-9BF7-940ED83F8306}"/>
    <hyperlink ref="AA619" r:id="rId1612" display="mailto:guinanee@stkevins.vic.edu.au" xr:uid="{B6D30620-1C62-48B9-A91C-345889EF2977}"/>
    <hyperlink ref="AA198" r:id="rId1613" xr:uid="{A01672F8-7737-4B01-808D-686798C51163}"/>
    <hyperlink ref="AA747" r:id="rId1614" xr:uid="{239420A4-E232-42F3-9E60-74B50A0F8C93}"/>
    <hyperlink ref="AA489" r:id="rId1615" xr:uid="{74DDF410-0B11-4056-A39F-8D635E9CD200}"/>
    <hyperlink ref="AA295" r:id="rId1616" xr:uid="{9560E8D9-B401-4564-B35C-6CF61126BCB9}"/>
    <hyperlink ref="AA680" r:id="rId1617" xr:uid="{DC9D2AE9-D15D-4CBF-9A91-4AD19ED6A96D}"/>
    <hyperlink ref="AA641" r:id="rId1618" xr:uid="{3BF846C8-4F5C-4006-BD47-645B63B50833}"/>
    <hyperlink ref="AA721" r:id="rId1619" xr:uid="{83C99925-8D1F-4EBF-B3D6-6D4D1C579717}"/>
    <hyperlink ref="AA413" r:id="rId1620" xr:uid="{41807472-EC17-41DB-B594-EE537292A52D}"/>
    <hyperlink ref="AA328" r:id="rId1621" xr:uid="{8B208D30-097E-4480-AC97-AED1011043DD}"/>
    <hyperlink ref="AA184" r:id="rId1622" xr:uid="{196B3695-67D5-4C6D-8893-93B581EA408C}"/>
    <hyperlink ref="AA404" r:id="rId1623" xr:uid="{A312C33C-AB10-4E14-97D7-AA22C468E085}"/>
    <hyperlink ref="AA605" r:id="rId1624" xr:uid="{FA7A3492-7778-483F-BCE9-EB7B868517BF}"/>
    <hyperlink ref="AA112" r:id="rId1625" xr:uid="{C8D346CE-34F0-4EF6-ABE7-9F1B8C38AF61}"/>
    <hyperlink ref="AA97" r:id="rId1626" xr:uid="{46E13F4E-3B8B-4C0D-8B61-086A652F8F58}"/>
    <hyperlink ref="AA577" r:id="rId1627" xr:uid="{F8FD69EB-CBD5-4090-890D-56B0116CD1E6}"/>
    <hyperlink ref="AA595" r:id="rId1628" xr:uid="{D72D17E3-A172-414C-8C92-9355D1DE2116}"/>
    <hyperlink ref="AA357" r:id="rId1629" xr:uid="{CD47BB47-09F2-4398-955C-587777FC97C5}"/>
    <hyperlink ref="AA414" r:id="rId1630" xr:uid="{BAD9CF30-6D98-44A4-875F-5567913AF372}"/>
    <hyperlink ref="AA298" r:id="rId1631" xr:uid="{AE7E6B7A-DD3F-4225-BC82-B7821084E21C}"/>
    <hyperlink ref="AA715" r:id="rId1632" xr:uid="{4170D594-C512-4EF3-A98A-015C726BFD43}"/>
    <hyperlink ref="AA739" r:id="rId1633" xr:uid="{84524108-F944-4858-A8E1-E7846E1A22C2}"/>
    <hyperlink ref="AA675" r:id="rId1634" xr:uid="{670F50CB-A4B9-41DC-BF63-D236576D7622}"/>
    <hyperlink ref="E111" r:id="rId1635" xr:uid="{AD1AA6D5-8E12-446F-931B-3CE28307A419}"/>
    <hyperlink ref="D111" r:id="rId1636" xr:uid="{0BCCD42B-1A44-4009-83E1-423CDF9EEDE6}"/>
    <hyperlink ref="AA111" r:id="rId1637" xr:uid="{96A6E46B-306C-4183-9C46-3A521460334B}"/>
    <hyperlink ref="AA654" r:id="rId1638" xr:uid="{19964F37-1732-4279-BC66-58D0640927C3}"/>
    <hyperlink ref="AA176" r:id="rId1639" xr:uid="{1EA85105-FAE8-4FB1-97E1-52E0C93DC505}"/>
    <hyperlink ref="AA701" r:id="rId1640" xr:uid="{15F7BBD8-3CC5-45CB-8C1E-0CD3BDA0B538}"/>
    <hyperlink ref="AA285" r:id="rId1641" xr:uid="{5EE32092-46AE-49CD-868A-ACBD8DD79711}"/>
    <hyperlink ref="AA225" r:id="rId1642" xr:uid="{0B68D8A5-4E91-4B61-84FF-DE1D3F7A5020}"/>
    <hyperlink ref="AA492" r:id="rId1643" xr:uid="{81B14B5A-1023-480F-8194-5A3D5D7D67B5}"/>
    <hyperlink ref="AA199" r:id="rId1644" xr:uid="{ED3BBCAD-CDC9-468F-9EC4-B85DFCBA9A35}"/>
    <hyperlink ref="AA133" r:id="rId1645" xr:uid="{3E0217C8-51F8-41CB-90DE-03455E58852E}"/>
    <hyperlink ref="AA513" r:id="rId1646" xr:uid="{0655F366-3D33-42A3-A6DA-45EADB3DE24F}"/>
    <hyperlink ref="E320" r:id="rId1647" xr:uid="{81AD4F82-CD52-46AB-B74E-D57519035995}"/>
    <hyperlink ref="D320" r:id="rId1648" xr:uid="{726B5D83-452B-419C-BFAD-1F7FE7BDFDB7}"/>
    <hyperlink ref="AA46" r:id="rId1649" display="mailto:James.Lees@education.vic.gov.au" xr:uid="{F8AD51EE-1C7C-4BC1-9F37-D5818BB1CB6E}"/>
    <hyperlink ref="AA109" r:id="rId1650" xr:uid="{CDCB0391-DCF3-460E-8AB8-76772ADF71A6}"/>
    <hyperlink ref="AA128" r:id="rId1651" display="mailto:Crystal.Meyer@education.vic.gov.au" xr:uid="{65535FF0-B48A-4415-AE1B-2E9DEFFCE19E}"/>
    <hyperlink ref="AA226" r:id="rId1652" display="mailto:mcafe@kccs.vic.edu.au" xr:uid="{79BD04AD-6FB9-4930-B626-3829011D43FB}"/>
    <hyperlink ref="AA287" r:id="rId1653" display="mailto:Darren.Lynch@education.vic.gov.au" xr:uid="{65C93909-C9E2-41A0-BD9C-73DB0EF690B2}"/>
    <hyperlink ref="AA367" r:id="rId1654" display="mailto:shenel.nedim@education.vic.gov.au" xr:uid="{593C6242-32AA-42FD-A85E-4D87198F7C8D}"/>
    <hyperlink ref="AA401" r:id="rId1655" display="mailto:nelsali1@lavalla.vic.edu.au" xr:uid="{C68476F5-9133-4118-893D-B2AB6A946DC0}"/>
    <hyperlink ref="AA403" r:id="rId1656" display="mailto:ronan.osullivan@education.vic.gov.au" xr:uid="{48EBD7FE-85B3-4D9A-ABE8-DE6B6F262157}"/>
    <hyperlink ref="AA434" r:id="rId1657" display="mailto:Keirran.Okennedy@education.vic.gov.au" xr:uid="{D51E9F21-3C03-4901-BCB3-5DF8D5191C9E}"/>
    <hyperlink ref="AA736" r:id="rId1658" xr:uid="{541453F5-6403-4D17-9921-71DB900BE5CB}"/>
    <hyperlink ref="AA757" r:id="rId1659" display="mailto:Samone.boucher@education.vic.gov.au" xr:uid="{AC4DBC4F-B6B4-401E-8379-7211C646104C}"/>
    <hyperlink ref="AA761" r:id="rId1660" display="mailto:Niccola.Waterson@education.vic.gov.au" xr:uid="{6E50B8E2-3F6B-4227-8AD6-A92505F9C6CC}"/>
    <hyperlink ref="AA170" r:id="rId1661" xr:uid="{1CAAD711-F5A0-4EFD-9297-F6205B51A66C}"/>
    <hyperlink ref="AA764" r:id="rId1662" xr:uid="{4B36AAD4-FD88-45B6-BE5D-AF5C9DD9086E}"/>
    <hyperlink ref="AA508" r:id="rId1663" xr:uid="{8BA691BF-7A39-489B-B1C3-9857517631F5}"/>
    <hyperlink ref="AA469" r:id="rId1664" xr:uid="{F6D67318-128A-4E67-AA30-428CCA37F2CE}"/>
    <hyperlink ref="AA355" r:id="rId1665" xr:uid="{6BFB3827-9496-4DCD-BB7D-8727D1412D50}"/>
    <hyperlink ref="AA252" r:id="rId1666" xr:uid="{586D1E89-9CCD-463E-8AE1-C7F84A572DD4}"/>
    <hyperlink ref="AA742" r:id="rId1667" xr:uid="{9CC6DC8D-1147-4B6E-83CA-E6AD3BCC3021}"/>
    <hyperlink ref="AA521" r:id="rId1668" xr:uid="{83C7CD7D-C712-4C41-83EA-A4283306DD21}"/>
    <hyperlink ref="AA197" r:id="rId1669" xr:uid="{6F34E4FC-57DB-42D7-B356-1557006D7BE6}"/>
    <hyperlink ref="AA12" r:id="rId1670" display="mailto:Rodger.Klopak@bgs.vic.edu.au" xr:uid="{4717353A-7329-456C-B590-AEEE93CA79FE}"/>
    <hyperlink ref="AA247" r:id="rId1671" xr:uid="{6A558896-C776-42CB-98EB-AB056A0AA9B3}"/>
    <hyperlink ref="AA242" r:id="rId1672" xr:uid="{A0B28393-41FD-4236-BA38-99CC6668A960}"/>
    <hyperlink ref="AA229" r:id="rId1673" xr:uid="{B7898C90-8E58-4C25-953F-7B2C89421BA8}"/>
    <hyperlink ref="AA635" r:id="rId1674" xr:uid="{D72C94B5-CD46-46DE-A676-372477690A59}"/>
    <hyperlink ref="AA699" r:id="rId1675" xr:uid="{71270DF1-3266-4CB3-9DB1-F266C4A4BD2F}"/>
    <hyperlink ref="AA168" r:id="rId1676" display="mailto:Julie.Holloway@education.vic.gov.au" xr:uid="{95576C14-9AB0-4439-A9FF-FDCCC4733732}"/>
    <hyperlink ref="AA290" r:id="rId1677" xr:uid="{F7415C35-8A3A-4AB3-9E18-D31A5A341989}"/>
    <hyperlink ref="AA415" r:id="rId1678" xr:uid="{44C6BE29-74F4-448C-B63D-BE7FF297428B}"/>
    <hyperlink ref="AA582" r:id="rId1679" xr:uid="{48A260FD-60E1-4C6C-ABE4-DE8F121855FF}"/>
    <hyperlink ref="AA67" r:id="rId1680" xr:uid="{788D7C5A-BF08-4608-8EF1-04AC37FEBDF5}"/>
    <hyperlink ref="AA636" r:id="rId1681" xr:uid="{D0CB21AA-3E52-46F5-87A7-04ECB570F91C}"/>
    <hyperlink ref="AA470" r:id="rId1682" display="mailto:katerina.crichton@gilson.vic.edu.au" xr:uid="{5987B080-264E-4168-A67B-A926D65AFA8E}"/>
    <hyperlink ref="AA352" r:id="rId1683" xr:uid="{9E5C4E37-F79F-431E-AA68-2134025FB5F4}"/>
    <hyperlink ref="AA665" r:id="rId1684" xr:uid="{8CDE0983-9074-405C-A4AF-AF1CF9B481D5}"/>
    <hyperlink ref="AA612" r:id="rId1685" xr:uid="{8DB4526D-4677-4E82-8C55-660DFF29723D}"/>
    <hyperlink ref="AA17" r:id="rId1686" xr:uid="{ACB43D15-29DF-4907-A925-25712F1DFC6F}"/>
    <hyperlink ref="AA31" r:id="rId1687" xr:uid="{3ABD6296-3F74-402F-8F95-6AFCA67AFA36}"/>
    <hyperlink ref="AA750" r:id="rId1688" xr:uid="{4C279595-C400-46CD-809C-4B268824427F}"/>
    <hyperlink ref="AA438" r:id="rId1689" xr:uid="{8DA6E8BF-6876-4A1E-8530-B651CBCD8E28}"/>
    <hyperlink ref="AA473" r:id="rId1690" xr:uid="{F9D309D7-6FA1-453D-93A1-21FE8A522AF1}"/>
    <hyperlink ref="AA375" r:id="rId1691" xr:uid="{7EF28AA9-03EE-4D6F-B1EE-1137EF725CCF}"/>
    <hyperlink ref="AA551" r:id="rId1692" xr:uid="{5F98137B-2851-4BD3-A6D5-CD1320FC2644}"/>
    <hyperlink ref="AA304" r:id="rId1693" xr:uid="{4D0526CC-7730-4915-8F14-F4B7DB1017DB}"/>
    <hyperlink ref="AA322" r:id="rId1694" xr:uid="{1F385578-B92B-42DE-9F6C-266B352D1985}"/>
    <hyperlink ref="AA203" r:id="rId1695" xr:uid="{45AF28FF-1C5A-4279-9192-935DA43C9ABF}"/>
    <hyperlink ref="AA21" r:id="rId1696" xr:uid="{9215CA71-80FD-41D8-BC29-264E644F3565}"/>
    <hyperlink ref="AA583" r:id="rId1697" xr:uid="{8602C701-367B-428D-BFBC-CD57862210B9}"/>
    <hyperlink ref="AA456" r:id="rId1698" xr:uid="{AB1CDE96-383C-40FF-8BFE-25FC27CD66A5}"/>
    <hyperlink ref="AA324" r:id="rId1699" xr:uid="{1FD0CF2C-E702-4C3D-85F1-B7F4F9948BE7}"/>
    <hyperlink ref="AA585" r:id="rId1700" xr:uid="{2AA5CBA5-E9CA-4458-83AA-65234CA43DD1}"/>
    <hyperlink ref="AA381" r:id="rId1701" xr:uid="{A0A2EC85-8EC9-483F-91FB-73DEBBE6AFB0}"/>
    <hyperlink ref="AA52" r:id="rId1702" xr:uid="{0D2E89E7-E90F-466E-881B-17BE5EC31072}"/>
    <hyperlink ref="AA366" r:id="rId1703" xr:uid="{AB93D63E-279B-4B98-878B-CF6C795DE6E0}"/>
    <hyperlink ref="AA624" r:id="rId1704" xr:uid="{D841D53D-2159-47DE-8C18-FD2037370E94}"/>
    <hyperlink ref="AA540" r:id="rId1705" xr:uid="{592849FE-4987-4E4A-A577-3E5BD628A7FD}"/>
    <hyperlink ref="AA382" r:id="rId1706" xr:uid="{11CBE3D3-9D9C-4327-A7CE-AAF805EF1221}"/>
    <hyperlink ref="AA196" r:id="rId1707" xr:uid="{83E6B8D0-574D-46A2-B7EE-F25E4689D9C0}"/>
    <hyperlink ref="AA704" r:id="rId1708" xr:uid="{910ADB79-4180-48DF-94E7-3C4332D7383B}"/>
    <hyperlink ref="AA364" r:id="rId1709" xr:uid="{0711FCE6-8DCA-4C44-AB82-D6E7D1DEAE1C}"/>
    <hyperlink ref="AA444" r:id="rId1710" xr:uid="{FEB31CE2-0715-4296-9CBE-ECC5356041F0}"/>
    <hyperlink ref="AA314" r:id="rId1711" xr:uid="{CDE40EC0-8507-4E46-B9EB-5311A1F4ED9E}"/>
    <hyperlink ref="AA29" r:id="rId1712" xr:uid="{D349F8E5-F72E-40F3-95FA-D73D3121AC32}"/>
    <hyperlink ref="AA40" r:id="rId1713" xr:uid="{D08F99BA-3378-4D7F-BBA4-FD24B54272D3}"/>
    <hyperlink ref="AA603" r:id="rId1714" xr:uid="{C47EAAFB-077E-4019-8A63-69FA47718D81}"/>
    <hyperlink ref="AA13" r:id="rId1715" xr:uid="{8E1BC0D1-F818-4FC9-A47E-42B99305E8D1}"/>
    <hyperlink ref="AA408" r:id="rId1716" xr:uid="{050A50CB-033E-4465-B918-09A991B84295}"/>
    <hyperlink ref="AA173" r:id="rId1717" xr:uid="{31AA1A40-C65E-423A-979E-BAF2DD967C08}"/>
    <hyperlink ref="AA588" r:id="rId1718" xr:uid="{8C2F5CF8-3EA1-4D63-AC1D-D4B8C68008CC}"/>
    <hyperlink ref="AA81" r:id="rId1719" xr:uid="{C093F187-E132-4E5F-841D-1ED570E1D751}"/>
    <hyperlink ref="AA150" r:id="rId1720" xr:uid="{6D245133-92ED-4362-8718-E0100F61C179}"/>
    <hyperlink ref="AA350" r:id="rId1721" xr:uid="{77B39B91-24BF-45BF-A477-D7C89E9C3FE7}"/>
    <hyperlink ref="AA335" r:id="rId1722" xr:uid="{3FE81511-6D5C-4830-A610-9C1FED47109D}"/>
    <hyperlink ref="AA369" r:id="rId1723" xr:uid="{AA41DABC-8283-43B5-B28C-CF38E1887585}"/>
    <hyperlink ref="AA309" r:id="rId1724" xr:uid="{9A8EA695-6374-4B3E-BB97-24E14172CCFD}"/>
    <hyperlink ref="AA458" r:id="rId1725" xr:uid="{8BDA72FF-5E33-4C6E-9D8B-BE0092C35FBC}"/>
    <hyperlink ref="AA391" r:id="rId1726" xr:uid="{799CE54D-A78E-43C5-B708-14780ABC6F23}"/>
    <hyperlink ref="AA205" r:id="rId1727" xr:uid="{4EA1CBB6-C764-418A-8E0E-5BA9B3C2D1FD}"/>
    <hyperlink ref="AA394" r:id="rId1728" xr:uid="{29FBC9CC-BA94-4733-B1BA-D857633D7A62}"/>
    <hyperlink ref="AA669" r:id="rId1729" xr:uid="{1389BF58-76A5-4171-AE10-C023EF3B5285}"/>
    <hyperlink ref="AA597" r:id="rId1730" display="mailto:Kit.Rotthier@education.vic.gov.au" xr:uid="{B6DC126B-3F04-4F11-B240-DC78C0439EBF}"/>
    <hyperlink ref="AA491" r:id="rId1731" xr:uid="{AAA35D53-A22E-4716-A971-D7879D34125C}"/>
    <hyperlink ref="AA733" r:id="rId1732" display="mailto:ariana.tearihi@jss.org.au" xr:uid="{F4BC6D3C-8A70-4C29-B40F-171ECE423679}"/>
    <hyperlink ref="AA190" r:id="rId1733" xr:uid="{11F73EC8-F512-42AD-8BEF-47DDF674772B}"/>
    <hyperlink ref="D524" r:id="rId1734" xr:uid="{20A6BA66-3A29-4E5A-BBC6-A4A18D70E68B}"/>
    <hyperlink ref="E524" r:id="rId1735" xr:uid="{ED0756B7-2053-4CCA-BB72-DB805DFACC43}"/>
    <hyperlink ref="D534" r:id="rId1736" xr:uid="{F5150883-6843-45F6-817B-07D33D1200EE}"/>
    <hyperlink ref="E534" r:id="rId1737" xr:uid="{6A9D1309-C813-486E-A609-E1A17D74C861}"/>
    <hyperlink ref="AA536" r:id="rId1738" xr:uid="{ACFF7261-0507-4CAC-A4EF-1A9B1468549E}"/>
    <hyperlink ref="AA538" r:id="rId1739" display="mailto:kzwalf@salesian.vic.edu.au" xr:uid="{582B94B7-7A92-46AB-9501-8198E5047B9B}"/>
    <hyperlink ref="D690" r:id="rId1740" xr:uid="{DE5271CA-298D-405B-9863-2642D45597AC}"/>
    <hyperlink ref="E690" r:id="rId1741" xr:uid="{3B86AD8B-6FFB-4602-B4D5-A66CEDEE4B41}"/>
    <hyperlink ref="AA392" r:id="rId1742" xr:uid="{16123B98-AB6D-4C41-A1F6-325A3DB52E1C}"/>
    <hyperlink ref="AA557" r:id="rId1743" xr:uid="{83173AE8-F7DF-4FB2-B2D5-B45599EBBCC1}"/>
    <hyperlink ref="AA506" r:id="rId1744" xr:uid="{CDCCF5C8-5F9A-4873-82C6-4AFDF79871CB}"/>
    <hyperlink ref="AA117" r:id="rId1745" xr:uid="{9C75B9FE-B22B-402F-8F79-AF5FC3644C37}"/>
    <hyperlink ref="AA423" r:id="rId1746" xr:uid="{0BF718BE-61AA-4B52-AC8F-CB360885EC1D}"/>
    <hyperlink ref="AA579" r:id="rId1747" xr:uid="{CF5C725A-673C-4A78-B087-07F3098B50A1}"/>
    <hyperlink ref="AA390" r:id="rId1748" xr:uid="{774EDEC2-D75F-4270-851F-08F678EF9FC2}"/>
    <hyperlink ref="AA101" r:id="rId1749" xr:uid="{1D3B101C-E476-4B95-B2ED-18838A88FB78}"/>
    <hyperlink ref="AA208" r:id="rId1750" xr:uid="{8BD77255-C35B-43E1-811B-8BB0985454DD}"/>
    <hyperlink ref="AA468" r:id="rId1751" xr:uid="{FE9B90C3-15FD-4434-A146-13CA7822B51C}"/>
    <hyperlink ref="AA474" r:id="rId1752" display="mailto:Darren.Spiteri@education.vic.gov.au" xr:uid="{D5A7E80D-AF92-4AA2-8FC0-2AB6813EA748}"/>
    <hyperlink ref="AA479" r:id="rId1753" display="mailto:EuVin.Hor@education.vic.gov.au" xr:uid="{C0F356DB-D543-4F8C-9A4B-74BCC5EC23F4}"/>
    <hyperlink ref="AA563" r:id="rId1754" display="mailto:VHR@mornsc.vic.edu.au" xr:uid="{66A748CE-EB5C-43C9-80F8-8A5F2525D7F5}"/>
    <hyperlink ref="AA717" r:id="rId1755" xr:uid="{AD29C732-F052-40AB-864A-718002200263}"/>
    <hyperlink ref="AA758" r:id="rId1756" xr:uid="{2A27B51A-6481-482A-AA23-CC7108A16ACE}"/>
    <hyperlink ref="AA169" r:id="rId1757" xr:uid="{9680A734-9BE4-4AEA-A610-C63934D7B8B6}"/>
    <hyperlink ref="AA522" r:id="rId1758" xr:uid="{29743D4B-A443-410F-B0DC-118818014814}"/>
    <hyperlink ref="AA211" r:id="rId1759" xr:uid="{2925EDFE-67AF-493B-B619-165094BD11E3}"/>
    <hyperlink ref="AA224" r:id="rId1760" xr:uid="{268CAEF6-65E7-47B6-A2EA-9C77D50EDC23}"/>
    <hyperlink ref="AA570" r:id="rId1761" xr:uid="{4677D140-01C6-41EA-9557-EA673F8DF04C}"/>
    <hyperlink ref="AA572" r:id="rId1762" xr:uid="{FCD61A98-6090-4669-B8B0-F7B9045E0AA5}"/>
    <hyperlink ref="AA243" r:id="rId1763" xr:uid="{1522A679-31D8-4D86-8F5E-42A372D70335}"/>
    <hyperlink ref="AA674" r:id="rId1764" xr:uid="{8B26486B-64BE-4E93-98E1-738DD8F85B9B}"/>
    <hyperlink ref="AA586" r:id="rId1765" xr:uid="{87EDAE9B-EE2B-4740-9E70-3B6F796B8409}"/>
    <hyperlink ref="AA689" r:id="rId1766" xr:uid="{6A26D11D-A189-45E3-9393-7E48B0F7F028}"/>
    <hyperlink ref="AA356" r:id="rId1767" xr:uid="{5962BBAC-89DD-4CB0-A178-DD4DB8B3EB74}"/>
    <hyperlink ref="AA351" r:id="rId1768" xr:uid="{A02F2C63-F4EA-4042-83BE-1BBD050CBA72}"/>
    <hyperlink ref="AA348" r:id="rId1769" xr:uid="{D055D706-0402-4A14-B5C2-D0516428016F}"/>
    <hyperlink ref="AA708" r:id="rId1770" xr:uid="{D3052BA8-8AF0-4A7B-AB14-345E05DAA1A4}"/>
    <hyperlink ref="AA707" r:id="rId1771" xr:uid="{39DA8996-C363-49C6-BB82-E1BB4E0A3892}"/>
    <hyperlink ref="AA555" r:id="rId1772" xr:uid="{DDE99BD5-DB96-44CD-B0DF-1EAF77448614}"/>
    <hyperlink ref="AA154" r:id="rId1773" xr:uid="{63614DDC-E722-424D-BBE5-254C6249D987}"/>
    <hyperlink ref="AA568" r:id="rId1774" xr:uid="{228C842D-D561-4BBD-9B90-D86FAFC1FA6F}"/>
    <hyperlink ref="AA765" r:id="rId1775" xr:uid="{54B27D42-A06A-44C8-9D51-875430A44E9C}"/>
    <hyperlink ref="AA48" r:id="rId1776" xr:uid="{9BE1FB9B-2982-41CF-8599-B58D44BCA7E1}"/>
    <hyperlink ref="AA428" r:id="rId1777" xr:uid="{EF8AFC47-5F5F-4D3C-BA88-D8942B40FF96}"/>
    <hyperlink ref="AA511" r:id="rId1778" xr:uid="{822A9434-7A93-40FB-82DD-1FACAEA63BCB}"/>
    <hyperlink ref="AA374" r:id="rId1779" xr:uid="{220F17DC-00B0-404B-B14A-9C1A36D62459}"/>
    <hyperlink ref="AA129" r:id="rId1780" xr:uid="{BF44B845-343F-4D78-A77E-B76865C46848}"/>
    <hyperlink ref="AA571" r:id="rId1781" xr:uid="{09AC878F-6AA3-40E0-B216-BAF21F7B87A3}"/>
    <hyperlink ref="AA663" r:id="rId1782" xr:uid="{9648F968-F12E-45C1-BFDC-4433C5958B22}"/>
    <hyperlink ref="AA221" r:id="rId1783" xr:uid="{29426739-538F-42D7-80E3-6127FB0B26C8}"/>
    <hyperlink ref="AA405" r:id="rId1784" xr:uid="{B6B54B7C-FD7A-4489-B4FD-DFB5ABA983EA}"/>
    <hyperlink ref="D131" r:id="rId1785" xr:uid="{918CB89B-9AA8-4F51-8390-7BEC14A40D5B}"/>
    <hyperlink ref="AA141" r:id="rId1786" xr:uid="{FB4694C5-6E16-4B10-B9AA-693A36379173}"/>
    <hyperlink ref="AA140" r:id="rId1787" xr:uid="{9DF5F01F-8BA0-4EE0-9EC7-EFFD552F54D2}"/>
    <hyperlink ref="AA411" r:id="rId1788" xr:uid="{45335BD4-A780-4BD4-A849-B38C0F439A4C}"/>
    <hyperlink ref="AA457" r:id="rId1789" xr:uid="{D1420B69-4217-4DA5-B580-81AD6293F7E8}"/>
    <hyperlink ref="AA206" r:id="rId1790" xr:uid="{4AF55A25-5B3C-4A23-9588-91E960A6170E}"/>
    <hyperlink ref="AA358" r:id="rId1791" xr:uid="{A6B08DCC-BC13-42F4-9034-33F16DB7E521}"/>
    <hyperlink ref="AA463" r:id="rId1792" xr:uid="{33F28505-0C1D-4980-9578-C0C9519A43DC}"/>
    <hyperlink ref="AA354" r:id="rId1793" xr:uid="{F3E3EB51-8993-4914-B831-A7210E55D5D5}"/>
    <hyperlink ref="AA634" r:id="rId1794" xr:uid="{CDDC1456-7AF2-406D-9F39-BAE709C6E730}"/>
    <hyperlink ref="AA475" r:id="rId1795" xr:uid="{40F03A66-F185-42D6-8779-5316291B10C4}"/>
    <hyperlink ref="AA104" r:id="rId1796" xr:uid="{1D53C4D0-3F75-4F4F-86E8-EC1752615DAF}"/>
    <hyperlink ref="AA349" r:id="rId1797" xr:uid="{6C0E6C61-CD31-4D74-AE81-A225FF7A61A2}"/>
    <hyperlink ref="AA194" r:id="rId1798" xr:uid="{55DF2BFE-35C9-4E64-8543-B5265E4EA8F2}"/>
    <hyperlink ref="AA443" r:id="rId1799" xr:uid="{6A7FD768-F896-47AA-8E06-660C98974DFC}"/>
    <hyperlink ref="AA615" r:id="rId1800" xr:uid="{83624817-F001-437B-B9A6-3C23CA4A45AC}"/>
    <hyperlink ref="AA62" r:id="rId1801" xr:uid="{8AFECE6E-BCF7-4457-A008-7D72FF2F6D8D}"/>
    <hyperlink ref="AA145" r:id="rId1802" xr:uid="{2F206A81-C072-4D89-A9FE-F3AA9F6118A6}"/>
    <hyperlink ref="AA472" r:id="rId1803" display="mailto:Alanna.Doherty@education.vic.gov.au" xr:uid="{EE51B940-27BF-44F9-AFD5-C499CB845797}"/>
    <hyperlink ref="D220" r:id="rId1804" xr:uid="{B76C8925-8E70-4D87-BFFB-6D899B3852F7}"/>
  </hyperlinks>
  <pageMargins left="0.7" right="0.7" top="0.75" bottom="0.75" header="0.3" footer="0.3"/>
  <pageSetup paperSize="9" orientation="portrait" r:id="rId1805"/>
  <legacyDrawing r:id="rId180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5D5D2-2469-4BA8-9536-C6EE6AE43602}">
  <sheetPr codeName="Sheet11">
    <tabColor rgb="FFFF0000"/>
  </sheetPr>
  <dimension ref="A1:L448"/>
  <sheetViews>
    <sheetView topLeftCell="A20" workbookViewId="0">
      <selection activeCell="D32" sqref="D32"/>
    </sheetView>
  </sheetViews>
  <sheetFormatPr defaultRowHeight="15"/>
  <cols>
    <col min="1" max="2" width="23.140625" customWidth="1"/>
    <col min="3" max="3" width="51" bestFit="1" customWidth="1"/>
    <col min="4" max="4" width="13.140625" customWidth="1"/>
    <col min="5" max="5" width="36.7109375" bestFit="1" customWidth="1"/>
    <col min="6" max="6" width="47" customWidth="1"/>
    <col min="7" max="7" width="28.5703125" bestFit="1" customWidth="1"/>
    <col min="8" max="8" width="14.42578125" style="3638" customWidth="1"/>
    <col min="9" max="9" width="14.42578125" customWidth="1"/>
    <col min="10" max="10" width="27" customWidth="1"/>
  </cols>
  <sheetData>
    <row r="1" spans="1:12">
      <c r="A1" s="2908" t="s">
        <v>5384</v>
      </c>
      <c r="L1">
        <f>SUM(K:K)</f>
        <v>128</v>
      </c>
    </row>
    <row r="2" spans="1:12">
      <c r="A2" s="2908" t="s">
        <v>5385</v>
      </c>
    </row>
    <row r="3" spans="1:12">
      <c r="A3" s="2909" t="s">
        <v>5386</v>
      </c>
      <c r="B3" s="2909" t="s">
        <v>5387</v>
      </c>
      <c r="C3" s="2909" t="s">
        <v>5388</v>
      </c>
      <c r="D3" s="2909" t="s">
        <v>5389</v>
      </c>
      <c r="E3" s="2909" t="s">
        <v>5390</v>
      </c>
      <c r="F3" s="2909" t="s">
        <v>5391</v>
      </c>
      <c r="G3" s="2909" t="s">
        <v>5392</v>
      </c>
      <c r="H3" s="3639" t="s">
        <v>5393</v>
      </c>
      <c r="I3" s="2909" t="s">
        <v>5394</v>
      </c>
      <c r="J3" s="2909" t="s">
        <v>5395</v>
      </c>
    </row>
    <row r="4" spans="1:12">
      <c r="A4" s="2910" t="s">
        <v>5396</v>
      </c>
      <c r="B4" s="2910" t="s">
        <v>5397</v>
      </c>
      <c r="C4" s="2910" t="s">
        <v>5398</v>
      </c>
      <c r="D4" s="2910"/>
      <c r="E4" s="2911" t="s">
        <v>5399</v>
      </c>
      <c r="F4" s="2910" t="s">
        <v>5400</v>
      </c>
      <c r="G4" s="2910" t="s">
        <v>5401</v>
      </c>
      <c r="H4" s="3640"/>
      <c r="I4" s="2910"/>
      <c r="J4" s="2910"/>
    </row>
    <row r="5" spans="1:12">
      <c r="A5" s="2910" t="s">
        <v>5402</v>
      </c>
      <c r="B5" s="2910" t="s">
        <v>5403</v>
      </c>
      <c r="C5" s="2910" t="s">
        <v>5398</v>
      </c>
      <c r="D5" s="2910"/>
      <c r="E5" s="2911" t="s">
        <v>5404</v>
      </c>
      <c r="F5" s="2910" t="s">
        <v>5400</v>
      </c>
      <c r="G5" s="2910" t="s">
        <v>5401</v>
      </c>
      <c r="H5" s="3640"/>
      <c r="I5" s="2910"/>
      <c r="J5" s="2910"/>
    </row>
    <row r="6" spans="1:12">
      <c r="A6" s="2910"/>
      <c r="B6" s="2910" t="s">
        <v>5405</v>
      </c>
      <c r="C6" s="2910" t="s">
        <v>5406</v>
      </c>
      <c r="D6" s="2910"/>
      <c r="E6" s="2911" t="s">
        <v>5407</v>
      </c>
      <c r="F6" s="2910" t="s">
        <v>5408</v>
      </c>
      <c r="G6" s="2910" t="s">
        <v>5409</v>
      </c>
      <c r="H6" s="3640"/>
      <c r="I6" s="2910"/>
      <c r="J6" s="2910"/>
    </row>
    <row r="7" spans="1:12">
      <c r="A7" s="2910" t="s">
        <v>5396</v>
      </c>
      <c r="B7" s="2910" t="s">
        <v>5410</v>
      </c>
      <c r="C7" s="2910"/>
      <c r="D7" s="2910"/>
      <c r="E7" s="2911"/>
      <c r="F7" s="2910" t="s">
        <v>47</v>
      </c>
      <c r="G7" s="2910"/>
      <c r="H7" s="3640"/>
      <c r="I7" s="2910"/>
      <c r="J7" s="2910"/>
    </row>
    <row r="8" spans="1:12">
      <c r="A8" s="2910" t="s">
        <v>5396</v>
      </c>
      <c r="B8" s="2910" t="s">
        <v>5411</v>
      </c>
      <c r="C8" s="2912" t="s">
        <v>5412</v>
      </c>
      <c r="D8" s="2910"/>
      <c r="E8" s="2911"/>
      <c r="F8" s="2912" t="s">
        <v>5413</v>
      </c>
      <c r="G8" s="2912" t="s">
        <v>5414</v>
      </c>
      <c r="H8" s="3640"/>
      <c r="I8" s="2910"/>
      <c r="J8" s="2910"/>
    </row>
    <row r="9" spans="1:12">
      <c r="A9" s="2910" t="s">
        <v>5396</v>
      </c>
      <c r="B9" s="2910" t="s">
        <v>5415</v>
      </c>
      <c r="C9" s="2912" t="s">
        <v>5412</v>
      </c>
      <c r="D9" s="2910"/>
      <c r="E9" s="2910"/>
      <c r="F9" s="2912" t="s">
        <v>5413</v>
      </c>
      <c r="G9" s="2912" t="s">
        <v>5414</v>
      </c>
      <c r="H9" s="3640"/>
      <c r="I9" s="2910"/>
      <c r="J9" s="2910"/>
    </row>
    <row r="10" spans="1:12">
      <c r="A10" s="2913" t="s">
        <v>5416</v>
      </c>
      <c r="B10" s="2914" t="s">
        <v>5417</v>
      </c>
      <c r="C10" s="2914" t="s">
        <v>5417</v>
      </c>
      <c r="D10" s="2914" t="s">
        <v>5417</v>
      </c>
      <c r="E10" s="2914" t="s">
        <v>5417</v>
      </c>
      <c r="F10" s="2914" t="s">
        <v>5417</v>
      </c>
      <c r="G10" s="2914" t="s">
        <v>5417</v>
      </c>
      <c r="H10" s="3641" t="s">
        <v>5417</v>
      </c>
      <c r="I10" s="2914" t="s">
        <v>5417</v>
      </c>
      <c r="J10" s="2914" t="s">
        <v>5417</v>
      </c>
    </row>
    <row r="11" spans="1:12">
      <c r="A11" s="2915" t="s">
        <v>5386</v>
      </c>
      <c r="B11" s="2916" t="s">
        <v>5387</v>
      </c>
      <c r="C11" s="2916" t="s">
        <v>5388</v>
      </c>
      <c r="D11" s="2916" t="s">
        <v>5389</v>
      </c>
      <c r="E11" s="2916" t="s">
        <v>5390</v>
      </c>
      <c r="F11" s="2916" t="s">
        <v>5391</v>
      </c>
      <c r="G11" s="2916" t="s">
        <v>5392</v>
      </c>
      <c r="H11" s="3642" t="s">
        <v>5393</v>
      </c>
      <c r="I11" s="2916" t="s">
        <v>5394</v>
      </c>
      <c r="J11" s="2916"/>
    </row>
    <row r="12" spans="1:12">
      <c r="A12" s="2917" t="s">
        <v>5418</v>
      </c>
      <c r="B12" s="2918" t="s">
        <v>5419</v>
      </c>
      <c r="C12" s="2918" t="s">
        <v>5420</v>
      </c>
      <c r="D12" s="2918" t="s">
        <v>5421</v>
      </c>
      <c r="E12" s="2919" t="s">
        <v>5422</v>
      </c>
      <c r="F12" s="2918" t="s">
        <v>5423</v>
      </c>
      <c r="G12" s="2918" t="s">
        <v>5416</v>
      </c>
      <c r="H12" s="3643" t="s">
        <v>5424</v>
      </c>
      <c r="I12" s="2918" t="s">
        <v>5417</v>
      </c>
      <c r="J12" s="2918" t="s">
        <v>5417</v>
      </c>
    </row>
    <row r="13" spans="1:12" s="2923" customFormat="1">
      <c r="A13" s="2920" t="s">
        <v>5425</v>
      </c>
      <c r="B13" s="2921" t="s">
        <v>5426</v>
      </c>
      <c r="C13" s="2921" t="s">
        <v>5427</v>
      </c>
      <c r="D13" s="2921" t="s">
        <v>5428</v>
      </c>
      <c r="E13" s="2922" t="s">
        <v>5429</v>
      </c>
      <c r="F13" s="2921" t="s">
        <v>5423</v>
      </c>
      <c r="G13" s="2921" t="s">
        <v>5416</v>
      </c>
      <c r="H13" s="3644" t="s">
        <v>5424</v>
      </c>
      <c r="I13" s="2921"/>
      <c r="J13" s="2921"/>
    </row>
    <row r="14" spans="1:12">
      <c r="A14" s="2917" t="s">
        <v>5430</v>
      </c>
      <c r="B14" s="2918" t="s">
        <v>5431</v>
      </c>
      <c r="C14" s="2918" t="s">
        <v>5432</v>
      </c>
      <c r="D14" s="2918" t="s">
        <v>5433</v>
      </c>
      <c r="E14" s="2919" t="s">
        <v>5434</v>
      </c>
      <c r="F14" s="2918" t="s">
        <v>5423</v>
      </c>
      <c r="G14" s="2918" t="s">
        <v>5416</v>
      </c>
      <c r="H14" s="3643" t="s">
        <v>5424</v>
      </c>
      <c r="I14" s="2918" t="s">
        <v>5417</v>
      </c>
      <c r="J14" s="2918" t="s">
        <v>5417</v>
      </c>
    </row>
    <row r="15" spans="1:12">
      <c r="A15" s="2917" t="s">
        <v>5435</v>
      </c>
      <c r="B15" s="2918" t="s">
        <v>5436</v>
      </c>
      <c r="C15" s="2918" t="s">
        <v>5437</v>
      </c>
      <c r="D15" s="2918" t="s">
        <v>5438</v>
      </c>
      <c r="E15" s="2919" t="s">
        <v>5439</v>
      </c>
      <c r="F15" s="2918" t="s">
        <v>5423</v>
      </c>
      <c r="G15" s="2918" t="s">
        <v>5416</v>
      </c>
      <c r="H15" s="3643" t="s">
        <v>5424</v>
      </c>
      <c r="I15" s="2918"/>
      <c r="J15" s="2918"/>
    </row>
    <row r="16" spans="1:12">
      <c r="A16" s="2917" t="s">
        <v>5440</v>
      </c>
      <c r="B16" s="2918" t="s">
        <v>5441</v>
      </c>
      <c r="C16" s="2918" t="s">
        <v>5432</v>
      </c>
      <c r="D16" s="2918" t="s">
        <v>5442</v>
      </c>
      <c r="E16" s="2919" t="s">
        <v>5443</v>
      </c>
      <c r="F16" s="2918" t="s">
        <v>5423</v>
      </c>
      <c r="G16" s="2918" t="s">
        <v>5416</v>
      </c>
      <c r="H16" s="3643">
        <v>44805</v>
      </c>
      <c r="I16" s="2918" t="s">
        <v>5444</v>
      </c>
      <c r="J16" s="2918" t="s">
        <v>5417</v>
      </c>
    </row>
    <row r="17" spans="1:11">
      <c r="A17" s="2917" t="s">
        <v>5440</v>
      </c>
      <c r="B17" s="2918" t="s">
        <v>5445</v>
      </c>
      <c r="C17" s="2918" t="s">
        <v>5432</v>
      </c>
      <c r="D17" s="2918" t="s">
        <v>5446</v>
      </c>
      <c r="E17" s="2919" t="s">
        <v>5447</v>
      </c>
      <c r="F17" s="2918" t="s">
        <v>5423</v>
      </c>
      <c r="G17" s="2918" t="s">
        <v>5416</v>
      </c>
      <c r="H17" s="3643" t="s">
        <v>5424</v>
      </c>
      <c r="I17" s="2918"/>
      <c r="J17" s="2918"/>
    </row>
    <row r="18" spans="1:11">
      <c r="A18" s="2924" t="s">
        <v>5448</v>
      </c>
      <c r="B18" s="2925" t="s">
        <v>5417</v>
      </c>
      <c r="C18" s="2925" t="s">
        <v>5417</v>
      </c>
      <c r="D18" s="2925" t="s">
        <v>5417</v>
      </c>
      <c r="E18" s="2925" t="s">
        <v>5417</v>
      </c>
      <c r="F18" s="2925" t="s">
        <v>5417</v>
      </c>
      <c r="G18" s="2925" t="s">
        <v>5417</v>
      </c>
      <c r="H18" s="3645" t="s">
        <v>5417</v>
      </c>
      <c r="I18" s="2925" t="s">
        <v>5417</v>
      </c>
      <c r="J18" s="2925" t="s">
        <v>5417</v>
      </c>
    </row>
    <row r="19" spans="1:11">
      <c r="A19" s="2926" t="s">
        <v>5449</v>
      </c>
      <c r="B19" s="2927" t="s">
        <v>5417</v>
      </c>
      <c r="C19" s="2927" t="s">
        <v>5417</v>
      </c>
      <c r="D19" s="2927" t="s">
        <v>5417</v>
      </c>
      <c r="E19" s="2927" t="s">
        <v>5417</v>
      </c>
      <c r="F19" s="2927" t="s">
        <v>5417</v>
      </c>
      <c r="G19" s="2927" t="s">
        <v>5417</v>
      </c>
      <c r="H19" s="3646" t="s">
        <v>5417</v>
      </c>
      <c r="I19" s="2927" t="s">
        <v>5417</v>
      </c>
      <c r="J19" s="2927" t="s">
        <v>5417</v>
      </c>
    </row>
    <row r="20" spans="1:11">
      <c r="A20" s="2926" t="s">
        <v>5450</v>
      </c>
      <c r="B20" s="2927"/>
      <c r="C20" s="2927" t="s">
        <v>5451</v>
      </c>
      <c r="D20" s="2927" t="s">
        <v>5389</v>
      </c>
      <c r="E20" s="2927" t="s">
        <v>5390</v>
      </c>
      <c r="F20" s="2927" t="s">
        <v>5452</v>
      </c>
      <c r="G20" s="2927" t="s">
        <v>5453</v>
      </c>
      <c r="H20" s="3646" t="s">
        <v>5417</v>
      </c>
      <c r="I20" s="2927" t="s">
        <v>5417</v>
      </c>
      <c r="J20" s="2927" t="s">
        <v>5417</v>
      </c>
    </row>
    <row r="21" spans="1:11">
      <c r="A21" s="2928" t="s">
        <v>11</v>
      </c>
      <c r="B21" s="2929" t="s">
        <v>5417</v>
      </c>
      <c r="C21" s="2930" t="s">
        <v>5454</v>
      </c>
      <c r="D21" s="2930" t="s">
        <v>5455</v>
      </c>
      <c r="E21" s="2931" t="s">
        <v>5456</v>
      </c>
      <c r="F21" s="2930" t="s">
        <v>5457</v>
      </c>
      <c r="G21" s="2930" t="s">
        <v>52</v>
      </c>
      <c r="H21" s="3647" t="s">
        <v>5417</v>
      </c>
      <c r="I21" s="2930" t="s">
        <v>5417</v>
      </c>
      <c r="J21" s="2930" t="s">
        <v>5417</v>
      </c>
    </row>
    <row r="22" spans="1:11">
      <c r="A22" s="2928" t="s">
        <v>4</v>
      </c>
      <c r="B22" s="2929" t="s">
        <v>5417</v>
      </c>
      <c r="C22" s="2930" t="s">
        <v>5458</v>
      </c>
      <c r="D22" s="2930" t="s">
        <v>5459</v>
      </c>
      <c r="E22" s="2931" t="s">
        <v>5460</v>
      </c>
      <c r="F22" s="2930" t="s">
        <v>5461</v>
      </c>
      <c r="G22" s="2930" t="s">
        <v>24</v>
      </c>
      <c r="H22" s="3647" t="s">
        <v>5417</v>
      </c>
      <c r="I22" s="2930" t="s">
        <v>5417</v>
      </c>
      <c r="J22" s="2930" t="s">
        <v>5417</v>
      </c>
    </row>
    <row r="23" spans="1:11">
      <c r="A23" s="2928" t="s">
        <v>24</v>
      </c>
      <c r="B23" s="2929" t="s">
        <v>5417</v>
      </c>
      <c r="C23" s="2930" t="s">
        <v>5462</v>
      </c>
      <c r="D23" s="2930" t="s">
        <v>5417</v>
      </c>
      <c r="E23" s="2931" t="s">
        <v>5463</v>
      </c>
      <c r="F23" s="2930" t="s">
        <v>5417</v>
      </c>
      <c r="G23" s="2930" t="s">
        <v>5417</v>
      </c>
      <c r="H23" s="3647" t="s">
        <v>5417</v>
      </c>
      <c r="I23" s="2930" t="s">
        <v>5417</v>
      </c>
      <c r="J23" s="2930" t="s">
        <v>5417</v>
      </c>
    </row>
    <row r="24" spans="1:11">
      <c r="A24" s="2928" t="s">
        <v>52</v>
      </c>
      <c r="B24" s="2929" t="s">
        <v>5417</v>
      </c>
      <c r="C24" s="2930" t="s">
        <v>5417</v>
      </c>
      <c r="D24" s="2930" t="s">
        <v>5417</v>
      </c>
      <c r="E24" s="2930" t="s">
        <v>5417</v>
      </c>
      <c r="F24" s="2930" t="s">
        <v>5417</v>
      </c>
      <c r="G24" s="2930" t="s">
        <v>5417</v>
      </c>
      <c r="H24" s="3647" t="s">
        <v>5417</v>
      </c>
      <c r="I24" s="2930" t="s">
        <v>5417</v>
      </c>
      <c r="J24" s="2930" t="s">
        <v>5417</v>
      </c>
    </row>
    <row r="25" spans="1:11">
      <c r="A25" s="2928" t="s">
        <v>5417</v>
      </c>
      <c r="B25" s="2929" t="s">
        <v>5417</v>
      </c>
      <c r="C25" s="2930" t="s">
        <v>5417</v>
      </c>
      <c r="D25" s="2930" t="s">
        <v>5417</v>
      </c>
      <c r="E25" s="2930" t="s">
        <v>5417</v>
      </c>
      <c r="F25" s="2930" t="s">
        <v>5417</v>
      </c>
      <c r="G25" s="2930" t="s">
        <v>5417</v>
      </c>
      <c r="H25" s="3647" t="s">
        <v>5417</v>
      </c>
      <c r="I25" s="2930" t="s">
        <v>5417</v>
      </c>
      <c r="J25" s="2930" t="s">
        <v>5417</v>
      </c>
    </row>
    <row r="26" spans="1:11">
      <c r="A26" s="2926" t="s">
        <v>5386</v>
      </c>
      <c r="B26" s="2927" t="s">
        <v>5387</v>
      </c>
      <c r="C26" s="2927" t="s">
        <v>5388</v>
      </c>
      <c r="D26" s="2927" t="s">
        <v>5389</v>
      </c>
      <c r="E26" s="2927" t="s">
        <v>5390</v>
      </c>
      <c r="F26" s="2927" t="s">
        <v>5391</v>
      </c>
      <c r="G26" s="2927" t="s">
        <v>5392</v>
      </c>
      <c r="H26" s="3646" t="s">
        <v>5393</v>
      </c>
      <c r="I26" s="2927" t="s">
        <v>5394</v>
      </c>
      <c r="J26" s="2927" t="s">
        <v>5395</v>
      </c>
    </row>
    <row r="27" spans="1:11">
      <c r="A27" s="2917" t="s">
        <v>5464</v>
      </c>
      <c r="B27" s="2918" t="s">
        <v>5465</v>
      </c>
      <c r="C27" s="2918" t="s">
        <v>5466</v>
      </c>
      <c r="D27" s="2918" t="s">
        <v>5417</v>
      </c>
      <c r="E27" s="2932" t="s">
        <v>5467</v>
      </c>
      <c r="F27" s="2918" t="s">
        <v>5468</v>
      </c>
      <c r="G27" s="2918" t="s">
        <v>5458</v>
      </c>
      <c r="H27" s="3643" t="s">
        <v>5417</v>
      </c>
      <c r="I27" s="2918" t="s">
        <v>5417</v>
      </c>
      <c r="J27" s="2918" t="s">
        <v>5417</v>
      </c>
      <c r="K27">
        <v>1</v>
      </c>
    </row>
    <row r="28" spans="1:11">
      <c r="A28" s="2917" t="s">
        <v>5469</v>
      </c>
      <c r="B28" s="2918" t="s">
        <v>5470</v>
      </c>
      <c r="C28" s="2918" t="s">
        <v>5471</v>
      </c>
      <c r="D28" s="2918" t="s">
        <v>5472</v>
      </c>
      <c r="E28" s="2932" t="s">
        <v>5473</v>
      </c>
      <c r="F28" s="2918" t="s">
        <v>5468</v>
      </c>
      <c r="G28" s="2918" t="s">
        <v>5454</v>
      </c>
      <c r="H28" s="3643" t="s">
        <v>452</v>
      </c>
      <c r="I28" s="2918" t="s">
        <v>5417</v>
      </c>
      <c r="J28" s="2918" t="s">
        <v>5474</v>
      </c>
      <c r="K28">
        <v>1</v>
      </c>
    </row>
    <row r="29" spans="1:11">
      <c r="A29" s="2917" t="s">
        <v>5396</v>
      </c>
      <c r="B29" s="2918" t="s">
        <v>5475</v>
      </c>
      <c r="C29" s="2918" t="s">
        <v>5476</v>
      </c>
      <c r="D29" s="2918" t="s">
        <v>5477</v>
      </c>
      <c r="E29" s="2932" t="s">
        <v>5478</v>
      </c>
      <c r="F29" s="2918" t="s">
        <v>5468</v>
      </c>
      <c r="G29" s="2918" t="s">
        <v>5417</v>
      </c>
      <c r="H29" s="3643">
        <v>44378</v>
      </c>
      <c r="I29" s="2918" t="s">
        <v>5479</v>
      </c>
      <c r="J29" s="2918"/>
      <c r="K29">
        <v>1</v>
      </c>
    </row>
    <row r="30" spans="1:11">
      <c r="A30" s="2917"/>
      <c r="B30" s="2918" t="s">
        <v>5480</v>
      </c>
      <c r="C30" s="2918" t="s">
        <v>5476</v>
      </c>
      <c r="D30" s="2918"/>
      <c r="E30" s="2932" t="s">
        <v>5481</v>
      </c>
      <c r="F30" s="2918" t="s">
        <v>5468</v>
      </c>
      <c r="G30" s="2918" t="s">
        <v>5482</v>
      </c>
      <c r="H30" s="3643">
        <v>44652</v>
      </c>
      <c r="I30" s="2918" t="s">
        <v>5483</v>
      </c>
      <c r="J30" s="2918"/>
      <c r="K30">
        <v>1</v>
      </c>
    </row>
    <row r="31" spans="1:11">
      <c r="A31" s="2917"/>
      <c r="B31" s="2918" t="s">
        <v>5484</v>
      </c>
      <c r="C31" s="2918" t="s">
        <v>5485</v>
      </c>
      <c r="D31" s="2918"/>
      <c r="E31" s="2932" t="s">
        <v>5486</v>
      </c>
      <c r="F31" s="2918" t="s">
        <v>5468</v>
      </c>
      <c r="G31" s="2918" t="s">
        <v>5482</v>
      </c>
      <c r="H31" s="3643">
        <v>44652</v>
      </c>
      <c r="I31" s="2918" t="s">
        <v>5483</v>
      </c>
      <c r="J31" s="2918"/>
      <c r="K31">
        <v>1</v>
      </c>
    </row>
    <row r="32" spans="1:11">
      <c r="A32" s="2917" t="s">
        <v>5487</v>
      </c>
      <c r="B32" s="2918" t="s">
        <v>5488</v>
      </c>
      <c r="C32" s="2918" t="s">
        <v>5476</v>
      </c>
      <c r="D32" s="3475"/>
      <c r="E32" s="558" t="s">
        <v>5489</v>
      </c>
      <c r="F32" s="2918" t="s">
        <v>5468</v>
      </c>
      <c r="G32" s="2918" t="s">
        <v>5454</v>
      </c>
      <c r="H32" s="3643"/>
      <c r="I32" s="2918"/>
      <c r="J32" s="2918" t="s">
        <v>5490</v>
      </c>
      <c r="K32">
        <v>1</v>
      </c>
    </row>
    <row r="33" spans="1:11">
      <c r="A33" s="2933" t="s">
        <v>5417</v>
      </c>
      <c r="B33" s="2934" t="s">
        <v>5417</v>
      </c>
      <c r="C33" s="2934" t="s">
        <v>5417</v>
      </c>
      <c r="D33" s="2934" t="s">
        <v>5417</v>
      </c>
      <c r="E33" s="2934" t="s">
        <v>5417</v>
      </c>
      <c r="F33" s="2934" t="s">
        <v>5417</v>
      </c>
      <c r="G33" s="2934" t="s">
        <v>5417</v>
      </c>
      <c r="H33" s="3648" t="s">
        <v>5417</v>
      </c>
      <c r="I33" s="2934" t="s">
        <v>5417</v>
      </c>
      <c r="J33" s="2934" t="s">
        <v>5417</v>
      </c>
    </row>
    <row r="34" spans="1:11">
      <c r="A34" s="2926" t="s">
        <v>5491</v>
      </c>
      <c r="B34" s="2927" t="s">
        <v>5417</v>
      </c>
      <c r="C34" s="2927" t="s">
        <v>5417</v>
      </c>
      <c r="D34" s="2927" t="s">
        <v>5417</v>
      </c>
      <c r="E34" s="2927" t="s">
        <v>5417</v>
      </c>
      <c r="F34" s="2927" t="s">
        <v>5417</v>
      </c>
      <c r="G34" s="2927" t="s">
        <v>5417</v>
      </c>
      <c r="H34" s="3646" t="s">
        <v>5417</v>
      </c>
      <c r="I34" s="2927" t="s">
        <v>5417</v>
      </c>
      <c r="J34" s="2927" t="s">
        <v>5417</v>
      </c>
    </row>
    <row r="35" spans="1:11">
      <c r="A35" s="2926" t="s">
        <v>5450</v>
      </c>
      <c r="B35" s="2927"/>
      <c r="C35" s="2927" t="s">
        <v>5451</v>
      </c>
      <c r="D35" s="2927" t="s">
        <v>5389</v>
      </c>
      <c r="E35" s="2927" t="s">
        <v>5390</v>
      </c>
      <c r="F35" s="2927" t="s">
        <v>5452</v>
      </c>
      <c r="G35" s="2927" t="s">
        <v>5453</v>
      </c>
      <c r="H35" s="3646" t="s">
        <v>5417</v>
      </c>
      <c r="I35" s="2927" t="s">
        <v>5417</v>
      </c>
      <c r="J35" s="2927" t="s">
        <v>5417</v>
      </c>
    </row>
    <row r="36" spans="1:11">
      <c r="A36" s="2928" t="s">
        <v>55</v>
      </c>
      <c r="B36" s="2929" t="s">
        <v>5417</v>
      </c>
      <c r="C36" s="2930" t="s">
        <v>5492</v>
      </c>
      <c r="D36" s="2930" t="s">
        <v>5493</v>
      </c>
      <c r="E36" s="2931" t="s">
        <v>5494</v>
      </c>
      <c r="F36" s="2930" t="s">
        <v>5495</v>
      </c>
      <c r="G36" s="2930" t="s">
        <v>55</v>
      </c>
      <c r="H36" s="3647" t="s">
        <v>5417</v>
      </c>
      <c r="I36" s="2930" t="s">
        <v>5417</v>
      </c>
      <c r="J36" s="2930" t="s">
        <v>5417</v>
      </c>
    </row>
    <row r="37" spans="1:11">
      <c r="A37" s="2928" t="s">
        <v>12</v>
      </c>
      <c r="B37" s="2929" t="s">
        <v>5417</v>
      </c>
      <c r="C37" s="2930" t="s">
        <v>5496</v>
      </c>
      <c r="D37" s="2930" t="s">
        <v>5497</v>
      </c>
      <c r="E37" s="2931" t="s">
        <v>5498</v>
      </c>
      <c r="F37" s="2930" t="s">
        <v>5499</v>
      </c>
      <c r="G37" s="2930" t="s">
        <v>65</v>
      </c>
      <c r="H37" s="3647" t="s">
        <v>5417</v>
      </c>
      <c r="I37" s="2930" t="s">
        <v>5417</v>
      </c>
      <c r="J37" s="2930" t="s">
        <v>5417</v>
      </c>
    </row>
    <row r="38" spans="1:11">
      <c r="A38" s="2928" t="s">
        <v>65</v>
      </c>
      <c r="B38" s="2929" t="s">
        <v>5417</v>
      </c>
      <c r="C38" s="2930" t="s">
        <v>5500</v>
      </c>
      <c r="D38" s="2930" t="s">
        <v>5417</v>
      </c>
      <c r="E38" s="2935" t="s">
        <v>5501</v>
      </c>
      <c r="F38" s="2930" t="s">
        <v>5417</v>
      </c>
      <c r="G38" s="2930" t="s">
        <v>5417</v>
      </c>
      <c r="H38" s="3647" t="s">
        <v>5417</v>
      </c>
      <c r="I38" s="2930" t="s">
        <v>5417</v>
      </c>
      <c r="J38" s="2930" t="s">
        <v>5417</v>
      </c>
    </row>
    <row r="39" spans="1:11">
      <c r="A39" s="2928" t="s">
        <v>5417</v>
      </c>
      <c r="B39" s="2929" t="s">
        <v>5417</v>
      </c>
      <c r="C39" s="2930" t="s">
        <v>5417</v>
      </c>
      <c r="D39" s="2930" t="s">
        <v>5417</v>
      </c>
      <c r="E39" s="2930" t="s">
        <v>5417</v>
      </c>
      <c r="F39" s="2930" t="s">
        <v>5417</v>
      </c>
      <c r="G39" s="2930" t="s">
        <v>5417</v>
      </c>
      <c r="H39" s="3647" t="s">
        <v>5417</v>
      </c>
      <c r="I39" s="2930" t="s">
        <v>5417</v>
      </c>
      <c r="J39" s="2930" t="s">
        <v>5417</v>
      </c>
    </row>
    <row r="40" spans="1:11">
      <c r="A40" s="2928" t="s">
        <v>5417</v>
      </c>
      <c r="B40" s="2929" t="s">
        <v>5417</v>
      </c>
      <c r="C40" s="2930" t="s">
        <v>5417</v>
      </c>
      <c r="D40" s="2930" t="s">
        <v>5417</v>
      </c>
      <c r="E40" s="2930" t="s">
        <v>5417</v>
      </c>
      <c r="F40" s="2930" t="s">
        <v>5417</v>
      </c>
      <c r="G40" s="2930" t="s">
        <v>5417</v>
      </c>
      <c r="H40" s="3647" t="s">
        <v>5417</v>
      </c>
      <c r="I40" s="2930" t="s">
        <v>5417</v>
      </c>
      <c r="J40" s="2930" t="s">
        <v>5417</v>
      </c>
    </row>
    <row r="41" spans="1:11">
      <c r="A41" s="2926" t="s">
        <v>5386</v>
      </c>
      <c r="B41" s="2927" t="s">
        <v>5387</v>
      </c>
      <c r="C41" s="2927" t="s">
        <v>5388</v>
      </c>
      <c r="D41" s="2927" t="s">
        <v>5389</v>
      </c>
      <c r="E41" s="2927" t="s">
        <v>5390</v>
      </c>
      <c r="F41" s="2927" t="s">
        <v>5391</v>
      </c>
      <c r="G41" s="2927" t="s">
        <v>5392</v>
      </c>
      <c r="H41" s="3646" t="s">
        <v>5393</v>
      </c>
      <c r="I41" s="2927" t="s">
        <v>5394</v>
      </c>
      <c r="J41" s="2927" t="s">
        <v>5395</v>
      </c>
    </row>
    <row r="42" spans="1:11">
      <c r="A42" s="2917" t="s">
        <v>5396</v>
      </c>
      <c r="B42" s="2918" t="s">
        <v>5502</v>
      </c>
      <c r="C42" s="2918" t="s">
        <v>5476</v>
      </c>
      <c r="D42" s="2918" t="s">
        <v>5503</v>
      </c>
      <c r="E42" s="2932" t="s">
        <v>5504</v>
      </c>
      <c r="F42" s="2918" t="s">
        <v>5505</v>
      </c>
      <c r="G42" s="2918" t="s">
        <v>5496</v>
      </c>
      <c r="H42" s="3643">
        <v>44378</v>
      </c>
      <c r="I42" s="2918" t="s">
        <v>5479</v>
      </c>
      <c r="J42" s="2918" t="s">
        <v>5474</v>
      </c>
      <c r="K42">
        <v>1</v>
      </c>
    </row>
    <row r="43" spans="1:11">
      <c r="A43" s="2917" t="s">
        <v>5469</v>
      </c>
      <c r="B43" s="2918" t="s">
        <v>5506</v>
      </c>
      <c r="C43" s="2918" t="s">
        <v>5476</v>
      </c>
      <c r="D43" s="2918" t="s">
        <v>5507</v>
      </c>
      <c r="E43" s="2932" t="s">
        <v>5508</v>
      </c>
      <c r="F43" s="2918" t="s">
        <v>5505</v>
      </c>
      <c r="G43" s="2918" t="s">
        <v>5496</v>
      </c>
      <c r="H43" s="3643" t="s">
        <v>452</v>
      </c>
      <c r="I43" s="2918" t="s">
        <v>5417</v>
      </c>
      <c r="J43" s="2918" t="s">
        <v>5474</v>
      </c>
      <c r="K43">
        <v>1</v>
      </c>
    </row>
    <row r="44" spans="1:11">
      <c r="A44" s="2917" t="s">
        <v>5396</v>
      </c>
      <c r="B44" s="2918" t="s">
        <v>5509</v>
      </c>
      <c r="C44" s="2918" t="s">
        <v>5510</v>
      </c>
      <c r="D44" s="2918" t="s">
        <v>5511</v>
      </c>
      <c r="E44" s="2932" t="s">
        <v>5512</v>
      </c>
      <c r="F44" s="2918" t="s">
        <v>5505</v>
      </c>
      <c r="G44" s="2918" t="s">
        <v>5492</v>
      </c>
      <c r="H44" s="3643" t="s">
        <v>5513</v>
      </c>
      <c r="I44" s="2918"/>
      <c r="J44" s="2918" t="s">
        <v>5474</v>
      </c>
    </row>
    <row r="45" spans="1:11">
      <c r="A45" s="2917" t="s">
        <v>5487</v>
      </c>
      <c r="B45" s="2918" t="s">
        <v>5514</v>
      </c>
      <c r="C45" s="2918" t="s">
        <v>5510</v>
      </c>
      <c r="D45" s="2918" t="s">
        <v>5515</v>
      </c>
      <c r="E45" s="2932" t="s">
        <v>5516</v>
      </c>
      <c r="F45" s="2918" t="s">
        <v>5505</v>
      </c>
      <c r="G45" s="2918" t="s">
        <v>5492</v>
      </c>
      <c r="H45" s="3643">
        <v>44835</v>
      </c>
      <c r="I45" s="2918" t="s">
        <v>5517</v>
      </c>
      <c r="J45" s="2918"/>
      <c r="K45" t="s">
        <v>5518</v>
      </c>
    </row>
    <row r="46" spans="1:11">
      <c r="A46" s="2917" t="s">
        <v>5396</v>
      </c>
      <c r="B46" s="2918" t="s">
        <v>5519</v>
      </c>
      <c r="C46" s="2918" t="s">
        <v>5520</v>
      </c>
      <c r="D46" s="2918" t="s">
        <v>5521</v>
      </c>
      <c r="E46" s="2932" t="s">
        <v>5522</v>
      </c>
      <c r="F46" s="2918" t="s">
        <v>5505</v>
      </c>
      <c r="G46" s="2918" t="s">
        <v>5492</v>
      </c>
      <c r="H46" s="3643" t="s">
        <v>5513</v>
      </c>
      <c r="I46" s="2918"/>
      <c r="J46" s="2918" t="s">
        <v>5474</v>
      </c>
    </row>
    <row r="47" spans="1:11">
      <c r="A47" s="2917" t="s">
        <v>5396</v>
      </c>
      <c r="B47" s="2918" t="s">
        <v>5523</v>
      </c>
      <c r="C47" s="2918" t="s">
        <v>5510</v>
      </c>
      <c r="D47" s="2918" t="s">
        <v>5524</v>
      </c>
      <c r="E47" s="2932" t="s">
        <v>5525</v>
      </c>
      <c r="F47" s="2918" t="s">
        <v>5505</v>
      </c>
      <c r="G47" s="2918" t="s">
        <v>5492</v>
      </c>
      <c r="H47" s="3643" t="s">
        <v>5513</v>
      </c>
      <c r="I47" s="2918"/>
      <c r="J47" s="2918" t="s">
        <v>5474</v>
      </c>
    </row>
    <row r="48" spans="1:11">
      <c r="A48" s="2917" t="s">
        <v>5487</v>
      </c>
      <c r="B48" s="2918" t="s">
        <v>5526</v>
      </c>
      <c r="C48" s="2918" t="s">
        <v>5476</v>
      </c>
      <c r="D48" s="2918" t="s">
        <v>5527</v>
      </c>
      <c r="E48" s="2932" t="s">
        <v>5528</v>
      </c>
      <c r="F48" s="2918" t="s">
        <v>5505</v>
      </c>
      <c r="G48" s="2918" t="s">
        <v>5492</v>
      </c>
      <c r="H48" s="3643"/>
      <c r="I48" s="2918" t="s">
        <v>5479</v>
      </c>
      <c r="J48" s="2918" t="s">
        <v>5474</v>
      </c>
      <c r="K48">
        <v>1</v>
      </c>
    </row>
    <row r="49" spans="1:11">
      <c r="A49" s="2933" t="s">
        <v>5417</v>
      </c>
      <c r="B49" s="2934" t="s">
        <v>5417</v>
      </c>
      <c r="C49" s="2934" t="s">
        <v>5417</v>
      </c>
      <c r="D49" s="2934" t="s">
        <v>5417</v>
      </c>
      <c r="E49" s="2934" t="s">
        <v>5417</v>
      </c>
      <c r="F49" s="2934" t="s">
        <v>5417</v>
      </c>
      <c r="G49" s="2934" t="s">
        <v>5417</v>
      </c>
      <c r="H49" s="3648" t="s">
        <v>5417</v>
      </c>
      <c r="I49" s="2934" t="s">
        <v>5417</v>
      </c>
      <c r="J49" s="2934" t="s">
        <v>5417</v>
      </c>
    </row>
    <row r="50" spans="1:11">
      <c r="A50" s="2926" t="s">
        <v>5529</v>
      </c>
      <c r="B50" s="2927" t="s">
        <v>5417</v>
      </c>
      <c r="C50" s="2927" t="s">
        <v>5417</v>
      </c>
      <c r="D50" s="2927" t="s">
        <v>5417</v>
      </c>
      <c r="E50" s="2927" t="s">
        <v>5417</v>
      </c>
      <c r="F50" s="2927" t="s">
        <v>5417</v>
      </c>
      <c r="G50" s="2927" t="s">
        <v>5417</v>
      </c>
      <c r="H50" s="3646" t="s">
        <v>5417</v>
      </c>
      <c r="I50" s="2927" t="s">
        <v>5417</v>
      </c>
      <c r="J50" s="2927" t="s">
        <v>5417</v>
      </c>
    </row>
    <row r="51" spans="1:11">
      <c r="A51" s="2926" t="s">
        <v>5450</v>
      </c>
      <c r="B51" s="2927"/>
      <c r="C51" s="2927" t="s">
        <v>5451</v>
      </c>
      <c r="D51" s="2927" t="s">
        <v>5389</v>
      </c>
      <c r="E51" s="2927" t="s">
        <v>5390</v>
      </c>
      <c r="F51" s="2927" t="s">
        <v>5452</v>
      </c>
      <c r="G51" s="2927" t="s">
        <v>5453</v>
      </c>
      <c r="H51" s="3646" t="s">
        <v>5417</v>
      </c>
      <c r="I51" s="2927" t="s">
        <v>5417</v>
      </c>
      <c r="J51" s="2927" t="s">
        <v>5417</v>
      </c>
    </row>
    <row r="52" spans="1:11">
      <c r="A52" s="2929" t="s">
        <v>25</v>
      </c>
      <c r="B52" s="2928" t="s">
        <v>61</v>
      </c>
      <c r="C52" s="2930" t="s">
        <v>5530</v>
      </c>
      <c r="D52" s="2930" t="s">
        <v>5531</v>
      </c>
      <c r="E52" s="2931" t="s">
        <v>5532</v>
      </c>
      <c r="F52" s="2930" t="s">
        <v>5533</v>
      </c>
      <c r="G52" s="2930" t="s">
        <v>25</v>
      </c>
      <c r="H52" s="3647" t="s">
        <v>5417</v>
      </c>
      <c r="I52" s="2930" t="s">
        <v>5417</v>
      </c>
      <c r="J52" s="2930" t="s">
        <v>5417</v>
      </c>
    </row>
    <row r="53" spans="1:11">
      <c r="A53" s="2929" t="s">
        <v>10</v>
      </c>
      <c r="B53" s="2929"/>
      <c r="C53" s="2930" t="s">
        <v>5534</v>
      </c>
      <c r="D53" s="2930" t="s">
        <v>5535</v>
      </c>
      <c r="E53" s="2931" t="s">
        <v>5536</v>
      </c>
      <c r="F53" s="2930" t="s">
        <v>5537</v>
      </c>
      <c r="G53" s="2930" t="s">
        <v>68</v>
      </c>
      <c r="H53" s="3647" t="s">
        <v>5417</v>
      </c>
      <c r="I53" s="2930" t="s">
        <v>5417</v>
      </c>
      <c r="J53" s="2930" t="s">
        <v>5417</v>
      </c>
    </row>
    <row r="54" spans="1:11">
      <c r="A54" s="2928" t="s">
        <v>68</v>
      </c>
      <c r="B54" s="2928"/>
      <c r="C54" s="2930" t="s">
        <v>5538</v>
      </c>
      <c r="D54" s="2930" t="s">
        <v>5539</v>
      </c>
      <c r="E54" s="2930" t="s">
        <v>5417</v>
      </c>
      <c r="F54" s="2930" t="s">
        <v>5540</v>
      </c>
      <c r="G54" s="2930" t="s">
        <v>18</v>
      </c>
      <c r="H54" s="3647" t="s">
        <v>5417</v>
      </c>
      <c r="I54" s="2930" t="s">
        <v>5417</v>
      </c>
      <c r="J54" s="2930" t="s">
        <v>5417</v>
      </c>
    </row>
    <row r="55" spans="1:11">
      <c r="A55" s="2928" t="s">
        <v>18</v>
      </c>
      <c r="B55" s="2928"/>
      <c r="C55" s="2930" t="s">
        <v>5541</v>
      </c>
      <c r="D55" s="2930" t="s">
        <v>5542</v>
      </c>
      <c r="E55" s="2930" t="s">
        <v>5417</v>
      </c>
      <c r="F55" s="2930" t="s">
        <v>5543</v>
      </c>
      <c r="G55" s="2930" t="s">
        <v>18</v>
      </c>
      <c r="H55" s="3647" t="s">
        <v>5417</v>
      </c>
      <c r="I55" s="2930" t="s">
        <v>5417</v>
      </c>
      <c r="J55" s="2930" t="s">
        <v>5417</v>
      </c>
    </row>
    <row r="56" spans="1:11">
      <c r="A56" s="2928" t="s">
        <v>38</v>
      </c>
      <c r="B56" s="2929" t="s">
        <v>5417</v>
      </c>
      <c r="C56" s="2930" t="s">
        <v>5417</v>
      </c>
      <c r="D56" s="2930" t="s">
        <v>5417</v>
      </c>
      <c r="E56" s="2930" t="s">
        <v>5417</v>
      </c>
      <c r="F56" s="2930" t="s">
        <v>5417</v>
      </c>
      <c r="G56" s="2930" t="s">
        <v>5417</v>
      </c>
      <c r="H56" s="3647" t="s">
        <v>5417</v>
      </c>
      <c r="I56" s="2930" t="s">
        <v>5417</v>
      </c>
      <c r="J56" s="2930" t="s">
        <v>5417</v>
      </c>
    </row>
    <row r="57" spans="1:11">
      <c r="A57" s="2926" t="s">
        <v>5386</v>
      </c>
      <c r="B57" s="2927" t="s">
        <v>5387</v>
      </c>
      <c r="C57" s="2927" t="s">
        <v>5388</v>
      </c>
      <c r="D57" s="2927" t="s">
        <v>5389</v>
      </c>
      <c r="E57" s="2927" t="s">
        <v>5390</v>
      </c>
      <c r="F57" s="2927" t="s">
        <v>5391</v>
      </c>
      <c r="G57" s="2927" t="s">
        <v>5392</v>
      </c>
      <c r="H57" s="3646" t="s">
        <v>5393</v>
      </c>
      <c r="I57" s="2927" t="s">
        <v>5394</v>
      </c>
      <c r="J57" s="2927" t="s">
        <v>5395</v>
      </c>
    </row>
    <row r="58" spans="1:11">
      <c r="A58" s="2917" t="s">
        <v>5544</v>
      </c>
      <c r="B58" s="2918" t="s">
        <v>5545</v>
      </c>
      <c r="C58" s="2918" t="s">
        <v>5417</v>
      </c>
      <c r="D58" s="2918" t="s">
        <v>5546</v>
      </c>
      <c r="E58" s="2936" t="s">
        <v>5547</v>
      </c>
      <c r="F58" s="2918" t="s">
        <v>5</v>
      </c>
      <c r="G58" s="2918" t="s">
        <v>5417</v>
      </c>
      <c r="H58" s="3643" t="s">
        <v>5417</v>
      </c>
      <c r="I58" s="2918" t="s">
        <v>5417</v>
      </c>
      <c r="J58" s="2918" t="s">
        <v>5548</v>
      </c>
      <c r="K58">
        <v>1</v>
      </c>
    </row>
    <row r="59" spans="1:11">
      <c r="A59" s="2917" t="s">
        <v>5396</v>
      </c>
      <c r="B59" s="2918" t="s">
        <v>5549</v>
      </c>
      <c r="C59" s="2918" t="s">
        <v>5417</v>
      </c>
      <c r="D59" s="2918" t="s">
        <v>5550</v>
      </c>
      <c r="E59" s="2936" t="s">
        <v>5551</v>
      </c>
      <c r="F59" s="2918" t="s">
        <v>5</v>
      </c>
      <c r="G59" s="2918" t="s">
        <v>5417</v>
      </c>
      <c r="H59" s="3643" t="s">
        <v>5417</v>
      </c>
      <c r="I59" s="2918" t="s">
        <v>5417</v>
      </c>
      <c r="J59" s="2918" t="s">
        <v>5548</v>
      </c>
      <c r="K59">
        <v>1</v>
      </c>
    </row>
    <row r="60" spans="1:11">
      <c r="A60" s="2917"/>
      <c r="B60" s="2918" t="s">
        <v>5552</v>
      </c>
      <c r="C60" s="2918"/>
      <c r="D60" s="2918"/>
      <c r="E60" s="2919" t="s">
        <v>5553</v>
      </c>
      <c r="F60" s="2918" t="s">
        <v>25</v>
      </c>
      <c r="G60" s="2918" t="s">
        <v>5530</v>
      </c>
      <c r="H60" s="3643" t="s">
        <v>5554</v>
      </c>
      <c r="I60" s="2918"/>
      <c r="J60" s="2918"/>
    </row>
    <row r="61" spans="1:11">
      <c r="A61" s="2917" t="s">
        <v>5396</v>
      </c>
      <c r="B61" s="2918" t="s">
        <v>5555</v>
      </c>
      <c r="C61" s="2918" t="s">
        <v>5556</v>
      </c>
      <c r="D61" s="2918" t="s">
        <v>5557</v>
      </c>
      <c r="E61" s="2932" t="s">
        <v>5558</v>
      </c>
      <c r="F61" s="2918" t="s">
        <v>25</v>
      </c>
      <c r="G61" s="2918" t="s">
        <v>5530</v>
      </c>
      <c r="H61" s="3643">
        <v>44378</v>
      </c>
      <c r="I61" s="2918" t="s">
        <v>5559</v>
      </c>
      <c r="J61" s="2918" t="s">
        <v>5560</v>
      </c>
      <c r="K61">
        <v>1</v>
      </c>
    </row>
    <row r="62" spans="1:11">
      <c r="A62" s="2917" t="s">
        <v>5396</v>
      </c>
      <c r="B62" s="2918" t="s">
        <v>5561</v>
      </c>
      <c r="C62" s="2918" t="s">
        <v>5417</v>
      </c>
      <c r="D62" s="2918" t="s">
        <v>5557</v>
      </c>
      <c r="E62" s="2936"/>
      <c r="F62" s="2918" t="s">
        <v>25</v>
      </c>
      <c r="G62" s="2918" t="s">
        <v>5530</v>
      </c>
      <c r="H62" s="3643" t="s">
        <v>5417</v>
      </c>
      <c r="I62" s="2918" t="s">
        <v>5417</v>
      </c>
      <c r="J62" s="2918"/>
      <c r="K62">
        <v>1</v>
      </c>
    </row>
    <row r="63" spans="1:11">
      <c r="A63" s="2917" t="s">
        <v>5396</v>
      </c>
      <c r="B63" s="2918" t="s">
        <v>5562</v>
      </c>
      <c r="C63" s="2918" t="s">
        <v>5417</v>
      </c>
      <c r="D63" s="2918" t="s">
        <v>5417</v>
      </c>
      <c r="E63" s="2936" t="s">
        <v>5563</v>
      </c>
      <c r="F63" s="2918" t="s">
        <v>5564</v>
      </c>
      <c r="G63" s="2918" t="s">
        <v>5417</v>
      </c>
      <c r="H63" s="3643" t="s">
        <v>5417</v>
      </c>
      <c r="I63" s="2918" t="s">
        <v>5565</v>
      </c>
      <c r="J63" s="2918" t="s">
        <v>5566</v>
      </c>
      <c r="K63">
        <v>1</v>
      </c>
    </row>
    <row r="64" spans="1:11">
      <c r="A64" s="2917" t="s">
        <v>5487</v>
      </c>
      <c r="B64" s="2918" t="s">
        <v>5567</v>
      </c>
      <c r="C64" s="2937" t="s">
        <v>5568</v>
      </c>
      <c r="D64" s="2918" t="s">
        <v>5569</v>
      </c>
      <c r="E64" s="2932" t="s">
        <v>5570</v>
      </c>
      <c r="F64" s="2918" t="s">
        <v>68</v>
      </c>
      <c r="G64" s="2918" t="s">
        <v>5534</v>
      </c>
      <c r="H64" s="3643">
        <v>44378</v>
      </c>
      <c r="I64" s="2918" t="s">
        <v>5559</v>
      </c>
      <c r="J64" s="2918" t="s">
        <v>5571</v>
      </c>
      <c r="K64">
        <v>1</v>
      </c>
    </row>
    <row r="65" spans="1:11">
      <c r="A65" s="2917" t="s">
        <v>5544</v>
      </c>
      <c r="B65" s="2918" t="s">
        <v>5572</v>
      </c>
      <c r="C65" s="2918" t="s">
        <v>5573</v>
      </c>
      <c r="D65" s="2918" t="s">
        <v>5574</v>
      </c>
      <c r="E65" s="2932" t="s">
        <v>5575</v>
      </c>
      <c r="F65" s="2918" t="s">
        <v>18</v>
      </c>
      <c r="G65" s="2918" t="s">
        <v>5538</v>
      </c>
      <c r="H65" s="3643">
        <v>44378</v>
      </c>
      <c r="I65" s="2918" t="s">
        <v>5559</v>
      </c>
      <c r="J65" s="2918"/>
      <c r="K65">
        <v>1</v>
      </c>
    </row>
    <row r="66" spans="1:11">
      <c r="A66" s="2917" t="s">
        <v>5469</v>
      </c>
      <c r="B66" s="2918" t="s">
        <v>5576</v>
      </c>
      <c r="C66" s="2918" t="s">
        <v>5577</v>
      </c>
      <c r="D66" s="2918" t="s">
        <v>5574</v>
      </c>
      <c r="E66" s="2932" t="s">
        <v>5578</v>
      </c>
      <c r="F66" s="2918" t="s">
        <v>18</v>
      </c>
      <c r="G66" s="2918" t="s">
        <v>5538</v>
      </c>
      <c r="H66" s="3643">
        <v>44378</v>
      </c>
      <c r="I66" s="2918" t="s">
        <v>5559</v>
      </c>
      <c r="J66" s="2918" t="s">
        <v>5579</v>
      </c>
      <c r="K66">
        <v>1</v>
      </c>
    </row>
    <row r="67" spans="1:11">
      <c r="A67" s="2917" t="s">
        <v>5396</v>
      </c>
      <c r="B67" s="2918" t="s">
        <v>5580</v>
      </c>
      <c r="C67" s="2918" t="s">
        <v>5581</v>
      </c>
      <c r="D67" s="2918" t="s">
        <v>5542</v>
      </c>
      <c r="E67" s="2936" t="s">
        <v>5582</v>
      </c>
      <c r="F67" s="2918" t="s">
        <v>18</v>
      </c>
      <c r="G67" s="2918" t="s">
        <v>5541</v>
      </c>
      <c r="H67" s="3643">
        <v>44378</v>
      </c>
      <c r="I67" s="2918" t="s">
        <v>5559</v>
      </c>
      <c r="J67" s="2918"/>
      <c r="K67">
        <v>1</v>
      </c>
    </row>
    <row r="68" spans="1:11">
      <c r="A68" s="2917" t="s">
        <v>5402</v>
      </c>
      <c r="B68" s="2918" t="s">
        <v>5583</v>
      </c>
      <c r="C68" s="2918" t="s">
        <v>5584</v>
      </c>
      <c r="D68" s="2918" t="s">
        <v>5542</v>
      </c>
      <c r="E68" s="2919" t="s">
        <v>5585</v>
      </c>
      <c r="F68" s="2918" t="s">
        <v>18</v>
      </c>
      <c r="G68" s="2918" t="s">
        <v>5541</v>
      </c>
      <c r="H68" s="3643">
        <v>44835</v>
      </c>
      <c r="I68" s="2918" t="s">
        <v>5517</v>
      </c>
      <c r="J68" s="2918"/>
      <c r="K68" t="s">
        <v>5518</v>
      </c>
    </row>
    <row r="69" spans="1:11">
      <c r="A69" s="2917" t="s">
        <v>5402</v>
      </c>
      <c r="B69" s="2918" t="s">
        <v>5586</v>
      </c>
      <c r="C69" s="2918" t="s">
        <v>5573</v>
      </c>
      <c r="D69" s="2918" t="s">
        <v>5542</v>
      </c>
      <c r="E69" s="2919" t="s">
        <v>5587</v>
      </c>
      <c r="F69" s="2918" t="s">
        <v>18</v>
      </c>
      <c r="G69" s="2918" t="s">
        <v>5541</v>
      </c>
      <c r="H69" s="3643">
        <v>44835</v>
      </c>
      <c r="I69" s="2918" t="s">
        <v>5517</v>
      </c>
      <c r="J69" s="2918"/>
      <c r="K69" t="s">
        <v>5518</v>
      </c>
    </row>
    <row r="70" spans="1:11">
      <c r="A70" s="2933" t="s">
        <v>5417</v>
      </c>
      <c r="B70" s="2934" t="s">
        <v>5417</v>
      </c>
      <c r="C70" s="2934" t="s">
        <v>5417</v>
      </c>
      <c r="D70" s="2934" t="s">
        <v>5417</v>
      </c>
      <c r="E70" s="2934" t="s">
        <v>5417</v>
      </c>
      <c r="F70" s="2934" t="s">
        <v>5417</v>
      </c>
      <c r="G70" s="2934" t="s">
        <v>5417</v>
      </c>
      <c r="H70" s="3648" t="s">
        <v>5417</v>
      </c>
      <c r="I70" s="2934" t="s">
        <v>5417</v>
      </c>
      <c r="J70" s="2934" t="s">
        <v>5417</v>
      </c>
    </row>
    <row r="71" spans="1:11">
      <c r="A71" s="2926" t="s">
        <v>5588</v>
      </c>
      <c r="B71" s="2927" t="s">
        <v>5417</v>
      </c>
      <c r="C71" s="2927" t="s">
        <v>5417</v>
      </c>
      <c r="D71" s="2927" t="s">
        <v>5417</v>
      </c>
      <c r="E71" s="2927" t="s">
        <v>5417</v>
      </c>
      <c r="F71" s="2927" t="s">
        <v>5417</v>
      </c>
      <c r="G71" s="2927" t="s">
        <v>5417</v>
      </c>
      <c r="H71" s="3646" t="s">
        <v>5417</v>
      </c>
      <c r="I71" s="2927" t="s">
        <v>5417</v>
      </c>
      <c r="J71" s="2927" t="s">
        <v>5417</v>
      </c>
    </row>
    <row r="72" spans="1:11">
      <c r="A72" s="2926" t="s">
        <v>5450</v>
      </c>
      <c r="B72" s="2927"/>
      <c r="C72" s="2927" t="s">
        <v>5451</v>
      </c>
      <c r="D72" s="2927" t="s">
        <v>5389</v>
      </c>
      <c r="E72" s="2927" t="s">
        <v>5390</v>
      </c>
      <c r="F72" s="2927" t="s">
        <v>5452</v>
      </c>
      <c r="G72" s="2927" t="s">
        <v>5453</v>
      </c>
      <c r="H72" s="3646" t="s">
        <v>5417</v>
      </c>
      <c r="I72" s="2927" t="s">
        <v>5417</v>
      </c>
      <c r="J72" s="2927" t="s">
        <v>5417</v>
      </c>
    </row>
    <row r="73" spans="1:11">
      <c r="A73" s="2929" t="s">
        <v>5</v>
      </c>
      <c r="B73" s="2929" t="s">
        <v>79</v>
      </c>
      <c r="C73" s="2930" t="s">
        <v>5589</v>
      </c>
      <c r="D73" s="2930" t="s">
        <v>5590</v>
      </c>
      <c r="E73" s="2931" t="s">
        <v>5591</v>
      </c>
      <c r="F73" s="2930" t="s">
        <v>5592</v>
      </c>
      <c r="G73" s="2930" t="s">
        <v>71</v>
      </c>
      <c r="H73" s="3647" t="s">
        <v>5417</v>
      </c>
      <c r="I73" s="2930" t="s">
        <v>5417</v>
      </c>
      <c r="J73" s="2930" t="s">
        <v>5417</v>
      </c>
    </row>
    <row r="74" spans="1:11">
      <c r="A74" s="2929" t="s">
        <v>76</v>
      </c>
      <c r="B74" s="2929"/>
      <c r="C74" s="2930" t="s">
        <v>5593</v>
      </c>
      <c r="D74" s="2930" t="s">
        <v>5594</v>
      </c>
      <c r="E74" s="2931" t="s">
        <v>5595</v>
      </c>
      <c r="F74" s="2930" t="s">
        <v>5596</v>
      </c>
      <c r="G74" s="2930" t="s">
        <v>79</v>
      </c>
      <c r="H74" s="3647" t="s">
        <v>5417</v>
      </c>
      <c r="I74" s="2930" t="s">
        <v>5417</v>
      </c>
      <c r="J74" s="2930" t="s">
        <v>5417</v>
      </c>
    </row>
    <row r="75" spans="1:11">
      <c r="A75" s="2928" t="s">
        <v>22</v>
      </c>
      <c r="B75" s="2929"/>
      <c r="C75" s="2930" t="s">
        <v>5417</v>
      </c>
      <c r="D75" s="2930" t="s">
        <v>5417</v>
      </c>
      <c r="E75" s="2930" t="s">
        <v>5417</v>
      </c>
      <c r="F75" s="2930" t="s">
        <v>5417</v>
      </c>
      <c r="G75" s="2930" t="s">
        <v>5417</v>
      </c>
      <c r="H75" s="3647" t="s">
        <v>5417</v>
      </c>
      <c r="I75" s="2930" t="s">
        <v>5417</v>
      </c>
      <c r="J75" s="2930" t="s">
        <v>5417</v>
      </c>
    </row>
    <row r="76" spans="1:11">
      <c r="A76" s="2929" t="s">
        <v>69</v>
      </c>
      <c r="B76" s="2929"/>
      <c r="C76" s="2930" t="s">
        <v>5417</v>
      </c>
      <c r="D76" s="2930" t="s">
        <v>5417</v>
      </c>
      <c r="E76" s="2930" t="s">
        <v>5417</v>
      </c>
      <c r="F76" s="2930" t="s">
        <v>5417</v>
      </c>
      <c r="G76" s="2930" t="s">
        <v>5417</v>
      </c>
      <c r="H76" s="3647" t="s">
        <v>5417</v>
      </c>
      <c r="I76" s="2930" t="s">
        <v>5417</v>
      </c>
      <c r="J76" s="2930" t="s">
        <v>5417</v>
      </c>
    </row>
    <row r="77" spans="1:11">
      <c r="A77" s="2929" t="s">
        <v>71</v>
      </c>
      <c r="B77" s="2929"/>
      <c r="C77" s="2930" t="s">
        <v>5417</v>
      </c>
      <c r="D77" s="2930" t="s">
        <v>5417</v>
      </c>
      <c r="E77" s="2930" t="s">
        <v>5417</v>
      </c>
      <c r="F77" s="2930" t="s">
        <v>5417</v>
      </c>
      <c r="G77" s="2930" t="s">
        <v>5417</v>
      </c>
      <c r="H77" s="3647" t="s">
        <v>5417</v>
      </c>
      <c r="I77" s="2930" t="s">
        <v>5417</v>
      </c>
      <c r="J77" s="2930" t="s">
        <v>5417</v>
      </c>
    </row>
    <row r="78" spans="1:11">
      <c r="A78" s="2926" t="s">
        <v>5386</v>
      </c>
      <c r="B78" s="2927" t="s">
        <v>5387</v>
      </c>
      <c r="C78" s="2927" t="s">
        <v>5388</v>
      </c>
      <c r="D78" s="2927" t="s">
        <v>5389</v>
      </c>
      <c r="E78" s="2927" t="s">
        <v>5390</v>
      </c>
      <c r="F78" s="2927" t="s">
        <v>5391</v>
      </c>
      <c r="G78" s="2927" t="s">
        <v>5392</v>
      </c>
      <c r="H78" s="3646" t="s">
        <v>5393</v>
      </c>
      <c r="I78" s="2927" t="s">
        <v>5394</v>
      </c>
      <c r="J78" s="2927" t="s">
        <v>5395</v>
      </c>
    </row>
    <row r="79" spans="1:11">
      <c r="A79" s="2917" t="s">
        <v>5544</v>
      </c>
      <c r="B79" s="2918" t="s">
        <v>5597</v>
      </c>
      <c r="C79" s="2918" t="s">
        <v>5598</v>
      </c>
      <c r="D79" s="2918" t="s">
        <v>5590</v>
      </c>
      <c r="E79" s="2932" t="s">
        <v>5599</v>
      </c>
      <c r="F79" s="2918" t="s">
        <v>5600</v>
      </c>
      <c r="G79" s="2918" t="s">
        <v>5589</v>
      </c>
      <c r="H79" s="3643" t="s">
        <v>452</v>
      </c>
      <c r="I79" s="2918" t="s">
        <v>5417</v>
      </c>
      <c r="J79" s="2918" t="s">
        <v>5601</v>
      </c>
      <c r="K79">
        <v>1</v>
      </c>
    </row>
    <row r="80" spans="1:11">
      <c r="A80" s="2917" t="s">
        <v>5417</v>
      </c>
      <c r="B80" s="2918" t="s">
        <v>5602</v>
      </c>
      <c r="C80" s="2918" t="s">
        <v>5417</v>
      </c>
      <c r="D80" s="2918" t="s">
        <v>5417</v>
      </c>
      <c r="E80" s="2932" t="s">
        <v>5603</v>
      </c>
      <c r="F80" s="2918" t="s">
        <v>22</v>
      </c>
      <c r="G80" s="2918" t="s">
        <v>5417</v>
      </c>
      <c r="H80" s="3643" t="s">
        <v>5417</v>
      </c>
      <c r="I80" s="2918" t="s">
        <v>5417</v>
      </c>
      <c r="J80" s="2918" t="s">
        <v>5417</v>
      </c>
      <c r="K80">
        <v>1</v>
      </c>
    </row>
    <row r="81" spans="1:11">
      <c r="A81" s="2938" t="s">
        <v>5487</v>
      </c>
      <c r="B81" s="2938" t="s">
        <v>5604</v>
      </c>
      <c r="C81" s="2938" t="s">
        <v>5510</v>
      </c>
      <c r="D81" s="2938" t="s">
        <v>5605</v>
      </c>
      <c r="E81" s="2939" t="s">
        <v>5606</v>
      </c>
      <c r="F81" s="2938" t="s">
        <v>22</v>
      </c>
      <c r="G81" s="2938"/>
      <c r="H81" s="3643">
        <v>44593</v>
      </c>
      <c r="I81" s="2918" t="s">
        <v>5607</v>
      </c>
      <c r="J81" s="2918" t="s">
        <v>5608</v>
      </c>
      <c r="K81">
        <v>1</v>
      </c>
    </row>
    <row r="82" spans="1:11">
      <c r="A82" s="2917" t="s">
        <v>5417</v>
      </c>
      <c r="B82" s="2918" t="s">
        <v>5609</v>
      </c>
      <c r="C82" s="2918" t="s">
        <v>5610</v>
      </c>
      <c r="D82" s="2918" t="s">
        <v>5417</v>
      </c>
      <c r="E82" s="2932" t="s">
        <v>5611</v>
      </c>
      <c r="F82" s="2918" t="s">
        <v>71</v>
      </c>
      <c r="G82" s="2918" t="s">
        <v>5589</v>
      </c>
      <c r="H82" s="3643" t="s">
        <v>5417</v>
      </c>
      <c r="I82" s="2918" t="s">
        <v>5417</v>
      </c>
      <c r="J82" s="2918" t="s">
        <v>5601</v>
      </c>
      <c r="K82">
        <v>1</v>
      </c>
    </row>
    <row r="83" spans="1:11">
      <c r="A83" s="2917" t="s">
        <v>5544</v>
      </c>
      <c r="B83" s="2918" t="s">
        <v>5612</v>
      </c>
      <c r="C83" s="2918" t="s">
        <v>5476</v>
      </c>
      <c r="D83" s="2918" t="s">
        <v>5613</v>
      </c>
      <c r="E83" s="2932" t="s">
        <v>5614</v>
      </c>
      <c r="F83" s="2918" t="s">
        <v>5615</v>
      </c>
      <c r="G83" s="2918" t="s">
        <v>5593</v>
      </c>
      <c r="H83" s="3643">
        <v>44317</v>
      </c>
      <c r="I83" s="2918" t="s">
        <v>5616</v>
      </c>
      <c r="J83" s="2918" t="s">
        <v>5617</v>
      </c>
      <c r="K83">
        <v>1</v>
      </c>
    </row>
    <row r="84" spans="1:11">
      <c r="A84" s="2917" t="s">
        <v>5417</v>
      </c>
      <c r="B84" s="2918" t="s">
        <v>5618</v>
      </c>
      <c r="C84" s="2918" t="s">
        <v>5610</v>
      </c>
      <c r="D84" s="2918" t="s">
        <v>5417</v>
      </c>
      <c r="E84" s="2932" t="s">
        <v>5619</v>
      </c>
      <c r="F84" s="2918" t="s">
        <v>5620</v>
      </c>
      <c r="G84" s="2918" t="s">
        <v>5593</v>
      </c>
      <c r="H84" s="3643" t="s">
        <v>5417</v>
      </c>
      <c r="I84" s="2918" t="s">
        <v>5417</v>
      </c>
      <c r="J84" s="2918" t="s">
        <v>5417</v>
      </c>
      <c r="K84">
        <v>1</v>
      </c>
    </row>
    <row r="85" spans="1:11">
      <c r="A85" s="2933" t="s">
        <v>5417</v>
      </c>
      <c r="B85" s="2934" t="s">
        <v>5417</v>
      </c>
      <c r="C85" s="2934" t="s">
        <v>5417</v>
      </c>
      <c r="D85" s="2934" t="s">
        <v>5417</v>
      </c>
      <c r="E85" s="2934" t="s">
        <v>5417</v>
      </c>
      <c r="F85" s="2934" t="s">
        <v>5417</v>
      </c>
      <c r="G85" s="2934" t="s">
        <v>5417</v>
      </c>
      <c r="H85" s="3648" t="s">
        <v>5417</v>
      </c>
      <c r="I85" s="2934" t="s">
        <v>5417</v>
      </c>
      <c r="J85" s="2934" t="s">
        <v>5417</v>
      </c>
    </row>
    <row r="86" spans="1:11">
      <c r="A86" s="2926" t="s">
        <v>5621</v>
      </c>
      <c r="B86" s="2927" t="s">
        <v>5417</v>
      </c>
      <c r="C86" s="2927" t="s">
        <v>5417</v>
      </c>
      <c r="D86" s="2927" t="s">
        <v>5417</v>
      </c>
      <c r="E86" s="2927" t="s">
        <v>5417</v>
      </c>
      <c r="F86" s="2927" t="s">
        <v>5417</v>
      </c>
      <c r="G86" s="2927" t="s">
        <v>5417</v>
      </c>
      <c r="H86" s="3646" t="s">
        <v>5417</v>
      </c>
      <c r="I86" s="2927" t="s">
        <v>5417</v>
      </c>
      <c r="J86" s="2927" t="s">
        <v>5417</v>
      </c>
    </row>
    <row r="87" spans="1:11">
      <c r="A87" s="2926" t="s">
        <v>5450</v>
      </c>
      <c r="B87" s="2927"/>
      <c r="C87" s="2927" t="s">
        <v>5451</v>
      </c>
      <c r="D87" s="2927" t="s">
        <v>5389</v>
      </c>
      <c r="E87" s="2927" t="s">
        <v>5390</v>
      </c>
      <c r="F87" s="2927" t="s">
        <v>5452</v>
      </c>
      <c r="G87" s="2927" t="s">
        <v>5453</v>
      </c>
      <c r="H87" s="3646" t="s">
        <v>5417</v>
      </c>
      <c r="I87" s="2927" t="s">
        <v>5417</v>
      </c>
      <c r="J87" s="2927" t="s">
        <v>5417</v>
      </c>
    </row>
    <row r="88" spans="1:11">
      <c r="A88" s="2929" t="s">
        <v>17</v>
      </c>
      <c r="B88" s="2929"/>
      <c r="C88" s="2930" t="s">
        <v>5622</v>
      </c>
      <c r="D88" s="2930" t="s">
        <v>5623</v>
      </c>
      <c r="E88" s="2940" t="s">
        <v>5624</v>
      </c>
      <c r="F88" s="2930" t="s">
        <v>5625</v>
      </c>
      <c r="G88" s="2930" t="s">
        <v>21</v>
      </c>
      <c r="H88" s="3647" t="s">
        <v>5417</v>
      </c>
      <c r="I88" s="2930" t="s">
        <v>5417</v>
      </c>
      <c r="J88" s="2930" t="s">
        <v>5417</v>
      </c>
    </row>
    <row r="89" spans="1:11">
      <c r="A89" s="2929" t="s">
        <v>21</v>
      </c>
      <c r="B89" s="2929"/>
      <c r="C89" s="2930" t="s">
        <v>5626</v>
      </c>
      <c r="D89" s="2930" t="s">
        <v>5627</v>
      </c>
      <c r="E89" s="2931" t="s">
        <v>5628</v>
      </c>
      <c r="F89" s="2930" t="s">
        <v>5629</v>
      </c>
      <c r="G89" s="2930" t="s">
        <v>78</v>
      </c>
      <c r="H89" s="3647" t="s">
        <v>5417</v>
      </c>
      <c r="I89" s="2930" t="s">
        <v>5417</v>
      </c>
      <c r="J89" s="2930" t="s">
        <v>5417</v>
      </c>
    </row>
    <row r="90" spans="1:11">
      <c r="A90" s="2929" t="s">
        <v>78</v>
      </c>
      <c r="B90" s="2929"/>
      <c r="C90" s="2930" t="s">
        <v>5417</v>
      </c>
      <c r="D90" s="2930" t="s">
        <v>5417</v>
      </c>
      <c r="E90" s="2930" t="s">
        <v>5417</v>
      </c>
      <c r="F90" s="2930" t="s">
        <v>5417</v>
      </c>
      <c r="G90" s="2930" t="s">
        <v>5417</v>
      </c>
      <c r="H90" s="3647" t="s">
        <v>5417</v>
      </c>
      <c r="I90" s="2930" t="s">
        <v>5417</v>
      </c>
      <c r="J90" s="2930" t="s">
        <v>5417</v>
      </c>
    </row>
    <row r="91" spans="1:11">
      <c r="A91" s="2929" t="s">
        <v>54</v>
      </c>
      <c r="B91" s="2929"/>
      <c r="C91" s="2930" t="s">
        <v>5417</v>
      </c>
      <c r="D91" s="2930" t="s">
        <v>5417</v>
      </c>
      <c r="E91" s="2930" t="s">
        <v>5417</v>
      </c>
      <c r="F91" s="2930" t="s">
        <v>5417</v>
      </c>
      <c r="G91" s="2930" t="s">
        <v>5417</v>
      </c>
      <c r="H91" s="3647" t="s">
        <v>5417</v>
      </c>
      <c r="I91" s="2930" t="s">
        <v>5417</v>
      </c>
      <c r="J91" s="2930" t="s">
        <v>5417</v>
      </c>
    </row>
    <row r="92" spans="1:11">
      <c r="A92" s="2928" t="s">
        <v>5417</v>
      </c>
      <c r="B92" s="2929" t="s">
        <v>5417</v>
      </c>
      <c r="C92" s="2930" t="s">
        <v>5417</v>
      </c>
      <c r="D92" s="2930" t="s">
        <v>5417</v>
      </c>
      <c r="E92" s="2930" t="s">
        <v>5417</v>
      </c>
      <c r="F92" s="2930" t="s">
        <v>5417</v>
      </c>
      <c r="G92" s="2930" t="s">
        <v>5417</v>
      </c>
      <c r="H92" s="3647" t="s">
        <v>5417</v>
      </c>
      <c r="I92" s="2930" t="s">
        <v>5417</v>
      </c>
      <c r="J92" s="2930" t="s">
        <v>5417</v>
      </c>
    </row>
    <row r="93" spans="1:11">
      <c r="A93" s="2926" t="s">
        <v>5386</v>
      </c>
      <c r="B93" s="2927" t="s">
        <v>5387</v>
      </c>
      <c r="C93" s="2927" t="s">
        <v>5388</v>
      </c>
      <c r="D93" s="2927" t="s">
        <v>5389</v>
      </c>
      <c r="E93" s="2927" t="s">
        <v>5390</v>
      </c>
      <c r="F93" s="2927" t="s">
        <v>5391</v>
      </c>
      <c r="G93" s="2927" t="s">
        <v>5392</v>
      </c>
      <c r="H93" s="3646" t="s">
        <v>5393</v>
      </c>
      <c r="I93" s="2927" t="s">
        <v>5394</v>
      </c>
      <c r="J93" s="2927" t="s">
        <v>5395</v>
      </c>
    </row>
    <row r="94" spans="1:11">
      <c r="A94" s="2917" t="s">
        <v>5417</v>
      </c>
      <c r="B94" s="2918" t="s">
        <v>5630</v>
      </c>
      <c r="C94" s="2918" t="s">
        <v>5631</v>
      </c>
      <c r="D94" s="2918" t="s">
        <v>5632</v>
      </c>
      <c r="E94" s="2936" t="s">
        <v>5633</v>
      </c>
      <c r="F94" s="2918" t="s">
        <v>21</v>
      </c>
      <c r="G94" s="2918" t="s">
        <v>5622</v>
      </c>
      <c r="H94" s="3643" t="s">
        <v>5417</v>
      </c>
      <c r="I94" s="2918" t="s">
        <v>5417</v>
      </c>
      <c r="J94" s="2918" t="s">
        <v>5634</v>
      </c>
      <c r="K94">
        <v>1</v>
      </c>
    </row>
    <row r="95" spans="1:11">
      <c r="A95" s="2917" t="s">
        <v>5469</v>
      </c>
      <c r="B95" s="2918" t="s">
        <v>5635</v>
      </c>
      <c r="C95" s="2918" t="s">
        <v>5573</v>
      </c>
      <c r="D95" s="2918" t="s">
        <v>5636</v>
      </c>
      <c r="E95" s="2932" t="s">
        <v>5637</v>
      </c>
      <c r="F95" s="2918" t="s">
        <v>21</v>
      </c>
      <c r="G95" s="2918" t="s">
        <v>5622</v>
      </c>
      <c r="H95" s="3643">
        <v>44378</v>
      </c>
      <c r="I95" s="2918" t="s">
        <v>5616</v>
      </c>
      <c r="J95" s="2918" t="s">
        <v>5634</v>
      </c>
      <c r="K95">
        <v>1</v>
      </c>
    </row>
    <row r="96" spans="1:11">
      <c r="A96" s="2917" t="s">
        <v>5417</v>
      </c>
      <c r="B96" s="2918" t="s">
        <v>5638</v>
      </c>
      <c r="C96" s="2918" t="s">
        <v>5417</v>
      </c>
      <c r="D96" s="2918" t="s">
        <v>5417</v>
      </c>
      <c r="E96" s="2932" t="s">
        <v>5639</v>
      </c>
      <c r="F96" s="2918" t="s">
        <v>78</v>
      </c>
      <c r="G96" s="2918" t="s">
        <v>5626</v>
      </c>
      <c r="H96" s="3643">
        <v>44378</v>
      </c>
      <c r="I96" s="2918" t="s">
        <v>5616</v>
      </c>
      <c r="J96" s="2918" t="s">
        <v>5640</v>
      </c>
      <c r="K96">
        <v>1</v>
      </c>
    </row>
    <row r="97" spans="1:11">
      <c r="A97" s="2917" t="s">
        <v>5417</v>
      </c>
      <c r="B97" s="2918" t="s">
        <v>5641</v>
      </c>
      <c r="C97" s="2918" t="s">
        <v>5417</v>
      </c>
      <c r="D97" s="2918" t="s">
        <v>5417</v>
      </c>
      <c r="E97" s="2932" t="s">
        <v>5642</v>
      </c>
      <c r="F97" s="2918" t="s">
        <v>78</v>
      </c>
      <c r="G97" s="2918" t="s">
        <v>5626</v>
      </c>
      <c r="H97" s="3643">
        <v>44378</v>
      </c>
      <c r="I97" s="2918" t="s">
        <v>5616</v>
      </c>
      <c r="J97" s="2918" t="s">
        <v>5640</v>
      </c>
      <c r="K97">
        <v>1</v>
      </c>
    </row>
    <row r="98" spans="1:11">
      <c r="A98" s="2933" t="s">
        <v>5417</v>
      </c>
      <c r="B98" s="2934" t="s">
        <v>5417</v>
      </c>
      <c r="C98" s="2934" t="s">
        <v>5417</v>
      </c>
      <c r="D98" s="2934" t="s">
        <v>5417</v>
      </c>
      <c r="E98" s="2934" t="s">
        <v>5417</v>
      </c>
      <c r="F98" s="2934" t="s">
        <v>5417</v>
      </c>
      <c r="G98" s="2934" t="s">
        <v>5417</v>
      </c>
      <c r="H98" s="3648" t="s">
        <v>5417</v>
      </c>
      <c r="I98" s="2934" t="s">
        <v>5417</v>
      </c>
      <c r="J98" s="2934" t="s">
        <v>5417</v>
      </c>
    </row>
    <row r="99" spans="1:11">
      <c r="A99" s="2926" t="s">
        <v>5643</v>
      </c>
      <c r="B99" s="2927" t="s">
        <v>5417</v>
      </c>
      <c r="C99" s="2927" t="s">
        <v>5417</v>
      </c>
      <c r="D99" s="2927" t="s">
        <v>5417</v>
      </c>
      <c r="E99" s="2927" t="s">
        <v>5417</v>
      </c>
      <c r="F99" s="2927" t="s">
        <v>5417</v>
      </c>
      <c r="G99" s="2927" t="s">
        <v>5417</v>
      </c>
      <c r="H99" s="3646" t="s">
        <v>5417</v>
      </c>
      <c r="I99" s="2927" t="s">
        <v>5417</v>
      </c>
      <c r="J99" s="2927" t="s">
        <v>5417</v>
      </c>
    </row>
    <row r="100" spans="1:11">
      <c r="A100" s="2926" t="s">
        <v>5450</v>
      </c>
      <c r="B100" s="2927"/>
      <c r="C100" s="2927" t="s">
        <v>5451</v>
      </c>
      <c r="D100" s="2927" t="s">
        <v>5389</v>
      </c>
      <c r="E100" s="2927" t="s">
        <v>5390</v>
      </c>
      <c r="F100" s="2927" t="s">
        <v>5452</v>
      </c>
      <c r="G100" s="2927" t="s">
        <v>5453</v>
      </c>
      <c r="H100" s="3646" t="s">
        <v>5417</v>
      </c>
      <c r="I100" s="2927" t="s">
        <v>5417</v>
      </c>
      <c r="J100" s="2927" t="s">
        <v>5417</v>
      </c>
    </row>
    <row r="101" spans="1:11">
      <c r="A101" s="2929" t="s">
        <v>49</v>
      </c>
      <c r="B101" s="2929"/>
      <c r="C101" s="2930" t="s">
        <v>5644</v>
      </c>
      <c r="D101" s="2930" t="s">
        <v>5645</v>
      </c>
      <c r="E101" s="2931" t="s">
        <v>5646</v>
      </c>
      <c r="F101" s="2930" t="s">
        <v>5647</v>
      </c>
      <c r="G101" s="2930" t="s">
        <v>49</v>
      </c>
      <c r="H101" s="3647" t="s">
        <v>5417</v>
      </c>
      <c r="I101" s="2930" t="s">
        <v>5417</v>
      </c>
      <c r="J101" s="2930" t="s">
        <v>5417</v>
      </c>
    </row>
    <row r="102" spans="1:11">
      <c r="A102" s="2929" t="s">
        <v>75</v>
      </c>
      <c r="B102" s="2929"/>
      <c r="C102" s="2930" t="s">
        <v>5648</v>
      </c>
      <c r="D102" s="2930" t="s">
        <v>5649</v>
      </c>
      <c r="E102" s="2931" t="s">
        <v>5650</v>
      </c>
      <c r="F102" s="2930" t="s">
        <v>5651</v>
      </c>
      <c r="G102" s="2930" t="s">
        <v>75</v>
      </c>
      <c r="H102" s="3647" t="s">
        <v>5417</v>
      </c>
      <c r="I102" s="2930" t="s">
        <v>5417</v>
      </c>
      <c r="J102" s="2930" t="s">
        <v>5417</v>
      </c>
    </row>
    <row r="103" spans="1:11">
      <c r="A103" s="2928" t="s">
        <v>5417</v>
      </c>
      <c r="B103" s="2929" t="s">
        <v>5417</v>
      </c>
      <c r="C103" s="2930" t="s">
        <v>5652</v>
      </c>
      <c r="D103" s="2930" t="s">
        <v>5653</v>
      </c>
      <c r="E103" s="2931" t="s">
        <v>5654</v>
      </c>
      <c r="F103" s="2930" t="s">
        <v>5655</v>
      </c>
      <c r="G103" s="2930" t="s">
        <v>5417</v>
      </c>
      <c r="H103" s="3647" t="s">
        <v>5417</v>
      </c>
      <c r="I103" s="2930" t="s">
        <v>5417</v>
      </c>
      <c r="J103" s="2930" t="s">
        <v>5417</v>
      </c>
    </row>
    <row r="104" spans="1:11">
      <c r="A104" s="2928" t="s">
        <v>5417</v>
      </c>
      <c r="B104" s="2929" t="s">
        <v>5417</v>
      </c>
      <c r="C104" s="2930" t="s">
        <v>5656</v>
      </c>
      <c r="D104" s="2930" t="s">
        <v>5657</v>
      </c>
      <c r="E104" s="2931" t="s">
        <v>5658</v>
      </c>
      <c r="F104" s="2930" t="s">
        <v>5659</v>
      </c>
      <c r="G104" s="2930" t="s">
        <v>49</v>
      </c>
      <c r="H104" s="3647" t="s">
        <v>5417</v>
      </c>
      <c r="I104" s="2930" t="s">
        <v>5417</v>
      </c>
      <c r="J104" s="2930" t="s">
        <v>5417</v>
      </c>
    </row>
    <row r="105" spans="1:11">
      <c r="A105" s="2928" t="s">
        <v>5417</v>
      </c>
      <c r="B105" s="2929" t="s">
        <v>5417</v>
      </c>
      <c r="C105" s="2930" t="s">
        <v>5417</v>
      </c>
      <c r="D105" s="2930" t="s">
        <v>5417</v>
      </c>
      <c r="E105" s="2930" t="s">
        <v>5417</v>
      </c>
      <c r="F105" s="2930" t="s">
        <v>5417</v>
      </c>
      <c r="G105" s="2930" t="s">
        <v>5417</v>
      </c>
      <c r="H105" s="3647" t="s">
        <v>5417</v>
      </c>
      <c r="I105" s="2930" t="s">
        <v>5417</v>
      </c>
      <c r="J105" s="2930" t="s">
        <v>5417</v>
      </c>
    </row>
    <row r="106" spans="1:11">
      <c r="A106" s="2926" t="s">
        <v>5386</v>
      </c>
      <c r="B106" s="2927" t="s">
        <v>5387</v>
      </c>
      <c r="C106" s="2927" t="s">
        <v>5388</v>
      </c>
      <c r="D106" s="2927" t="s">
        <v>5389</v>
      </c>
      <c r="E106" s="2927" t="s">
        <v>5390</v>
      </c>
      <c r="F106" s="2927" t="s">
        <v>5391</v>
      </c>
      <c r="G106" s="2927" t="s">
        <v>5392</v>
      </c>
      <c r="H106" s="3646" t="s">
        <v>5393</v>
      </c>
      <c r="I106" s="2927" t="s">
        <v>5394</v>
      </c>
      <c r="J106" s="2927" t="s">
        <v>5395</v>
      </c>
    </row>
    <row r="107" spans="1:11">
      <c r="A107" s="2917" t="s">
        <v>5396</v>
      </c>
      <c r="B107" s="2918" t="s">
        <v>5660</v>
      </c>
      <c r="C107" s="2918" t="s">
        <v>5417</v>
      </c>
      <c r="D107" s="2918" t="s">
        <v>5417</v>
      </c>
      <c r="E107" s="2932" t="s">
        <v>5661</v>
      </c>
      <c r="F107" s="2918" t="s">
        <v>49</v>
      </c>
      <c r="G107" s="2918" t="s">
        <v>5644</v>
      </c>
      <c r="H107" s="3643" t="s">
        <v>5417</v>
      </c>
      <c r="I107" s="2918" t="s">
        <v>5417</v>
      </c>
      <c r="J107" s="2918" t="s">
        <v>5662</v>
      </c>
      <c r="K107">
        <v>1</v>
      </c>
    </row>
    <row r="108" spans="1:11">
      <c r="A108" s="2917" t="s">
        <v>5417</v>
      </c>
      <c r="B108" s="2918" t="s">
        <v>5663</v>
      </c>
      <c r="C108" s="2918" t="s">
        <v>5476</v>
      </c>
      <c r="D108" s="2918" t="s">
        <v>5664</v>
      </c>
      <c r="E108" s="2932" t="s">
        <v>5665</v>
      </c>
      <c r="F108" s="2918" t="s">
        <v>49</v>
      </c>
      <c r="G108" s="2918" t="s">
        <v>5644</v>
      </c>
      <c r="H108" s="3643" t="s">
        <v>5417</v>
      </c>
      <c r="I108" s="2918" t="s">
        <v>5417</v>
      </c>
      <c r="J108" s="2918" t="s">
        <v>5662</v>
      </c>
      <c r="K108">
        <v>1</v>
      </c>
    </row>
    <row r="109" spans="1:11">
      <c r="A109" s="2917" t="s">
        <v>5417</v>
      </c>
      <c r="B109" s="2918" t="s">
        <v>5666</v>
      </c>
      <c r="C109" s="2918" t="s">
        <v>5667</v>
      </c>
      <c r="D109" s="2918" t="s">
        <v>5417</v>
      </c>
      <c r="E109" s="2932" t="s">
        <v>5668</v>
      </c>
      <c r="F109" s="2918" t="s">
        <v>5669</v>
      </c>
      <c r="G109" s="2918" t="s">
        <v>5417</v>
      </c>
      <c r="H109" s="3643" t="s">
        <v>5417</v>
      </c>
      <c r="I109" s="2918" t="s">
        <v>5417</v>
      </c>
      <c r="J109" s="2918" t="s">
        <v>5670</v>
      </c>
      <c r="K109">
        <v>1</v>
      </c>
    </row>
    <row r="110" spans="1:11">
      <c r="A110" s="2917" t="s">
        <v>5396</v>
      </c>
      <c r="B110" s="2918" t="s">
        <v>5671</v>
      </c>
      <c r="C110" s="2918" t="s">
        <v>5476</v>
      </c>
      <c r="D110" s="2918" t="s">
        <v>5645</v>
      </c>
      <c r="E110" s="2932" t="s">
        <v>5672</v>
      </c>
      <c r="F110" s="2918" t="s">
        <v>49</v>
      </c>
      <c r="G110" s="2918" t="s">
        <v>5644</v>
      </c>
      <c r="H110" s="3643" t="s">
        <v>5417</v>
      </c>
      <c r="I110" s="2918" t="s">
        <v>5417</v>
      </c>
      <c r="J110" s="2918" t="s">
        <v>5662</v>
      </c>
      <c r="K110">
        <v>1</v>
      </c>
    </row>
    <row r="111" spans="1:11">
      <c r="A111" s="2917" t="s">
        <v>5544</v>
      </c>
      <c r="B111" s="2918" t="s">
        <v>5673</v>
      </c>
      <c r="C111" s="2918" t="s">
        <v>5476</v>
      </c>
      <c r="D111" s="2918" t="s">
        <v>5674</v>
      </c>
      <c r="E111" s="2932" t="s">
        <v>5675</v>
      </c>
      <c r="F111" s="2918" t="s">
        <v>75</v>
      </c>
      <c r="G111" s="2918" t="s">
        <v>5648</v>
      </c>
      <c r="H111" s="3643" t="s">
        <v>452</v>
      </c>
      <c r="I111" s="2918" t="s">
        <v>5417</v>
      </c>
      <c r="J111" s="2918" t="s">
        <v>5670</v>
      </c>
      <c r="K111">
        <v>1</v>
      </c>
    </row>
    <row r="112" spans="1:11">
      <c r="A112" s="2917" t="s">
        <v>5417</v>
      </c>
      <c r="B112" s="2918" t="s">
        <v>5676</v>
      </c>
      <c r="C112" s="2918" t="s">
        <v>5417</v>
      </c>
      <c r="D112" s="2918" t="s">
        <v>5417</v>
      </c>
      <c r="E112" s="2932" t="s">
        <v>5677</v>
      </c>
      <c r="F112" s="2918" t="s">
        <v>5417</v>
      </c>
      <c r="G112" s="2918" t="s">
        <v>5656</v>
      </c>
      <c r="H112" s="3643" t="s">
        <v>5417</v>
      </c>
      <c r="I112" s="2918" t="s">
        <v>5417</v>
      </c>
      <c r="J112" s="2918" t="s">
        <v>5417</v>
      </c>
      <c r="K112">
        <v>1</v>
      </c>
    </row>
    <row r="113" spans="1:11">
      <c r="A113" s="2933" t="s">
        <v>5417</v>
      </c>
      <c r="B113" s="2934" t="s">
        <v>5417</v>
      </c>
      <c r="C113" s="2934" t="s">
        <v>5417</v>
      </c>
      <c r="D113" s="2934" t="s">
        <v>5417</v>
      </c>
      <c r="E113" s="2934" t="s">
        <v>5417</v>
      </c>
      <c r="F113" s="2934" t="s">
        <v>5417</v>
      </c>
      <c r="G113" s="2934" t="s">
        <v>5417</v>
      </c>
      <c r="H113" s="3648" t="s">
        <v>5417</v>
      </c>
      <c r="I113" s="2934" t="s">
        <v>5417</v>
      </c>
      <c r="J113" s="2934" t="s">
        <v>5417</v>
      </c>
    </row>
    <row r="114" spans="1:11">
      <c r="A114" s="2941" t="s">
        <v>5678</v>
      </c>
      <c r="B114" s="2942" t="s">
        <v>5417</v>
      </c>
      <c r="C114" s="2942" t="s">
        <v>5417</v>
      </c>
      <c r="D114" s="2942" t="s">
        <v>5417</v>
      </c>
      <c r="E114" s="2942" t="s">
        <v>5417</v>
      </c>
      <c r="F114" s="2942" t="s">
        <v>5417</v>
      </c>
      <c r="G114" s="2942" t="s">
        <v>5417</v>
      </c>
      <c r="H114" s="3649" t="s">
        <v>5417</v>
      </c>
      <c r="I114" s="2942" t="s">
        <v>5417</v>
      </c>
      <c r="J114" s="2942" t="s">
        <v>5417</v>
      </c>
    </row>
    <row r="115" spans="1:11">
      <c r="A115" s="2943" t="s">
        <v>5679</v>
      </c>
      <c r="B115" s="2944" t="s">
        <v>5417</v>
      </c>
      <c r="C115" s="2944" t="s">
        <v>5417</v>
      </c>
      <c r="D115" s="2944" t="s">
        <v>5417</v>
      </c>
      <c r="E115" s="2944" t="s">
        <v>5417</v>
      </c>
      <c r="F115" s="2944" t="s">
        <v>5417</v>
      </c>
      <c r="G115" s="2944" t="s">
        <v>5417</v>
      </c>
      <c r="H115" s="3650" t="s">
        <v>5417</v>
      </c>
      <c r="I115" s="2944" t="s">
        <v>5417</v>
      </c>
      <c r="J115" s="2944" t="s">
        <v>5417</v>
      </c>
    </row>
    <row r="116" spans="1:11">
      <c r="A116" s="2943" t="s">
        <v>5450</v>
      </c>
      <c r="B116" s="2944"/>
      <c r="C116" s="2944" t="s">
        <v>5451</v>
      </c>
      <c r="D116" s="2944" t="s">
        <v>5389</v>
      </c>
      <c r="E116" s="2944" t="s">
        <v>5390</v>
      </c>
      <c r="F116" s="2944" t="s">
        <v>5452</v>
      </c>
      <c r="G116" s="2944" t="s">
        <v>5453</v>
      </c>
      <c r="H116" s="3650" t="s">
        <v>5417</v>
      </c>
      <c r="I116" s="2944" t="s">
        <v>5417</v>
      </c>
      <c r="J116" s="2944" t="s">
        <v>5417</v>
      </c>
    </row>
    <row r="117" spans="1:11">
      <c r="A117" s="2945" t="s">
        <v>16</v>
      </c>
      <c r="B117" s="2945"/>
      <c r="C117" s="2946" t="s">
        <v>5416</v>
      </c>
      <c r="D117" s="2946" t="s">
        <v>5417</v>
      </c>
      <c r="E117" s="2947"/>
      <c r="F117" s="2946" t="s">
        <v>5680</v>
      </c>
      <c r="G117" s="2946" t="s">
        <v>16</v>
      </c>
      <c r="H117" s="3651" t="s">
        <v>5417</v>
      </c>
      <c r="I117" s="2946" t="s">
        <v>5417</v>
      </c>
      <c r="J117" s="2946" t="s">
        <v>5417</v>
      </c>
    </row>
    <row r="118" spans="1:11">
      <c r="A118" s="2945" t="s">
        <v>62</v>
      </c>
      <c r="B118" s="2945"/>
      <c r="C118" s="2946" t="s">
        <v>5681</v>
      </c>
      <c r="D118" s="2946" t="s">
        <v>5682</v>
      </c>
      <c r="E118" s="2947"/>
      <c r="F118" s="2946" t="s">
        <v>5683</v>
      </c>
      <c r="G118" s="2946" t="s">
        <v>16</v>
      </c>
      <c r="H118" s="3651"/>
      <c r="I118" s="2946"/>
      <c r="J118" s="2946"/>
    </row>
    <row r="119" spans="1:11">
      <c r="A119" s="2945"/>
      <c r="B119" s="2945"/>
      <c r="C119" s="2946" t="s">
        <v>5684</v>
      </c>
      <c r="D119" s="2946" t="s">
        <v>5685</v>
      </c>
      <c r="E119" s="2947"/>
      <c r="F119" s="2946" t="s">
        <v>5686</v>
      </c>
      <c r="G119" s="2946" t="s">
        <v>62</v>
      </c>
      <c r="H119" s="3651" t="s">
        <v>5417</v>
      </c>
      <c r="I119" s="2946" t="s">
        <v>5417</v>
      </c>
      <c r="J119" s="2946" t="s">
        <v>5417</v>
      </c>
    </row>
    <row r="120" spans="1:11">
      <c r="A120" s="2948" t="s">
        <v>5417</v>
      </c>
      <c r="B120" s="2945" t="s">
        <v>5417</v>
      </c>
      <c r="C120" s="2946" t="s">
        <v>5687</v>
      </c>
      <c r="D120" s="2946" t="s">
        <v>5417</v>
      </c>
      <c r="E120" s="2947" t="s">
        <v>5688</v>
      </c>
      <c r="F120" s="2946" t="s">
        <v>5417</v>
      </c>
      <c r="G120" s="2946" t="s">
        <v>5417</v>
      </c>
      <c r="H120" s="3651" t="s">
        <v>5417</v>
      </c>
      <c r="I120" s="2946" t="s">
        <v>5417</v>
      </c>
      <c r="J120" s="2946" t="s">
        <v>5417</v>
      </c>
    </row>
    <row r="121" spans="1:11">
      <c r="A121" s="2948" t="s">
        <v>5417</v>
      </c>
      <c r="B121" s="2945" t="s">
        <v>5417</v>
      </c>
      <c r="C121" s="2946" t="s">
        <v>5417</v>
      </c>
      <c r="D121" s="2946" t="s">
        <v>5417</v>
      </c>
      <c r="E121" s="2946" t="s">
        <v>5417</v>
      </c>
      <c r="F121" s="2946" t="s">
        <v>5417</v>
      </c>
      <c r="G121" s="2946" t="s">
        <v>5417</v>
      </c>
      <c r="H121" s="3651" t="s">
        <v>5417</v>
      </c>
      <c r="I121" s="2946" t="s">
        <v>5417</v>
      </c>
      <c r="J121" s="2946" t="s">
        <v>5417</v>
      </c>
    </row>
    <row r="122" spans="1:11">
      <c r="A122" s="2948" t="s">
        <v>5417</v>
      </c>
      <c r="B122" s="2945" t="s">
        <v>5417</v>
      </c>
      <c r="C122" s="2946" t="s">
        <v>5417</v>
      </c>
      <c r="D122" s="2946" t="s">
        <v>5417</v>
      </c>
      <c r="E122" s="2946" t="s">
        <v>5417</v>
      </c>
      <c r="F122" s="2946" t="s">
        <v>5417</v>
      </c>
      <c r="G122" s="2946" t="s">
        <v>5417</v>
      </c>
      <c r="H122" s="3651" t="s">
        <v>5417</v>
      </c>
      <c r="I122" s="2946" t="s">
        <v>5417</v>
      </c>
      <c r="J122" s="2946" t="s">
        <v>5417</v>
      </c>
    </row>
    <row r="123" spans="1:11">
      <c r="A123" s="2943" t="s">
        <v>5386</v>
      </c>
      <c r="B123" s="2944" t="s">
        <v>5387</v>
      </c>
      <c r="C123" s="2944" t="s">
        <v>5388</v>
      </c>
      <c r="D123" s="2944" t="s">
        <v>5389</v>
      </c>
      <c r="E123" s="2944" t="s">
        <v>5390</v>
      </c>
      <c r="F123" s="2944" t="s">
        <v>5391</v>
      </c>
      <c r="G123" s="2944" t="s">
        <v>5392</v>
      </c>
      <c r="H123" s="3650" t="s">
        <v>5393</v>
      </c>
      <c r="I123" s="2944" t="s">
        <v>5394</v>
      </c>
      <c r="J123" s="2944" t="s">
        <v>5689</v>
      </c>
    </row>
    <row r="124" spans="1:11">
      <c r="A124" s="2917" t="s">
        <v>5544</v>
      </c>
      <c r="B124" s="2918" t="s">
        <v>5690</v>
      </c>
      <c r="C124" s="2918" t="s">
        <v>5476</v>
      </c>
      <c r="D124" s="2918" t="s">
        <v>5691</v>
      </c>
      <c r="E124" s="2932" t="s">
        <v>5692</v>
      </c>
      <c r="F124" s="2918" t="s">
        <v>62</v>
      </c>
      <c r="G124" s="2918" t="s">
        <v>5684</v>
      </c>
      <c r="H124" s="3643">
        <v>44228</v>
      </c>
      <c r="I124" s="2918" t="s">
        <v>5565</v>
      </c>
      <c r="J124" s="2918" t="s">
        <v>5693</v>
      </c>
      <c r="K124">
        <v>1</v>
      </c>
    </row>
    <row r="125" spans="1:11">
      <c r="A125" s="2917" t="s">
        <v>5544</v>
      </c>
      <c r="B125" s="2918" t="s">
        <v>5694</v>
      </c>
      <c r="C125" s="2918" t="s">
        <v>5695</v>
      </c>
      <c r="D125" s="2918" t="s">
        <v>5696</v>
      </c>
      <c r="E125" s="558" t="s">
        <v>5697</v>
      </c>
      <c r="F125" s="2918" t="s">
        <v>3191</v>
      </c>
      <c r="G125" s="2918" t="s">
        <v>5681</v>
      </c>
      <c r="H125" s="3643">
        <v>45418</v>
      </c>
      <c r="I125" s="2918" t="s">
        <v>5698</v>
      </c>
      <c r="J125" s="2918" t="s">
        <v>5699</v>
      </c>
    </row>
    <row r="126" spans="1:11">
      <c r="A126" s="2917" t="s">
        <v>5544</v>
      </c>
      <c r="B126" s="2918" t="s">
        <v>5700</v>
      </c>
      <c r="C126" s="2918" t="s">
        <v>5701</v>
      </c>
      <c r="D126" s="2918" t="s">
        <v>5702</v>
      </c>
      <c r="E126" s="2932" t="s">
        <v>5703</v>
      </c>
      <c r="F126" s="2918" t="s">
        <v>3191</v>
      </c>
      <c r="G126" s="2918" t="s">
        <v>5681</v>
      </c>
      <c r="H126" s="3643">
        <v>45418</v>
      </c>
      <c r="I126" s="2918" t="s">
        <v>5698</v>
      </c>
      <c r="J126" s="2918" t="s">
        <v>5704</v>
      </c>
    </row>
    <row r="127" spans="1:11">
      <c r="A127" s="2933" t="s">
        <v>5417</v>
      </c>
      <c r="B127" s="2934" t="s">
        <v>5417</v>
      </c>
      <c r="C127" s="2934" t="s">
        <v>5417</v>
      </c>
      <c r="D127" s="2934" t="s">
        <v>5417</v>
      </c>
      <c r="E127" s="2934" t="s">
        <v>5417</v>
      </c>
      <c r="F127" s="2934" t="s">
        <v>5417</v>
      </c>
      <c r="G127" s="2934" t="s">
        <v>5417</v>
      </c>
      <c r="H127" s="3648" t="s">
        <v>5417</v>
      </c>
      <c r="I127" s="2934" t="s">
        <v>5417</v>
      </c>
      <c r="J127" s="2934" t="s">
        <v>5417</v>
      </c>
    </row>
    <row r="128" spans="1:11">
      <c r="A128" s="2943" t="s">
        <v>5705</v>
      </c>
      <c r="B128" s="2944" t="s">
        <v>5417</v>
      </c>
      <c r="C128" s="2944" t="s">
        <v>5417</v>
      </c>
      <c r="D128" s="2944" t="s">
        <v>5417</v>
      </c>
      <c r="E128" s="2944" t="s">
        <v>5417</v>
      </c>
      <c r="F128" s="2944" t="s">
        <v>5417</v>
      </c>
      <c r="G128" s="2944" t="s">
        <v>5417</v>
      </c>
      <c r="H128" s="3650" t="s">
        <v>5417</v>
      </c>
      <c r="I128" s="2944" t="s">
        <v>5417</v>
      </c>
      <c r="J128" s="2944" t="s">
        <v>5417</v>
      </c>
    </row>
    <row r="129" spans="1:11">
      <c r="A129" s="2943" t="s">
        <v>5450</v>
      </c>
      <c r="B129" s="2944"/>
      <c r="C129" s="2944" t="s">
        <v>5451</v>
      </c>
      <c r="D129" s="2944" t="s">
        <v>5389</v>
      </c>
      <c r="E129" s="2944" t="s">
        <v>5390</v>
      </c>
      <c r="F129" s="2944" t="s">
        <v>5452</v>
      </c>
      <c r="G129" s="2944" t="s">
        <v>5453</v>
      </c>
      <c r="H129" s="3650" t="s">
        <v>5417</v>
      </c>
      <c r="I129" s="2944" t="s">
        <v>5417</v>
      </c>
      <c r="J129" s="2944" t="s">
        <v>5417</v>
      </c>
    </row>
    <row r="130" spans="1:11">
      <c r="A130" s="2945" t="s">
        <v>43</v>
      </c>
      <c r="B130" s="2945"/>
      <c r="C130" s="2946" t="s">
        <v>5706</v>
      </c>
      <c r="D130" s="2946" t="s">
        <v>5707</v>
      </c>
      <c r="E130" s="2949" t="s">
        <v>5708</v>
      </c>
      <c r="F130" s="2946" t="s">
        <v>5709</v>
      </c>
      <c r="G130" s="2946" t="s">
        <v>8</v>
      </c>
      <c r="H130" s="3651" t="s">
        <v>5417</v>
      </c>
      <c r="I130" s="2946" t="s">
        <v>5417</v>
      </c>
      <c r="J130" s="2946" t="s">
        <v>5417</v>
      </c>
    </row>
    <row r="131" spans="1:11">
      <c r="A131" s="2945" t="s">
        <v>8</v>
      </c>
      <c r="B131" s="2945"/>
      <c r="C131" s="2946" t="s">
        <v>5414</v>
      </c>
      <c r="D131" s="2946" t="s">
        <v>5710</v>
      </c>
      <c r="E131" s="2950" t="s">
        <v>5711</v>
      </c>
      <c r="F131" s="2946" t="s">
        <v>5712</v>
      </c>
      <c r="G131" s="2946" t="s">
        <v>59</v>
      </c>
      <c r="H131" s="3651" t="s">
        <v>5417</v>
      </c>
      <c r="I131" s="2946" t="s">
        <v>5417</v>
      </c>
      <c r="J131" s="2946" t="s">
        <v>5417</v>
      </c>
    </row>
    <row r="132" spans="1:11">
      <c r="A132" s="2945" t="s">
        <v>59</v>
      </c>
      <c r="B132" s="2945"/>
      <c r="C132" s="2946" t="s">
        <v>5713</v>
      </c>
      <c r="D132" s="2946" t="s">
        <v>5714</v>
      </c>
      <c r="E132" s="2950" t="s">
        <v>5715</v>
      </c>
      <c r="F132" s="2946" t="s">
        <v>5716</v>
      </c>
      <c r="G132" s="2946" t="s">
        <v>59</v>
      </c>
      <c r="H132" s="3651" t="s">
        <v>5417</v>
      </c>
      <c r="I132" s="2946" t="s">
        <v>5417</v>
      </c>
      <c r="J132" s="2946" t="s">
        <v>5417</v>
      </c>
    </row>
    <row r="133" spans="1:11">
      <c r="A133" s="2948" t="s">
        <v>5417</v>
      </c>
      <c r="B133" s="2945" t="s">
        <v>5417</v>
      </c>
      <c r="C133" s="2946" t="s">
        <v>5717</v>
      </c>
      <c r="D133" s="2946" t="s">
        <v>5718</v>
      </c>
      <c r="E133" s="2946" t="s">
        <v>5417</v>
      </c>
      <c r="F133" s="2946" t="s">
        <v>5719</v>
      </c>
      <c r="G133" s="2946" t="s">
        <v>43</v>
      </c>
      <c r="H133" s="3651" t="s">
        <v>5417</v>
      </c>
      <c r="I133" s="2946" t="s">
        <v>5417</v>
      </c>
      <c r="J133" s="2946" t="s">
        <v>5417</v>
      </c>
    </row>
    <row r="134" spans="1:11">
      <c r="A134" s="2948" t="s">
        <v>5417</v>
      </c>
      <c r="B134" s="2945" t="s">
        <v>5417</v>
      </c>
      <c r="C134" s="2946" t="s">
        <v>5417</v>
      </c>
      <c r="D134" s="2946" t="s">
        <v>5417</v>
      </c>
      <c r="E134" s="2946" t="s">
        <v>5417</v>
      </c>
      <c r="F134" s="2946" t="s">
        <v>5417</v>
      </c>
      <c r="G134" s="2946" t="s">
        <v>5417</v>
      </c>
      <c r="H134" s="3651" t="s">
        <v>5417</v>
      </c>
      <c r="I134" s="2946" t="s">
        <v>5417</v>
      </c>
      <c r="J134" s="2946" t="s">
        <v>5417</v>
      </c>
    </row>
    <row r="135" spans="1:11">
      <c r="A135" s="2943" t="s">
        <v>5386</v>
      </c>
      <c r="B135" s="2944" t="s">
        <v>5387</v>
      </c>
      <c r="C135" s="2944" t="s">
        <v>5388</v>
      </c>
      <c r="D135" s="2944" t="s">
        <v>5389</v>
      </c>
      <c r="E135" s="2944" t="s">
        <v>5390</v>
      </c>
      <c r="F135" s="2944" t="s">
        <v>5391</v>
      </c>
      <c r="G135" s="2944" t="s">
        <v>5392</v>
      </c>
      <c r="H135" s="3650" t="s">
        <v>5393</v>
      </c>
      <c r="I135" s="2944" t="s">
        <v>5394</v>
      </c>
      <c r="J135" s="2944" t="s">
        <v>5395</v>
      </c>
    </row>
    <row r="136" spans="1:11">
      <c r="A136" s="2917" t="s">
        <v>5464</v>
      </c>
      <c r="B136" s="2918" t="s">
        <v>5720</v>
      </c>
      <c r="C136" s="2918" t="s">
        <v>5412</v>
      </c>
      <c r="D136" s="2918" t="s">
        <v>5721</v>
      </c>
      <c r="E136" s="2932" t="s">
        <v>5722</v>
      </c>
      <c r="F136" s="2918" t="s">
        <v>5413</v>
      </c>
      <c r="G136" s="2918" t="s">
        <v>5414</v>
      </c>
      <c r="H136" s="3643">
        <v>44774</v>
      </c>
      <c r="I136" s="2918" t="s">
        <v>5698</v>
      </c>
      <c r="J136" s="2918" t="s">
        <v>5474</v>
      </c>
      <c r="K136">
        <v>1</v>
      </c>
    </row>
    <row r="137" spans="1:11">
      <c r="A137" s="2917" t="s">
        <v>5544</v>
      </c>
      <c r="B137" s="2918" t="s">
        <v>5723</v>
      </c>
      <c r="C137" s="2918" t="s">
        <v>5412</v>
      </c>
      <c r="D137" s="2918" t="s">
        <v>5724</v>
      </c>
      <c r="E137" s="2932" t="s">
        <v>5725</v>
      </c>
      <c r="F137" s="2918" t="s">
        <v>5413</v>
      </c>
      <c r="G137" s="2918" t="s">
        <v>5414</v>
      </c>
      <c r="H137" s="3643">
        <v>43497</v>
      </c>
      <c r="I137" s="2918" t="s">
        <v>5607</v>
      </c>
      <c r="J137" s="2918" t="s">
        <v>5474</v>
      </c>
      <c r="K137">
        <v>1</v>
      </c>
    </row>
    <row r="138" spans="1:11">
      <c r="A138" s="2917" t="s">
        <v>5544</v>
      </c>
      <c r="B138" s="2918" t="s">
        <v>5726</v>
      </c>
      <c r="C138" s="2918" t="s">
        <v>5412</v>
      </c>
      <c r="D138" s="2918"/>
      <c r="E138" s="2932" t="s">
        <v>5727</v>
      </c>
      <c r="F138" s="2918" t="s">
        <v>5413</v>
      </c>
      <c r="G138" s="2918"/>
      <c r="H138" s="3643">
        <v>44774</v>
      </c>
      <c r="I138" s="2918" t="s">
        <v>5698</v>
      </c>
      <c r="J138" s="2918"/>
      <c r="K138">
        <v>1</v>
      </c>
    </row>
    <row r="139" spans="1:11">
      <c r="A139" s="2917" t="s">
        <v>5728</v>
      </c>
      <c r="B139" s="2918" t="s">
        <v>5729</v>
      </c>
      <c r="C139" s="2918" t="s">
        <v>5730</v>
      </c>
      <c r="D139" s="2918" t="s">
        <v>5731</v>
      </c>
      <c r="E139" s="2919" t="s">
        <v>5732</v>
      </c>
      <c r="F139" s="2918" t="s">
        <v>5413</v>
      </c>
      <c r="G139" s="2918" t="s">
        <v>5717</v>
      </c>
      <c r="H139" s="3643">
        <v>44713</v>
      </c>
      <c r="I139" s="2918" t="s">
        <v>5607</v>
      </c>
      <c r="J139" s="2918"/>
      <c r="K139">
        <v>1</v>
      </c>
    </row>
    <row r="140" spans="1:11">
      <c r="A140" s="2933" t="s">
        <v>5417</v>
      </c>
      <c r="B140" s="2934" t="s">
        <v>5417</v>
      </c>
      <c r="C140" s="2934" t="s">
        <v>5417</v>
      </c>
      <c r="D140" s="2934" t="s">
        <v>5417</v>
      </c>
      <c r="E140" s="2934" t="s">
        <v>5417</v>
      </c>
      <c r="F140" s="2934" t="s">
        <v>5417</v>
      </c>
      <c r="G140" s="2934" t="s">
        <v>5417</v>
      </c>
      <c r="H140" s="3648" t="s">
        <v>5417</v>
      </c>
      <c r="I140" s="2934" t="s">
        <v>5417</v>
      </c>
      <c r="J140" s="2934" t="s">
        <v>5417</v>
      </c>
    </row>
    <row r="141" spans="1:11">
      <c r="A141" s="2943" t="s">
        <v>5733</v>
      </c>
      <c r="B141" s="2944" t="s">
        <v>5417</v>
      </c>
      <c r="C141" s="2944" t="s">
        <v>5417</v>
      </c>
      <c r="D141" s="2944" t="s">
        <v>5417</v>
      </c>
      <c r="E141" s="2944" t="s">
        <v>5417</v>
      </c>
      <c r="F141" s="2944" t="s">
        <v>5417</v>
      </c>
      <c r="G141" s="2944" t="s">
        <v>5417</v>
      </c>
      <c r="H141" s="3650" t="s">
        <v>5417</v>
      </c>
      <c r="I141" s="2944" t="s">
        <v>5417</v>
      </c>
      <c r="J141" s="2944" t="s">
        <v>5417</v>
      </c>
    </row>
    <row r="142" spans="1:11">
      <c r="A142" s="2943" t="s">
        <v>5450</v>
      </c>
      <c r="B142" s="2944"/>
      <c r="C142" s="2944" t="s">
        <v>5451</v>
      </c>
      <c r="D142" s="2944" t="s">
        <v>5389</v>
      </c>
      <c r="E142" s="2944" t="s">
        <v>5390</v>
      </c>
      <c r="F142" s="2944" t="s">
        <v>5452</v>
      </c>
      <c r="G142" s="2944" t="s">
        <v>5453</v>
      </c>
      <c r="H142" s="3650" t="s">
        <v>5417</v>
      </c>
      <c r="I142" s="2944" t="s">
        <v>5417</v>
      </c>
      <c r="J142" s="2944" t="s">
        <v>5417</v>
      </c>
    </row>
    <row r="143" spans="1:11">
      <c r="A143" s="2945" t="s">
        <v>15</v>
      </c>
      <c r="B143" s="2945"/>
      <c r="C143" s="2946" t="s">
        <v>5734</v>
      </c>
      <c r="D143" s="2946" t="s">
        <v>5735</v>
      </c>
      <c r="E143" s="2950" t="s">
        <v>5736</v>
      </c>
      <c r="F143" s="2946" t="s">
        <v>5737</v>
      </c>
      <c r="G143" s="2946" t="s">
        <v>20</v>
      </c>
      <c r="H143" s="3651" t="s">
        <v>5417</v>
      </c>
      <c r="I143" s="2946" t="s">
        <v>5417</v>
      </c>
      <c r="J143" s="2946" t="s">
        <v>5417</v>
      </c>
    </row>
    <row r="144" spans="1:11">
      <c r="A144" s="2945" t="s">
        <v>20</v>
      </c>
      <c r="B144" s="2945"/>
      <c r="C144" s="2946" t="s">
        <v>5738</v>
      </c>
      <c r="D144" s="2946" t="s">
        <v>5739</v>
      </c>
      <c r="E144" s="2950" t="s">
        <v>5740</v>
      </c>
      <c r="F144" s="2946" t="s">
        <v>5741</v>
      </c>
      <c r="G144" s="2946" t="s">
        <v>20</v>
      </c>
      <c r="H144" s="3651" t="s">
        <v>5417</v>
      </c>
      <c r="I144" s="2946" t="s">
        <v>5417</v>
      </c>
      <c r="J144" s="2946" t="s">
        <v>5417</v>
      </c>
    </row>
    <row r="145" spans="1:11">
      <c r="A145" s="2948" t="s">
        <v>5417</v>
      </c>
      <c r="B145" s="2945" t="s">
        <v>5417</v>
      </c>
      <c r="C145" s="2946" t="s">
        <v>5742</v>
      </c>
      <c r="D145" s="2946" t="s">
        <v>5743</v>
      </c>
      <c r="E145" s="2947" t="s">
        <v>5744</v>
      </c>
      <c r="F145" s="2946" t="s">
        <v>5737</v>
      </c>
      <c r="G145" s="2946" t="s">
        <v>20</v>
      </c>
      <c r="H145" s="3651" t="s">
        <v>5417</v>
      </c>
      <c r="I145" s="2946" t="s">
        <v>5417</v>
      </c>
      <c r="J145" s="2946" t="s">
        <v>5417</v>
      </c>
    </row>
    <row r="146" spans="1:11">
      <c r="A146" s="2948" t="s">
        <v>5417</v>
      </c>
      <c r="B146" s="2945" t="s">
        <v>5417</v>
      </c>
      <c r="C146" s="2946" t="s">
        <v>5417</v>
      </c>
      <c r="D146" s="2946" t="s">
        <v>5417</v>
      </c>
      <c r="E146" s="2946" t="s">
        <v>5417</v>
      </c>
      <c r="F146" s="2946" t="s">
        <v>5417</v>
      </c>
      <c r="G146" s="2946" t="s">
        <v>5417</v>
      </c>
      <c r="H146" s="3651" t="s">
        <v>5417</v>
      </c>
      <c r="I146" s="2946" t="s">
        <v>5417</v>
      </c>
      <c r="J146" s="2946" t="s">
        <v>5417</v>
      </c>
    </row>
    <row r="147" spans="1:11">
      <c r="A147" s="2948" t="s">
        <v>5417</v>
      </c>
      <c r="B147" s="2945" t="s">
        <v>5417</v>
      </c>
      <c r="C147" s="2946" t="s">
        <v>5417</v>
      </c>
      <c r="D147" s="2946" t="s">
        <v>5417</v>
      </c>
      <c r="E147" s="2946" t="s">
        <v>5417</v>
      </c>
      <c r="F147" s="2946" t="s">
        <v>5417</v>
      </c>
      <c r="G147" s="2946" t="s">
        <v>5417</v>
      </c>
      <c r="H147" s="3651" t="s">
        <v>5417</v>
      </c>
      <c r="I147" s="2946" t="s">
        <v>5417</v>
      </c>
      <c r="J147" s="2946" t="s">
        <v>5417</v>
      </c>
    </row>
    <row r="148" spans="1:11">
      <c r="A148" s="2943" t="s">
        <v>5386</v>
      </c>
      <c r="B148" s="2944" t="s">
        <v>5387</v>
      </c>
      <c r="C148" s="2944" t="s">
        <v>5388</v>
      </c>
      <c r="D148" s="2944" t="s">
        <v>5389</v>
      </c>
      <c r="E148" s="2944" t="s">
        <v>5390</v>
      </c>
      <c r="F148" s="2944" t="s">
        <v>5391</v>
      </c>
      <c r="G148" s="2944" t="s">
        <v>5392</v>
      </c>
      <c r="H148" s="3650" t="s">
        <v>5393</v>
      </c>
      <c r="I148" s="2944" t="s">
        <v>5394</v>
      </c>
      <c r="J148" s="2944" t="s">
        <v>5689</v>
      </c>
    </row>
    <row r="149" spans="1:11">
      <c r="A149" s="2917" t="s">
        <v>5464</v>
      </c>
      <c r="B149" s="2918" t="s">
        <v>5745</v>
      </c>
      <c r="C149" s="2918" t="s">
        <v>5746</v>
      </c>
      <c r="D149" s="2918" t="s">
        <v>5743</v>
      </c>
      <c r="E149" s="2932" t="s">
        <v>5747</v>
      </c>
      <c r="F149" s="2918" t="s">
        <v>5748</v>
      </c>
      <c r="G149" s="2918" t="s">
        <v>5734</v>
      </c>
      <c r="H149" s="3643">
        <v>44621</v>
      </c>
      <c r="I149" s="2918" t="s">
        <v>5698</v>
      </c>
      <c r="J149" s="2918" t="s">
        <v>5474</v>
      </c>
      <c r="K149">
        <v>1</v>
      </c>
    </row>
    <row r="150" spans="1:11">
      <c r="A150" s="2917" t="s">
        <v>5396</v>
      </c>
      <c r="B150" s="2918" t="s">
        <v>5749</v>
      </c>
      <c r="C150" s="2918" t="s">
        <v>5750</v>
      </c>
      <c r="D150" s="2918" t="s">
        <v>5743</v>
      </c>
      <c r="E150" s="2932" t="s">
        <v>5751</v>
      </c>
      <c r="F150" s="2918" t="s">
        <v>5748</v>
      </c>
      <c r="G150" s="2918" t="s">
        <v>5734</v>
      </c>
      <c r="H150" s="3643">
        <v>43647</v>
      </c>
      <c r="I150" s="2918" t="s">
        <v>5607</v>
      </c>
      <c r="J150" s="2918"/>
      <c r="K150">
        <v>1</v>
      </c>
    </row>
    <row r="151" spans="1:11">
      <c r="A151" s="2917" t="s">
        <v>5396</v>
      </c>
      <c r="B151" s="2918" t="s">
        <v>5752</v>
      </c>
      <c r="C151" s="2918" t="s">
        <v>5750</v>
      </c>
      <c r="D151" s="2918" t="s">
        <v>5743</v>
      </c>
      <c r="E151" s="2936"/>
      <c r="F151" s="2918" t="s">
        <v>5748</v>
      </c>
      <c r="G151" s="2918" t="s">
        <v>5734</v>
      </c>
      <c r="H151" s="3643">
        <v>43647</v>
      </c>
      <c r="I151" s="2918" t="s">
        <v>5607</v>
      </c>
      <c r="J151" s="2918"/>
      <c r="K151">
        <v>1</v>
      </c>
    </row>
    <row r="152" spans="1:11">
      <c r="A152" s="2917" t="s">
        <v>5396</v>
      </c>
      <c r="B152" s="2918" t="s">
        <v>5753</v>
      </c>
      <c r="C152" s="2918" t="s">
        <v>5750</v>
      </c>
      <c r="D152" s="2918" t="s">
        <v>5743</v>
      </c>
      <c r="E152" s="2936" t="s">
        <v>5754</v>
      </c>
      <c r="F152" s="2918" t="s">
        <v>5748</v>
      </c>
      <c r="G152" s="2918" t="s">
        <v>5734</v>
      </c>
      <c r="H152" s="3643">
        <v>43647</v>
      </c>
      <c r="I152" s="2918" t="s">
        <v>5607</v>
      </c>
      <c r="J152" s="2918"/>
      <c r="K152">
        <v>1</v>
      </c>
    </row>
    <row r="153" spans="1:11">
      <c r="A153" s="2917" t="s">
        <v>5396</v>
      </c>
      <c r="B153" s="2918" t="s">
        <v>5755</v>
      </c>
      <c r="C153" s="2918" t="s">
        <v>5750</v>
      </c>
      <c r="D153" s="2918" t="s">
        <v>5743</v>
      </c>
      <c r="E153" s="2936" t="s">
        <v>5756</v>
      </c>
      <c r="F153" s="2918" t="s">
        <v>5748</v>
      </c>
      <c r="G153" s="2918" t="s">
        <v>5734</v>
      </c>
      <c r="H153" s="3643">
        <v>43647</v>
      </c>
      <c r="I153" s="2918" t="s">
        <v>5607</v>
      </c>
      <c r="J153" s="2918"/>
      <c r="K153">
        <v>1</v>
      </c>
    </row>
    <row r="154" spans="1:11">
      <c r="A154" s="2917" t="s">
        <v>5396</v>
      </c>
      <c r="B154" s="2918" t="s">
        <v>5757</v>
      </c>
      <c r="C154" s="2918" t="s">
        <v>5750</v>
      </c>
      <c r="D154" s="2918" t="s">
        <v>5743</v>
      </c>
      <c r="E154" s="2936" t="s">
        <v>5758</v>
      </c>
      <c r="F154" s="2918" t="s">
        <v>5748</v>
      </c>
      <c r="G154" s="2918" t="s">
        <v>5734</v>
      </c>
      <c r="H154" s="3643">
        <v>43647</v>
      </c>
      <c r="I154" s="2918" t="s">
        <v>5607</v>
      </c>
      <c r="J154" s="2918"/>
      <c r="K154">
        <v>1</v>
      </c>
    </row>
    <row r="155" spans="1:11">
      <c r="A155" s="2917" t="s">
        <v>5759</v>
      </c>
      <c r="B155" s="2918" t="s">
        <v>5760</v>
      </c>
      <c r="C155" s="2918" t="s">
        <v>5750</v>
      </c>
      <c r="D155" s="2918" t="s">
        <v>5743</v>
      </c>
      <c r="E155" s="2936"/>
      <c r="F155" s="2918" t="s">
        <v>5748</v>
      </c>
      <c r="G155" s="2918" t="s">
        <v>5734</v>
      </c>
      <c r="H155" s="3643">
        <v>43647</v>
      </c>
      <c r="I155" s="2918" t="s">
        <v>5607</v>
      </c>
      <c r="J155" s="2918"/>
      <c r="K155">
        <v>1</v>
      </c>
    </row>
    <row r="156" spans="1:11">
      <c r="A156" s="2917" t="s">
        <v>5396</v>
      </c>
      <c r="B156" s="2918" t="s">
        <v>5761</v>
      </c>
      <c r="C156" s="2918" t="s">
        <v>5750</v>
      </c>
      <c r="D156" s="2918" t="s">
        <v>5743</v>
      </c>
      <c r="E156" s="2932" t="s">
        <v>5762</v>
      </c>
      <c r="F156" s="2918" t="s">
        <v>5748</v>
      </c>
      <c r="G156" s="2918" t="s">
        <v>5734</v>
      </c>
      <c r="H156" s="3643">
        <v>44621</v>
      </c>
      <c r="I156" s="2918" t="s">
        <v>5607</v>
      </c>
      <c r="J156" s="2918"/>
      <c r="K156">
        <v>1</v>
      </c>
    </row>
    <row r="157" spans="1:11">
      <c r="A157" s="2917"/>
      <c r="B157" s="2918" t="s">
        <v>5763</v>
      </c>
      <c r="C157" s="2918" t="s">
        <v>5750</v>
      </c>
      <c r="D157" s="2918" t="s">
        <v>5743</v>
      </c>
      <c r="E157" s="2932" t="s">
        <v>5764</v>
      </c>
      <c r="F157" s="2918" t="s">
        <v>5748</v>
      </c>
      <c r="G157" s="2918" t="s">
        <v>5734</v>
      </c>
      <c r="H157" s="3643">
        <v>44627</v>
      </c>
      <c r="I157" s="2918" t="s">
        <v>5698</v>
      </c>
      <c r="J157" s="2918"/>
      <c r="K157">
        <v>1</v>
      </c>
    </row>
    <row r="158" spans="1:11">
      <c r="A158" s="2917" t="s">
        <v>5396</v>
      </c>
      <c r="B158" s="2918" t="s">
        <v>5765</v>
      </c>
      <c r="C158" s="2918" t="s">
        <v>5750</v>
      </c>
      <c r="D158" s="2918" t="s">
        <v>5743</v>
      </c>
      <c r="E158" s="2932" t="s">
        <v>5766</v>
      </c>
      <c r="F158" s="2918" t="s">
        <v>5748</v>
      </c>
      <c r="G158" s="2918" t="s">
        <v>5734</v>
      </c>
      <c r="H158" s="3643">
        <v>44627</v>
      </c>
      <c r="I158" s="2918" t="s">
        <v>5698</v>
      </c>
      <c r="J158" s="2918"/>
      <c r="K158">
        <v>1</v>
      </c>
    </row>
    <row r="159" spans="1:11">
      <c r="A159" s="2917" t="s">
        <v>5544</v>
      </c>
      <c r="B159" s="2918" t="s">
        <v>5767</v>
      </c>
      <c r="C159" s="2918" t="s">
        <v>5768</v>
      </c>
      <c r="D159" s="2918"/>
      <c r="E159" s="2932" t="s">
        <v>5769</v>
      </c>
      <c r="F159" s="2918" t="s">
        <v>5748</v>
      </c>
      <c r="G159" s="2918" t="s">
        <v>5738</v>
      </c>
      <c r="H159" s="3643">
        <v>45436</v>
      </c>
      <c r="I159" s="2918" t="s">
        <v>5698</v>
      </c>
      <c r="J159" s="2918" t="s">
        <v>5704</v>
      </c>
    </row>
    <row r="160" spans="1:11">
      <c r="A160" s="2917" t="s">
        <v>5544</v>
      </c>
      <c r="B160" s="2917" t="s">
        <v>5770</v>
      </c>
      <c r="C160" s="2918" t="s">
        <v>5768</v>
      </c>
      <c r="D160" s="2918" t="s">
        <v>5743</v>
      </c>
      <c r="E160" s="2932" t="s">
        <v>5771</v>
      </c>
      <c r="F160" s="2918" t="s">
        <v>5748</v>
      </c>
      <c r="G160" s="2918" t="s">
        <v>5738</v>
      </c>
      <c r="H160" s="3643">
        <v>45436</v>
      </c>
      <c r="I160" s="2918" t="s">
        <v>5698</v>
      </c>
      <c r="J160" s="2918" t="s">
        <v>5699</v>
      </c>
      <c r="K160">
        <v>1</v>
      </c>
    </row>
    <row r="161" spans="1:11">
      <c r="A161" s="2917" t="s">
        <v>5544</v>
      </c>
      <c r="B161" s="2918" t="s">
        <v>5772</v>
      </c>
      <c r="C161" s="2918" t="s">
        <v>5768</v>
      </c>
      <c r="D161" s="2918" t="s">
        <v>5743</v>
      </c>
      <c r="E161" s="2932" t="s">
        <v>5773</v>
      </c>
      <c r="F161" s="2918" t="s">
        <v>5748</v>
      </c>
      <c r="G161" s="2918" t="s">
        <v>5738</v>
      </c>
      <c r="H161" s="3643">
        <v>44627</v>
      </c>
      <c r="I161" s="2918" t="s">
        <v>5698</v>
      </c>
      <c r="J161" s="2918"/>
      <c r="K161">
        <v>1</v>
      </c>
    </row>
    <row r="162" spans="1:11">
      <c r="A162" s="2917" t="s">
        <v>5396</v>
      </c>
      <c r="B162" s="2918" t="s">
        <v>5774</v>
      </c>
      <c r="C162" s="2918" t="s">
        <v>5775</v>
      </c>
      <c r="D162" s="2918" t="s">
        <v>5743</v>
      </c>
      <c r="E162" s="2932" t="s">
        <v>5776</v>
      </c>
      <c r="F162" s="2918" t="s">
        <v>5748</v>
      </c>
      <c r="G162" s="2918" t="s">
        <v>5777</v>
      </c>
      <c r="H162" s="3643">
        <v>44627</v>
      </c>
      <c r="I162" s="2918" t="s">
        <v>5698</v>
      </c>
      <c r="J162" s="2918"/>
      <c r="K162">
        <v>1</v>
      </c>
    </row>
    <row r="163" spans="1:11">
      <c r="A163" s="2933" t="s">
        <v>5417</v>
      </c>
      <c r="B163" s="2934" t="s">
        <v>5417</v>
      </c>
      <c r="C163" s="2934" t="s">
        <v>5417</v>
      </c>
      <c r="D163" s="2934" t="s">
        <v>5417</v>
      </c>
      <c r="E163" s="2934" t="s">
        <v>5417</v>
      </c>
      <c r="F163" s="2934" t="s">
        <v>5417</v>
      </c>
      <c r="G163" s="2934" t="s">
        <v>5417</v>
      </c>
      <c r="H163" s="3648" t="s">
        <v>5417</v>
      </c>
      <c r="I163" s="2934" t="s">
        <v>5417</v>
      </c>
      <c r="J163" s="2934" t="s">
        <v>5417</v>
      </c>
    </row>
    <row r="164" spans="1:11">
      <c r="A164" s="2943" t="s">
        <v>5778</v>
      </c>
      <c r="B164" s="2944" t="s">
        <v>5417</v>
      </c>
      <c r="C164" s="2944" t="s">
        <v>5417</v>
      </c>
      <c r="D164" s="2944" t="s">
        <v>5417</v>
      </c>
      <c r="E164" s="2944" t="s">
        <v>5417</v>
      </c>
      <c r="F164" s="2944" t="s">
        <v>5417</v>
      </c>
      <c r="G164" s="2944" t="s">
        <v>5417</v>
      </c>
      <c r="H164" s="3650" t="s">
        <v>5417</v>
      </c>
      <c r="I164" s="2944" t="s">
        <v>5417</v>
      </c>
      <c r="J164" s="2944" t="s">
        <v>5417</v>
      </c>
    </row>
    <row r="165" spans="1:11">
      <c r="A165" s="2943" t="s">
        <v>5450</v>
      </c>
      <c r="B165" s="2944"/>
      <c r="C165" s="2944" t="s">
        <v>5451</v>
      </c>
      <c r="D165" s="2944" t="s">
        <v>5389</v>
      </c>
      <c r="E165" s="2944" t="s">
        <v>5390</v>
      </c>
      <c r="F165" s="2944" t="s">
        <v>5452</v>
      </c>
      <c r="G165" s="2944" t="s">
        <v>5453</v>
      </c>
      <c r="H165" s="3650" t="s">
        <v>5417</v>
      </c>
      <c r="I165" s="2944" t="s">
        <v>5417</v>
      </c>
      <c r="J165" s="2944" t="s">
        <v>5417</v>
      </c>
    </row>
    <row r="166" spans="1:11">
      <c r="A166" s="2948" t="s">
        <v>47</v>
      </c>
      <c r="B166" s="2945" t="s">
        <v>5417</v>
      </c>
      <c r="C166" s="2946" t="s">
        <v>5779</v>
      </c>
      <c r="D166" s="2946" t="s">
        <v>5780</v>
      </c>
      <c r="E166" s="2950" t="s">
        <v>5781</v>
      </c>
      <c r="F166" s="2946" t="s">
        <v>5782</v>
      </c>
      <c r="G166" s="2946" t="s">
        <v>47</v>
      </c>
      <c r="H166" s="3651" t="s">
        <v>5417</v>
      </c>
      <c r="I166" s="2946" t="s">
        <v>5417</v>
      </c>
      <c r="J166" s="2946" t="s">
        <v>5417</v>
      </c>
    </row>
    <row r="167" spans="1:11">
      <c r="A167" s="2948" t="s">
        <v>28</v>
      </c>
      <c r="B167" s="2945" t="s">
        <v>5417</v>
      </c>
      <c r="C167" s="2946" t="s">
        <v>5783</v>
      </c>
      <c r="D167" s="2946" t="s">
        <v>5784</v>
      </c>
      <c r="E167" s="2950" t="s">
        <v>5785</v>
      </c>
      <c r="F167" s="2946" t="s">
        <v>5786</v>
      </c>
      <c r="G167" s="2946" t="s">
        <v>28</v>
      </c>
      <c r="H167" s="3651" t="s">
        <v>5417</v>
      </c>
      <c r="I167" s="2946" t="s">
        <v>5417</v>
      </c>
      <c r="J167" s="2946" t="s">
        <v>5417</v>
      </c>
    </row>
    <row r="168" spans="1:11">
      <c r="A168" s="2948" t="s">
        <v>32</v>
      </c>
      <c r="B168" s="2945" t="s">
        <v>5417</v>
      </c>
      <c r="C168" s="2946" t="s">
        <v>5787</v>
      </c>
      <c r="D168" s="2946" t="s">
        <v>5788</v>
      </c>
      <c r="E168" s="2950" t="s">
        <v>5789</v>
      </c>
      <c r="F168" s="2946" t="s">
        <v>5790</v>
      </c>
      <c r="G168" s="2946" t="s">
        <v>47</v>
      </c>
      <c r="H168" s="3651" t="s">
        <v>5417</v>
      </c>
      <c r="I168" s="2946" t="s">
        <v>5417</v>
      </c>
      <c r="J168" s="2946" t="s">
        <v>5417</v>
      </c>
    </row>
    <row r="169" spans="1:11">
      <c r="A169" s="2948" t="s">
        <v>5417</v>
      </c>
      <c r="B169" s="2945" t="s">
        <v>5417</v>
      </c>
      <c r="C169" s="2946" t="s">
        <v>5791</v>
      </c>
      <c r="D169" s="2946" t="s">
        <v>5792</v>
      </c>
      <c r="E169" s="2950" t="s">
        <v>5793</v>
      </c>
      <c r="F169" s="2946" t="s">
        <v>5794</v>
      </c>
      <c r="G169" s="2946" t="s">
        <v>32</v>
      </c>
      <c r="H169" s="3651" t="s">
        <v>5417</v>
      </c>
      <c r="I169" s="2946" t="s">
        <v>5417</v>
      </c>
      <c r="J169" s="2946" t="s">
        <v>5417</v>
      </c>
    </row>
    <row r="170" spans="1:11">
      <c r="A170" s="2948"/>
      <c r="B170" s="2945"/>
      <c r="C170" s="2946" t="s">
        <v>5795</v>
      </c>
      <c r="D170" s="2946"/>
      <c r="E170" s="2950" t="s">
        <v>5796</v>
      </c>
      <c r="F170" s="2946"/>
      <c r="G170" s="2946"/>
      <c r="H170" s="3651"/>
      <c r="I170" s="2946"/>
      <c r="J170" s="2946"/>
    </row>
    <row r="171" spans="1:11">
      <c r="A171" s="2948" t="s">
        <v>5417</v>
      </c>
      <c r="B171" s="2945" t="s">
        <v>5417</v>
      </c>
      <c r="C171" s="2946" t="s">
        <v>5797</v>
      </c>
      <c r="D171" s="2946" t="s">
        <v>5417</v>
      </c>
      <c r="E171" s="2950"/>
      <c r="F171" s="2946" t="s">
        <v>5798</v>
      </c>
      <c r="G171" s="2946" t="s">
        <v>32</v>
      </c>
      <c r="H171" s="3651" t="s">
        <v>5417</v>
      </c>
      <c r="I171" s="2946" t="s">
        <v>5417</v>
      </c>
      <c r="J171" s="2946" t="s">
        <v>5417</v>
      </c>
    </row>
    <row r="172" spans="1:11">
      <c r="A172" s="2943" t="s">
        <v>5386</v>
      </c>
      <c r="B172" s="2944" t="s">
        <v>5387</v>
      </c>
      <c r="C172" s="2944" t="s">
        <v>5388</v>
      </c>
      <c r="D172" s="2944" t="s">
        <v>5389</v>
      </c>
      <c r="E172" s="2944" t="s">
        <v>5390</v>
      </c>
      <c r="F172" s="2944" t="s">
        <v>5391</v>
      </c>
      <c r="G172" s="2944" t="s">
        <v>5392</v>
      </c>
      <c r="H172" s="3650" t="s">
        <v>5393</v>
      </c>
      <c r="I172" s="2944" t="s">
        <v>5394</v>
      </c>
      <c r="J172" s="2944" t="s">
        <v>5395</v>
      </c>
    </row>
    <row r="173" spans="1:11">
      <c r="A173" s="2917" t="s">
        <v>5469</v>
      </c>
      <c r="B173" s="2951" t="s">
        <v>5799</v>
      </c>
      <c r="C173" s="2918" t="s">
        <v>5800</v>
      </c>
      <c r="D173" s="2918" t="s">
        <v>5801</v>
      </c>
      <c r="E173" s="2936" t="s">
        <v>5802</v>
      </c>
      <c r="F173" s="2918" t="s">
        <v>5803</v>
      </c>
      <c r="G173" s="2918" t="s">
        <v>5791</v>
      </c>
      <c r="H173" s="3652" t="s">
        <v>5417</v>
      </c>
      <c r="I173" s="2918" t="s">
        <v>5417</v>
      </c>
      <c r="J173" s="2918" t="s">
        <v>5474</v>
      </c>
      <c r="K173">
        <v>1</v>
      </c>
    </row>
    <row r="174" spans="1:11">
      <c r="A174" s="2917" t="s">
        <v>5544</v>
      </c>
      <c r="B174" s="2918" t="s">
        <v>5804</v>
      </c>
      <c r="C174" s="2918" t="s">
        <v>5417</v>
      </c>
      <c r="D174" s="2918" t="s">
        <v>5417</v>
      </c>
      <c r="E174" s="2932" t="s">
        <v>5805</v>
      </c>
      <c r="F174" s="2918" t="s">
        <v>5806</v>
      </c>
      <c r="G174" s="2918" t="s">
        <v>5791</v>
      </c>
      <c r="H174" s="3652">
        <v>44652</v>
      </c>
      <c r="I174" s="2918" t="s">
        <v>5807</v>
      </c>
      <c r="J174" s="2918"/>
      <c r="K174">
        <v>1</v>
      </c>
    </row>
    <row r="175" spans="1:11">
      <c r="A175" s="2917" t="s">
        <v>5417</v>
      </c>
      <c r="B175" s="2952" t="s">
        <v>5808</v>
      </c>
      <c r="C175" s="2918" t="s">
        <v>5476</v>
      </c>
      <c r="D175" s="2918" t="s">
        <v>5417</v>
      </c>
      <c r="E175" s="2936" t="s">
        <v>5809</v>
      </c>
      <c r="F175" s="2918" t="s">
        <v>47</v>
      </c>
      <c r="G175" s="2918" t="s">
        <v>5787</v>
      </c>
      <c r="H175" s="3652" t="s">
        <v>452</v>
      </c>
      <c r="I175" s="2918" t="s">
        <v>5417</v>
      </c>
      <c r="J175" s="2918"/>
      <c r="K175">
        <v>1</v>
      </c>
    </row>
    <row r="176" spans="1:11">
      <c r="A176" s="2917" t="s">
        <v>5396</v>
      </c>
      <c r="B176" s="2952" t="s">
        <v>5810</v>
      </c>
      <c r="C176" s="2918" t="s">
        <v>5811</v>
      </c>
      <c r="D176" s="2918" t="s">
        <v>5417</v>
      </c>
      <c r="E176" s="2936" t="s">
        <v>5812</v>
      </c>
      <c r="F176" s="2918" t="s">
        <v>5803</v>
      </c>
      <c r="G176" s="2918" t="s">
        <v>5787</v>
      </c>
      <c r="H176" s="3643">
        <v>44348</v>
      </c>
      <c r="I176" s="2918" t="s">
        <v>5616</v>
      </c>
      <c r="J176" s="2918"/>
      <c r="K176">
        <v>1</v>
      </c>
    </row>
    <row r="177" spans="1:11">
      <c r="A177" s="2917" t="s">
        <v>5417</v>
      </c>
      <c r="B177" s="2952" t="s">
        <v>5813</v>
      </c>
      <c r="C177" s="2918" t="s">
        <v>5417</v>
      </c>
      <c r="D177" s="2918" t="s">
        <v>5417</v>
      </c>
      <c r="E177" s="2932" t="s">
        <v>5814</v>
      </c>
      <c r="F177" s="2918" t="s">
        <v>5803</v>
      </c>
      <c r="G177" s="2918" t="s">
        <v>5787</v>
      </c>
      <c r="H177" s="3652">
        <v>44348</v>
      </c>
      <c r="I177" s="2918" t="s">
        <v>5616</v>
      </c>
      <c r="J177" s="2918"/>
      <c r="K177">
        <v>1</v>
      </c>
    </row>
    <row r="178" spans="1:11">
      <c r="A178" s="2917" t="s">
        <v>5396</v>
      </c>
      <c r="B178" s="2952" t="s">
        <v>5815</v>
      </c>
      <c r="C178" s="2918" t="s">
        <v>5701</v>
      </c>
      <c r="D178" s="2918" t="s">
        <v>5816</v>
      </c>
      <c r="E178" s="2932" t="s">
        <v>5817</v>
      </c>
      <c r="F178" s="2918" t="s">
        <v>47</v>
      </c>
      <c r="G178" s="2918" t="s">
        <v>5787</v>
      </c>
      <c r="H178" s="3652">
        <v>44501</v>
      </c>
      <c r="I178" s="2918" t="s">
        <v>5818</v>
      </c>
      <c r="J178" s="2918"/>
      <c r="K178">
        <v>1</v>
      </c>
    </row>
    <row r="179" spans="1:11">
      <c r="A179" s="2917" t="s">
        <v>5417</v>
      </c>
      <c r="B179" s="2952" t="s">
        <v>5819</v>
      </c>
      <c r="C179" s="2918" t="s">
        <v>5820</v>
      </c>
      <c r="D179" s="2918" t="s">
        <v>5417</v>
      </c>
      <c r="E179" s="2936" t="s">
        <v>5821</v>
      </c>
      <c r="F179" s="2918" t="s">
        <v>47</v>
      </c>
      <c r="G179" s="2918" t="s">
        <v>5787</v>
      </c>
      <c r="H179" s="3652">
        <v>44348</v>
      </c>
      <c r="I179" s="2918" t="s">
        <v>5616</v>
      </c>
      <c r="J179" s="2918"/>
      <c r="K179">
        <v>1</v>
      </c>
    </row>
    <row r="180" spans="1:11">
      <c r="A180" s="2917" t="s">
        <v>5396</v>
      </c>
      <c r="B180" s="2918" t="s">
        <v>5822</v>
      </c>
      <c r="C180" s="2918" t="s">
        <v>5811</v>
      </c>
      <c r="D180" s="2918" t="s">
        <v>5788</v>
      </c>
      <c r="E180" s="2919" t="s">
        <v>5823</v>
      </c>
      <c r="F180" s="2918" t="s">
        <v>5803</v>
      </c>
      <c r="G180" s="2918" t="s">
        <v>5787</v>
      </c>
      <c r="H180" s="3643">
        <v>44713</v>
      </c>
      <c r="I180" s="2918" t="s">
        <v>5607</v>
      </c>
      <c r="J180" s="2918"/>
      <c r="K180">
        <v>1</v>
      </c>
    </row>
    <row r="181" spans="1:11">
      <c r="A181" s="2917" t="s">
        <v>5469</v>
      </c>
      <c r="B181" s="2951" t="s">
        <v>5824</v>
      </c>
      <c r="C181" s="2918"/>
      <c r="D181" s="2918" t="s">
        <v>5825</v>
      </c>
      <c r="E181" s="2936" t="s">
        <v>5826</v>
      </c>
      <c r="F181" s="2918" t="s">
        <v>5803</v>
      </c>
      <c r="G181" s="2918"/>
      <c r="H181" s="3652">
        <v>44348</v>
      </c>
      <c r="I181" s="2918" t="s">
        <v>5616</v>
      </c>
      <c r="J181" s="2918"/>
      <c r="K181">
        <v>1</v>
      </c>
    </row>
    <row r="182" spans="1:11">
      <c r="A182" s="2917" t="s">
        <v>5544</v>
      </c>
      <c r="B182" s="2951" t="s">
        <v>5827</v>
      </c>
      <c r="C182" s="2918" t="s">
        <v>5476</v>
      </c>
      <c r="D182" s="2918" t="s">
        <v>5417</v>
      </c>
      <c r="E182" s="2936" t="s">
        <v>5828</v>
      </c>
      <c r="F182" s="2918" t="s">
        <v>5803</v>
      </c>
      <c r="G182" s="2918" t="s">
        <v>5783</v>
      </c>
      <c r="H182" s="3652" t="s">
        <v>452</v>
      </c>
      <c r="I182" s="2918" t="s">
        <v>5417</v>
      </c>
      <c r="J182" s="2918"/>
      <c r="K182">
        <v>1</v>
      </c>
    </row>
    <row r="183" spans="1:11">
      <c r="A183" s="2917" t="s">
        <v>5544</v>
      </c>
      <c r="B183" s="2951" t="s">
        <v>5829</v>
      </c>
      <c r="C183" s="2918" t="s">
        <v>5476</v>
      </c>
      <c r="D183" s="2918" t="s">
        <v>5830</v>
      </c>
      <c r="E183" s="2919" t="s">
        <v>5831</v>
      </c>
      <c r="F183" s="2918" t="s">
        <v>5803</v>
      </c>
      <c r="G183" s="2918" t="s">
        <v>5783</v>
      </c>
      <c r="H183" s="3652" t="s">
        <v>452</v>
      </c>
      <c r="I183" s="2918" t="s">
        <v>5417</v>
      </c>
      <c r="J183" s="2918"/>
      <c r="K183">
        <v>1</v>
      </c>
    </row>
    <row r="184" spans="1:11">
      <c r="A184" s="2917"/>
      <c r="B184" s="2951" t="s">
        <v>5832</v>
      </c>
      <c r="C184" s="2918"/>
      <c r="D184" s="2918"/>
      <c r="E184" s="2919" t="s">
        <v>5833</v>
      </c>
      <c r="F184" s="2918" t="s">
        <v>5803</v>
      </c>
      <c r="G184" s="2918"/>
      <c r="H184" s="3652"/>
      <c r="I184" s="2918"/>
      <c r="J184" s="2918"/>
      <c r="K184">
        <v>1</v>
      </c>
    </row>
    <row r="185" spans="1:11">
      <c r="A185" s="2917" t="s">
        <v>5417</v>
      </c>
      <c r="B185" s="2951" t="s">
        <v>5834</v>
      </c>
      <c r="C185" s="2918" t="s">
        <v>5417</v>
      </c>
      <c r="D185" s="2918" t="s">
        <v>5417</v>
      </c>
      <c r="E185" s="2936" t="s">
        <v>5835</v>
      </c>
      <c r="F185" s="2918" t="s">
        <v>47</v>
      </c>
      <c r="G185" s="2918" t="s">
        <v>5417</v>
      </c>
      <c r="H185" s="3652">
        <v>44348</v>
      </c>
      <c r="I185" s="2918" t="s">
        <v>5616</v>
      </c>
      <c r="J185" s="2918"/>
      <c r="K185">
        <v>1</v>
      </c>
    </row>
    <row r="186" spans="1:11">
      <c r="A186" s="2933" t="s">
        <v>5417</v>
      </c>
      <c r="B186" s="2934" t="s">
        <v>5417</v>
      </c>
      <c r="C186" s="2934" t="s">
        <v>5417</v>
      </c>
      <c r="D186" s="2934" t="s">
        <v>5417</v>
      </c>
      <c r="E186" s="2934" t="s">
        <v>5417</v>
      </c>
      <c r="F186" s="2934" t="s">
        <v>5417</v>
      </c>
      <c r="G186" s="2934" t="s">
        <v>5417</v>
      </c>
      <c r="H186" s="3648" t="s">
        <v>5417</v>
      </c>
      <c r="I186" s="2934" t="s">
        <v>5417</v>
      </c>
      <c r="J186" s="2934" t="s">
        <v>5417</v>
      </c>
    </row>
    <row r="187" spans="1:11">
      <c r="A187" s="2943" t="s">
        <v>5836</v>
      </c>
      <c r="B187" s="2944" t="s">
        <v>5417</v>
      </c>
      <c r="C187" s="2944" t="s">
        <v>5417</v>
      </c>
      <c r="D187" s="2944" t="s">
        <v>5417</v>
      </c>
      <c r="E187" s="2944" t="s">
        <v>5417</v>
      </c>
      <c r="F187" s="2944" t="s">
        <v>5417</v>
      </c>
      <c r="G187" s="2944" t="s">
        <v>5417</v>
      </c>
      <c r="H187" s="3650" t="s">
        <v>5417</v>
      </c>
      <c r="I187" s="2944" t="s">
        <v>5417</v>
      </c>
      <c r="J187" s="2944" t="s">
        <v>5417</v>
      </c>
    </row>
    <row r="188" spans="1:11">
      <c r="A188" s="2943" t="s">
        <v>5450</v>
      </c>
      <c r="B188" s="2944"/>
      <c r="C188" s="2944" t="s">
        <v>5451</v>
      </c>
      <c r="D188" s="2944" t="s">
        <v>5389</v>
      </c>
      <c r="E188" s="2944" t="s">
        <v>5390</v>
      </c>
      <c r="F188" s="2944" t="s">
        <v>5452</v>
      </c>
      <c r="G188" s="2944" t="s">
        <v>5453</v>
      </c>
      <c r="H188" s="3650" t="s">
        <v>5417</v>
      </c>
      <c r="I188" s="2944" t="s">
        <v>5417</v>
      </c>
      <c r="J188" s="2944" t="s">
        <v>5417</v>
      </c>
    </row>
    <row r="189" spans="1:11">
      <c r="A189" s="2948" t="s">
        <v>3</v>
      </c>
      <c r="B189" s="2945" t="s">
        <v>5417</v>
      </c>
      <c r="C189" s="2946" t="s">
        <v>5837</v>
      </c>
      <c r="D189" s="2946" t="s">
        <v>5838</v>
      </c>
      <c r="E189" s="2950" t="s">
        <v>5839</v>
      </c>
      <c r="F189" s="2946" t="s">
        <v>5840</v>
      </c>
      <c r="G189" s="2946" t="s">
        <v>56</v>
      </c>
      <c r="H189" s="3651" t="s">
        <v>5417</v>
      </c>
      <c r="I189" s="2946" t="s">
        <v>5417</v>
      </c>
      <c r="J189" s="2946" t="s">
        <v>5417</v>
      </c>
    </row>
    <row r="190" spans="1:11">
      <c r="A190" s="2948" t="s">
        <v>27</v>
      </c>
      <c r="B190" s="2945" t="s">
        <v>5417</v>
      </c>
      <c r="C190" s="2946" t="s">
        <v>5841</v>
      </c>
      <c r="D190" s="2946" t="s">
        <v>5842</v>
      </c>
      <c r="E190" s="2950" t="s">
        <v>5843</v>
      </c>
      <c r="F190" s="2946" t="s">
        <v>5844</v>
      </c>
      <c r="G190" s="2946" t="s">
        <v>40</v>
      </c>
      <c r="H190" s="3651" t="s">
        <v>5417</v>
      </c>
      <c r="I190" s="2946" t="s">
        <v>5417</v>
      </c>
      <c r="J190" s="2946" t="s">
        <v>5417</v>
      </c>
    </row>
    <row r="191" spans="1:11">
      <c r="A191" s="2948" t="s">
        <v>40</v>
      </c>
      <c r="B191" s="2945"/>
      <c r="C191" s="2946" t="s">
        <v>5845</v>
      </c>
      <c r="D191" s="2946" t="s">
        <v>5846</v>
      </c>
      <c r="E191" s="2950"/>
      <c r="F191" s="2946" t="s">
        <v>5847</v>
      </c>
      <c r="G191" s="2946" t="s">
        <v>3</v>
      </c>
      <c r="H191" s="3651"/>
      <c r="I191" s="2946"/>
      <c r="J191" s="2946"/>
    </row>
    <row r="192" spans="1:11">
      <c r="A192" s="2948" t="s">
        <v>56</v>
      </c>
      <c r="B192" s="2945" t="s">
        <v>5417</v>
      </c>
      <c r="C192" s="2946" t="s">
        <v>5848</v>
      </c>
      <c r="D192" s="2946" t="s">
        <v>5849</v>
      </c>
      <c r="E192" s="2950" t="s">
        <v>5850</v>
      </c>
      <c r="F192" s="2946" t="s">
        <v>5851</v>
      </c>
      <c r="G192" s="2946" t="s">
        <v>40</v>
      </c>
      <c r="H192" s="3651" t="s">
        <v>5417</v>
      </c>
      <c r="I192" s="2946" t="s">
        <v>5417</v>
      </c>
      <c r="J192" s="2946" t="s">
        <v>5417</v>
      </c>
    </row>
    <row r="193" spans="1:11">
      <c r="A193" s="2948"/>
      <c r="B193" s="2945" t="s">
        <v>5417</v>
      </c>
      <c r="C193" s="2946" t="s">
        <v>5852</v>
      </c>
      <c r="D193" s="2946" t="s">
        <v>5853</v>
      </c>
      <c r="E193" s="2950" t="s">
        <v>5854</v>
      </c>
      <c r="F193" s="2946" t="s">
        <v>5855</v>
      </c>
      <c r="G193" s="2946" t="s">
        <v>27</v>
      </c>
      <c r="H193" s="3651" t="s">
        <v>5417</v>
      </c>
      <c r="I193" s="2946" t="s">
        <v>5417</v>
      </c>
      <c r="J193" s="2946" t="s">
        <v>5417</v>
      </c>
    </row>
    <row r="194" spans="1:11">
      <c r="A194" s="2948" t="s">
        <v>5417</v>
      </c>
      <c r="B194" s="2945" t="s">
        <v>5417</v>
      </c>
      <c r="C194" s="2946" t="s">
        <v>5856</v>
      </c>
      <c r="D194" s="2946" t="s">
        <v>5857</v>
      </c>
      <c r="E194" s="2950" t="s">
        <v>5858</v>
      </c>
      <c r="F194" s="2946" t="s">
        <v>5859</v>
      </c>
      <c r="G194" s="2946" t="s">
        <v>56</v>
      </c>
      <c r="H194" s="3651" t="s">
        <v>5417</v>
      </c>
      <c r="I194" s="2946" t="s">
        <v>5417</v>
      </c>
      <c r="J194" s="2946" t="s">
        <v>5417</v>
      </c>
    </row>
    <row r="195" spans="1:11">
      <c r="A195" s="2948"/>
      <c r="B195" s="2945"/>
      <c r="C195" s="2946" t="s">
        <v>5860</v>
      </c>
      <c r="D195" s="2946"/>
      <c r="E195" s="2950" t="s">
        <v>5861</v>
      </c>
      <c r="F195" s="2946"/>
      <c r="G195" s="2946"/>
      <c r="H195" s="3651"/>
      <c r="I195" s="2946"/>
      <c r="J195" s="2946"/>
    </row>
    <row r="196" spans="1:11">
      <c r="A196" s="2943" t="s">
        <v>5386</v>
      </c>
      <c r="B196" s="2944" t="s">
        <v>5387</v>
      </c>
      <c r="C196" s="2944" t="s">
        <v>5388</v>
      </c>
      <c r="D196" s="2944" t="s">
        <v>5389</v>
      </c>
      <c r="E196" s="2944" t="s">
        <v>5390</v>
      </c>
      <c r="F196" s="2944" t="s">
        <v>5391</v>
      </c>
      <c r="G196" s="2944" t="s">
        <v>5392</v>
      </c>
      <c r="H196" s="3650" t="s">
        <v>5393</v>
      </c>
      <c r="I196" s="2944" t="s">
        <v>5394</v>
      </c>
      <c r="J196" s="2944" t="s">
        <v>5395</v>
      </c>
    </row>
    <row r="197" spans="1:11">
      <c r="A197" s="2917" t="s">
        <v>5464</v>
      </c>
      <c r="B197" s="2918" t="s">
        <v>5862</v>
      </c>
      <c r="C197" s="2918" t="s">
        <v>5860</v>
      </c>
      <c r="D197" s="2918" t="s">
        <v>5863</v>
      </c>
      <c r="E197" s="2932" t="s">
        <v>5864</v>
      </c>
      <c r="F197" s="2918" t="s">
        <v>5865</v>
      </c>
      <c r="G197" s="2918" t="s">
        <v>5841</v>
      </c>
      <c r="H197" s="3643" t="s">
        <v>452</v>
      </c>
      <c r="I197" s="2918" t="s">
        <v>5417</v>
      </c>
      <c r="J197" s="2918" t="s">
        <v>5474</v>
      </c>
      <c r="K197">
        <v>1</v>
      </c>
    </row>
    <row r="198" spans="1:11">
      <c r="A198" s="2917" t="s">
        <v>5544</v>
      </c>
      <c r="B198" s="2918" t="s">
        <v>5866</v>
      </c>
      <c r="C198" s="2918" t="s">
        <v>5667</v>
      </c>
      <c r="D198" s="2918" t="s">
        <v>5846</v>
      </c>
      <c r="E198" s="2932" t="s">
        <v>5867</v>
      </c>
      <c r="F198" s="2918" t="s">
        <v>5865</v>
      </c>
      <c r="G198" s="2918" t="s">
        <v>5845</v>
      </c>
      <c r="H198" s="3643" t="s">
        <v>452</v>
      </c>
      <c r="I198" s="2918" t="s">
        <v>5417</v>
      </c>
      <c r="J198" s="2918" t="s">
        <v>5417</v>
      </c>
      <c r="K198">
        <v>1</v>
      </c>
    </row>
    <row r="199" spans="1:11">
      <c r="A199" s="2938" t="s">
        <v>5396</v>
      </c>
      <c r="B199" s="2938" t="s">
        <v>5868</v>
      </c>
      <c r="C199" s="2938" t="s">
        <v>5476</v>
      </c>
      <c r="D199" s="2938" t="s">
        <v>5869</v>
      </c>
      <c r="E199" s="2939" t="s">
        <v>5870</v>
      </c>
      <c r="F199" s="2918" t="s">
        <v>3</v>
      </c>
      <c r="G199" s="2918" t="s">
        <v>5871</v>
      </c>
      <c r="H199" s="3653">
        <v>44593</v>
      </c>
      <c r="I199" s="2938" t="s">
        <v>5607</v>
      </c>
      <c r="J199" s="2938"/>
      <c r="K199">
        <v>1</v>
      </c>
    </row>
    <row r="200" spans="1:11">
      <c r="A200" s="2938" t="s">
        <v>5759</v>
      </c>
      <c r="B200" s="2938" t="s">
        <v>5872</v>
      </c>
      <c r="C200" s="2938" t="s">
        <v>5510</v>
      </c>
      <c r="D200" s="2938" t="s">
        <v>5873</v>
      </c>
      <c r="E200" s="2939" t="s">
        <v>5874</v>
      </c>
      <c r="F200" s="2918" t="s">
        <v>3</v>
      </c>
      <c r="G200" s="2918" t="s">
        <v>5871</v>
      </c>
      <c r="H200" s="3653">
        <v>44593</v>
      </c>
      <c r="I200" s="2938" t="s">
        <v>5483</v>
      </c>
      <c r="J200" s="2938"/>
      <c r="K200">
        <v>1</v>
      </c>
    </row>
    <row r="201" spans="1:11">
      <c r="A201" s="2917"/>
      <c r="B201" s="2918" t="s">
        <v>5875</v>
      </c>
      <c r="C201" s="2918" t="s">
        <v>5876</v>
      </c>
      <c r="D201" s="2918"/>
      <c r="E201" s="2919" t="s">
        <v>5877</v>
      </c>
      <c r="F201" s="2918" t="s">
        <v>3</v>
      </c>
      <c r="G201" s="2953" t="s">
        <v>5871</v>
      </c>
      <c r="H201" s="3653">
        <v>44743</v>
      </c>
      <c r="I201" s="2938" t="s">
        <v>5607</v>
      </c>
      <c r="J201" s="2938"/>
      <c r="K201">
        <v>1</v>
      </c>
    </row>
    <row r="202" spans="1:11">
      <c r="A202" s="2917"/>
      <c r="B202" s="2918" t="s">
        <v>5878</v>
      </c>
      <c r="C202" s="2918" t="s">
        <v>5695</v>
      </c>
      <c r="D202" s="2918"/>
      <c r="E202" s="2919" t="s">
        <v>5879</v>
      </c>
      <c r="F202" s="2918" t="s">
        <v>27</v>
      </c>
      <c r="G202" s="2953" t="s">
        <v>5852</v>
      </c>
      <c r="H202" s="3653">
        <v>44743</v>
      </c>
      <c r="I202" s="2938" t="s">
        <v>5607</v>
      </c>
      <c r="J202" s="2938"/>
      <c r="K202">
        <v>1</v>
      </c>
    </row>
    <row r="203" spans="1:11">
      <c r="A203" s="2917"/>
      <c r="B203" s="2918" t="s">
        <v>5880</v>
      </c>
      <c r="C203" s="2918" t="s">
        <v>5510</v>
      </c>
      <c r="D203" s="2918"/>
      <c r="E203" s="2919" t="s">
        <v>5881</v>
      </c>
      <c r="F203" s="2918" t="s">
        <v>27</v>
      </c>
      <c r="G203" s="2953" t="s">
        <v>5852</v>
      </c>
      <c r="H203" s="3653">
        <v>44743</v>
      </c>
      <c r="I203" s="2938" t="s">
        <v>5607</v>
      </c>
      <c r="J203" s="2938"/>
      <c r="K203">
        <v>1</v>
      </c>
    </row>
    <row r="204" spans="1:11">
      <c r="A204" s="2917" t="s">
        <v>5544</v>
      </c>
      <c r="B204" s="2918" t="s">
        <v>5882</v>
      </c>
      <c r="C204" s="2918" t="s">
        <v>5476</v>
      </c>
      <c r="D204" s="2918" t="s">
        <v>5883</v>
      </c>
      <c r="E204" s="2936" t="s">
        <v>5884</v>
      </c>
      <c r="F204" s="2918" t="s">
        <v>40</v>
      </c>
      <c r="G204" s="2918" t="s">
        <v>5841</v>
      </c>
      <c r="H204" s="3654">
        <v>44593</v>
      </c>
      <c r="I204" s="2954" t="s">
        <v>5607</v>
      </c>
      <c r="J204" s="2954"/>
      <c r="K204">
        <v>1</v>
      </c>
    </row>
    <row r="205" spans="1:11">
      <c r="A205" s="2917"/>
      <c r="B205" s="2918" t="s">
        <v>5885</v>
      </c>
      <c r="C205" s="2918" t="s">
        <v>5886</v>
      </c>
      <c r="D205" s="2918" t="s">
        <v>5887</v>
      </c>
      <c r="E205" s="2919" t="s">
        <v>5888</v>
      </c>
      <c r="F205" s="2918" t="s">
        <v>56</v>
      </c>
      <c r="G205" s="2953" t="s">
        <v>5856</v>
      </c>
      <c r="H205" s="3655">
        <v>44348</v>
      </c>
      <c r="I205" s="2955" t="s">
        <v>5616</v>
      </c>
      <c r="J205" s="2955"/>
      <c r="K205">
        <v>1</v>
      </c>
    </row>
    <row r="206" spans="1:11">
      <c r="A206" s="2917"/>
      <c r="B206" s="2918" t="s">
        <v>5889</v>
      </c>
      <c r="C206" s="2918" t="s">
        <v>5510</v>
      </c>
      <c r="D206" s="2918"/>
      <c r="E206" s="2919" t="s">
        <v>5890</v>
      </c>
      <c r="F206" s="2918" t="s">
        <v>56</v>
      </c>
      <c r="G206" s="2953" t="s">
        <v>5856</v>
      </c>
      <c r="H206" s="3653">
        <v>44743</v>
      </c>
      <c r="I206" s="2938" t="s">
        <v>5607</v>
      </c>
      <c r="J206" s="2938"/>
      <c r="K206">
        <v>1</v>
      </c>
    </row>
    <row r="207" spans="1:11">
      <c r="A207" s="2917" t="s">
        <v>5417</v>
      </c>
      <c r="B207" s="2918" t="s">
        <v>5891</v>
      </c>
      <c r="C207" s="2918" t="s">
        <v>5476</v>
      </c>
      <c r="D207" s="2918"/>
      <c r="E207" s="2932" t="s">
        <v>5892</v>
      </c>
      <c r="F207" s="2918" t="s">
        <v>56</v>
      </c>
      <c r="G207" s="2953" t="s">
        <v>5856</v>
      </c>
      <c r="H207" s="3653">
        <v>44743</v>
      </c>
      <c r="I207" s="2938" t="s">
        <v>5607</v>
      </c>
      <c r="J207" s="2938"/>
      <c r="K207">
        <v>1</v>
      </c>
    </row>
    <row r="208" spans="1:11">
      <c r="A208" s="2933" t="s">
        <v>5417</v>
      </c>
      <c r="B208" s="2934" t="s">
        <v>5417</v>
      </c>
      <c r="C208" s="2934" t="s">
        <v>5417</v>
      </c>
      <c r="D208" s="2934" t="s">
        <v>5417</v>
      </c>
      <c r="E208" s="2934" t="s">
        <v>5417</v>
      </c>
      <c r="F208" s="2934" t="s">
        <v>5417</v>
      </c>
      <c r="G208" s="2934" t="s">
        <v>5417</v>
      </c>
      <c r="H208" s="3648" t="s">
        <v>5417</v>
      </c>
      <c r="I208" s="2934" t="s">
        <v>5417</v>
      </c>
      <c r="J208" s="2934" t="s">
        <v>5417</v>
      </c>
    </row>
    <row r="209" spans="1:10">
      <c r="A209" s="2956" t="s">
        <v>5893</v>
      </c>
      <c r="B209" s="2957" t="s">
        <v>5417</v>
      </c>
      <c r="C209" s="2957" t="s">
        <v>5417</v>
      </c>
      <c r="D209" s="2957" t="s">
        <v>5417</v>
      </c>
      <c r="E209" s="2957" t="s">
        <v>5417</v>
      </c>
      <c r="F209" s="2957" t="s">
        <v>5417</v>
      </c>
      <c r="G209" s="2957" t="s">
        <v>5417</v>
      </c>
      <c r="H209" s="3656" t="s">
        <v>5417</v>
      </c>
      <c r="I209" s="2957" t="s">
        <v>5417</v>
      </c>
      <c r="J209" s="2957" t="s">
        <v>5417</v>
      </c>
    </row>
    <row r="210" spans="1:10">
      <c r="A210" s="2958" t="s">
        <v>5386</v>
      </c>
      <c r="B210" s="2959" t="s">
        <v>5387</v>
      </c>
      <c r="C210" s="2959" t="s">
        <v>5388</v>
      </c>
      <c r="D210" s="2959" t="s">
        <v>5389</v>
      </c>
      <c r="E210" s="2959" t="s">
        <v>5390</v>
      </c>
      <c r="F210" s="2959" t="s">
        <v>5391</v>
      </c>
      <c r="G210" s="2959" t="s">
        <v>5392</v>
      </c>
      <c r="H210" s="3657" t="s">
        <v>5393</v>
      </c>
      <c r="I210" s="2959" t="s">
        <v>5394</v>
      </c>
      <c r="J210" s="2959"/>
    </row>
    <row r="211" spans="1:10">
      <c r="A211" s="2917" t="s">
        <v>5894</v>
      </c>
      <c r="B211" s="2918" t="s">
        <v>5895</v>
      </c>
      <c r="C211" s="2918" t="s">
        <v>5417</v>
      </c>
      <c r="D211" s="2918" t="s">
        <v>5896</v>
      </c>
      <c r="E211" s="2936" t="s">
        <v>5897</v>
      </c>
      <c r="F211" s="2918" t="s">
        <v>5898</v>
      </c>
      <c r="G211" s="2918" t="s">
        <v>5417</v>
      </c>
      <c r="H211" s="3643" t="s">
        <v>5424</v>
      </c>
      <c r="I211" s="2918" t="s">
        <v>5417</v>
      </c>
      <c r="J211" s="2918" t="s">
        <v>5417</v>
      </c>
    </row>
    <row r="212" spans="1:10">
      <c r="A212" s="2917" t="s">
        <v>5435</v>
      </c>
      <c r="B212" s="2918" t="s">
        <v>5899</v>
      </c>
      <c r="C212" s="2918" t="s">
        <v>5900</v>
      </c>
      <c r="D212" s="2918" t="s">
        <v>5901</v>
      </c>
      <c r="E212" s="2932" t="s">
        <v>5902</v>
      </c>
      <c r="F212" s="2918" t="s">
        <v>5898</v>
      </c>
      <c r="G212" s="2918" t="s">
        <v>5903</v>
      </c>
      <c r="H212" s="3643" t="s">
        <v>5424</v>
      </c>
      <c r="I212" s="2918" t="s">
        <v>5417</v>
      </c>
      <c r="J212" s="2918" t="s">
        <v>5417</v>
      </c>
    </row>
    <row r="213" spans="1:10">
      <c r="A213" s="2958" t="s">
        <v>5904</v>
      </c>
      <c r="B213" s="2959" t="s">
        <v>5417</v>
      </c>
      <c r="C213" s="2959" t="s">
        <v>5417</v>
      </c>
      <c r="D213" s="2959" t="s">
        <v>5417</v>
      </c>
      <c r="E213" s="2959" t="s">
        <v>5417</v>
      </c>
      <c r="F213" s="2959" t="s">
        <v>5417</v>
      </c>
      <c r="G213" s="2959" t="s">
        <v>5417</v>
      </c>
      <c r="H213" s="3657" t="s">
        <v>5417</v>
      </c>
      <c r="I213" s="2959" t="s">
        <v>5417</v>
      </c>
      <c r="J213" s="2959" t="s">
        <v>5417</v>
      </c>
    </row>
    <row r="214" spans="1:10">
      <c r="A214" s="2958" t="s">
        <v>5450</v>
      </c>
      <c r="B214" s="2959"/>
      <c r="C214" s="2959" t="s">
        <v>5451</v>
      </c>
      <c r="D214" s="2959" t="s">
        <v>5389</v>
      </c>
      <c r="E214" s="2959" t="s">
        <v>5390</v>
      </c>
      <c r="F214" s="2959" t="s">
        <v>5452</v>
      </c>
      <c r="G214" s="2959" t="s">
        <v>5453</v>
      </c>
      <c r="H214" s="3657" t="s">
        <v>5417</v>
      </c>
      <c r="I214" s="2959" t="s">
        <v>5417</v>
      </c>
      <c r="J214" s="2959" t="s">
        <v>5417</v>
      </c>
    </row>
    <row r="215" spans="1:10">
      <c r="A215" s="2960" t="s">
        <v>44</v>
      </c>
      <c r="B215" s="2960"/>
      <c r="C215" s="2961" t="s">
        <v>5905</v>
      </c>
      <c r="D215" s="2961" t="s">
        <v>5906</v>
      </c>
      <c r="E215" s="2962" t="s">
        <v>5907</v>
      </c>
      <c r="F215" s="2961" t="s">
        <v>5908</v>
      </c>
      <c r="G215" s="2961" t="s">
        <v>48</v>
      </c>
      <c r="H215" s="3658" t="s">
        <v>5417</v>
      </c>
      <c r="I215" s="2961" t="s">
        <v>5417</v>
      </c>
      <c r="J215" s="2961" t="s">
        <v>5417</v>
      </c>
    </row>
    <row r="216" spans="1:10">
      <c r="A216" s="2960" t="s">
        <v>48</v>
      </c>
      <c r="B216" s="2960"/>
      <c r="C216" s="2961" t="s">
        <v>5417</v>
      </c>
      <c r="D216" s="2961" t="s">
        <v>5417</v>
      </c>
      <c r="E216" s="2963" t="s">
        <v>5909</v>
      </c>
      <c r="F216" s="2961" t="s">
        <v>5417</v>
      </c>
      <c r="G216" s="2961" t="s">
        <v>5417</v>
      </c>
      <c r="H216" s="3658" t="s">
        <v>5417</v>
      </c>
      <c r="I216" s="2961" t="s">
        <v>5417</v>
      </c>
      <c r="J216" s="2961" t="s">
        <v>5417</v>
      </c>
    </row>
    <row r="217" spans="1:10">
      <c r="A217" s="2964" t="s">
        <v>5417</v>
      </c>
      <c r="B217" s="2960" t="s">
        <v>5417</v>
      </c>
      <c r="C217" s="2961" t="s">
        <v>5417</v>
      </c>
      <c r="D217" s="2961" t="s">
        <v>5417</v>
      </c>
      <c r="E217" s="2961" t="s">
        <v>5417</v>
      </c>
      <c r="F217" s="2961" t="s">
        <v>5417</v>
      </c>
      <c r="G217" s="2961" t="s">
        <v>5417</v>
      </c>
      <c r="H217" s="3658" t="s">
        <v>5417</v>
      </c>
      <c r="I217" s="2961" t="s">
        <v>5417</v>
      </c>
      <c r="J217" s="2961" t="s">
        <v>5417</v>
      </c>
    </row>
    <row r="218" spans="1:10">
      <c r="A218" s="2964" t="s">
        <v>5417</v>
      </c>
      <c r="B218" s="2960" t="s">
        <v>5417</v>
      </c>
      <c r="C218" s="2961" t="s">
        <v>5417</v>
      </c>
      <c r="D218" s="2961" t="s">
        <v>5417</v>
      </c>
      <c r="E218" s="2961" t="s">
        <v>5417</v>
      </c>
      <c r="F218" s="2961" t="s">
        <v>5417</v>
      </c>
      <c r="G218" s="2961" t="s">
        <v>5417</v>
      </c>
      <c r="H218" s="3658" t="s">
        <v>5417</v>
      </c>
      <c r="I218" s="2961" t="s">
        <v>5417</v>
      </c>
      <c r="J218" s="2961" t="s">
        <v>5417</v>
      </c>
    </row>
    <row r="219" spans="1:10">
      <c r="A219" s="2964" t="s">
        <v>5417</v>
      </c>
      <c r="B219" s="2960" t="s">
        <v>5417</v>
      </c>
      <c r="C219" s="2961" t="s">
        <v>5417</v>
      </c>
      <c r="D219" s="2961" t="s">
        <v>5417</v>
      </c>
      <c r="E219" s="2961" t="s">
        <v>5417</v>
      </c>
      <c r="F219" s="2961" t="s">
        <v>5417</v>
      </c>
      <c r="G219" s="2961" t="s">
        <v>5417</v>
      </c>
      <c r="H219" s="3658" t="s">
        <v>5417</v>
      </c>
      <c r="I219" s="2961" t="s">
        <v>5417</v>
      </c>
      <c r="J219" s="2961" t="s">
        <v>5417</v>
      </c>
    </row>
    <row r="220" spans="1:10">
      <c r="A220" s="2958" t="s">
        <v>5386</v>
      </c>
      <c r="B220" s="2959" t="s">
        <v>5387</v>
      </c>
      <c r="C220" s="2959" t="s">
        <v>5388</v>
      </c>
      <c r="D220" s="2959" t="s">
        <v>5389</v>
      </c>
      <c r="E220" s="2959" t="s">
        <v>5390</v>
      </c>
      <c r="F220" s="2959" t="s">
        <v>5391</v>
      </c>
      <c r="G220" s="2959" t="s">
        <v>5392</v>
      </c>
      <c r="H220" s="3657" t="s">
        <v>5393</v>
      </c>
      <c r="I220" s="2959" t="s">
        <v>5394</v>
      </c>
      <c r="J220" s="2959" t="s">
        <v>5395</v>
      </c>
    </row>
    <row r="221" spans="1:10">
      <c r="A221" s="2917" t="s">
        <v>5417</v>
      </c>
      <c r="B221" s="2918" t="s">
        <v>5910</v>
      </c>
      <c r="C221" s="2918" t="s">
        <v>5911</v>
      </c>
      <c r="D221" s="2918" t="s">
        <v>5417</v>
      </c>
      <c r="E221" s="2936" t="s">
        <v>5912</v>
      </c>
      <c r="F221" s="2918" t="s">
        <v>5913</v>
      </c>
      <c r="G221" s="2918" t="s">
        <v>5905</v>
      </c>
      <c r="H221" s="3643" t="s">
        <v>5554</v>
      </c>
      <c r="I221" s="2918" t="s">
        <v>5417</v>
      </c>
      <c r="J221" s="2918"/>
    </row>
    <row r="222" spans="1:10">
      <c r="A222" s="2917" t="s">
        <v>5396</v>
      </c>
      <c r="B222" s="2918" t="s">
        <v>5914</v>
      </c>
      <c r="C222" s="2918" t="s">
        <v>5915</v>
      </c>
      <c r="D222" s="2918" t="s">
        <v>5916</v>
      </c>
      <c r="E222" s="2919" t="s">
        <v>5917</v>
      </c>
      <c r="F222" s="2918" t="s">
        <v>5913</v>
      </c>
      <c r="G222" s="2918" t="s">
        <v>5905</v>
      </c>
      <c r="H222" s="3643" t="s">
        <v>5554</v>
      </c>
      <c r="I222" s="2918"/>
      <c r="J222" s="2918" t="s">
        <v>5474</v>
      </c>
    </row>
    <row r="223" spans="1:10">
      <c r="A223" s="2933" t="s">
        <v>5417</v>
      </c>
      <c r="B223" s="2934" t="s">
        <v>5417</v>
      </c>
      <c r="C223" s="2934" t="s">
        <v>5417</v>
      </c>
      <c r="D223" s="2934" t="s">
        <v>5417</v>
      </c>
      <c r="E223" s="2934" t="s">
        <v>5417</v>
      </c>
      <c r="F223" s="2934" t="s">
        <v>5417</v>
      </c>
      <c r="G223" s="2934" t="s">
        <v>5417</v>
      </c>
      <c r="H223" s="3648" t="s">
        <v>5417</v>
      </c>
      <c r="I223" s="2934" t="s">
        <v>5417</v>
      </c>
      <c r="J223" s="2934" t="s">
        <v>5417</v>
      </c>
    </row>
    <row r="224" spans="1:10">
      <c r="A224" s="2958" t="s">
        <v>5918</v>
      </c>
      <c r="B224" s="2959" t="s">
        <v>5417</v>
      </c>
      <c r="C224" s="2959" t="s">
        <v>5417</v>
      </c>
      <c r="D224" s="2959" t="s">
        <v>5417</v>
      </c>
      <c r="E224" s="2959" t="s">
        <v>5417</v>
      </c>
      <c r="F224" s="2959" t="s">
        <v>5417</v>
      </c>
      <c r="G224" s="2959" t="s">
        <v>5417</v>
      </c>
      <c r="H224" s="3657" t="s">
        <v>5417</v>
      </c>
      <c r="I224" s="2959" t="s">
        <v>5417</v>
      </c>
      <c r="J224" s="2959" t="s">
        <v>5417</v>
      </c>
    </row>
    <row r="225" spans="1:11">
      <c r="A225" s="2958" t="s">
        <v>5450</v>
      </c>
      <c r="B225" s="2959"/>
      <c r="C225" s="2959" t="s">
        <v>5451</v>
      </c>
      <c r="D225" s="2959" t="s">
        <v>5389</v>
      </c>
      <c r="E225" s="2959" t="s">
        <v>5390</v>
      </c>
      <c r="F225" s="2959" t="s">
        <v>5452</v>
      </c>
      <c r="G225" s="2959" t="s">
        <v>5453</v>
      </c>
      <c r="H225" s="3657" t="s">
        <v>5417</v>
      </c>
      <c r="I225" s="2959" t="s">
        <v>5417</v>
      </c>
      <c r="J225" s="2959" t="s">
        <v>5417</v>
      </c>
    </row>
    <row r="226" spans="1:11">
      <c r="A226" s="2960" t="s">
        <v>7</v>
      </c>
      <c r="B226" s="2960"/>
      <c r="C226" s="2961" t="s">
        <v>5409</v>
      </c>
      <c r="D226" s="2961" t="s">
        <v>5919</v>
      </c>
      <c r="E226" s="2962" t="s">
        <v>5920</v>
      </c>
      <c r="F226" s="2961" t="s">
        <v>5921</v>
      </c>
      <c r="G226" s="2961" t="s">
        <v>51</v>
      </c>
      <c r="H226" s="3658" t="s">
        <v>5417</v>
      </c>
      <c r="I226" s="2961" t="s">
        <v>5417</v>
      </c>
      <c r="J226" s="2961" t="s">
        <v>5417</v>
      </c>
    </row>
    <row r="227" spans="1:11">
      <c r="A227" s="2960" t="s">
        <v>35</v>
      </c>
      <c r="B227" s="2960"/>
      <c r="C227" s="2961" t="s">
        <v>5922</v>
      </c>
      <c r="D227" s="2961" t="s">
        <v>5417</v>
      </c>
      <c r="E227" s="2962" t="s">
        <v>5923</v>
      </c>
      <c r="F227" s="2961" t="s">
        <v>5921</v>
      </c>
      <c r="G227" s="2961" t="s">
        <v>51</v>
      </c>
      <c r="H227" s="3658" t="s">
        <v>5417</v>
      </c>
      <c r="I227" s="2961" t="s">
        <v>5417</v>
      </c>
      <c r="J227" s="2961" t="s">
        <v>5417</v>
      </c>
    </row>
    <row r="228" spans="1:11">
      <c r="A228" s="2960" t="s">
        <v>51</v>
      </c>
      <c r="B228" s="2960"/>
      <c r="C228" s="2961" t="s">
        <v>5417</v>
      </c>
      <c r="D228" s="2961" t="s">
        <v>5417</v>
      </c>
      <c r="E228" s="2961" t="s">
        <v>5417</v>
      </c>
      <c r="F228" s="2961" t="s">
        <v>5417</v>
      </c>
      <c r="G228" s="2961" t="s">
        <v>5417</v>
      </c>
      <c r="H228" s="3658" t="s">
        <v>5417</v>
      </c>
      <c r="I228" s="2961" t="s">
        <v>5417</v>
      </c>
      <c r="J228" s="2961" t="s">
        <v>5417</v>
      </c>
    </row>
    <row r="229" spans="1:11">
      <c r="A229" s="2964" t="s">
        <v>5417</v>
      </c>
      <c r="B229" s="2960" t="s">
        <v>5417</v>
      </c>
      <c r="C229" s="2961" t="s">
        <v>5417</v>
      </c>
      <c r="D229" s="2961" t="s">
        <v>5417</v>
      </c>
      <c r="E229" s="2961" t="s">
        <v>5417</v>
      </c>
      <c r="F229" s="2961" t="s">
        <v>5417</v>
      </c>
      <c r="G229" s="2961" t="s">
        <v>5417</v>
      </c>
      <c r="H229" s="3658" t="s">
        <v>5417</v>
      </c>
      <c r="I229" s="2961" t="s">
        <v>5417</v>
      </c>
      <c r="J229" s="2961" t="s">
        <v>5417</v>
      </c>
    </row>
    <row r="230" spans="1:11">
      <c r="A230" s="2964" t="s">
        <v>5417</v>
      </c>
      <c r="B230" s="2960" t="s">
        <v>5417</v>
      </c>
      <c r="C230" s="2961" t="s">
        <v>5417</v>
      </c>
      <c r="D230" s="2961" t="s">
        <v>5417</v>
      </c>
      <c r="E230" s="2961" t="s">
        <v>5417</v>
      </c>
      <c r="F230" s="2961" t="s">
        <v>5417</v>
      </c>
      <c r="G230" s="2961" t="s">
        <v>5417</v>
      </c>
      <c r="H230" s="3658" t="s">
        <v>5417</v>
      </c>
      <c r="I230" s="2961" t="s">
        <v>5417</v>
      </c>
      <c r="J230" s="2961" t="s">
        <v>5417</v>
      </c>
    </row>
    <row r="231" spans="1:11">
      <c r="A231" s="2958" t="s">
        <v>5386</v>
      </c>
      <c r="B231" s="2959" t="s">
        <v>5387</v>
      </c>
      <c r="C231" s="2959" t="s">
        <v>5388</v>
      </c>
      <c r="D231" s="2959" t="s">
        <v>5389</v>
      </c>
      <c r="E231" s="2959" t="s">
        <v>5390</v>
      </c>
      <c r="F231" s="2959" t="s">
        <v>5391</v>
      </c>
      <c r="G231" s="2959" t="s">
        <v>5392</v>
      </c>
      <c r="H231" s="3657" t="s">
        <v>5393</v>
      </c>
      <c r="I231" s="2959" t="s">
        <v>5394</v>
      </c>
      <c r="J231" s="2959" t="s">
        <v>5395</v>
      </c>
    </row>
    <row r="232" spans="1:11">
      <c r="A232" s="2917" t="s">
        <v>5544</v>
      </c>
      <c r="B232" s="2918" t="s">
        <v>5924</v>
      </c>
      <c r="C232" s="2918" t="s">
        <v>5925</v>
      </c>
      <c r="D232" s="2918" t="s">
        <v>5926</v>
      </c>
      <c r="E232" s="2919" t="s">
        <v>5927</v>
      </c>
      <c r="F232" s="2918" t="s">
        <v>5928</v>
      </c>
      <c r="G232" s="2918" t="s">
        <v>5409</v>
      </c>
      <c r="H232" s="3643" t="s">
        <v>452</v>
      </c>
      <c r="I232" s="2918" t="s">
        <v>5417</v>
      </c>
      <c r="J232" s="2918" t="s">
        <v>5474</v>
      </c>
      <c r="K232">
        <v>1</v>
      </c>
    </row>
    <row r="233" spans="1:11">
      <c r="A233" s="2917" t="s">
        <v>5396</v>
      </c>
      <c r="B233" s="2918" t="s">
        <v>5929</v>
      </c>
      <c r="C233" s="2918" t="s">
        <v>5925</v>
      </c>
      <c r="D233" s="2918" t="s">
        <v>5930</v>
      </c>
      <c r="E233" s="2936" t="s">
        <v>5931</v>
      </c>
      <c r="F233" s="2918" t="s">
        <v>5928</v>
      </c>
      <c r="G233" s="2918" t="s">
        <v>5409</v>
      </c>
      <c r="H233" s="3643" t="s">
        <v>452</v>
      </c>
      <c r="I233" s="2918" t="s">
        <v>5417</v>
      </c>
      <c r="J233" s="2918" t="s">
        <v>5474</v>
      </c>
      <c r="K233">
        <v>1</v>
      </c>
    </row>
    <row r="234" spans="1:11">
      <c r="A234" s="2917"/>
      <c r="B234" s="2918" t="s">
        <v>5405</v>
      </c>
      <c r="C234" s="2918" t="s">
        <v>5406</v>
      </c>
      <c r="D234" s="2918"/>
      <c r="E234" s="2919" t="s">
        <v>5407</v>
      </c>
      <c r="F234" s="2918" t="s">
        <v>5928</v>
      </c>
      <c r="G234" s="2918" t="s">
        <v>5409</v>
      </c>
      <c r="H234" s="3643" t="s">
        <v>5554</v>
      </c>
      <c r="I234" s="2918"/>
      <c r="J234" s="2918"/>
    </row>
    <row r="235" spans="1:11">
      <c r="A235" s="2933" t="s">
        <v>5417</v>
      </c>
      <c r="B235" s="2934" t="s">
        <v>5417</v>
      </c>
      <c r="C235" s="2934" t="s">
        <v>5417</v>
      </c>
      <c r="D235" s="2934" t="s">
        <v>5417</v>
      </c>
      <c r="E235" s="2934" t="s">
        <v>5417</v>
      </c>
      <c r="F235" s="2934" t="s">
        <v>5417</v>
      </c>
      <c r="G235" s="2934" t="s">
        <v>5417</v>
      </c>
      <c r="H235" s="3648" t="s">
        <v>5417</v>
      </c>
      <c r="I235" s="2934" t="s">
        <v>5417</v>
      </c>
      <c r="J235" s="2934" t="s">
        <v>5417</v>
      </c>
    </row>
    <row r="236" spans="1:11">
      <c r="A236" s="2958" t="s">
        <v>5932</v>
      </c>
      <c r="B236" s="2959" t="s">
        <v>5417</v>
      </c>
      <c r="C236" s="2959" t="s">
        <v>5417</v>
      </c>
      <c r="D236" s="2959" t="s">
        <v>5417</v>
      </c>
      <c r="E236" s="2959" t="s">
        <v>5417</v>
      </c>
      <c r="F236" s="2959" t="s">
        <v>5417</v>
      </c>
      <c r="G236" s="2959" t="s">
        <v>5417</v>
      </c>
      <c r="H236" s="3657" t="s">
        <v>5417</v>
      </c>
      <c r="I236" s="2959" t="s">
        <v>5417</v>
      </c>
      <c r="J236" s="2959" t="s">
        <v>5417</v>
      </c>
    </row>
    <row r="237" spans="1:11">
      <c r="A237" s="2958" t="s">
        <v>5450</v>
      </c>
      <c r="B237" s="2959"/>
      <c r="C237" s="2959" t="s">
        <v>5451</v>
      </c>
      <c r="D237" s="2959" t="s">
        <v>5389</v>
      </c>
      <c r="E237" s="2959" t="s">
        <v>5390</v>
      </c>
      <c r="F237" s="2959" t="s">
        <v>5452</v>
      </c>
      <c r="G237" s="2959" t="s">
        <v>5453</v>
      </c>
      <c r="H237" s="3657" t="s">
        <v>5417</v>
      </c>
      <c r="I237" s="2959" t="s">
        <v>5417</v>
      </c>
      <c r="J237" s="2959" t="s">
        <v>5417</v>
      </c>
    </row>
    <row r="238" spans="1:11">
      <c r="A238" s="2960" t="s">
        <v>19</v>
      </c>
      <c r="B238" s="2960"/>
      <c r="C238" s="2961" t="s">
        <v>5933</v>
      </c>
      <c r="D238" s="2961" t="s">
        <v>5934</v>
      </c>
      <c r="E238" s="2962" t="s">
        <v>5935</v>
      </c>
      <c r="F238" s="2961" t="s">
        <v>5936</v>
      </c>
      <c r="G238" s="2961" t="s">
        <v>23</v>
      </c>
      <c r="H238" s="3658" t="s">
        <v>5417</v>
      </c>
      <c r="I238" s="2961" t="s">
        <v>5417</v>
      </c>
      <c r="J238" s="2961" t="s">
        <v>5417</v>
      </c>
    </row>
    <row r="239" spans="1:11">
      <c r="A239" s="2960" t="s">
        <v>23</v>
      </c>
      <c r="B239" s="2960"/>
      <c r="C239" s="2961" t="s">
        <v>5903</v>
      </c>
      <c r="D239" s="2961" t="s">
        <v>5937</v>
      </c>
      <c r="E239" s="2962" t="s">
        <v>5938</v>
      </c>
      <c r="F239" s="2961" t="s">
        <v>5939</v>
      </c>
      <c r="G239" s="2961" t="s">
        <v>39</v>
      </c>
      <c r="H239" s="3658" t="s">
        <v>5417</v>
      </c>
      <c r="I239" s="2961" t="s">
        <v>5417</v>
      </c>
      <c r="J239" s="2961" t="s">
        <v>5417</v>
      </c>
    </row>
    <row r="240" spans="1:11">
      <c r="A240" s="2960" t="s">
        <v>39</v>
      </c>
      <c r="B240" s="2960"/>
      <c r="C240" s="2961" t="s">
        <v>5940</v>
      </c>
      <c r="D240" s="2961" t="s">
        <v>5417</v>
      </c>
      <c r="E240" s="3477" t="s">
        <v>5941</v>
      </c>
      <c r="F240" s="2961" t="s">
        <v>5417</v>
      </c>
      <c r="G240" s="2961" t="s">
        <v>5417</v>
      </c>
      <c r="H240" s="3658" t="s">
        <v>5417</v>
      </c>
      <c r="I240" s="2961" t="s">
        <v>5417</v>
      </c>
      <c r="J240" s="2961" t="s">
        <v>5417</v>
      </c>
    </row>
    <row r="241" spans="1:11">
      <c r="A241" s="2964" t="s">
        <v>5417</v>
      </c>
      <c r="B241" s="2960" t="s">
        <v>5417</v>
      </c>
      <c r="C241" s="2961" t="s">
        <v>5417</v>
      </c>
      <c r="D241" s="2961" t="s">
        <v>5417</v>
      </c>
      <c r="E241" s="2961" t="s">
        <v>5417</v>
      </c>
      <c r="F241" s="2961" t="s">
        <v>5417</v>
      </c>
      <c r="G241" s="2961" t="s">
        <v>5417</v>
      </c>
      <c r="H241" s="3658" t="s">
        <v>5417</v>
      </c>
      <c r="I241" s="2961" t="s">
        <v>5417</v>
      </c>
      <c r="J241" s="2961" t="s">
        <v>5417</v>
      </c>
    </row>
    <row r="242" spans="1:11">
      <c r="A242" s="2964" t="s">
        <v>5417</v>
      </c>
      <c r="B242" s="2960" t="s">
        <v>5417</v>
      </c>
      <c r="C242" s="2961" t="s">
        <v>5417</v>
      </c>
      <c r="D242" s="2961" t="s">
        <v>5417</v>
      </c>
      <c r="E242" s="2961" t="s">
        <v>5417</v>
      </c>
      <c r="F242" s="2961" t="s">
        <v>5417</v>
      </c>
      <c r="G242" s="2961" t="s">
        <v>5417</v>
      </c>
      <c r="H242" s="3658" t="s">
        <v>5417</v>
      </c>
      <c r="I242" s="2961" t="s">
        <v>5417</v>
      </c>
      <c r="J242" s="2961" t="s">
        <v>5417</v>
      </c>
    </row>
    <row r="243" spans="1:11">
      <c r="A243" s="2958" t="s">
        <v>5386</v>
      </c>
      <c r="B243" s="2959" t="s">
        <v>5387</v>
      </c>
      <c r="C243" s="2959" t="s">
        <v>5388</v>
      </c>
      <c r="D243" s="2959" t="s">
        <v>5389</v>
      </c>
      <c r="E243" s="2959" t="s">
        <v>5390</v>
      </c>
      <c r="F243" s="2959" t="s">
        <v>5391</v>
      </c>
      <c r="G243" s="2959" t="s">
        <v>5392</v>
      </c>
      <c r="H243" s="3657" t="s">
        <v>5393</v>
      </c>
      <c r="I243" s="2959" t="s">
        <v>5394</v>
      </c>
      <c r="J243" s="2959" t="s">
        <v>5395</v>
      </c>
    </row>
    <row r="244" spans="1:11">
      <c r="A244" s="2917" t="s">
        <v>5544</v>
      </c>
      <c r="B244" s="2918" t="s">
        <v>5942</v>
      </c>
      <c r="C244" s="2918" t="s">
        <v>5943</v>
      </c>
      <c r="D244" s="3476" t="s">
        <v>5944</v>
      </c>
      <c r="E244" s="2936" t="s">
        <v>5945</v>
      </c>
      <c r="F244" s="2918" t="s">
        <v>19</v>
      </c>
      <c r="G244" s="3476" t="s">
        <v>5946</v>
      </c>
      <c r="H244" s="3643" t="s">
        <v>5417</v>
      </c>
      <c r="I244" s="2918" t="s">
        <v>5417</v>
      </c>
      <c r="J244" s="2918" t="s">
        <v>5947</v>
      </c>
      <c r="K244">
        <v>1</v>
      </c>
    </row>
    <row r="245" spans="1:11">
      <c r="A245" s="2917" t="s">
        <v>5544</v>
      </c>
      <c r="B245" s="2918" t="s">
        <v>5948</v>
      </c>
      <c r="C245" s="2918" t="s">
        <v>5949</v>
      </c>
      <c r="D245" s="3476" t="s">
        <v>5950</v>
      </c>
      <c r="E245" s="2936" t="s">
        <v>5951</v>
      </c>
      <c r="F245" s="2918" t="s">
        <v>39</v>
      </c>
      <c r="G245" s="2918" t="s">
        <v>5903</v>
      </c>
      <c r="H245" s="3643" t="s">
        <v>5417</v>
      </c>
      <c r="I245" s="2918" t="s">
        <v>5417</v>
      </c>
      <c r="J245" s="2918" t="s">
        <v>5947</v>
      </c>
      <c r="K245">
        <v>1</v>
      </c>
    </row>
    <row r="246" spans="1:11">
      <c r="A246" s="2917" t="s">
        <v>5544</v>
      </c>
      <c r="B246" s="2918" t="s">
        <v>5952</v>
      </c>
      <c r="C246" s="2918" t="s">
        <v>5476</v>
      </c>
      <c r="D246" s="2918" t="s">
        <v>5953</v>
      </c>
      <c r="E246" s="2936" t="s">
        <v>5954</v>
      </c>
      <c r="F246" s="2918" t="s">
        <v>39</v>
      </c>
      <c r="G246" s="2918" t="s">
        <v>5903</v>
      </c>
      <c r="H246" s="3643" t="s">
        <v>5417</v>
      </c>
      <c r="I246" s="2918" t="s">
        <v>5417</v>
      </c>
      <c r="J246" s="2918" t="s">
        <v>5955</v>
      </c>
      <c r="K246">
        <v>1</v>
      </c>
    </row>
    <row r="247" spans="1:11">
      <c r="A247" s="2917"/>
      <c r="B247" s="2918" t="s">
        <v>5956</v>
      </c>
      <c r="C247" s="2918"/>
      <c r="D247" s="2918"/>
      <c r="E247" s="2936"/>
      <c r="F247" s="2918"/>
      <c r="G247" s="2918"/>
      <c r="H247" s="3643"/>
      <c r="I247" s="2918" t="s">
        <v>5957</v>
      </c>
      <c r="J247" s="2918"/>
    </row>
    <row r="248" spans="1:11">
      <c r="A248" s="2933" t="s">
        <v>5417</v>
      </c>
      <c r="B248" s="2934" t="s">
        <v>5417</v>
      </c>
      <c r="C248" s="2934" t="s">
        <v>5417</v>
      </c>
      <c r="D248" s="2934" t="s">
        <v>5417</v>
      </c>
      <c r="E248" s="2934" t="s">
        <v>5417</v>
      </c>
      <c r="F248" s="2934" t="s">
        <v>5417</v>
      </c>
      <c r="G248" s="2934" t="s">
        <v>5417</v>
      </c>
      <c r="H248" s="3648" t="s">
        <v>5417</v>
      </c>
      <c r="I248" s="2934" t="s">
        <v>5417</v>
      </c>
      <c r="J248" s="2934"/>
    </row>
    <row r="249" spans="1:11">
      <c r="A249" s="2958" t="s">
        <v>5958</v>
      </c>
      <c r="B249" s="2959" t="s">
        <v>5417</v>
      </c>
      <c r="C249" s="2959" t="s">
        <v>5417</v>
      </c>
      <c r="D249" s="2959" t="s">
        <v>5417</v>
      </c>
      <c r="E249" s="2959" t="s">
        <v>5417</v>
      </c>
      <c r="F249" s="2959" t="s">
        <v>5417</v>
      </c>
      <c r="G249" s="2959" t="s">
        <v>5417</v>
      </c>
      <c r="H249" s="3657" t="s">
        <v>5417</v>
      </c>
      <c r="I249" s="2959" t="s">
        <v>5417</v>
      </c>
      <c r="J249" s="2959" t="s">
        <v>5417</v>
      </c>
    </row>
    <row r="250" spans="1:11">
      <c r="A250" s="2958" t="s">
        <v>5450</v>
      </c>
      <c r="B250" s="2959"/>
      <c r="C250" s="2959" t="s">
        <v>5451</v>
      </c>
      <c r="D250" s="2959" t="s">
        <v>5389</v>
      </c>
      <c r="E250" s="2959" t="s">
        <v>5390</v>
      </c>
      <c r="F250" s="2959" t="s">
        <v>5452</v>
      </c>
      <c r="G250" s="2959" t="s">
        <v>5453</v>
      </c>
      <c r="H250" s="3657" t="s">
        <v>5417</v>
      </c>
      <c r="I250" s="2959" t="s">
        <v>5417</v>
      </c>
      <c r="J250" s="2959" t="s">
        <v>5417</v>
      </c>
    </row>
    <row r="251" spans="1:11">
      <c r="A251" s="2960" t="s">
        <v>31</v>
      </c>
      <c r="B251" s="2960"/>
      <c r="C251" s="2961" t="s">
        <v>5959</v>
      </c>
      <c r="D251" s="2961" t="s">
        <v>5960</v>
      </c>
      <c r="E251" s="2965" t="s">
        <v>5961</v>
      </c>
      <c r="F251" s="2961" t="s">
        <v>5962</v>
      </c>
      <c r="G251" s="2961" t="s">
        <v>36</v>
      </c>
      <c r="H251" s="3658" t="s">
        <v>5417</v>
      </c>
      <c r="I251" s="2961" t="s">
        <v>5417</v>
      </c>
      <c r="J251" s="2961" t="s">
        <v>5417</v>
      </c>
    </row>
    <row r="252" spans="1:11">
      <c r="A252" s="2960" t="s">
        <v>36</v>
      </c>
      <c r="B252" s="2960"/>
      <c r="C252" s="2961" t="s">
        <v>5417</v>
      </c>
      <c r="D252" s="2961" t="s">
        <v>5417</v>
      </c>
      <c r="E252" s="2965" t="s">
        <v>5417</v>
      </c>
      <c r="F252" s="2961" t="s">
        <v>5417</v>
      </c>
      <c r="G252" s="2961" t="s">
        <v>5417</v>
      </c>
      <c r="H252" s="3658" t="s">
        <v>5417</v>
      </c>
      <c r="I252" s="2961" t="s">
        <v>5417</v>
      </c>
      <c r="J252" s="2961" t="s">
        <v>5417</v>
      </c>
    </row>
    <row r="253" spans="1:11">
      <c r="A253" s="2964" t="s">
        <v>5417</v>
      </c>
      <c r="B253" s="2960" t="s">
        <v>5417</v>
      </c>
      <c r="C253" s="2961" t="s">
        <v>5417</v>
      </c>
      <c r="D253" s="2961" t="s">
        <v>5417</v>
      </c>
      <c r="E253" s="2961" t="s">
        <v>5417</v>
      </c>
      <c r="F253" s="2961" t="s">
        <v>5417</v>
      </c>
      <c r="G253" s="2961" t="s">
        <v>5417</v>
      </c>
      <c r="H253" s="3658" t="s">
        <v>5417</v>
      </c>
      <c r="I253" s="2961" t="s">
        <v>5417</v>
      </c>
      <c r="J253" s="2961" t="s">
        <v>5417</v>
      </c>
    </row>
    <row r="254" spans="1:11">
      <c r="A254" s="2964" t="s">
        <v>5417</v>
      </c>
      <c r="B254" s="2960" t="s">
        <v>5417</v>
      </c>
      <c r="C254" s="2961" t="s">
        <v>5417</v>
      </c>
      <c r="D254" s="2961" t="s">
        <v>5417</v>
      </c>
      <c r="E254" s="2961" t="s">
        <v>5417</v>
      </c>
      <c r="F254" s="2961" t="s">
        <v>5417</v>
      </c>
      <c r="G254" s="2961" t="s">
        <v>5417</v>
      </c>
      <c r="H254" s="3658" t="s">
        <v>5417</v>
      </c>
      <c r="I254" s="2961" t="s">
        <v>5417</v>
      </c>
      <c r="J254" s="2961" t="s">
        <v>5417</v>
      </c>
    </row>
    <row r="255" spans="1:11">
      <c r="A255" s="2964" t="s">
        <v>5417</v>
      </c>
      <c r="B255" s="2960" t="s">
        <v>5417</v>
      </c>
      <c r="C255" s="2961" t="s">
        <v>5417</v>
      </c>
      <c r="D255" s="2961" t="s">
        <v>5417</v>
      </c>
      <c r="E255" s="2961" t="s">
        <v>5417</v>
      </c>
      <c r="F255" s="2961" t="s">
        <v>5417</v>
      </c>
      <c r="G255" s="2961" t="s">
        <v>5417</v>
      </c>
      <c r="H255" s="3658" t="s">
        <v>5417</v>
      </c>
      <c r="I255" s="2961" t="s">
        <v>5417</v>
      </c>
      <c r="J255" s="2961" t="s">
        <v>5417</v>
      </c>
    </row>
    <row r="256" spans="1:11">
      <c r="A256" s="2958" t="s">
        <v>5386</v>
      </c>
      <c r="B256" s="2959" t="s">
        <v>5387</v>
      </c>
      <c r="C256" s="2959" t="s">
        <v>5388</v>
      </c>
      <c r="D256" s="2959" t="s">
        <v>5389</v>
      </c>
      <c r="E256" s="2959" t="s">
        <v>5390</v>
      </c>
      <c r="F256" s="2959" t="s">
        <v>5391</v>
      </c>
      <c r="G256" s="2959" t="s">
        <v>5392</v>
      </c>
      <c r="H256" s="3657" t="s">
        <v>5393</v>
      </c>
      <c r="I256" s="2959" t="s">
        <v>5394</v>
      </c>
      <c r="J256" s="2959" t="s">
        <v>5395</v>
      </c>
    </row>
    <row r="257" spans="1:11">
      <c r="A257" s="2917" t="s">
        <v>5464</v>
      </c>
      <c r="B257" s="2918" t="s">
        <v>5963</v>
      </c>
      <c r="C257" s="2918" t="s">
        <v>5964</v>
      </c>
      <c r="D257" s="2918" t="s">
        <v>5417</v>
      </c>
      <c r="E257" s="2919" t="s">
        <v>5965</v>
      </c>
      <c r="F257" s="2918" t="s">
        <v>5966</v>
      </c>
      <c r="G257" s="2918" t="s">
        <v>5959</v>
      </c>
      <c r="H257" s="3643" t="s">
        <v>5967</v>
      </c>
      <c r="I257" s="2918" t="s">
        <v>5417</v>
      </c>
      <c r="J257" s="2918" t="s">
        <v>5474</v>
      </c>
    </row>
    <row r="258" spans="1:11">
      <c r="A258" s="2917" t="s">
        <v>5396</v>
      </c>
      <c r="B258" s="2918" t="s">
        <v>5968</v>
      </c>
      <c r="C258" s="2918" t="s">
        <v>5631</v>
      </c>
      <c r="D258" s="2918" t="s">
        <v>5417</v>
      </c>
      <c r="E258" s="2919" t="s">
        <v>5969</v>
      </c>
      <c r="F258" s="2918" t="s">
        <v>5966</v>
      </c>
      <c r="G258" s="2918" t="s">
        <v>5959</v>
      </c>
      <c r="H258" s="3643" t="s">
        <v>452</v>
      </c>
      <c r="I258" s="2918" t="s">
        <v>5417</v>
      </c>
      <c r="J258" s="2918"/>
      <c r="K258">
        <v>1</v>
      </c>
    </row>
    <row r="259" spans="1:11">
      <c r="A259" s="2917"/>
      <c r="B259" s="2918" t="s">
        <v>5970</v>
      </c>
      <c r="C259" s="2918" t="s">
        <v>5631</v>
      </c>
      <c r="D259" s="2918"/>
      <c r="E259" s="2919" t="s">
        <v>5971</v>
      </c>
      <c r="F259" s="2918" t="s">
        <v>5966</v>
      </c>
      <c r="G259" s="2918" t="s">
        <v>5959</v>
      </c>
      <c r="H259" s="3643">
        <v>44805</v>
      </c>
      <c r="I259" s="2918" t="s">
        <v>5444</v>
      </c>
      <c r="J259" s="2918"/>
      <c r="K259">
        <v>1</v>
      </c>
    </row>
    <row r="260" spans="1:11">
      <c r="A260" s="2917"/>
      <c r="B260" s="2918" t="s">
        <v>5972</v>
      </c>
      <c r="C260" s="2918" t="s">
        <v>5631</v>
      </c>
      <c r="D260" s="2918" t="s">
        <v>5417</v>
      </c>
      <c r="E260" s="2919" t="s">
        <v>5973</v>
      </c>
      <c r="F260" s="2918" t="s">
        <v>5966</v>
      </c>
      <c r="G260" s="2918" t="s">
        <v>5959</v>
      </c>
      <c r="H260" s="3643">
        <v>44805</v>
      </c>
      <c r="I260" s="2918" t="s">
        <v>5444</v>
      </c>
      <c r="J260" s="2918"/>
      <c r="K260">
        <v>1</v>
      </c>
    </row>
    <row r="261" spans="1:11">
      <c r="A261" s="2917" t="s">
        <v>5396</v>
      </c>
      <c r="B261" s="2918" t="s">
        <v>5974</v>
      </c>
      <c r="C261" s="2918" t="s">
        <v>5631</v>
      </c>
      <c r="D261" s="2918" t="s">
        <v>5975</v>
      </c>
      <c r="E261" s="2936" t="s">
        <v>5976</v>
      </c>
      <c r="F261" s="2918" t="s">
        <v>5966</v>
      </c>
      <c r="G261" s="2918" t="s">
        <v>5959</v>
      </c>
      <c r="H261" s="3643">
        <v>44228</v>
      </c>
      <c r="I261" s="2918" t="s">
        <v>5565</v>
      </c>
      <c r="J261" s="2918"/>
      <c r="K261">
        <v>1</v>
      </c>
    </row>
    <row r="262" spans="1:11">
      <c r="A262" s="2917" t="s">
        <v>5544</v>
      </c>
      <c r="B262" s="2918" t="s">
        <v>5977</v>
      </c>
      <c r="C262" s="2918" t="s">
        <v>5631</v>
      </c>
      <c r="D262" s="2918" t="s">
        <v>5960</v>
      </c>
      <c r="E262" s="2936" t="s">
        <v>5978</v>
      </c>
      <c r="F262" s="2918" t="s">
        <v>5966</v>
      </c>
      <c r="G262" s="2918" t="s">
        <v>5959</v>
      </c>
      <c r="H262" s="3643">
        <v>44228</v>
      </c>
      <c r="I262" s="2918" t="s">
        <v>5565</v>
      </c>
      <c r="J262" s="2918"/>
      <c r="K262">
        <v>1</v>
      </c>
    </row>
    <row r="263" spans="1:11">
      <c r="A263" s="2933" t="s">
        <v>5417</v>
      </c>
      <c r="B263" s="2934" t="s">
        <v>5417</v>
      </c>
      <c r="C263" s="2934" t="s">
        <v>5417</v>
      </c>
      <c r="D263" s="2934" t="s">
        <v>5417</v>
      </c>
      <c r="E263" s="2934" t="s">
        <v>5417</v>
      </c>
      <c r="F263" s="2934" t="s">
        <v>5417</v>
      </c>
      <c r="G263" s="2934" t="s">
        <v>5417</v>
      </c>
      <c r="H263" s="3648" t="s">
        <v>5417</v>
      </c>
      <c r="I263" s="2934" t="s">
        <v>5417</v>
      </c>
      <c r="J263" s="2934" t="s">
        <v>5417</v>
      </c>
    </row>
    <row r="264" spans="1:11">
      <c r="A264" s="2966" t="s">
        <v>5979</v>
      </c>
      <c r="B264" s="2967" t="s">
        <v>5417</v>
      </c>
      <c r="C264" s="2967" t="s">
        <v>5417</v>
      </c>
      <c r="D264" s="2967" t="s">
        <v>5417</v>
      </c>
      <c r="E264" s="2967" t="s">
        <v>5417</v>
      </c>
      <c r="F264" s="2967" t="s">
        <v>5417</v>
      </c>
      <c r="G264" s="2967" t="s">
        <v>5417</v>
      </c>
      <c r="H264" s="3659" t="s">
        <v>5417</v>
      </c>
      <c r="I264" s="2967" t="s">
        <v>5417</v>
      </c>
      <c r="J264" s="2967" t="s">
        <v>5417</v>
      </c>
    </row>
    <row r="265" spans="1:11">
      <c r="A265" s="2968" t="s">
        <v>5980</v>
      </c>
      <c r="B265" s="2969" t="s">
        <v>5417</v>
      </c>
      <c r="C265" s="2969" t="s">
        <v>5417</v>
      </c>
      <c r="D265" s="2969" t="s">
        <v>5417</v>
      </c>
      <c r="E265" s="2969" t="s">
        <v>5417</v>
      </c>
      <c r="F265" s="2969" t="s">
        <v>5417</v>
      </c>
      <c r="G265" s="2969" t="s">
        <v>5417</v>
      </c>
      <c r="H265" s="3660" t="s">
        <v>5417</v>
      </c>
      <c r="I265" s="2969" t="s">
        <v>5417</v>
      </c>
      <c r="J265" s="2969" t="s">
        <v>5417</v>
      </c>
    </row>
    <row r="266" spans="1:11">
      <c r="A266" s="2968" t="s">
        <v>5450</v>
      </c>
      <c r="B266" s="2969"/>
      <c r="C266" s="2969" t="s">
        <v>5451</v>
      </c>
      <c r="D266" s="2969" t="s">
        <v>5389</v>
      </c>
      <c r="E266" s="2969" t="s">
        <v>5390</v>
      </c>
      <c r="F266" s="2969" t="s">
        <v>5452</v>
      </c>
      <c r="G266" s="2969" t="s">
        <v>5453</v>
      </c>
      <c r="H266" s="3660" t="s">
        <v>5417</v>
      </c>
      <c r="I266" s="2969" t="s">
        <v>5417</v>
      </c>
      <c r="J266" s="2969" t="s">
        <v>5417</v>
      </c>
    </row>
    <row r="267" spans="1:11">
      <c r="A267" s="2970" t="s">
        <v>5981</v>
      </c>
      <c r="B267" s="2970"/>
      <c r="C267" s="2971" t="s">
        <v>5982</v>
      </c>
      <c r="D267" s="2971" t="s">
        <v>5417</v>
      </c>
      <c r="E267" s="2971" t="s">
        <v>5417</v>
      </c>
      <c r="F267" s="2971" t="s">
        <v>5983</v>
      </c>
      <c r="G267" s="2971" t="s">
        <v>5981</v>
      </c>
      <c r="H267" s="3661" t="s">
        <v>5417</v>
      </c>
      <c r="I267" s="2971" t="s">
        <v>5417</v>
      </c>
      <c r="J267" s="2971" t="s">
        <v>5417</v>
      </c>
    </row>
    <row r="268" spans="1:11">
      <c r="A268" s="2970" t="s">
        <v>66</v>
      </c>
      <c r="B268" s="2970"/>
      <c r="C268" s="2971" t="s">
        <v>5984</v>
      </c>
      <c r="D268" s="2971" t="s">
        <v>5985</v>
      </c>
      <c r="E268" s="2972" t="s">
        <v>5986</v>
      </c>
      <c r="F268" s="2971" t="s">
        <v>5987</v>
      </c>
      <c r="G268" s="2971" t="s">
        <v>66</v>
      </c>
      <c r="H268" s="3661" t="s">
        <v>5417</v>
      </c>
      <c r="I268" s="2971" t="s">
        <v>5417</v>
      </c>
      <c r="J268" s="2971" t="s">
        <v>5417</v>
      </c>
    </row>
    <row r="269" spans="1:11">
      <c r="A269" s="2970" t="s">
        <v>64</v>
      </c>
      <c r="B269" s="2970"/>
      <c r="C269" s="2971" t="s">
        <v>5988</v>
      </c>
      <c r="D269" s="2971" t="s">
        <v>5989</v>
      </c>
      <c r="E269" s="2973" t="s">
        <v>5417</v>
      </c>
      <c r="F269" s="2971" t="s">
        <v>5990</v>
      </c>
      <c r="G269" s="2971" t="s">
        <v>64</v>
      </c>
      <c r="H269" s="3661" t="s">
        <v>5417</v>
      </c>
      <c r="I269" s="2971" t="s">
        <v>5417</v>
      </c>
      <c r="J269" s="2971" t="s">
        <v>5417</v>
      </c>
    </row>
    <row r="270" spans="1:11">
      <c r="A270" s="2970" t="s">
        <v>50</v>
      </c>
      <c r="B270" s="2970"/>
      <c r="C270" s="2971" t="s">
        <v>5417</v>
      </c>
      <c r="D270" s="2971" t="s">
        <v>5417</v>
      </c>
      <c r="E270" s="2973" t="s">
        <v>5417</v>
      </c>
      <c r="F270" s="2971" t="s">
        <v>5417</v>
      </c>
      <c r="G270" s="2971" t="s">
        <v>5417</v>
      </c>
      <c r="H270" s="3661" t="s">
        <v>5417</v>
      </c>
      <c r="I270" s="2971" t="s">
        <v>5417</v>
      </c>
      <c r="J270" s="2971" t="s">
        <v>5417</v>
      </c>
    </row>
    <row r="271" spans="1:11">
      <c r="A271" s="2974" t="s">
        <v>5417</v>
      </c>
      <c r="B271" s="2970" t="s">
        <v>5417</v>
      </c>
      <c r="C271" s="2971" t="s">
        <v>5417</v>
      </c>
      <c r="D271" s="2971" t="s">
        <v>5417</v>
      </c>
      <c r="E271" s="2971" t="s">
        <v>5417</v>
      </c>
      <c r="F271" s="2971" t="s">
        <v>5417</v>
      </c>
      <c r="G271" s="2971" t="s">
        <v>5417</v>
      </c>
      <c r="H271" s="3661" t="s">
        <v>5417</v>
      </c>
      <c r="I271" s="2971" t="s">
        <v>5417</v>
      </c>
      <c r="J271" s="2971" t="s">
        <v>5417</v>
      </c>
    </row>
    <row r="272" spans="1:11">
      <c r="A272" s="2968" t="s">
        <v>5386</v>
      </c>
      <c r="B272" s="2969" t="s">
        <v>5387</v>
      </c>
      <c r="C272" s="2969" t="s">
        <v>5388</v>
      </c>
      <c r="D272" s="2969" t="s">
        <v>5389</v>
      </c>
      <c r="E272" s="2969" t="s">
        <v>5390</v>
      </c>
      <c r="F272" s="2969" t="s">
        <v>5391</v>
      </c>
      <c r="G272" s="2969" t="s">
        <v>5392</v>
      </c>
      <c r="H272" s="3660" t="s">
        <v>5393</v>
      </c>
      <c r="I272" s="2969" t="s">
        <v>5394</v>
      </c>
      <c r="J272" s="2969" t="s">
        <v>5395</v>
      </c>
    </row>
    <row r="273" spans="1:11">
      <c r="A273" s="2917" t="s">
        <v>5544</v>
      </c>
      <c r="B273" s="2918" t="s">
        <v>5991</v>
      </c>
      <c r="C273" s="2918" t="s">
        <v>5992</v>
      </c>
      <c r="D273" s="2918" t="s">
        <v>5989</v>
      </c>
      <c r="E273" s="2936" t="s">
        <v>5993</v>
      </c>
      <c r="F273" s="2918" t="s">
        <v>64</v>
      </c>
      <c r="G273" s="2918" t="s">
        <v>5988</v>
      </c>
      <c r="H273" s="3643" t="s">
        <v>452</v>
      </c>
      <c r="I273" s="2918" t="s">
        <v>5417</v>
      </c>
      <c r="J273" s="2918" t="s">
        <v>5994</v>
      </c>
      <c r="K273">
        <v>1</v>
      </c>
    </row>
    <row r="274" spans="1:11">
      <c r="A274" s="2917" t="s">
        <v>5544</v>
      </c>
      <c r="B274" s="2918" t="s">
        <v>5995</v>
      </c>
      <c r="C274" s="2918" t="s">
        <v>5996</v>
      </c>
      <c r="D274" s="2918" t="s">
        <v>5997</v>
      </c>
      <c r="E274" s="2936" t="s">
        <v>5998</v>
      </c>
      <c r="F274" s="2918" t="s">
        <v>66</v>
      </c>
      <c r="G274" s="2918" t="s">
        <v>5984</v>
      </c>
      <c r="H274" s="3643" t="s">
        <v>452</v>
      </c>
      <c r="I274" s="2918" t="s">
        <v>5417</v>
      </c>
      <c r="J274" s="2918" t="s">
        <v>5999</v>
      </c>
      <c r="K274">
        <v>1</v>
      </c>
    </row>
    <row r="275" spans="1:11">
      <c r="A275" s="2917" t="s">
        <v>5417</v>
      </c>
      <c r="B275" s="2918" t="s">
        <v>6000</v>
      </c>
      <c r="C275" s="2918" t="s">
        <v>5476</v>
      </c>
      <c r="D275" s="2918" t="s">
        <v>6001</v>
      </c>
      <c r="E275" s="2936" t="s">
        <v>6002</v>
      </c>
      <c r="F275" s="2918" t="s">
        <v>66</v>
      </c>
      <c r="G275" s="2918" t="s">
        <v>5984</v>
      </c>
      <c r="H275" s="3643" t="s">
        <v>452</v>
      </c>
      <c r="I275" s="2918" t="s">
        <v>5417</v>
      </c>
      <c r="J275" s="2918" t="s">
        <v>5417</v>
      </c>
      <c r="K275">
        <v>1</v>
      </c>
    </row>
    <row r="276" spans="1:11">
      <c r="A276" s="2917" t="s">
        <v>5396</v>
      </c>
      <c r="B276" s="2918" t="s">
        <v>6003</v>
      </c>
      <c r="C276" s="2918" t="s">
        <v>6004</v>
      </c>
      <c r="D276" s="2918" t="s">
        <v>6005</v>
      </c>
      <c r="E276" s="2932" t="s">
        <v>6006</v>
      </c>
      <c r="F276" s="2918" t="s">
        <v>66</v>
      </c>
      <c r="G276" s="2918" t="s">
        <v>5984</v>
      </c>
      <c r="H276" s="3643">
        <v>44409</v>
      </c>
      <c r="I276" s="2918" t="s">
        <v>5616</v>
      </c>
      <c r="J276" s="2918"/>
      <c r="K276">
        <v>1</v>
      </c>
    </row>
    <row r="277" spans="1:11">
      <c r="A277" s="2917" t="s">
        <v>5417</v>
      </c>
      <c r="B277" s="2918" t="s">
        <v>6007</v>
      </c>
      <c r="C277" s="2918" t="s">
        <v>5476</v>
      </c>
      <c r="D277" s="2918" t="s">
        <v>5417</v>
      </c>
      <c r="E277" s="2932" t="s">
        <v>6008</v>
      </c>
      <c r="F277" s="2918" t="s">
        <v>5981</v>
      </c>
      <c r="G277" s="2918" t="s">
        <v>5982</v>
      </c>
      <c r="H277" s="3643" t="s">
        <v>5417</v>
      </c>
      <c r="I277" s="2918" t="s">
        <v>5417</v>
      </c>
      <c r="J277" s="2918" t="s">
        <v>6009</v>
      </c>
      <c r="K277">
        <v>1</v>
      </c>
    </row>
    <row r="278" spans="1:11">
      <c r="A278" s="2917" t="s">
        <v>5464</v>
      </c>
      <c r="B278" s="2918" t="s">
        <v>6010</v>
      </c>
      <c r="C278" s="2918" t="s">
        <v>5667</v>
      </c>
      <c r="D278" s="2918" t="s">
        <v>5417</v>
      </c>
      <c r="E278" s="2932" t="s">
        <v>6011</v>
      </c>
      <c r="F278" s="2918" t="s">
        <v>5981</v>
      </c>
      <c r="G278" s="2918" t="s">
        <v>5982</v>
      </c>
      <c r="H278" s="3643" t="s">
        <v>5417</v>
      </c>
      <c r="I278" s="2918" t="s">
        <v>5417</v>
      </c>
      <c r="J278" s="2918" t="s">
        <v>5417</v>
      </c>
      <c r="K278">
        <v>1</v>
      </c>
    </row>
    <row r="279" spans="1:11">
      <c r="A279" s="2917" t="s">
        <v>5464</v>
      </c>
      <c r="B279" s="2918" t="s">
        <v>6012</v>
      </c>
      <c r="C279" s="2918" t="s">
        <v>5667</v>
      </c>
      <c r="D279" s="2918" t="s">
        <v>5417</v>
      </c>
      <c r="E279" s="2932" t="s">
        <v>6013</v>
      </c>
      <c r="F279" s="2918" t="s">
        <v>5981</v>
      </c>
      <c r="G279" s="2918" t="s">
        <v>5982</v>
      </c>
      <c r="H279" s="3643" t="s">
        <v>5417</v>
      </c>
      <c r="I279" s="2918" t="s">
        <v>5417</v>
      </c>
      <c r="J279" s="2918" t="s">
        <v>5417</v>
      </c>
      <c r="K279">
        <v>1</v>
      </c>
    </row>
    <row r="280" spans="1:11">
      <c r="A280" s="2933" t="s">
        <v>5417</v>
      </c>
      <c r="B280" s="2934" t="s">
        <v>5417</v>
      </c>
      <c r="C280" s="2934" t="s">
        <v>5417</v>
      </c>
      <c r="D280" s="2934" t="s">
        <v>5417</v>
      </c>
      <c r="E280" s="2934" t="s">
        <v>5417</v>
      </c>
      <c r="F280" s="2934" t="s">
        <v>5417</v>
      </c>
      <c r="G280" s="2934" t="s">
        <v>5417</v>
      </c>
      <c r="H280" s="3648" t="s">
        <v>5417</v>
      </c>
      <c r="I280" s="2934" t="s">
        <v>5417</v>
      </c>
      <c r="J280" s="2934" t="s">
        <v>5417</v>
      </c>
    </row>
    <row r="281" spans="1:11">
      <c r="A281" s="2968" t="s">
        <v>6014</v>
      </c>
      <c r="B281" s="2969" t="s">
        <v>5417</v>
      </c>
      <c r="C281" s="2969" t="s">
        <v>5417</v>
      </c>
      <c r="D281" s="2969" t="s">
        <v>5417</v>
      </c>
      <c r="E281" s="2969" t="s">
        <v>5417</v>
      </c>
      <c r="F281" s="2969" t="s">
        <v>5417</v>
      </c>
      <c r="G281" s="2969" t="s">
        <v>5417</v>
      </c>
      <c r="H281" s="3660" t="s">
        <v>5417</v>
      </c>
      <c r="I281" s="2969" t="s">
        <v>5417</v>
      </c>
      <c r="J281" s="2969" t="s">
        <v>5417</v>
      </c>
    </row>
    <row r="282" spans="1:11">
      <c r="A282" s="2968" t="s">
        <v>5450</v>
      </c>
      <c r="B282" s="2969"/>
      <c r="C282" s="2969" t="s">
        <v>5451</v>
      </c>
      <c r="D282" s="2969" t="s">
        <v>5389</v>
      </c>
      <c r="E282" s="2969" t="s">
        <v>5390</v>
      </c>
      <c r="F282" s="2969" t="s">
        <v>5452</v>
      </c>
      <c r="G282" s="2969" t="s">
        <v>5453</v>
      </c>
      <c r="H282" s="3660" t="s">
        <v>5417</v>
      </c>
      <c r="I282" s="2969" t="s">
        <v>5417</v>
      </c>
      <c r="J282" s="2969" t="s">
        <v>5417</v>
      </c>
    </row>
    <row r="283" spans="1:11">
      <c r="A283" s="2970" t="s">
        <v>45</v>
      </c>
      <c r="B283" s="2970"/>
      <c r="C283" s="2971" t="s">
        <v>6015</v>
      </c>
      <c r="D283" s="2971" t="s">
        <v>6016</v>
      </c>
      <c r="E283" s="2973" t="s">
        <v>5417</v>
      </c>
      <c r="F283" s="2971" t="s">
        <v>6017</v>
      </c>
      <c r="G283" s="2971" t="s">
        <v>57</v>
      </c>
      <c r="H283" s="3661" t="s">
        <v>5417</v>
      </c>
      <c r="I283" s="2971" t="s">
        <v>5417</v>
      </c>
      <c r="J283" s="2971" t="s">
        <v>5417</v>
      </c>
    </row>
    <row r="284" spans="1:11">
      <c r="A284" s="2970" t="s">
        <v>57</v>
      </c>
      <c r="B284" s="2970"/>
      <c r="C284" s="2971" t="s">
        <v>5417</v>
      </c>
      <c r="D284" s="2971" t="s">
        <v>5417</v>
      </c>
      <c r="E284" s="2973" t="s">
        <v>5417</v>
      </c>
      <c r="F284" s="2971" t="s">
        <v>5417</v>
      </c>
      <c r="G284" s="2971" t="s">
        <v>5417</v>
      </c>
      <c r="H284" s="3661" t="s">
        <v>5417</v>
      </c>
      <c r="I284" s="2971" t="s">
        <v>5417</v>
      </c>
      <c r="J284" s="2971" t="s">
        <v>5417</v>
      </c>
    </row>
    <row r="285" spans="1:11">
      <c r="A285" s="2970" t="s">
        <v>34</v>
      </c>
      <c r="B285" s="2970"/>
      <c r="C285" s="2971" t="s">
        <v>5417</v>
      </c>
      <c r="D285" s="2971" t="s">
        <v>5417</v>
      </c>
      <c r="E285" s="2971" t="s">
        <v>5417</v>
      </c>
      <c r="F285" s="2971" t="s">
        <v>5417</v>
      </c>
      <c r="G285" s="2971" t="s">
        <v>5417</v>
      </c>
      <c r="H285" s="3661" t="s">
        <v>5417</v>
      </c>
      <c r="I285" s="2971" t="s">
        <v>5417</v>
      </c>
      <c r="J285" s="2971" t="s">
        <v>5417</v>
      </c>
    </row>
    <row r="286" spans="1:11">
      <c r="A286" s="2970" t="s">
        <v>58</v>
      </c>
      <c r="B286" s="2970"/>
      <c r="C286" s="2971" t="s">
        <v>5417</v>
      </c>
      <c r="D286" s="2971" t="s">
        <v>5417</v>
      </c>
      <c r="E286" s="2971" t="s">
        <v>5417</v>
      </c>
      <c r="F286" s="2971" t="s">
        <v>5417</v>
      </c>
      <c r="G286" s="2971" t="s">
        <v>5417</v>
      </c>
      <c r="H286" s="3661" t="s">
        <v>5417</v>
      </c>
      <c r="I286" s="2971" t="s">
        <v>5417</v>
      </c>
      <c r="J286" s="2971" t="s">
        <v>5417</v>
      </c>
    </row>
    <row r="287" spans="1:11">
      <c r="A287" s="2970" t="s">
        <v>73</v>
      </c>
      <c r="B287" s="2970"/>
      <c r="C287" s="2971" t="s">
        <v>5417</v>
      </c>
      <c r="D287" s="2971" t="s">
        <v>5417</v>
      </c>
      <c r="E287" s="2971" t="s">
        <v>5417</v>
      </c>
      <c r="F287" s="2971" t="s">
        <v>5417</v>
      </c>
      <c r="G287" s="2971" t="s">
        <v>5417</v>
      </c>
      <c r="H287" s="3661" t="s">
        <v>5417</v>
      </c>
      <c r="I287" s="2971" t="s">
        <v>5417</v>
      </c>
      <c r="J287" s="2971" t="s">
        <v>5417</v>
      </c>
    </row>
    <row r="288" spans="1:11">
      <c r="A288" s="2968" t="s">
        <v>5386</v>
      </c>
      <c r="B288" s="2969" t="s">
        <v>5387</v>
      </c>
      <c r="C288" s="2969" t="s">
        <v>5388</v>
      </c>
      <c r="D288" s="2969" t="s">
        <v>5389</v>
      </c>
      <c r="E288" s="2969" t="s">
        <v>5390</v>
      </c>
      <c r="F288" s="2969" t="s">
        <v>5391</v>
      </c>
      <c r="G288" s="2969" t="s">
        <v>5392</v>
      </c>
      <c r="H288" s="3660" t="s">
        <v>5393</v>
      </c>
      <c r="I288" s="2969" t="s">
        <v>5394</v>
      </c>
      <c r="J288" s="2969" t="s">
        <v>5395</v>
      </c>
    </row>
    <row r="289" spans="1:11">
      <c r="A289" s="2917" t="s">
        <v>5544</v>
      </c>
      <c r="B289" s="2918" t="s">
        <v>6018</v>
      </c>
      <c r="C289" s="2918" t="s">
        <v>5476</v>
      </c>
      <c r="D289" s="2918" t="s">
        <v>6016</v>
      </c>
      <c r="E289" s="2932" t="s">
        <v>6019</v>
      </c>
      <c r="F289" s="2918" t="s">
        <v>57</v>
      </c>
      <c r="G289" s="2918" t="s">
        <v>6015</v>
      </c>
      <c r="H289" s="3643">
        <v>44378</v>
      </c>
      <c r="I289" s="2918" t="s">
        <v>5616</v>
      </c>
      <c r="J289" s="2918" t="s">
        <v>5474</v>
      </c>
      <c r="K289">
        <v>1</v>
      </c>
    </row>
    <row r="290" spans="1:11">
      <c r="A290" s="2917" t="s">
        <v>5396</v>
      </c>
      <c r="B290" s="2918" t="s">
        <v>6020</v>
      </c>
      <c r="C290" s="2918" t="s">
        <v>6021</v>
      </c>
      <c r="D290" s="2918" t="s">
        <v>5417</v>
      </c>
      <c r="E290" s="2919" t="s">
        <v>6022</v>
      </c>
      <c r="F290" s="2918" t="s">
        <v>58</v>
      </c>
      <c r="G290" s="2918" t="s">
        <v>6023</v>
      </c>
      <c r="H290" s="3643">
        <v>44593</v>
      </c>
      <c r="I290" s="2918" t="s">
        <v>5483</v>
      </c>
      <c r="J290" s="2918"/>
      <c r="K290">
        <v>1</v>
      </c>
    </row>
    <row r="291" spans="1:11">
      <c r="A291" s="2933" t="s">
        <v>5417</v>
      </c>
      <c r="B291" s="2934" t="s">
        <v>5417</v>
      </c>
      <c r="C291" s="2934" t="s">
        <v>5417</v>
      </c>
      <c r="D291" s="2934" t="s">
        <v>5417</v>
      </c>
      <c r="E291" s="2934" t="s">
        <v>5417</v>
      </c>
      <c r="F291" s="2934" t="s">
        <v>5417</v>
      </c>
      <c r="G291" s="2934" t="s">
        <v>5417</v>
      </c>
      <c r="H291" s="3648" t="s">
        <v>5417</v>
      </c>
      <c r="I291" s="2934" t="s">
        <v>5417</v>
      </c>
      <c r="J291" s="2934" t="s">
        <v>5417</v>
      </c>
    </row>
    <row r="292" spans="1:11">
      <c r="A292" s="2968" t="s">
        <v>6024</v>
      </c>
      <c r="B292" s="2969" t="s">
        <v>5417</v>
      </c>
      <c r="C292" s="2969" t="s">
        <v>5417</v>
      </c>
      <c r="D292" s="2969" t="s">
        <v>5417</v>
      </c>
      <c r="E292" s="2969" t="s">
        <v>5417</v>
      </c>
      <c r="F292" s="2969" t="s">
        <v>5417</v>
      </c>
      <c r="G292" s="2969" t="s">
        <v>5417</v>
      </c>
      <c r="H292" s="3660" t="s">
        <v>5417</v>
      </c>
      <c r="I292" s="2969" t="s">
        <v>5417</v>
      </c>
      <c r="J292" s="2969" t="s">
        <v>5417</v>
      </c>
    </row>
    <row r="293" spans="1:11">
      <c r="A293" s="2968" t="s">
        <v>5450</v>
      </c>
      <c r="B293" s="2969"/>
      <c r="C293" s="2969" t="s">
        <v>5451</v>
      </c>
      <c r="D293" s="2969" t="s">
        <v>5389</v>
      </c>
      <c r="E293" s="2969" t="s">
        <v>5390</v>
      </c>
      <c r="F293" s="2969" t="s">
        <v>5452</v>
      </c>
      <c r="G293" s="2969" t="s">
        <v>5453</v>
      </c>
      <c r="H293" s="3660" t="s">
        <v>5417</v>
      </c>
      <c r="I293" s="2969" t="s">
        <v>5417</v>
      </c>
      <c r="J293" s="2969" t="s">
        <v>5417</v>
      </c>
    </row>
    <row r="294" spans="1:11">
      <c r="A294" s="2974" t="s">
        <v>13</v>
      </c>
      <c r="B294" s="2970" t="s">
        <v>5417</v>
      </c>
      <c r="C294" s="2971" t="s">
        <v>5417</v>
      </c>
      <c r="D294" s="2971" t="s">
        <v>5417</v>
      </c>
      <c r="E294" s="2973" t="s">
        <v>5417</v>
      </c>
      <c r="F294" s="2971" t="s">
        <v>5417</v>
      </c>
      <c r="G294" s="2971" t="s">
        <v>5417</v>
      </c>
      <c r="H294" s="3661" t="s">
        <v>5417</v>
      </c>
      <c r="I294" s="2971" t="s">
        <v>5417</v>
      </c>
      <c r="J294" s="2971" t="s">
        <v>5417</v>
      </c>
    </row>
    <row r="295" spans="1:11">
      <c r="A295" s="2974" t="s">
        <v>60</v>
      </c>
      <c r="B295" s="2970" t="s">
        <v>5417</v>
      </c>
      <c r="C295" s="2971" t="s">
        <v>5417</v>
      </c>
      <c r="D295" s="2971" t="s">
        <v>5417</v>
      </c>
      <c r="E295" s="2973" t="s">
        <v>5417</v>
      </c>
      <c r="F295" s="2971" t="s">
        <v>5417</v>
      </c>
      <c r="G295" s="2971" t="s">
        <v>5417</v>
      </c>
      <c r="H295" s="3661" t="s">
        <v>5417</v>
      </c>
      <c r="I295" s="2971" t="s">
        <v>5417</v>
      </c>
      <c r="J295" s="2971" t="s">
        <v>5417</v>
      </c>
    </row>
    <row r="296" spans="1:11">
      <c r="A296" s="2974" t="s">
        <v>70</v>
      </c>
      <c r="B296" s="2970" t="s">
        <v>5417</v>
      </c>
      <c r="C296" s="2971" t="s">
        <v>5417</v>
      </c>
      <c r="D296" s="2971" t="s">
        <v>5417</v>
      </c>
      <c r="E296" s="2971" t="s">
        <v>5417</v>
      </c>
      <c r="F296" s="2971" t="s">
        <v>5417</v>
      </c>
      <c r="G296" s="2971" t="s">
        <v>5417</v>
      </c>
      <c r="H296" s="3661" t="s">
        <v>5417</v>
      </c>
      <c r="I296" s="2971" t="s">
        <v>5417</v>
      </c>
      <c r="J296" s="2971" t="s">
        <v>5417</v>
      </c>
    </row>
    <row r="297" spans="1:11">
      <c r="A297" s="2974" t="s">
        <v>26</v>
      </c>
      <c r="B297" s="2970" t="s">
        <v>5417</v>
      </c>
      <c r="C297" s="2971" t="s">
        <v>5417</v>
      </c>
      <c r="D297" s="2971" t="s">
        <v>5417</v>
      </c>
      <c r="E297" s="2971" t="s">
        <v>5417</v>
      </c>
      <c r="F297" s="2971" t="s">
        <v>5417</v>
      </c>
      <c r="G297" s="2971" t="s">
        <v>5417</v>
      </c>
      <c r="H297" s="3661" t="s">
        <v>5417</v>
      </c>
      <c r="I297" s="2971" t="s">
        <v>5417</v>
      </c>
      <c r="J297" s="2971" t="s">
        <v>5417</v>
      </c>
    </row>
    <row r="298" spans="1:11">
      <c r="A298" s="2974" t="s">
        <v>46</v>
      </c>
      <c r="B298" s="2970" t="s">
        <v>5417</v>
      </c>
      <c r="C298" s="2971" t="s">
        <v>5417</v>
      </c>
      <c r="D298" s="2971" t="s">
        <v>5417</v>
      </c>
      <c r="E298" s="2971" t="s">
        <v>5417</v>
      </c>
      <c r="F298" s="2971" t="s">
        <v>5417</v>
      </c>
      <c r="G298" s="2971" t="s">
        <v>5417</v>
      </c>
      <c r="H298" s="3661" t="s">
        <v>5417</v>
      </c>
      <c r="I298" s="2971" t="s">
        <v>5417</v>
      </c>
      <c r="J298" s="2971" t="s">
        <v>5417</v>
      </c>
    </row>
    <row r="299" spans="1:11">
      <c r="A299" s="2968" t="s">
        <v>5386</v>
      </c>
      <c r="B299" s="2969" t="s">
        <v>5387</v>
      </c>
      <c r="C299" s="2969" t="s">
        <v>5388</v>
      </c>
      <c r="D299" s="2969" t="s">
        <v>5389</v>
      </c>
      <c r="E299" s="2969" t="s">
        <v>5390</v>
      </c>
      <c r="F299" s="2969" t="s">
        <v>5391</v>
      </c>
      <c r="G299" s="2969" t="s">
        <v>5392</v>
      </c>
      <c r="H299" s="3660" t="s">
        <v>5393</v>
      </c>
      <c r="I299" s="2969" t="s">
        <v>5394</v>
      </c>
      <c r="J299" s="2969" t="s">
        <v>5395</v>
      </c>
    </row>
    <row r="300" spans="1:11">
      <c r="A300" s="2917" t="s">
        <v>5417</v>
      </c>
      <c r="B300" s="2975" t="s">
        <v>6025</v>
      </c>
      <c r="C300" s="2918" t="s">
        <v>5476</v>
      </c>
      <c r="D300" s="2918" t="s">
        <v>5417</v>
      </c>
      <c r="E300" s="2936" t="s">
        <v>6026</v>
      </c>
      <c r="F300" s="2918" t="s">
        <v>13</v>
      </c>
      <c r="G300" s="2918" t="s">
        <v>5417</v>
      </c>
      <c r="H300" s="3643" t="s">
        <v>452</v>
      </c>
      <c r="I300" s="2918" t="s">
        <v>5417</v>
      </c>
      <c r="J300" s="2918" t="s">
        <v>6027</v>
      </c>
      <c r="K300">
        <v>1</v>
      </c>
    </row>
    <row r="301" spans="1:11">
      <c r="A301" s="2917" t="s">
        <v>5417</v>
      </c>
      <c r="B301" s="2918" t="s">
        <v>6028</v>
      </c>
      <c r="C301" s="2918" t="s">
        <v>5610</v>
      </c>
      <c r="D301" s="2918" t="s">
        <v>5417</v>
      </c>
      <c r="E301" s="2936" t="s">
        <v>6029</v>
      </c>
      <c r="F301" s="2918" t="s">
        <v>13</v>
      </c>
      <c r="G301" s="2918" t="s">
        <v>5417</v>
      </c>
      <c r="H301" s="3643" t="s">
        <v>452</v>
      </c>
      <c r="I301" s="2918" t="s">
        <v>5417</v>
      </c>
      <c r="J301" s="2918"/>
      <c r="K301">
        <v>1</v>
      </c>
    </row>
    <row r="302" spans="1:11">
      <c r="A302" s="2917" t="s">
        <v>5417</v>
      </c>
      <c r="B302" s="2918" t="s">
        <v>6030</v>
      </c>
      <c r="C302" s="2918" t="s">
        <v>6031</v>
      </c>
      <c r="D302" s="2918" t="s">
        <v>5417</v>
      </c>
      <c r="E302" s="2919" t="s">
        <v>6032</v>
      </c>
      <c r="F302" s="2918" t="s">
        <v>13</v>
      </c>
      <c r="G302" s="2918" t="s">
        <v>5417</v>
      </c>
      <c r="H302" s="3643" t="s">
        <v>5417</v>
      </c>
      <c r="I302" s="2918" t="s">
        <v>5417</v>
      </c>
      <c r="J302" s="2918" t="s">
        <v>6027</v>
      </c>
      <c r="K302">
        <v>1</v>
      </c>
    </row>
    <row r="303" spans="1:11">
      <c r="A303" s="2917" t="s">
        <v>5417</v>
      </c>
      <c r="B303" s="2918" t="s">
        <v>6033</v>
      </c>
      <c r="C303" s="2918" t="s">
        <v>5476</v>
      </c>
      <c r="D303" s="2918" t="s">
        <v>5417</v>
      </c>
      <c r="E303" s="2919" t="s">
        <v>6034</v>
      </c>
      <c r="F303" s="2918" t="s">
        <v>26</v>
      </c>
      <c r="G303" s="2918" t="s">
        <v>5417</v>
      </c>
      <c r="H303" s="3643" t="s">
        <v>452</v>
      </c>
      <c r="I303" s="2918" t="s">
        <v>5417</v>
      </c>
      <c r="J303" s="2918" t="s">
        <v>6035</v>
      </c>
      <c r="K303">
        <v>1</v>
      </c>
    </row>
    <row r="304" spans="1:11">
      <c r="A304" s="2933" t="s">
        <v>5417</v>
      </c>
      <c r="B304" s="2934" t="s">
        <v>5417</v>
      </c>
      <c r="C304" s="2934" t="s">
        <v>5417</v>
      </c>
      <c r="D304" s="2934" t="s">
        <v>5417</v>
      </c>
      <c r="E304" s="2934" t="s">
        <v>5417</v>
      </c>
      <c r="F304" s="2934" t="s">
        <v>5417</v>
      </c>
      <c r="G304" s="2934" t="s">
        <v>5417</v>
      </c>
      <c r="H304" s="3648" t="s">
        <v>5417</v>
      </c>
      <c r="I304" s="2934" t="s">
        <v>5417</v>
      </c>
      <c r="J304" s="2934" t="s">
        <v>5417</v>
      </c>
    </row>
    <row r="305" spans="1:11">
      <c r="A305" s="2968" t="s">
        <v>6036</v>
      </c>
      <c r="B305" s="2969" t="s">
        <v>5417</v>
      </c>
      <c r="C305" s="2969" t="s">
        <v>5417</v>
      </c>
      <c r="D305" s="2969" t="s">
        <v>5417</v>
      </c>
      <c r="E305" s="2969" t="s">
        <v>5417</v>
      </c>
      <c r="F305" s="2969" t="s">
        <v>5417</v>
      </c>
      <c r="G305" s="2969" t="s">
        <v>5417</v>
      </c>
      <c r="H305" s="3660" t="s">
        <v>5417</v>
      </c>
      <c r="I305" s="2969" t="s">
        <v>5417</v>
      </c>
      <c r="J305" s="2969" t="s">
        <v>5417</v>
      </c>
    </row>
    <row r="306" spans="1:11">
      <c r="A306" s="2968" t="s">
        <v>5450</v>
      </c>
      <c r="B306" s="2969"/>
      <c r="C306" s="2969" t="s">
        <v>5451</v>
      </c>
      <c r="D306" s="2969" t="s">
        <v>5389</v>
      </c>
      <c r="E306" s="2969" t="s">
        <v>5390</v>
      </c>
      <c r="F306" s="2969" t="s">
        <v>5452</v>
      </c>
      <c r="G306" s="2969" t="s">
        <v>5453</v>
      </c>
      <c r="H306" s="3660" t="s">
        <v>5417</v>
      </c>
      <c r="I306" s="2969" t="s">
        <v>5417</v>
      </c>
      <c r="J306" s="2969" t="s">
        <v>5417</v>
      </c>
    </row>
    <row r="307" spans="1:11">
      <c r="A307" s="2974" t="s">
        <v>9</v>
      </c>
      <c r="B307" s="2970" t="s">
        <v>81</v>
      </c>
      <c r="C307" s="2971"/>
      <c r="D307" s="2971" t="s">
        <v>5417</v>
      </c>
      <c r="E307" s="2971" t="s">
        <v>5417</v>
      </c>
      <c r="F307" s="2971" t="s">
        <v>5417</v>
      </c>
      <c r="G307" s="2971" t="s">
        <v>5417</v>
      </c>
      <c r="H307" s="3661" t="s">
        <v>5417</v>
      </c>
      <c r="I307" s="2971" t="s">
        <v>5417</v>
      </c>
      <c r="J307" s="2971" t="s">
        <v>5417</v>
      </c>
    </row>
    <row r="308" spans="1:11">
      <c r="A308" s="2974" t="s">
        <v>72</v>
      </c>
      <c r="B308" s="2970" t="s">
        <v>5417</v>
      </c>
      <c r="C308" s="2971" t="s">
        <v>5401</v>
      </c>
      <c r="D308" s="2971" t="s">
        <v>6037</v>
      </c>
      <c r="E308" s="2971" t="s">
        <v>5417</v>
      </c>
      <c r="F308" s="2971" t="s">
        <v>6038</v>
      </c>
      <c r="G308" s="2971" t="s">
        <v>74</v>
      </c>
      <c r="H308" s="3661" t="s">
        <v>5417</v>
      </c>
      <c r="I308" s="2971" t="s">
        <v>5417</v>
      </c>
      <c r="J308" s="2971" t="s">
        <v>5417</v>
      </c>
    </row>
    <row r="309" spans="1:11">
      <c r="A309" s="2974" t="s">
        <v>74</v>
      </c>
      <c r="B309" s="2970" t="s">
        <v>5417</v>
      </c>
      <c r="C309" s="2971" t="s">
        <v>5417</v>
      </c>
      <c r="D309" s="2971" t="s">
        <v>5417</v>
      </c>
      <c r="E309" s="2976"/>
      <c r="F309" s="2971" t="s">
        <v>5417</v>
      </c>
      <c r="G309" s="2971" t="s">
        <v>5417</v>
      </c>
      <c r="H309" s="3661" t="s">
        <v>5417</v>
      </c>
      <c r="I309" s="2971" t="s">
        <v>5417</v>
      </c>
      <c r="J309" s="2971" t="s">
        <v>5417</v>
      </c>
    </row>
    <row r="310" spans="1:11">
      <c r="A310" s="2974" t="s">
        <v>42</v>
      </c>
      <c r="B310" s="2970" t="s">
        <v>5417</v>
      </c>
      <c r="C310" s="2971" t="s">
        <v>6039</v>
      </c>
      <c r="D310" s="2971" t="s">
        <v>5417</v>
      </c>
      <c r="E310" s="2976" t="s">
        <v>6040</v>
      </c>
      <c r="F310" s="2971" t="s">
        <v>5417</v>
      </c>
      <c r="G310" s="2971" t="s">
        <v>5417</v>
      </c>
      <c r="H310" s="3661" t="s">
        <v>5417</v>
      </c>
      <c r="I310" s="2971" t="s">
        <v>5417</v>
      </c>
      <c r="J310" s="2971" t="s">
        <v>5417</v>
      </c>
    </row>
    <row r="311" spans="1:11">
      <c r="A311" s="2974" t="s">
        <v>77</v>
      </c>
      <c r="B311" s="2970" t="s">
        <v>5417</v>
      </c>
      <c r="C311" s="2971" t="s">
        <v>6041</v>
      </c>
      <c r="D311" s="2971" t="s">
        <v>5417</v>
      </c>
      <c r="E311" s="2976" t="s">
        <v>6042</v>
      </c>
      <c r="F311" s="2971" t="s">
        <v>5417</v>
      </c>
      <c r="G311" s="2971" t="s">
        <v>5417</v>
      </c>
      <c r="H311" s="3661" t="s">
        <v>5417</v>
      </c>
      <c r="I311" s="2971" t="s">
        <v>5417</v>
      </c>
      <c r="J311" s="2971" t="s">
        <v>5417</v>
      </c>
    </row>
    <row r="312" spans="1:11">
      <c r="A312" s="2968" t="s">
        <v>5386</v>
      </c>
      <c r="B312" s="2969" t="s">
        <v>5387</v>
      </c>
      <c r="C312" s="2969" t="s">
        <v>5388</v>
      </c>
      <c r="D312" s="2969" t="s">
        <v>5389</v>
      </c>
      <c r="E312" s="2969" t="s">
        <v>5390</v>
      </c>
      <c r="F312" s="2969" t="s">
        <v>5391</v>
      </c>
      <c r="G312" s="2969" t="s">
        <v>5392</v>
      </c>
      <c r="H312" s="3660" t="s">
        <v>5393</v>
      </c>
      <c r="I312" s="2969" t="s">
        <v>5394</v>
      </c>
      <c r="J312" s="2969" t="s">
        <v>5395</v>
      </c>
    </row>
    <row r="313" spans="1:11">
      <c r="A313" s="2917" t="s">
        <v>5396</v>
      </c>
      <c r="B313" s="2918" t="s">
        <v>6043</v>
      </c>
      <c r="C313" s="2918" t="s">
        <v>5820</v>
      </c>
      <c r="D313" s="2918" t="s">
        <v>5417</v>
      </c>
      <c r="E313" s="2936"/>
      <c r="F313" s="2918" t="s">
        <v>6044</v>
      </c>
      <c r="G313" s="2918" t="s">
        <v>6045</v>
      </c>
      <c r="H313" s="3643" t="s">
        <v>5417</v>
      </c>
      <c r="I313" s="2918" t="s">
        <v>6046</v>
      </c>
      <c r="J313" s="2918"/>
      <c r="K313">
        <v>1</v>
      </c>
    </row>
    <row r="314" spans="1:11">
      <c r="A314" s="2917" t="s">
        <v>5544</v>
      </c>
      <c r="B314" s="2918" t="s">
        <v>6047</v>
      </c>
      <c r="C314" s="2918" t="s">
        <v>5820</v>
      </c>
      <c r="D314" s="2918" t="s">
        <v>6048</v>
      </c>
      <c r="E314" s="2936" t="s">
        <v>6049</v>
      </c>
      <c r="F314" s="2918" t="s">
        <v>6044</v>
      </c>
      <c r="G314" s="2918" t="s">
        <v>6045</v>
      </c>
      <c r="H314" s="3643" t="s">
        <v>5417</v>
      </c>
      <c r="I314" s="2918" t="s">
        <v>6046</v>
      </c>
      <c r="J314" s="2918"/>
      <c r="K314">
        <v>1</v>
      </c>
    </row>
    <row r="315" spans="1:11">
      <c r="A315" s="2917" t="s">
        <v>5464</v>
      </c>
      <c r="B315" s="2918" t="s">
        <v>6050</v>
      </c>
      <c r="C315" s="2918" t="s">
        <v>5820</v>
      </c>
      <c r="D315" s="2918" t="s">
        <v>5417</v>
      </c>
      <c r="E315" s="2936" t="s">
        <v>6051</v>
      </c>
      <c r="F315" s="2918" t="s">
        <v>6044</v>
      </c>
      <c r="G315" s="2918" t="s">
        <v>6045</v>
      </c>
      <c r="H315" s="3643" t="s">
        <v>5417</v>
      </c>
      <c r="I315" s="2918" t="s">
        <v>6046</v>
      </c>
      <c r="J315" s="2918"/>
      <c r="K315">
        <v>1</v>
      </c>
    </row>
    <row r="316" spans="1:11">
      <c r="A316" s="2917" t="s">
        <v>5759</v>
      </c>
      <c r="B316" s="2918" t="s">
        <v>6052</v>
      </c>
      <c r="C316" s="2918" t="s">
        <v>5820</v>
      </c>
      <c r="D316" s="2918" t="s">
        <v>5417</v>
      </c>
      <c r="E316" s="2936"/>
      <c r="F316" s="2918" t="s">
        <v>6044</v>
      </c>
      <c r="G316" s="2918" t="s">
        <v>6045</v>
      </c>
      <c r="H316" s="3643" t="s">
        <v>5417</v>
      </c>
      <c r="I316" s="2918" t="s">
        <v>6046</v>
      </c>
      <c r="J316" s="2918"/>
      <c r="K316">
        <v>1</v>
      </c>
    </row>
    <row r="317" spans="1:11">
      <c r="A317" s="2917" t="s">
        <v>5544</v>
      </c>
      <c r="B317" s="2918" t="s">
        <v>6053</v>
      </c>
      <c r="C317" s="2918" t="s">
        <v>1245</v>
      </c>
      <c r="D317" s="2918" t="s">
        <v>5417</v>
      </c>
      <c r="E317" s="2936" t="s">
        <v>6054</v>
      </c>
      <c r="F317" s="2918" t="s">
        <v>6044</v>
      </c>
      <c r="G317" s="2918" t="s">
        <v>6045</v>
      </c>
      <c r="H317" s="3643" t="s">
        <v>5417</v>
      </c>
      <c r="I317" s="2918" t="s">
        <v>6046</v>
      </c>
      <c r="J317" s="2918"/>
      <c r="K317">
        <v>1</v>
      </c>
    </row>
    <row r="318" spans="1:11">
      <c r="A318" s="2917" t="s">
        <v>5464</v>
      </c>
      <c r="B318" s="2918" t="s">
        <v>6055</v>
      </c>
      <c r="C318" s="2918" t="s">
        <v>6056</v>
      </c>
      <c r="D318" s="2918" t="s">
        <v>6057</v>
      </c>
      <c r="E318" s="2936" t="s">
        <v>6058</v>
      </c>
      <c r="F318" s="2918" t="s">
        <v>6044</v>
      </c>
      <c r="G318" s="2918" t="s">
        <v>6059</v>
      </c>
      <c r="H318" s="3643" t="s">
        <v>5417</v>
      </c>
      <c r="I318" s="2918" t="s">
        <v>6046</v>
      </c>
      <c r="J318" s="2918"/>
      <c r="K318">
        <v>1</v>
      </c>
    </row>
    <row r="319" spans="1:11">
      <c r="A319" s="2917" t="s">
        <v>5396</v>
      </c>
      <c r="B319" s="2918" t="s">
        <v>6060</v>
      </c>
      <c r="C319" s="2918" t="s">
        <v>5820</v>
      </c>
      <c r="D319" s="2918" t="s">
        <v>6061</v>
      </c>
      <c r="E319" s="2936" t="s">
        <v>6062</v>
      </c>
      <c r="F319" s="2918" t="s">
        <v>6044</v>
      </c>
      <c r="G319" s="2918" t="s">
        <v>6045</v>
      </c>
      <c r="H319" s="3643" t="s">
        <v>5417</v>
      </c>
      <c r="I319" s="2918" t="s">
        <v>6046</v>
      </c>
      <c r="J319" s="2918"/>
      <c r="K319">
        <v>1</v>
      </c>
    </row>
    <row r="320" spans="1:11">
      <c r="A320" s="2917" t="s">
        <v>5464</v>
      </c>
      <c r="B320" s="2918" t="s">
        <v>6063</v>
      </c>
      <c r="C320" s="2918"/>
      <c r="D320" s="2918" t="s">
        <v>5417</v>
      </c>
      <c r="E320" s="558" t="s">
        <v>6064</v>
      </c>
      <c r="F320" s="2918" t="s">
        <v>6044</v>
      </c>
      <c r="G320" s="2918" t="s">
        <v>6045</v>
      </c>
      <c r="H320" s="3643" t="s">
        <v>5417</v>
      </c>
      <c r="I320" s="2918" t="s">
        <v>6046</v>
      </c>
      <c r="J320" s="2918"/>
      <c r="K320">
        <v>1</v>
      </c>
    </row>
    <row r="321" spans="1:11">
      <c r="A321" s="2917" t="s">
        <v>5396</v>
      </c>
      <c r="B321" s="2918" t="s">
        <v>6065</v>
      </c>
      <c r="C321" s="2918"/>
      <c r="D321" s="2918"/>
      <c r="E321" s="2918"/>
      <c r="F321" s="2918" t="s">
        <v>6044</v>
      </c>
      <c r="G321" s="2918" t="s">
        <v>6059</v>
      </c>
      <c r="H321" s="3643">
        <v>44713</v>
      </c>
      <c r="I321" s="2918" t="s">
        <v>5607</v>
      </c>
      <c r="J321" s="2918"/>
      <c r="K321">
        <v>1</v>
      </c>
    </row>
    <row r="322" spans="1:11">
      <c r="A322" s="2917"/>
      <c r="B322" s="2918" t="s">
        <v>6066</v>
      </c>
      <c r="C322" s="2918" t="s">
        <v>5667</v>
      </c>
      <c r="D322" s="2918"/>
      <c r="E322" s="2919" t="s">
        <v>6067</v>
      </c>
      <c r="F322" s="2918" t="s">
        <v>6044</v>
      </c>
      <c r="G322" s="2918" t="s">
        <v>6045</v>
      </c>
      <c r="H322" s="3643">
        <v>44652</v>
      </c>
      <c r="I322" s="2918" t="s">
        <v>5807</v>
      </c>
      <c r="J322" s="2918"/>
      <c r="K322">
        <v>1</v>
      </c>
    </row>
    <row r="323" spans="1:11">
      <c r="A323" s="2917"/>
      <c r="B323" s="2918" t="s">
        <v>6068</v>
      </c>
      <c r="C323" s="2918" t="s">
        <v>5667</v>
      </c>
      <c r="D323" s="2918"/>
      <c r="E323" s="2919" t="s">
        <v>6069</v>
      </c>
      <c r="F323" s="2918" t="s">
        <v>6044</v>
      </c>
      <c r="G323" s="2918" t="s">
        <v>6045</v>
      </c>
      <c r="H323" s="3643">
        <v>44652</v>
      </c>
      <c r="I323" s="2918" t="s">
        <v>5807</v>
      </c>
      <c r="J323" s="2918"/>
      <c r="K323">
        <v>1</v>
      </c>
    </row>
    <row r="324" spans="1:11">
      <c r="A324" s="2917" t="s">
        <v>5396</v>
      </c>
      <c r="B324" s="2918" t="s">
        <v>6070</v>
      </c>
      <c r="C324" s="2918" t="s">
        <v>5667</v>
      </c>
      <c r="D324" s="2918"/>
      <c r="E324" s="2919" t="s">
        <v>6071</v>
      </c>
      <c r="F324" s="2918" t="s">
        <v>6044</v>
      </c>
      <c r="G324" s="2918" t="s">
        <v>6045</v>
      </c>
      <c r="H324" s="3643">
        <v>44652</v>
      </c>
      <c r="I324" s="2918" t="s">
        <v>5807</v>
      </c>
      <c r="J324" s="2918"/>
      <c r="K324">
        <v>1</v>
      </c>
    </row>
    <row r="325" spans="1:11">
      <c r="A325" s="2917" t="s">
        <v>5469</v>
      </c>
      <c r="B325" s="2918" t="s">
        <v>6072</v>
      </c>
      <c r="C325" s="2918"/>
      <c r="D325" s="2918"/>
      <c r="E325" s="2919" t="s">
        <v>6073</v>
      </c>
      <c r="F325" s="2918" t="s">
        <v>42</v>
      </c>
      <c r="G325" s="2918"/>
      <c r="H325" s="3643"/>
      <c r="I325" s="2918"/>
      <c r="J325" s="2918"/>
      <c r="K325">
        <v>1</v>
      </c>
    </row>
    <row r="326" spans="1:11">
      <c r="A326" s="2917" t="s">
        <v>5396</v>
      </c>
      <c r="B326" s="2918" t="s">
        <v>6074</v>
      </c>
      <c r="C326" s="2918" t="s">
        <v>6075</v>
      </c>
      <c r="D326" s="2918" t="s">
        <v>5417</v>
      </c>
      <c r="E326" s="2919" t="s">
        <v>6076</v>
      </c>
      <c r="F326" s="2918" t="s">
        <v>42</v>
      </c>
      <c r="G326" s="2918" t="s">
        <v>6059</v>
      </c>
      <c r="H326" s="3643" t="s">
        <v>452</v>
      </c>
      <c r="I326" s="2918" t="s">
        <v>5417</v>
      </c>
      <c r="J326" s="2918"/>
      <c r="K326">
        <v>1</v>
      </c>
    </row>
    <row r="327" spans="1:11">
      <c r="A327" s="2917" t="s">
        <v>5417</v>
      </c>
      <c r="B327" s="2918" t="s">
        <v>6077</v>
      </c>
      <c r="C327" s="2918" t="s">
        <v>5820</v>
      </c>
      <c r="D327" s="2918" t="s">
        <v>5417</v>
      </c>
      <c r="E327" s="2936"/>
      <c r="F327" s="2918" t="s">
        <v>42</v>
      </c>
      <c r="G327" s="2918" t="s">
        <v>6059</v>
      </c>
      <c r="H327" s="3643">
        <v>44348</v>
      </c>
      <c r="I327" s="2918" t="s">
        <v>5559</v>
      </c>
      <c r="J327" s="2918"/>
      <c r="K327">
        <v>1</v>
      </c>
    </row>
    <row r="328" spans="1:11">
      <c r="A328" s="2917" t="s">
        <v>5544</v>
      </c>
      <c r="B328" s="2918" t="s">
        <v>6078</v>
      </c>
      <c r="C328" s="2918" t="s">
        <v>5820</v>
      </c>
      <c r="D328" s="2918" t="s">
        <v>6079</v>
      </c>
      <c r="E328" s="2919" t="s">
        <v>6080</v>
      </c>
      <c r="F328" s="2918" t="s">
        <v>74</v>
      </c>
      <c r="G328" s="2918" t="s">
        <v>5401</v>
      </c>
      <c r="H328" s="3643" t="s">
        <v>452</v>
      </c>
      <c r="I328" s="2918" t="s">
        <v>5417</v>
      </c>
      <c r="J328" s="2918" t="s">
        <v>6081</v>
      </c>
      <c r="K328">
        <v>1</v>
      </c>
    </row>
    <row r="329" spans="1:11">
      <c r="A329" s="2917" t="s">
        <v>5464</v>
      </c>
      <c r="B329" s="2918" t="s">
        <v>6082</v>
      </c>
      <c r="C329" s="2918" t="s">
        <v>6083</v>
      </c>
      <c r="D329" s="2918" t="s">
        <v>6084</v>
      </c>
      <c r="E329" s="2919" t="s">
        <v>6085</v>
      </c>
      <c r="F329" s="2918" t="s">
        <v>74</v>
      </c>
      <c r="G329" s="2918" t="s">
        <v>5401</v>
      </c>
      <c r="H329" s="3643" t="s">
        <v>5967</v>
      </c>
      <c r="I329" s="2918"/>
      <c r="J329" s="2918"/>
    </row>
    <row r="330" spans="1:11">
      <c r="A330" s="2917" t="s">
        <v>5396</v>
      </c>
      <c r="B330" s="2918" t="s">
        <v>6086</v>
      </c>
      <c r="C330" s="2918" t="s">
        <v>5667</v>
      </c>
      <c r="D330" s="2918" t="s">
        <v>5417</v>
      </c>
      <c r="E330" s="2919" t="s">
        <v>6087</v>
      </c>
      <c r="F330" s="2918" t="s">
        <v>74</v>
      </c>
      <c r="G330" s="2918" t="s">
        <v>5401</v>
      </c>
      <c r="H330" s="3643">
        <v>44348</v>
      </c>
      <c r="I330" s="2918" t="s">
        <v>5559</v>
      </c>
      <c r="J330" s="2918"/>
      <c r="K330">
        <v>1</v>
      </c>
    </row>
    <row r="331" spans="1:11">
      <c r="A331" s="2917" t="s">
        <v>5396</v>
      </c>
      <c r="B331" s="2918" t="s">
        <v>6088</v>
      </c>
      <c r="C331" s="2918" t="s">
        <v>5667</v>
      </c>
      <c r="D331" s="2918" t="s">
        <v>5417</v>
      </c>
      <c r="E331" s="2936"/>
      <c r="F331" s="2918" t="s">
        <v>74</v>
      </c>
      <c r="G331" s="2918" t="s">
        <v>5401</v>
      </c>
      <c r="H331" s="3643" t="s">
        <v>5554</v>
      </c>
      <c r="I331" s="2918" t="s">
        <v>5417</v>
      </c>
      <c r="J331" s="2918"/>
    </row>
    <row r="332" spans="1:11">
      <c r="A332" s="2910" t="s">
        <v>5396</v>
      </c>
      <c r="B332" s="2910" t="s">
        <v>6089</v>
      </c>
      <c r="C332" s="2910" t="s">
        <v>5398</v>
      </c>
      <c r="D332" s="2910"/>
      <c r="E332" s="2911" t="s">
        <v>6090</v>
      </c>
      <c r="F332" s="2910" t="s">
        <v>5400</v>
      </c>
      <c r="G332" s="2910" t="s">
        <v>5401</v>
      </c>
      <c r="H332" s="3640">
        <v>44743</v>
      </c>
      <c r="I332" s="2910" t="s">
        <v>5607</v>
      </c>
      <c r="J332" s="2910"/>
      <c r="K332">
        <v>1</v>
      </c>
    </row>
    <row r="333" spans="1:11">
      <c r="A333" s="2938" t="s">
        <v>5396</v>
      </c>
      <c r="B333" s="2938" t="s">
        <v>6091</v>
      </c>
      <c r="C333" s="2938" t="s">
        <v>5667</v>
      </c>
      <c r="D333" s="2938" t="s">
        <v>6037</v>
      </c>
      <c r="E333" s="2939" t="s">
        <v>6092</v>
      </c>
      <c r="F333" s="2938" t="s">
        <v>5400</v>
      </c>
      <c r="G333" s="2938" t="s">
        <v>5401</v>
      </c>
      <c r="H333" s="3653">
        <v>44713</v>
      </c>
      <c r="I333" s="2938" t="s">
        <v>5607</v>
      </c>
      <c r="J333" s="2938"/>
      <c r="K333">
        <v>1</v>
      </c>
    </row>
    <row r="334" spans="1:11">
      <c r="A334" s="2917" t="s">
        <v>5544</v>
      </c>
      <c r="B334" s="2918" t="s">
        <v>6093</v>
      </c>
      <c r="C334" s="2918" t="s">
        <v>5667</v>
      </c>
      <c r="D334" s="2918" t="s">
        <v>5417</v>
      </c>
      <c r="E334" s="2936" t="s">
        <v>6094</v>
      </c>
      <c r="F334" s="2918" t="s">
        <v>74</v>
      </c>
      <c r="G334" s="2918" t="s">
        <v>5401</v>
      </c>
      <c r="H334" s="3643" t="s">
        <v>5417</v>
      </c>
      <c r="I334" s="2918" t="s">
        <v>5417</v>
      </c>
      <c r="J334" s="2918"/>
      <c r="K334">
        <v>1</v>
      </c>
    </row>
    <row r="335" spans="1:11">
      <c r="A335" s="2917" t="s">
        <v>5544</v>
      </c>
      <c r="B335" s="2918" t="s">
        <v>6095</v>
      </c>
      <c r="C335" s="2918" t="s">
        <v>5476</v>
      </c>
      <c r="D335" s="2918" t="s">
        <v>5417</v>
      </c>
      <c r="E335" s="2936" t="s">
        <v>6096</v>
      </c>
      <c r="F335" s="2918" t="s">
        <v>72</v>
      </c>
      <c r="G335" s="2918" t="s">
        <v>6097</v>
      </c>
      <c r="H335" s="3643" t="s">
        <v>452</v>
      </c>
      <c r="I335" s="2918" t="s">
        <v>5417</v>
      </c>
      <c r="J335" s="2918"/>
      <c r="K335">
        <v>1</v>
      </c>
    </row>
    <row r="336" spans="1:11">
      <c r="A336" s="2917" t="s">
        <v>5396</v>
      </c>
      <c r="B336" s="2918" t="s">
        <v>6098</v>
      </c>
      <c r="C336" s="2918" t="s">
        <v>5417</v>
      </c>
      <c r="D336" s="2918" t="s">
        <v>5417</v>
      </c>
      <c r="E336" s="2936" t="s">
        <v>6099</v>
      </c>
      <c r="F336" s="2918" t="s">
        <v>72</v>
      </c>
      <c r="G336" s="2918" t="s">
        <v>6100</v>
      </c>
      <c r="H336" s="3643" t="s">
        <v>5417</v>
      </c>
      <c r="I336" s="2918" t="s">
        <v>5417</v>
      </c>
      <c r="J336" s="2918"/>
      <c r="K336">
        <v>1</v>
      </c>
    </row>
    <row r="337" spans="1:11">
      <c r="A337" s="2917" t="s">
        <v>6101</v>
      </c>
      <c r="B337" s="2918" t="s">
        <v>6102</v>
      </c>
      <c r="C337" s="2918" t="s">
        <v>6103</v>
      </c>
      <c r="D337" s="2918" t="s">
        <v>5417</v>
      </c>
      <c r="E337" s="2932" t="s">
        <v>6104</v>
      </c>
      <c r="F337" s="2918" t="s">
        <v>77</v>
      </c>
      <c r="G337" s="2918" t="s">
        <v>6103</v>
      </c>
      <c r="H337" s="3643" t="s">
        <v>5417</v>
      </c>
      <c r="I337" s="2918" t="s">
        <v>5559</v>
      </c>
      <c r="J337" s="2918"/>
      <c r="K337">
        <v>1</v>
      </c>
    </row>
    <row r="338" spans="1:11">
      <c r="A338" s="2917" t="s">
        <v>5487</v>
      </c>
      <c r="B338" s="2918" t="s">
        <v>5972</v>
      </c>
      <c r="C338" s="2918" t="s">
        <v>5476</v>
      </c>
      <c r="D338" s="2918" t="s">
        <v>5417</v>
      </c>
      <c r="E338" s="2936" t="s">
        <v>6105</v>
      </c>
      <c r="F338" s="2918" t="s">
        <v>77</v>
      </c>
      <c r="G338" s="2918" t="s">
        <v>5417</v>
      </c>
      <c r="H338" s="3643" t="s">
        <v>452</v>
      </c>
      <c r="I338" s="2918" t="s">
        <v>5417</v>
      </c>
      <c r="J338" s="2918" t="s">
        <v>5417</v>
      </c>
      <c r="K338">
        <v>1</v>
      </c>
    </row>
    <row r="339" spans="1:11">
      <c r="A339" s="2917" t="s">
        <v>5396</v>
      </c>
      <c r="B339" s="2918" t="s">
        <v>6106</v>
      </c>
      <c r="C339" s="2918"/>
      <c r="D339" s="2918"/>
      <c r="E339" s="2919" t="s">
        <v>6107</v>
      </c>
      <c r="F339" s="2918" t="s">
        <v>77</v>
      </c>
      <c r="G339" s="2918" t="s">
        <v>5401</v>
      </c>
      <c r="H339" s="3643">
        <v>45432</v>
      </c>
      <c r="I339" s="2918" t="s">
        <v>5444</v>
      </c>
      <c r="J339" s="2918" t="s">
        <v>5699</v>
      </c>
    </row>
    <row r="340" spans="1:11">
      <c r="A340" s="2917" t="s">
        <v>5487</v>
      </c>
      <c r="B340" s="2918" t="s">
        <v>6108</v>
      </c>
      <c r="C340" s="2918" t="s">
        <v>5476</v>
      </c>
      <c r="D340" s="2918" t="s">
        <v>5417</v>
      </c>
      <c r="E340" s="2919" t="s">
        <v>6109</v>
      </c>
      <c r="F340" s="2918" t="s">
        <v>81</v>
      </c>
      <c r="G340" s="2918" t="s">
        <v>5417</v>
      </c>
      <c r="H340" s="3643" t="s">
        <v>5417</v>
      </c>
      <c r="I340" s="2918" t="s">
        <v>5417</v>
      </c>
      <c r="J340" s="2918" t="s">
        <v>5417</v>
      </c>
      <c r="K340">
        <v>1</v>
      </c>
    </row>
    <row r="341" spans="1:11">
      <c r="A341" s="2933" t="s">
        <v>5417</v>
      </c>
      <c r="B341" s="2934" t="s">
        <v>5417</v>
      </c>
      <c r="C341" s="2934" t="s">
        <v>5417</v>
      </c>
      <c r="D341" s="2934" t="s">
        <v>5417</v>
      </c>
      <c r="E341" s="2934" t="s">
        <v>5417</v>
      </c>
      <c r="F341" s="2934" t="s">
        <v>5417</v>
      </c>
      <c r="G341" s="2934" t="s">
        <v>5417</v>
      </c>
      <c r="H341" s="3648" t="s">
        <v>5417</v>
      </c>
      <c r="I341" s="2934" t="s">
        <v>5417</v>
      </c>
      <c r="J341" s="2934" t="s">
        <v>5417</v>
      </c>
    </row>
    <row r="342" spans="1:11">
      <c r="A342" s="2968" t="s">
        <v>6110</v>
      </c>
      <c r="B342" s="2969" t="s">
        <v>5417</v>
      </c>
      <c r="C342" s="2969" t="s">
        <v>5417</v>
      </c>
      <c r="D342" s="2969" t="s">
        <v>5417</v>
      </c>
      <c r="E342" s="2969" t="s">
        <v>5417</v>
      </c>
      <c r="F342" s="2969" t="s">
        <v>5417</v>
      </c>
      <c r="G342" s="2969" t="s">
        <v>5417</v>
      </c>
      <c r="H342" s="3660" t="s">
        <v>5417</v>
      </c>
      <c r="I342" s="2969" t="s">
        <v>5417</v>
      </c>
      <c r="J342" s="2969" t="s">
        <v>5417</v>
      </c>
    </row>
    <row r="343" spans="1:11">
      <c r="A343" s="2968" t="s">
        <v>5450</v>
      </c>
      <c r="B343" s="2969"/>
      <c r="C343" s="2969" t="s">
        <v>5451</v>
      </c>
      <c r="D343" s="2969" t="s">
        <v>5389</v>
      </c>
      <c r="E343" s="2969" t="s">
        <v>5390</v>
      </c>
      <c r="F343" s="2969" t="s">
        <v>5452</v>
      </c>
      <c r="G343" s="2969" t="s">
        <v>5453</v>
      </c>
      <c r="H343" s="3660" t="s">
        <v>5417</v>
      </c>
      <c r="I343" s="2969" t="s">
        <v>5417</v>
      </c>
      <c r="J343" s="2969" t="s">
        <v>5417</v>
      </c>
    </row>
    <row r="344" spans="1:11">
      <c r="A344" s="2974" t="s">
        <v>33</v>
      </c>
      <c r="B344" s="2970" t="s">
        <v>5417</v>
      </c>
      <c r="C344" s="2971" t="s">
        <v>6111</v>
      </c>
      <c r="D344" s="2971" t="s">
        <v>6112</v>
      </c>
      <c r="E344" s="2976" t="s">
        <v>6113</v>
      </c>
      <c r="F344" s="2971" t="s">
        <v>6114</v>
      </c>
      <c r="G344" s="2971" t="s">
        <v>6115</v>
      </c>
      <c r="H344" s="3661" t="s">
        <v>5417</v>
      </c>
      <c r="I344" s="2971" t="s">
        <v>5417</v>
      </c>
      <c r="J344" s="2971" t="s">
        <v>5417</v>
      </c>
    </row>
    <row r="345" spans="1:11">
      <c r="A345" s="2974" t="s">
        <v>6116</v>
      </c>
      <c r="B345" s="2970" t="s">
        <v>5417</v>
      </c>
      <c r="C345" s="2971" t="s">
        <v>6117</v>
      </c>
      <c r="D345" s="2971" t="s">
        <v>6118</v>
      </c>
      <c r="E345" s="2976" t="s">
        <v>6119</v>
      </c>
      <c r="F345" s="2971" t="s">
        <v>6120</v>
      </c>
      <c r="G345" s="2971" t="s">
        <v>6121</v>
      </c>
      <c r="H345" s="3661" t="s">
        <v>5417</v>
      </c>
      <c r="I345" s="2971" t="s">
        <v>5417</v>
      </c>
      <c r="J345" s="2971" t="s">
        <v>5417</v>
      </c>
    </row>
    <row r="346" spans="1:11">
      <c r="A346" s="2974" t="s">
        <v>63</v>
      </c>
      <c r="B346" s="2970" t="s">
        <v>5417</v>
      </c>
      <c r="C346" s="2971" t="s">
        <v>5417</v>
      </c>
      <c r="D346" s="2971" t="s">
        <v>5417</v>
      </c>
      <c r="E346" s="2971" t="s">
        <v>5417</v>
      </c>
      <c r="F346" s="2971" t="s">
        <v>5417</v>
      </c>
      <c r="G346" s="2971" t="s">
        <v>5417</v>
      </c>
      <c r="H346" s="3661" t="s">
        <v>5417</v>
      </c>
      <c r="I346" s="2971" t="s">
        <v>5417</v>
      </c>
      <c r="J346" s="2971" t="s">
        <v>5417</v>
      </c>
    </row>
    <row r="347" spans="1:11">
      <c r="A347" s="2974" t="s">
        <v>80</v>
      </c>
      <c r="B347" s="2970" t="s">
        <v>5417</v>
      </c>
      <c r="C347" s="2971" t="s">
        <v>5417</v>
      </c>
      <c r="D347" s="2971" t="s">
        <v>5417</v>
      </c>
      <c r="E347" s="2971" t="s">
        <v>5417</v>
      </c>
      <c r="F347" s="2971" t="s">
        <v>5417</v>
      </c>
      <c r="G347" s="2971" t="s">
        <v>5417</v>
      </c>
      <c r="H347" s="3661" t="s">
        <v>5417</v>
      </c>
      <c r="I347" s="2971" t="s">
        <v>5417</v>
      </c>
      <c r="J347" s="2971" t="s">
        <v>5417</v>
      </c>
    </row>
    <row r="348" spans="1:11">
      <c r="A348" s="2974" t="s">
        <v>6</v>
      </c>
      <c r="B348" s="2970" t="s">
        <v>5417</v>
      </c>
      <c r="C348" s="2971" t="s">
        <v>5417</v>
      </c>
      <c r="D348" s="2971" t="s">
        <v>5417</v>
      </c>
      <c r="E348" s="2971" t="s">
        <v>5417</v>
      </c>
      <c r="F348" s="2971" t="s">
        <v>5417</v>
      </c>
      <c r="G348" s="2971" t="s">
        <v>5417</v>
      </c>
      <c r="H348" s="3661" t="s">
        <v>5417</v>
      </c>
      <c r="I348" s="2971" t="s">
        <v>5417</v>
      </c>
      <c r="J348" s="2971" t="s">
        <v>5417</v>
      </c>
    </row>
    <row r="349" spans="1:11">
      <c r="A349" s="2974" t="s">
        <v>30</v>
      </c>
      <c r="B349" s="2970" t="s">
        <v>5417</v>
      </c>
      <c r="C349" s="2971" t="s">
        <v>5417</v>
      </c>
      <c r="D349" s="2971" t="s">
        <v>5417</v>
      </c>
      <c r="E349" s="2971" t="s">
        <v>5417</v>
      </c>
      <c r="F349" s="2971" t="s">
        <v>5417</v>
      </c>
      <c r="G349" s="2971" t="s">
        <v>5417</v>
      </c>
      <c r="H349" s="3661" t="s">
        <v>5417</v>
      </c>
      <c r="I349" s="2971" t="s">
        <v>5417</v>
      </c>
      <c r="J349" s="2971" t="s">
        <v>5417</v>
      </c>
    </row>
    <row r="350" spans="1:11">
      <c r="A350" s="2968" t="s">
        <v>5386</v>
      </c>
      <c r="B350" s="2969" t="s">
        <v>5387</v>
      </c>
      <c r="C350" s="2969" t="s">
        <v>5388</v>
      </c>
      <c r="D350" s="2969" t="s">
        <v>5389</v>
      </c>
      <c r="E350" s="2969" t="s">
        <v>5390</v>
      </c>
      <c r="F350" s="2969" t="s">
        <v>5391</v>
      </c>
      <c r="G350" s="2969" t="s">
        <v>5392</v>
      </c>
      <c r="H350" s="3660" t="s">
        <v>5393</v>
      </c>
      <c r="I350" s="2969" t="s">
        <v>5394</v>
      </c>
      <c r="J350" s="2969" t="s">
        <v>5689</v>
      </c>
    </row>
    <row r="351" spans="1:11">
      <c r="A351" s="2917" t="s">
        <v>5544</v>
      </c>
      <c r="B351" s="2975" t="s">
        <v>6122</v>
      </c>
      <c r="C351" s="2918" t="s">
        <v>6123</v>
      </c>
      <c r="D351" s="2918" t="s">
        <v>6124</v>
      </c>
      <c r="E351" s="2932" t="s">
        <v>6125</v>
      </c>
      <c r="F351" s="2918" t="s">
        <v>6126</v>
      </c>
      <c r="G351" s="2918"/>
      <c r="H351" s="3643" t="s">
        <v>5417</v>
      </c>
      <c r="I351" s="2918" t="s">
        <v>5559</v>
      </c>
      <c r="J351" s="2918" t="s">
        <v>6127</v>
      </c>
      <c r="K351">
        <v>1</v>
      </c>
    </row>
    <row r="352" spans="1:11">
      <c r="A352" s="2917" t="s">
        <v>5464</v>
      </c>
      <c r="B352" s="2975" t="s">
        <v>6128</v>
      </c>
      <c r="C352" s="2918" t="s">
        <v>6129</v>
      </c>
      <c r="D352" s="2918" t="s">
        <v>6130</v>
      </c>
      <c r="E352" s="2932" t="s">
        <v>6131</v>
      </c>
      <c r="F352" s="2918" t="s">
        <v>6132</v>
      </c>
      <c r="G352" s="2918" t="s">
        <v>6133</v>
      </c>
      <c r="H352" s="3643" t="s">
        <v>5967</v>
      </c>
      <c r="I352" s="2918"/>
      <c r="J352" s="2918" t="s">
        <v>6134</v>
      </c>
    </row>
    <row r="353" spans="1:11">
      <c r="A353" s="2917" t="s">
        <v>5544</v>
      </c>
      <c r="B353" s="2918" t="s">
        <v>6135</v>
      </c>
      <c r="C353" s="2918" t="s">
        <v>5417</v>
      </c>
      <c r="D353" s="2918" t="s">
        <v>6136</v>
      </c>
      <c r="E353" s="2936" t="s">
        <v>6137</v>
      </c>
      <c r="F353" s="2918" t="s">
        <v>6116</v>
      </c>
      <c r="G353" s="2918" t="s">
        <v>5417</v>
      </c>
      <c r="H353" s="3643" t="s">
        <v>5417</v>
      </c>
      <c r="I353" s="2918" t="s">
        <v>5417</v>
      </c>
      <c r="J353" s="2918" t="s">
        <v>5417</v>
      </c>
      <c r="K353">
        <v>1</v>
      </c>
    </row>
    <row r="354" spans="1:11">
      <c r="A354" s="2917" t="s">
        <v>5544</v>
      </c>
      <c r="B354" s="2918" t="s">
        <v>6138</v>
      </c>
      <c r="C354" s="2917" t="s">
        <v>5510</v>
      </c>
      <c r="D354" s="2918" t="s">
        <v>6139</v>
      </c>
      <c r="E354" s="2919" t="s">
        <v>6140</v>
      </c>
      <c r="F354" s="2918" t="s">
        <v>6141</v>
      </c>
      <c r="G354" s="2918" t="s">
        <v>6111</v>
      </c>
      <c r="H354" s="3643">
        <v>45434</v>
      </c>
      <c r="I354" s="2918" t="s">
        <v>5444</v>
      </c>
      <c r="J354" s="2918" t="s">
        <v>5699</v>
      </c>
    </row>
    <row r="355" spans="1:11">
      <c r="A355" s="2917" t="s">
        <v>5544</v>
      </c>
      <c r="B355" s="2918" t="s">
        <v>6142</v>
      </c>
      <c r="C355" s="2918"/>
      <c r="D355" s="2918"/>
      <c r="E355" s="558" t="s">
        <v>6143</v>
      </c>
      <c r="F355" s="2918" t="s">
        <v>6141</v>
      </c>
      <c r="G355" s="2918" t="s">
        <v>6111</v>
      </c>
      <c r="H355" s="3643">
        <v>45434</v>
      </c>
      <c r="I355" s="2918" t="s">
        <v>5444</v>
      </c>
      <c r="J355" s="2918" t="s">
        <v>5699</v>
      </c>
    </row>
    <row r="356" spans="1:11">
      <c r="A356" s="2933" t="s">
        <v>5417</v>
      </c>
      <c r="B356" s="2934" t="s">
        <v>5417</v>
      </c>
      <c r="C356" s="2934" t="s">
        <v>5417</v>
      </c>
      <c r="D356" s="2934" t="s">
        <v>5417</v>
      </c>
      <c r="E356" s="2934" t="s">
        <v>5417</v>
      </c>
      <c r="F356" s="2934" t="s">
        <v>5417</v>
      </c>
      <c r="G356" s="2934" t="s">
        <v>5417</v>
      </c>
      <c r="H356" s="3648" t="s">
        <v>5417</v>
      </c>
      <c r="I356" s="2934" t="s">
        <v>5417</v>
      </c>
      <c r="J356" s="2934" t="s">
        <v>5417</v>
      </c>
    </row>
    <row r="357" spans="1:11">
      <c r="A357" s="2968" t="s">
        <v>6144</v>
      </c>
      <c r="B357" s="2969" t="s">
        <v>5417</v>
      </c>
      <c r="C357" s="2969" t="s">
        <v>5417</v>
      </c>
      <c r="D357" s="2969" t="s">
        <v>5417</v>
      </c>
      <c r="E357" s="2969" t="s">
        <v>5417</v>
      </c>
      <c r="F357" s="2969" t="s">
        <v>5417</v>
      </c>
      <c r="G357" s="2969" t="s">
        <v>5417</v>
      </c>
      <c r="H357" s="3660" t="s">
        <v>5417</v>
      </c>
      <c r="I357" s="2969" t="s">
        <v>5417</v>
      </c>
      <c r="J357" s="2969" t="s">
        <v>5417</v>
      </c>
    </row>
    <row r="358" spans="1:11">
      <c r="A358" s="2968" t="s">
        <v>5450</v>
      </c>
      <c r="B358" s="2969"/>
      <c r="C358" s="2969" t="s">
        <v>5451</v>
      </c>
      <c r="D358" s="2969" t="s">
        <v>5389</v>
      </c>
      <c r="E358" s="2969" t="s">
        <v>5390</v>
      </c>
      <c r="F358" s="2969" t="s">
        <v>5452</v>
      </c>
      <c r="G358" s="2969" t="s">
        <v>5453</v>
      </c>
      <c r="H358" s="3660" t="s">
        <v>5417</v>
      </c>
      <c r="I358" s="2969" t="s">
        <v>5417</v>
      </c>
      <c r="J358" s="2969" t="s">
        <v>5417</v>
      </c>
    </row>
    <row r="359" spans="1:11">
      <c r="A359" s="2974" t="s">
        <v>29</v>
      </c>
      <c r="B359" s="2970" t="s">
        <v>5417</v>
      </c>
      <c r="C359" s="2971" t="s">
        <v>5417</v>
      </c>
      <c r="D359" s="2971" t="s">
        <v>5417</v>
      </c>
      <c r="E359" s="2973" t="s">
        <v>5417</v>
      </c>
      <c r="F359" s="2971" t="s">
        <v>5417</v>
      </c>
      <c r="G359" s="2971" t="s">
        <v>5417</v>
      </c>
      <c r="H359" s="3661" t="s">
        <v>5417</v>
      </c>
      <c r="I359" s="2971" t="s">
        <v>5417</v>
      </c>
      <c r="J359" s="2971" t="s">
        <v>5417</v>
      </c>
    </row>
    <row r="360" spans="1:11">
      <c r="A360" s="2974" t="s">
        <v>53</v>
      </c>
      <c r="B360" s="2970" t="s">
        <v>5417</v>
      </c>
      <c r="C360" s="2971" t="s">
        <v>5417</v>
      </c>
      <c r="D360" s="2971" t="s">
        <v>5417</v>
      </c>
      <c r="E360" s="2973" t="s">
        <v>5417</v>
      </c>
      <c r="F360" s="2971" t="s">
        <v>5417</v>
      </c>
      <c r="G360" s="2971" t="s">
        <v>5417</v>
      </c>
      <c r="H360" s="3661" t="s">
        <v>5417</v>
      </c>
      <c r="I360" s="2971" t="s">
        <v>5417</v>
      </c>
      <c r="J360" s="2971" t="s">
        <v>5417</v>
      </c>
    </row>
    <row r="361" spans="1:11">
      <c r="A361" s="2974" t="s">
        <v>14</v>
      </c>
      <c r="B361" s="2970" t="s">
        <v>5417</v>
      </c>
      <c r="C361" s="2971" t="s">
        <v>5417</v>
      </c>
      <c r="D361" s="2971" t="s">
        <v>5417</v>
      </c>
      <c r="E361" s="2971" t="s">
        <v>5417</v>
      </c>
      <c r="F361" s="2971" t="s">
        <v>5417</v>
      </c>
      <c r="G361" s="2971" t="s">
        <v>5417</v>
      </c>
      <c r="H361" s="3661" t="s">
        <v>5417</v>
      </c>
      <c r="I361" s="2971" t="s">
        <v>5417</v>
      </c>
      <c r="J361" s="2971" t="s">
        <v>5417</v>
      </c>
    </row>
    <row r="362" spans="1:11">
      <c r="A362" s="2974" t="s">
        <v>67</v>
      </c>
      <c r="B362" s="2970" t="s">
        <v>5417</v>
      </c>
      <c r="C362" s="2971" t="s">
        <v>5417</v>
      </c>
      <c r="D362" s="2971" t="s">
        <v>5417</v>
      </c>
      <c r="E362" s="2971" t="s">
        <v>5417</v>
      </c>
      <c r="F362" s="2971" t="s">
        <v>5417</v>
      </c>
      <c r="G362" s="2971" t="s">
        <v>5417</v>
      </c>
      <c r="H362" s="3661" t="s">
        <v>5417</v>
      </c>
      <c r="I362" s="2971" t="s">
        <v>5417</v>
      </c>
      <c r="J362" s="2971" t="s">
        <v>5417</v>
      </c>
    </row>
    <row r="363" spans="1:11">
      <c r="A363" s="2974" t="s">
        <v>5417</v>
      </c>
      <c r="B363" s="2970" t="s">
        <v>5417</v>
      </c>
      <c r="C363" s="2971" t="s">
        <v>5417</v>
      </c>
      <c r="D363" s="2971" t="s">
        <v>5417</v>
      </c>
      <c r="E363" s="2971" t="s">
        <v>5417</v>
      </c>
      <c r="F363" s="2971" t="s">
        <v>5417</v>
      </c>
      <c r="G363" s="2971" t="s">
        <v>5417</v>
      </c>
      <c r="H363" s="3661" t="s">
        <v>5417</v>
      </c>
      <c r="I363" s="2971" t="s">
        <v>5417</v>
      </c>
      <c r="J363" s="2971" t="s">
        <v>5417</v>
      </c>
    </row>
    <row r="364" spans="1:11">
      <c r="A364" s="2968" t="s">
        <v>5386</v>
      </c>
      <c r="B364" s="2969" t="s">
        <v>5387</v>
      </c>
      <c r="C364" s="2969" t="s">
        <v>5388</v>
      </c>
      <c r="D364" s="2969" t="s">
        <v>5389</v>
      </c>
      <c r="E364" s="2969" t="s">
        <v>5390</v>
      </c>
      <c r="F364" s="2969" t="s">
        <v>5391</v>
      </c>
      <c r="G364" s="2969" t="s">
        <v>5392</v>
      </c>
      <c r="H364" s="3660" t="s">
        <v>5393</v>
      </c>
      <c r="I364" s="2969" t="s">
        <v>5394</v>
      </c>
      <c r="J364" s="2969" t="s">
        <v>5395</v>
      </c>
    </row>
    <row r="365" spans="1:11">
      <c r="A365" s="2917" t="s">
        <v>5417</v>
      </c>
      <c r="B365" s="2918" t="s">
        <v>6145</v>
      </c>
      <c r="C365" s="2918" t="s">
        <v>5476</v>
      </c>
      <c r="D365" s="2918" t="s">
        <v>5417</v>
      </c>
      <c r="E365" s="2932" t="s">
        <v>6146</v>
      </c>
      <c r="F365" s="2918" t="s">
        <v>6147</v>
      </c>
      <c r="G365" s="2918" t="s">
        <v>5417</v>
      </c>
      <c r="H365" s="3643" t="s">
        <v>5417</v>
      </c>
      <c r="I365" s="2918" t="s">
        <v>5417</v>
      </c>
      <c r="J365" s="2918" t="s">
        <v>5474</v>
      </c>
      <c r="K365">
        <v>1</v>
      </c>
    </row>
    <row r="366" spans="1:11">
      <c r="A366" s="2917" t="s">
        <v>5417</v>
      </c>
      <c r="B366" s="2918" t="s">
        <v>6148</v>
      </c>
      <c r="C366" s="2918" t="s">
        <v>5667</v>
      </c>
      <c r="D366" s="2918" t="s">
        <v>5417</v>
      </c>
      <c r="E366" s="2919" t="s">
        <v>6149</v>
      </c>
      <c r="F366" s="2918" t="s">
        <v>6147</v>
      </c>
      <c r="G366" s="2918" t="s">
        <v>5417</v>
      </c>
      <c r="H366" s="3643" t="s">
        <v>5417</v>
      </c>
      <c r="I366" s="2918" t="s">
        <v>5417</v>
      </c>
      <c r="J366" s="2918" t="s">
        <v>5474</v>
      </c>
      <c r="K366">
        <v>1</v>
      </c>
    </row>
    <row r="367" spans="1:11">
      <c r="A367" s="2917" t="s">
        <v>5417</v>
      </c>
      <c r="B367" s="2918" t="s">
        <v>5417</v>
      </c>
      <c r="C367" s="2918" t="s">
        <v>5417</v>
      </c>
      <c r="D367" s="2918" t="s">
        <v>5417</v>
      </c>
      <c r="E367" s="2936"/>
      <c r="F367" s="2918" t="s">
        <v>5417</v>
      </c>
      <c r="G367" s="2918" t="s">
        <v>5417</v>
      </c>
      <c r="H367" s="3643" t="s">
        <v>5417</v>
      </c>
      <c r="I367" s="2918" t="s">
        <v>5417</v>
      </c>
      <c r="J367" s="2918" t="s">
        <v>5417</v>
      </c>
    </row>
    <row r="368" spans="1:11">
      <c r="A368" s="2917" t="s">
        <v>5417</v>
      </c>
      <c r="B368" s="2918" t="s">
        <v>5417</v>
      </c>
      <c r="C368" s="2918" t="s">
        <v>5417</v>
      </c>
      <c r="D368" s="2918" t="s">
        <v>5417</v>
      </c>
      <c r="E368" s="2936"/>
      <c r="F368" s="2918" t="s">
        <v>5417</v>
      </c>
      <c r="G368" s="2918" t="s">
        <v>5417</v>
      </c>
      <c r="H368" s="3643" t="s">
        <v>5417</v>
      </c>
      <c r="I368" s="2918" t="s">
        <v>5417</v>
      </c>
      <c r="J368" s="2918" t="s">
        <v>5417</v>
      </c>
    </row>
    <row r="369" spans="1:10">
      <c r="A369" s="2933" t="s">
        <v>5417</v>
      </c>
      <c r="B369" s="2934" t="s">
        <v>5417</v>
      </c>
      <c r="C369" s="2934" t="s">
        <v>5417</v>
      </c>
      <c r="D369" s="2934" t="s">
        <v>5417</v>
      </c>
      <c r="E369" s="2934" t="s">
        <v>5417</v>
      </c>
      <c r="F369" s="2934" t="s">
        <v>5417</v>
      </c>
      <c r="G369" s="2934" t="s">
        <v>5417</v>
      </c>
      <c r="H369" s="3648" t="s">
        <v>5417</v>
      </c>
      <c r="I369" s="2934" t="s">
        <v>5417</v>
      </c>
      <c r="J369" s="2934" t="s">
        <v>5417</v>
      </c>
    </row>
    <row r="370" spans="1:10">
      <c r="A370" s="2966" t="s">
        <v>6150</v>
      </c>
      <c r="B370" s="2967" t="s">
        <v>5417</v>
      </c>
      <c r="C370" s="2967" t="s">
        <v>5417</v>
      </c>
      <c r="D370" s="2967" t="s">
        <v>5417</v>
      </c>
      <c r="E370" s="2967" t="s">
        <v>5417</v>
      </c>
      <c r="F370" s="2967" t="s">
        <v>5417</v>
      </c>
      <c r="G370" s="2967" t="s">
        <v>5417</v>
      </c>
      <c r="H370" s="3659" t="s">
        <v>5417</v>
      </c>
      <c r="I370" s="2967" t="s">
        <v>5417</v>
      </c>
      <c r="J370" s="2967" t="s">
        <v>5417</v>
      </c>
    </row>
    <row r="371" spans="1:10">
      <c r="A371" s="2968" t="s">
        <v>5386</v>
      </c>
      <c r="B371" s="2969" t="s">
        <v>5387</v>
      </c>
      <c r="C371" s="2969" t="s">
        <v>5388</v>
      </c>
      <c r="D371" s="2969" t="s">
        <v>5389</v>
      </c>
      <c r="E371" s="2969" t="s">
        <v>5390</v>
      </c>
      <c r="F371" s="2969" t="s">
        <v>5391</v>
      </c>
      <c r="G371" s="2969" t="s">
        <v>5392</v>
      </c>
      <c r="H371" s="3660" t="s">
        <v>5393</v>
      </c>
      <c r="I371" s="2969" t="s">
        <v>5394</v>
      </c>
      <c r="J371" s="2969" t="s">
        <v>5394</v>
      </c>
    </row>
    <row r="372" spans="1:10">
      <c r="A372" s="2917" t="s">
        <v>5396</v>
      </c>
      <c r="B372" s="2918" t="s">
        <v>6151</v>
      </c>
      <c r="C372" s="2918" t="s">
        <v>5417</v>
      </c>
      <c r="D372" s="2918" t="s">
        <v>5417</v>
      </c>
      <c r="E372" s="2918" t="s">
        <v>5417</v>
      </c>
      <c r="F372" s="2918" t="s">
        <v>9</v>
      </c>
      <c r="G372" s="2918" t="s">
        <v>9</v>
      </c>
      <c r="H372" s="3643" t="s">
        <v>5417</v>
      </c>
      <c r="I372" s="2918" t="s">
        <v>5417</v>
      </c>
      <c r="J372" s="2918" t="s">
        <v>5417</v>
      </c>
    </row>
    <row r="373" spans="1:10">
      <c r="A373" s="2917" t="s">
        <v>5417</v>
      </c>
      <c r="B373" s="2918" t="s">
        <v>6152</v>
      </c>
      <c r="C373" s="2918" t="s">
        <v>5610</v>
      </c>
      <c r="D373" s="2918" t="s">
        <v>5417</v>
      </c>
      <c r="E373" s="2918" t="s">
        <v>6153</v>
      </c>
      <c r="F373" s="2918" t="s">
        <v>3</v>
      </c>
      <c r="G373" s="2918" t="s">
        <v>5417</v>
      </c>
      <c r="H373" s="3643" t="s">
        <v>5417</v>
      </c>
      <c r="I373" s="2918" t="s">
        <v>5417</v>
      </c>
      <c r="J373" s="2918" t="s">
        <v>5417</v>
      </c>
    </row>
    <row r="374" spans="1:10">
      <c r="A374" s="2917" t="s">
        <v>5417</v>
      </c>
      <c r="B374" s="2918" t="s">
        <v>6154</v>
      </c>
      <c r="C374" s="2918" t="s">
        <v>5417</v>
      </c>
      <c r="D374" s="2918" t="s">
        <v>5417</v>
      </c>
      <c r="E374" s="2918" t="s">
        <v>6155</v>
      </c>
      <c r="F374" s="2918" t="s">
        <v>6156</v>
      </c>
      <c r="G374" s="2918" t="s">
        <v>5417</v>
      </c>
      <c r="H374" s="3643" t="s">
        <v>5417</v>
      </c>
      <c r="I374" s="2918" t="s">
        <v>5417</v>
      </c>
      <c r="J374" s="2918" t="s">
        <v>5417</v>
      </c>
    </row>
    <row r="375" spans="1:10">
      <c r="A375" s="2917" t="s">
        <v>5417</v>
      </c>
      <c r="B375" s="2918" t="s">
        <v>6157</v>
      </c>
      <c r="C375" s="2918" t="s">
        <v>5667</v>
      </c>
      <c r="D375" s="2918" t="s">
        <v>5417</v>
      </c>
      <c r="E375" s="2918" t="s">
        <v>6158</v>
      </c>
      <c r="F375" s="2918" t="s">
        <v>6156</v>
      </c>
      <c r="G375" s="2918" t="s">
        <v>5417</v>
      </c>
      <c r="H375" s="3643" t="s">
        <v>5417</v>
      </c>
      <c r="I375" s="2918" t="s">
        <v>5417</v>
      </c>
      <c r="J375" s="2918" t="s">
        <v>5417</v>
      </c>
    </row>
    <row r="376" spans="1:10">
      <c r="A376" s="2917" t="s">
        <v>5417</v>
      </c>
      <c r="B376" s="2918" t="s">
        <v>6159</v>
      </c>
      <c r="C376" s="2918" t="s">
        <v>5667</v>
      </c>
      <c r="D376" s="2918" t="s">
        <v>5417</v>
      </c>
      <c r="E376" s="2918" t="s">
        <v>6160</v>
      </c>
      <c r="F376" s="2918" t="s">
        <v>6156</v>
      </c>
      <c r="G376" s="2918" t="s">
        <v>5417</v>
      </c>
      <c r="H376" s="3643" t="s">
        <v>5417</v>
      </c>
      <c r="I376" s="2918" t="s">
        <v>5417</v>
      </c>
      <c r="J376" s="2918" t="s">
        <v>5417</v>
      </c>
    </row>
    <row r="377" spans="1:10">
      <c r="A377" s="2917" t="s">
        <v>5417</v>
      </c>
      <c r="B377" s="2918" t="s">
        <v>6161</v>
      </c>
      <c r="C377" s="2918" t="s">
        <v>5476</v>
      </c>
      <c r="D377" s="2918" t="s">
        <v>6162</v>
      </c>
      <c r="E377" s="2918" t="s">
        <v>6163</v>
      </c>
      <c r="F377" s="2918" t="s">
        <v>6164</v>
      </c>
      <c r="G377" s="2918" t="s">
        <v>5417</v>
      </c>
      <c r="H377" s="3643" t="s">
        <v>5417</v>
      </c>
      <c r="I377" s="2918" t="s">
        <v>5417</v>
      </c>
      <c r="J377" s="2918" t="s">
        <v>5417</v>
      </c>
    </row>
    <row r="378" spans="1:10">
      <c r="A378" s="2917" t="s">
        <v>5464</v>
      </c>
      <c r="B378" s="2918" t="s">
        <v>6165</v>
      </c>
      <c r="C378" s="2918" t="s">
        <v>5417</v>
      </c>
      <c r="D378" s="2918" t="s">
        <v>5417</v>
      </c>
      <c r="E378" s="2918" t="s">
        <v>6166</v>
      </c>
      <c r="F378" s="2918" t="s">
        <v>5748</v>
      </c>
      <c r="G378" s="2918" t="s">
        <v>5417</v>
      </c>
      <c r="H378" s="3643" t="s">
        <v>5417</v>
      </c>
      <c r="I378" s="2918" t="s">
        <v>5417</v>
      </c>
      <c r="J378" s="2918" t="s">
        <v>5417</v>
      </c>
    </row>
    <row r="379" spans="1:10">
      <c r="A379" s="2917" t="s">
        <v>5417</v>
      </c>
      <c r="B379" s="2918" t="s">
        <v>6167</v>
      </c>
      <c r="C379" s="2918" t="s">
        <v>5476</v>
      </c>
      <c r="D379" s="2918" t="s">
        <v>6168</v>
      </c>
      <c r="E379" s="2918" t="s">
        <v>6169</v>
      </c>
      <c r="F379" s="2918" t="s">
        <v>19</v>
      </c>
      <c r="G379" s="2918" t="s">
        <v>5417</v>
      </c>
      <c r="H379" s="3643" t="s">
        <v>5417</v>
      </c>
      <c r="I379" s="2918" t="s">
        <v>5417</v>
      </c>
      <c r="J379" s="2918" t="s">
        <v>5417</v>
      </c>
    </row>
    <row r="380" spans="1:10">
      <c r="A380" s="2917" t="s">
        <v>5417</v>
      </c>
      <c r="B380" s="2918" t="s">
        <v>6170</v>
      </c>
      <c r="C380" s="2918" t="s">
        <v>5476</v>
      </c>
      <c r="D380" s="2918" t="s">
        <v>6171</v>
      </c>
      <c r="E380" s="2918" t="s">
        <v>6172</v>
      </c>
      <c r="F380" s="2918" t="s">
        <v>19</v>
      </c>
      <c r="G380" s="2918" t="s">
        <v>5417</v>
      </c>
      <c r="H380" s="3643" t="s">
        <v>5417</v>
      </c>
      <c r="I380" s="2918" t="s">
        <v>5417</v>
      </c>
      <c r="J380" s="2918" t="s">
        <v>5417</v>
      </c>
    </row>
    <row r="381" spans="1:10">
      <c r="A381" s="2917" t="s">
        <v>5417</v>
      </c>
      <c r="B381" s="2918" t="s">
        <v>6173</v>
      </c>
      <c r="C381" s="2918" t="s">
        <v>5476</v>
      </c>
      <c r="D381" s="2918" t="s">
        <v>6174</v>
      </c>
      <c r="E381" s="2918" t="s">
        <v>6175</v>
      </c>
      <c r="F381" s="2918" t="s">
        <v>23</v>
      </c>
      <c r="G381" s="2918" t="s">
        <v>5417</v>
      </c>
      <c r="H381" s="3643" t="s">
        <v>5417</v>
      </c>
      <c r="I381" s="2918" t="s">
        <v>5417</v>
      </c>
      <c r="J381" s="2918" t="s">
        <v>5417</v>
      </c>
    </row>
    <row r="382" spans="1:10">
      <c r="A382" s="2917" t="s">
        <v>5417</v>
      </c>
      <c r="B382" s="2918" t="s">
        <v>6176</v>
      </c>
      <c r="C382" s="2918" t="s">
        <v>5667</v>
      </c>
      <c r="D382" s="2918" t="s">
        <v>6177</v>
      </c>
      <c r="E382" s="2918" t="s">
        <v>6178</v>
      </c>
      <c r="F382" s="2918" t="s">
        <v>23</v>
      </c>
      <c r="G382" s="2918" t="s">
        <v>5417</v>
      </c>
      <c r="H382" s="3643" t="s">
        <v>5417</v>
      </c>
      <c r="I382" s="2918" t="s">
        <v>5417</v>
      </c>
      <c r="J382" s="2918" t="s">
        <v>5417</v>
      </c>
    </row>
    <row r="383" spans="1:10">
      <c r="A383" s="2917" t="s">
        <v>5417</v>
      </c>
      <c r="B383" s="2918" t="s">
        <v>6179</v>
      </c>
      <c r="C383" s="2918" t="s">
        <v>5476</v>
      </c>
      <c r="D383" s="2918" t="s">
        <v>5417</v>
      </c>
      <c r="E383" s="2918" t="s">
        <v>6180</v>
      </c>
      <c r="F383" s="2918" t="s">
        <v>6116</v>
      </c>
      <c r="G383" s="2918" t="s">
        <v>5417</v>
      </c>
      <c r="H383" s="3643" t="s">
        <v>5417</v>
      </c>
      <c r="I383" s="2918" t="s">
        <v>5417</v>
      </c>
      <c r="J383" s="2918" t="s">
        <v>5417</v>
      </c>
    </row>
    <row r="384" spans="1:10">
      <c r="A384" s="2917" t="s">
        <v>5417</v>
      </c>
      <c r="B384" s="2918" t="s">
        <v>6181</v>
      </c>
      <c r="C384" s="2918" t="s">
        <v>5476</v>
      </c>
      <c r="D384" s="2918" t="s">
        <v>6136</v>
      </c>
      <c r="E384" s="2918" t="s">
        <v>6182</v>
      </c>
      <c r="F384" s="2918" t="s">
        <v>6116</v>
      </c>
      <c r="G384" s="2918" t="s">
        <v>5417</v>
      </c>
      <c r="H384" s="3643" t="s">
        <v>5417</v>
      </c>
      <c r="I384" s="2918" t="s">
        <v>5417</v>
      </c>
      <c r="J384" s="2918" t="s">
        <v>5417</v>
      </c>
    </row>
    <row r="385" spans="1:10">
      <c r="A385" s="2917" t="s">
        <v>5417</v>
      </c>
      <c r="B385" s="2918" t="s">
        <v>6183</v>
      </c>
      <c r="C385" s="2918" t="s">
        <v>6184</v>
      </c>
      <c r="D385" s="2918" t="s">
        <v>5417</v>
      </c>
      <c r="E385" s="2936" t="s">
        <v>6185</v>
      </c>
      <c r="F385" s="2918" t="s">
        <v>27</v>
      </c>
      <c r="G385" s="2918" t="s">
        <v>5417</v>
      </c>
      <c r="H385" s="3643" t="s">
        <v>5417</v>
      </c>
      <c r="I385" s="2918" t="s">
        <v>5417</v>
      </c>
      <c r="J385" s="2918" t="s">
        <v>5417</v>
      </c>
    </row>
    <row r="386" spans="1:10">
      <c r="A386" s="2917" t="s">
        <v>5417</v>
      </c>
      <c r="B386" s="2918" t="s">
        <v>6186</v>
      </c>
      <c r="C386" s="2918" t="s">
        <v>6187</v>
      </c>
      <c r="D386" s="2918" t="s">
        <v>5417</v>
      </c>
      <c r="E386" s="2918" t="s">
        <v>6188</v>
      </c>
      <c r="F386" s="2918" t="s">
        <v>6189</v>
      </c>
      <c r="G386" s="2918" t="s">
        <v>5417</v>
      </c>
      <c r="H386" s="3643" t="s">
        <v>5417</v>
      </c>
      <c r="I386" s="2918" t="s">
        <v>5417</v>
      </c>
      <c r="J386" s="2918" t="s">
        <v>5417</v>
      </c>
    </row>
    <row r="387" spans="1:10">
      <c r="A387" s="2917" t="s">
        <v>5417</v>
      </c>
      <c r="B387" s="2918" t="s">
        <v>6190</v>
      </c>
      <c r="C387" s="2918" t="s">
        <v>5476</v>
      </c>
      <c r="D387" s="2918" t="s">
        <v>5417</v>
      </c>
      <c r="E387" s="2918" t="s">
        <v>6191</v>
      </c>
      <c r="F387" s="2918" t="s">
        <v>5966</v>
      </c>
      <c r="G387" s="2918" t="s">
        <v>5417</v>
      </c>
      <c r="H387" s="3643" t="s">
        <v>5417</v>
      </c>
      <c r="I387" s="2918" t="s">
        <v>5417</v>
      </c>
      <c r="J387" s="2918" t="s">
        <v>5417</v>
      </c>
    </row>
    <row r="388" spans="1:10">
      <c r="A388" s="2917" t="s">
        <v>5417</v>
      </c>
      <c r="B388" s="2918" t="s">
        <v>6192</v>
      </c>
      <c r="C388" s="2918" t="s">
        <v>5417</v>
      </c>
      <c r="D388" s="2918" t="s">
        <v>5417</v>
      </c>
      <c r="E388" s="2918" t="s">
        <v>6193</v>
      </c>
      <c r="F388" s="2918" t="s">
        <v>5966</v>
      </c>
      <c r="G388" s="2918" t="s">
        <v>5417</v>
      </c>
      <c r="H388" s="3643" t="s">
        <v>5417</v>
      </c>
      <c r="I388" s="2918" t="s">
        <v>5417</v>
      </c>
      <c r="J388" s="2918" t="s">
        <v>5417</v>
      </c>
    </row>
    <row r="389" spans="1:10">
      <c r="A389" s="2917" t="s">
        <v>5417</v>
      </c>
      <c r="B389" s="2918" t="s">
        <v>6194</v>
      </c>
      <c r="C389" s="2918" t="s">
        <v>5476</v>
      </c>
      <c r="D389" s="2918" t="s">
        <v>6195</v>
      </c>
      <c r="E389" s="2918" t="s">
        <v>6196</v>
      </c>
      <c r="F389" s="2918" t="s">
        <v>39</v>
      </c>
      <c r="G389" s="2918" t="s">
        <v>5417</v>
      </c>
      <c r="H389" s="3643" t="s">
        <v>5417</v>
      </c>
      <c r="I389" s="2918" t="s">
        <v>5417</v>
      </c>
      <c r="J389" s="2918" t="s">
        <v>5417</v>
      </c>
    </row>
    <row r="390" spans="1:10">
      <c r="A390" s="2917" t="s">
        <v>5417</v>
      </c>
      <c r="B390" s="2918" t="s">
        <v>6197</v>
      </c>
      <c r="C390" s="2918" t="s">
        <v>5476</v>
      </c>
      <c r="D390" s="2918" t="s">
        <v>6198</v>
      </c>
      <c r="E390" s="2918" t="s">
        <v>6199</v>
      </c>
      <c r="F390" s="2918" t="s">
        <v>39</v>
      </c>
      <c r="G390" s="2918" t="s">
        <v>5417</v>
      </c>
      <c r="H390" s="3643" t="s">
        <v>5417</v>
      </c>
      <c r="I390" s="2918" t="s">
        <v>5417</v>
      </c>
      <c r="J390" s="2918" t="s">
        <v>5417</v>
      </c>
    </row>
    <row r="391" spans="1:10">
      <c r="A391" s="2917" t="s">
        <v>5417</v>
      </c>
      <c r="B391" s="2918" t="s">
        <v>6200</v>
      </c>
      <c r="C391" s="2918" t="s">
        <v>5610</v>
      </c>
      <c r="D391" s="2918" t="s">
        <v>6195</v>
      </c>
      <c r="E391" s="2918" t="s">
        <v>6201</v>
      </c>
      <c r="F391" s="2918" t="s">
        <v>39</v>
      </c>
      <c r="G391" s="2918" t="s">
        <v>5417</v>
      </c>
      <c r="H391" s="3643" t="s">
        <v>5417</v>
      </c>
      <c r="I391" s="2918" t="s">
        <v>5417</v>
      </c>
      <c r="J391" s="2918" t="s">
        <v>5417</v>
      </c>
    </row>
    <row r="392" spans="1:10">
      <c r="A392" s="2917" t="s">
        <v>5417</v>
      </c>
      <c r="B392" s="2918" t="s">
        <v>6202</v>
      </c>
      <c r="C392" s="2918" t="s">
        <v>5476</v>
      </c>
      <c r="D392" s="2918" t="s">
        <v>5417</v>
      </c>
      <c r="E392" s="2918" t="s">
        <v>6203</v>
      </c>
      <c r="F392" s="2918" t="s">
        <v>72</v>
      </c>
      <c r="G392" s="2918" t="s">
        <v>5417</v>
      </c>
      <c r="H392" s="3643" t="s">
        <v>5417</v>
      </c>
      <c r="I392" s="2918" t="s">
        <v>5417</v>
      </c>
      <c r="J392" s="2918" t="s">
        <v>5417</v>
      </c>
    </row>
    <row r="393" spans="1:10">
      <c r="A393" s="2917" t="s">
        <v>5396</v>
      </c>
      <c r="B393" s="2918" t="s">
        <v>6204</v>
      </c>
      <c r="C393" s="2918" t="s">
        <v>5412</v>
      </c>
      <c r="D393" s="2918" t="s">
        <v>5724</v>
      </c>
      <c r="E393" s="2918" t="s">
        <v>6205</v>
      </c>
      <c r="F393" s="2918" t="s">
        <v>5413</v>
      </c>
      <c r="G393" s="2918" t="s">
        <v>3056</v>
      </c>
      <c r="H393" s="3643" t="s">
        <v>5417</v>
      </c>
      <c r="I393" s="2918" t="s">
        <v>5417</v>
      </c>
      <c r="J393" s="2918" t="s">
        <v>5417</v>
      </c>
    </row>
    <row r="394" spans="1:10">
      <c r="A394" s="2917" t="s">
        <v>5417</v>
      </c>
      <c r="B394" s="2918" t="s">
        <v>6206</v>
      </c>
      <c r="C394" s="2918" t="s">
        <v>5417</v>
      </c>
      <c r="D394" s="2918" t="s">
        <v>5417</v>
      </c>
      <c r="E394" s="2918" t="s">
        <v>6207</v>
      </c>
      <c r="F394" s="2918" t="s">
        <v>47</v>
      </c>
      <c r="G394" s="2918" t="s">
        <v>2471</v>
      </c>
      <c r="H394" s="3643" t="s">
        <v>5417</v>
      </c>
      <c r="I394" s="2918" t="s">
        <v>5417</v>
      </c>
      <c r="J394" s="2918" t="s">
        <v>5417</v>
      </c>
    </row>
    <row r="395" spans="1:10">
      <c r="A395" s="2917" t="s">
        <v>5417</v>
      </c>
      <c r="B395" s="2918" t="s">
        <v>6208</v>
      </c>
      <c r="C395" s="2918" t="s">
        <v>5417</v>
      </c>
      <c r="D395" s="2918" t="s">
        <v>5417</v>
      </c>
      <c r="E395" s="2918" t="s">
        <v>6209</v>
      </c>
      <c r="F395" s="2918" t="s">
        <v>47</v>
      </c>
      <c r="G395" s="2918" t="s">
        <v>2471</v>
      </c>
      <c r="H395" s="3643" t="s">
        <v>5417</v>
      </c>
      <c r="I395" s="2918" t="s">
        <v>5417</v>
      </c>
      <c r="J395" s="2918" t="s">
        <v>5417</v>
      </c>
    </row>
    <row r="396" spans="1:10">
      <c r="A396" s="2917" t="s">
        <v>5417</v>
      </c>
      <c r="B396" s="2918" t="s">
        <v>6210</v>
      </c>
      <c r="C396" s="2918" t="s">
        <v>5476</v>
      </c>
      <c r="D396" s="2918" t="s">
        <v>6211</v>
      </c>
      <c r="E396" s="2918" t="s">
        <v>6212</v>
      </c>
      <c r="F396" s="2918" t="s">
        <v>4</v>
      </c>
      <c r="G396" s="2918" t="s">
        <v>5417</v>
      </c>
      <c r="H396" s="3643" t="s">
        <v>5417</v>
      </c>
      <c r="I396" s="2918" t="s">
        <v>5417</v>
      </c>
      <c r="J396" s="2918" t="s">
        <v>5417</v>
      </c>
    </row>
    <row r="397" spans="1:10">
      <c r="A397" s="2917" t="s">
        <v>5417</v>
      </c>
      <c r="B397" s="2918" t="s">
        <v>6213</v>
      </c>
      <c r="C397" s="2918" t="s">
        <v>6214</v>
      </c>
      <c r="D397" s="2918" t="s">
        <v>5417</v>
      </c>
      <c r="E397" s="2918" t="s">
        <v>6215</v>
      </c>
      <c r="F397" s="2918" t="s">
        <v>8</v>
      </c>
      <c r="G397" s="2918" t="s">
        <v>5417</v>
      </c>
      <c r="H397" s="3643" t="s">
        <v>5417</v>
      </c>
      <c r="I397" s="2918" t="s">
        <v>5417</v>
      </c>
      <c r="J397" s="2918" t="s">
        <v>5417</v>
      </c>
    </row>
    <row r="398" spans="1:10">
      <c r="A398" s="2917" t="s">
        <v>5417</v>
      </c>
      <c r="B398" s="2918" t="s">
        <v>6216</v>
      </c>
      <c r="C398" s="2918" t="s">
        <v>5417</v>
      </c>
      <c r="D398" s="2918" t="s">
        <v>5417</v>
      </c>
      <c r="E398" s="2918" t="s">
        <v>5417</v>
      </c>
      <c r="F398" s="2918" t="s">
        <v>6217</v>
      </c>
      <c r="G398" s="2918" t="s">
        <v>5417</v>
      </c>
      <c r="H398" s="3643" t="s">
        <v>5417</v>
      </c>
      <c r="I398" s="2918" t="s">
        <v>5417</v>
      </c>
      <c r="J398" s="2918" t="s">
        <v>5417</v>
      </c>
    </row>
    <row r="399" spans="1:10">
      <c r="A399" s="2917" t="s">
        <v>5417</v>
      </c>
      <c r="B399" s="2918" t="s">
        <v>6218</v>
      </c>
      <c r="C399" s="2918" t="s">
        <v>5610</v>
      </c>
      <c r="D399" s="2918" t="s">
        <v>5417</v>
      </c>
      <c r="E399" s="2936" t="s">
        <v>6219</v>
      </c>
      <c r="F399" s="2918" t="s">
        <v>6220</v>
      </c>
      <c r="G399" s="2918" t="s">
        <v>5417</v>
      </c>
      <c r="H399" s="3643" t="s">
        <v>5417</v>
      </c>
      <c r="I399" s="2918" t="s">
        <v>5417</v>
      </c>
      <c r="J399" s="2918" t="s">
        <v>5417</v>
      </c>
    </row>
    <row r="400" spans="1:10">
      <c r="A400" s="2917" t="s">
        <v>5417</v>
      </c>
      <c r="B400" s="2918" t="s">
        <v>6221</v>
      </c>
      <c r="C400" s="2918" t="s">
        <v>5476</v>
      </c>
      <c r="D400" s="2918" t="s">
        <v>5417</v>
      </c>
      <c r="E400" s="2918" t="s">
        <v>6222</v>
      </c>
      <c r="F400" s="2918" t="s">
        <v>32</v>
      </c>
      <c r="G400" s="2918" t="s">
        <v>5417</v>
      </c>
      <c r="H400" s="3643" t="s">
        <v>5417</v>
      </c>
      <c r="I400" s="2918" t="s">
        <v>5417</v>
      </c>
      <c r="J400" s="2918" t="s">
        <v>5417</v>
      </c>
    </row>
    <row r="401" spans="1:10">
      <c r="A401" s="2917" t="s">
        <v>5544</v>
      </c>
      <c r="B401" s="2918" t="s">
        <v>6223</v>
      </c>
      <c r="C401" s="2918" t="s">
        <v>5417</v>
      </c>
      <c r="D401" s="2918" t="s">
        <v>6224</v>
      </c>
      <c r="E401" s="2918" t="s">
        <v>6225</v>
      </c>
      <c r="F401" s="2918" t="s">
        <v>38</v>
      </c>
      <c r="G401" s="2918" t="s">
        <v>5417</v>
      </c>
      <c r="H401" s="3643" t="s">
        <v>5417</v>
      </c>
      <c r="I401" s="2918" t="s">
        <v>5417</v>
      </c>
      <c r="J401" s="2918" t="s">
        <v>5417</v>
      </c>
    </row>
    <row r="402" spans="1:10">
      <c r="A402" s="2917" t="s">
        <v>5417</v>
      </c>
      <c r="B402" s="2918" t="s">
        <v>5882</v>
      </c>
      <c r="C402" s="2918" t="s">
        <v>5476</v>
      </c>
      <c r="D402" s="2918" t="s">
        <v>5417</v>
      </c>
      <c r="E402" s="2918" t="s">
        <v>5884</v>
      </c>
      <c r="F402" s="2918" t="s">
        <v>40</v>
      </c>
      <c r="G402" s="2918" t="s">
        <v>5417</v>
      </c>
      <c r="H402" s="3643" t="s">
        <v>5417</v>
      </c>
      <c r="I402" s="2918" t="s">
        <v>5417</v>
      </c>
      <c r="J402" s="2918" t="s">
        <v>5417</v>
      </c>
    </row>
    <row r="403" spans="1:10">
      <c r="A403" s="2917" t="s">
        <v>5417</v>
      </c>
      <c r="B403" s="2918" t="s">
        <v>6226</v>
      </c>
      <c r="C403" s="2918" t="s">
        <v>5417</v>
      </c>
      <c r="D403" s="2918" t="s">
        <v>5417</v>
      </c>
      <c r="E403" s="2936" t="s">
        <v>6227</v>
      </c>
      <c r="F403" s="2918" t="s">
        <v>42</v>
      </c>
      <c r="G403" s="2918" t="s">
        <v>5417</v>
      </c>
      <c r="H403" s="3643" t="s">
        <v>5417</v>
      </c>
      <c r="I403" s="2918" t="s">
        <v>5417</v>
      </c>
      <c r="J403" s="2918" t="s">
        <v>5417</v>
      </c>
    </row>
    <row r="404" spans="1:10">
      <c r="A404" s="2917" t="s">
        <v>5417</v>
      </c>
      <c r="B404" s="2918" t="s">
        <v>6228</v>
      </c>
      <c r="C404" s="2918" t="s">
        <v>5417</v>
      </c>
      <c r="D404" s="2918" t="s">
        <v>5417</v>
      </c>
      <c r="E404" s="2918" t="s">
        <v>6229</v>
      </c>
      <c r="F404" s="2918" t="s">
        <v>42</v>
      </c>
      <c r="G404" s="2918" t="s">
        <v>5417</v>
      </c>
      <c r="H404" s="3643" t="s">
        <v>5417</v>
      </c>
      <c r="I404" s="2918" t="s">
        <v>5417</v>
      </c>
      <c r="J404" s="2918" t="s">
        <v>5417</v>
      </c>
    </row>
    <row r="405" spans="1:10">
      <c r="A405" s="2917" t="s">
        <v>5417</v>
      </c>
      <c r="B405" s="2918" t="s">
        <v>6230</v>
      </c>
      <c r="C405" s="2918" t="s">
        <v>5417</v>
      </c>
      <c r="D405" s="2918" t="s">
        <v>5417</v>
      </c>
      <c r="E405" s="2918" t="s">
        <v>6231</v>
      </c>
      <c r="F405" s="2918" t="s">
        <v>42</v>
      </c>
      <c r="G405" s="2918" t="s">
        <v>5417</v>
      </c>
      <c r="H405" s="3643" t="s">
        <v>5417</v>
      </c>
      <c r="I405" s="2918" t="s">
        <v>5417</v>
      </c>
      <c r="J405" s="2918" t="s">
        <v>5417</v>
      </c>
    </row>
    <row r="406" spans="1:10">
      <c r="A406" s="2917" t="s">
        <v>5417</v>
      </c>
      <c r="B406" s="2918" t="s">
        <v>6232</v>
      </c>
      <c r="C406" s="2918" t="s">
        <v>5417</v>
      </c>
      <c r="D406" s="2918" t="s">
        <v>5417</v>
      </c>
      <c r="E406" s="2918" t="s">
        <v>6233</v>
      </c>
      <c r="F406" s="2918" t="s">
        <v>42</v>
      </c>
      <c r="G406" s="2918" t="s">
        <v>5417</v>
      </c>
      <c r="H406" s="3643" t="s">
        <v>5417</v>
      </c>
      <c r="I406" s="2918" t="s">
        <v>5417</v>
      </c>
      <c r="J406" s="2918" t="s">
        <v>5417</v>
      </c>
    </row>
    <row r="407" spans="1:10">
      <c r="A407" s="2917" t="s">
        <v>5417</v>
      </c>
      <c r="B407" s="2918" t="s">
        <v>6234</v>
      </c>
      <c r="C407" s="2918" t="s">
        <v>5476</v>
      </c>
      <c r="D407" s="2918" t="s">
        <v>5417</v>
      </c>
      <c r="E407" s="2918" t="s">
        <v>6235</v>
      </c>
      <c r="F407" s="2918" t="s">
        <v>42</v>
      </c>
      <c r="G407" s="2918" t="s">
        <v>5417</v>
      </c>
      <c r="H407" s="3643" t="s">
        <v>5417</v>
      </c>
      <c r="I407" s="2918" t="s">
        <v>5417</v>
      </c>
      <c r="J407" s="2918" t="s">
        <v>5417</v>
      </c>
    </row>
    <row r="408" spans="1:10">
      <c r="A408" s="2917" t="s">
        <v>5417</v>
      </c>
      <c r="B408" s="2918" t="s">
        <v>6236</v>
      </c>
      <c r="C408" s="2918" t="s">
        <v>5476</v>
      </c>
      <c r="D408" s="2918" t="s">
        <v>6237</v>
      </c>
      <c r="E408" s="2918" t="s">
        <v>6238</v>
      </c>
      <c r="F408" s="2918" t="s">
        <v>6239</v>
      </c>
      <c r="G408" s="2918" t="s">
        <v>5417</v>
      </c>
      <c r="H408" s="3643" t="s">
        <v>5417</v>
      </c>
      <c r="I408" s="2918" t="s">
        <v>5417</v>
      </c>
      <c r="J408" s="2918" t="s">
        <v>5417</v>
      </c>
    </row>
    <row r="409" spans="1:10">
      <c r="A409" s="2917" t="s">
        <v>5417</v>
      </c>
      <c r="B409" s="2918" t="s">
        <v>6240</v>
      </c>
      <c r="C409" s="2918" t="s">
        <v>5476</v>
      </c>
      <c r="D409" s="2918" t="s">
        <v>6162</v>
      </c>
      <c r="E409" s="2918" t="s">
        <v>6241</v>
      </c>
      <c r="F409" s="2918" t="s">
        <v>6239</v>
      </c>
      <c r="G409" s="2918" t="s">
        <v>5417</v>
      </c>
      <c r="H409" s="3643" t="s">
        <v>5417</v>
      </c>
      <c r="I409" s="2918" t="s">
        <v>5417</v>
      </c>
      <c r="J409" s="2918" t="s">
        <v>5417</v>
      </c>
    </row>
    <row r="410" spans="1:10">
      <c r="A410" s="2917" t="s">
        <v>5417</v>
      </c>
      <c r="B410" s="2918" t="s">
        <v>6242</v>
      </c>
      <c r="C410" s="2918" t="s">
        <v>5476</v>
      </c>
      <c r="D410" s="2918" t="s">
        <v>6243</v>
      </c>
      <c r="E410" s="2936" t="s">
        <v>6244</v>
      </c>
      <c r="F410" s="2918" t="s">
        <v>48</v>
      </c>
      <c r="G410" s="2918" t="s">
        <v>5417</v>
      </c>
      <c r="H410" s="3643" t="s">
        <v>5417</v>
      </c>
      <c r="I410" s="2918" t="s">
        <v>5417</v>
      </c>
      <c r="J410" s="2918" t="s">
        <v>5417</v>
      </c>
    </row>
    <row r="411" spans="1:10">
      <c r="A411" s="2917" t="s">
        <v>5417</v>
      </c>
      <c r="B411" s="2918" t="s">
        <v>6245</v>
      </c>
      <c r="C411" s="2918" t="s">
        <v>5476</v>
      </c>
      <c r="D411" s="2918" t="s">
        <v>6246</v>
      </c>
      <c r="E411" s="2918" t="s">
        <v>6247</v>
      </c>
      <c r="F411" s="2918" t="s">
        <v>75</v>
      </c>
      <c r="G411" s="2918" t="s">
        <v>5417</v>
      </c>
      <c r="H411" s="3643" t="s">
        <v>5417</v>
      </c>
      <c r="I411" s="2918" t="s">
        <v>5417</v>
      </c>
      <c r="J411" s="2918" t="s">
        <v>5417</v>
      </c>
    </row>
    <row r="412" spans="1:10">
      <c r="A412" s="2917" t="s">
        <v>5417</v>
      </c>
      <c r="B412" s="2918" t="s">
        <v>6248</v>
      </c>
      <c r="C412" s="2918" t="s">
        <v>5476</v>
      </c>
      <c r="D412" s="2918" t="s">
        <v>5417</v>
      </c>
      <c r="E412" s="2918" t="s">
        <v>6249</v>
      </c>
      <c r="F412" s="2918" t="s">
        <v>52</v>
      </c>
      <c r="G412" s="2918" t="s">
        <v>6250</v>
      </c>
      <c r="H412" s="3643" t="s">
        <v>5417</v>
      </c>
      <c r="I412" s="2918" t="s">
        <v>5417</v>
      </c>
      <c r="J412" s="2918" t="s">
        <v>5417</v>
      </c>
    </row>
    <row r="413" spans="1:10">
      <c r="A413" s="2917" t="s">
        <v>5417</v>
      </c>
      <c r="B413" s="2918" t="s">
        <v>6251</v>
      </c>
      <c r="C413" s="2918" t="s">
        <v>5667</v>
      </c>
      <c r="D413" s="2918" t="s">
        <v>5417</v>
      </c>
      <c r="E413" s="2936" t="s">
        <v>6252</v>
      </c>
      <c r="F413" s="2918" t="s">
        <v>59</v>
      </c>
      <c r="G413" s="2918" t="s">
        <v>5417</v>
      </c>
      <c r="H413" s="3643" t="s">
        <v>5417</v>
      </c>
      <c r="I413" s="2918" t="s">
        <v>5417</v>
      </c>
      <c r="J413" s="2918" t="s">
        <v>5417</v>
      </c>
    </row>
    <row r="414" spans="1:10">
      <c r="A414" s="2917" t="s">
        <v>5417</v>
      </c>
      <c r="B414" s="2918" t="s">
        <v>6253</v>
      </c>
      <c r="C414" s="2918" t="s">
        <v>5667</v>
      </c>
      <c r="D414" s="2918" t="s">
        <v>5417</v>
      </c>
      <c r="E414" s="2936" t="s">
        <v>6254</v>
      </c>
      <c r="F414" s="2918" t="s">
        <v>59</v>
      </c>
      <c r="G414" s="2918" t="s">
        <v>5417</v>
      </c>
      <c r="H414" s="3643" t="s">
        <v>5417</v>
      </c>
      <c r="I414" s="2918" t="s">
        <v>5417</v>
      </c>
      <c r="J414" s="2918" t="s">
        <v>5417</v>
      </c>
    </row>
    <row r="415" spans="1:10">
      <c r="A415" s="2917" t="s">
        <v>5417</v>
      </c>
      <c r="B415" s="2918" t="s">
        <v>6255</v>
      </c>
      <c r="C415" s="2918" t="s">
        <v>5476</v>
      </c>
      <c r="D415" s="2918" t="s">
        <v>5417</v>
      </c>
      <c r="E415" s="2918" t="s">
        <v>6256</v>
      </c>
      <c r="F415" s="2918" t="s">
        <v>65</v>
      </c>
      <c r="G415" s="2918" t="s">
        <v>5417</v>
      </c>
      <c r="H415" s="3643" t="s">
        <v>5417</v>
      </c>
      <c r="I415" s="2918" t="s">
        <v>5417</v>
      </c>
      <c r="J415" s="2918" t="s">
        <v>5417</v>
      </c>
    </row>
    <row r="416" spans="1:10">
      <c r="A416" s="2917" t="s">
        <v>5544</v>
      </c>
      <c r="B416" s="2975" t="s">
        <v>6257</v>
      </c>
      <c r="C416" s="2918" t="s">
        <v>5568</v>
      </c>
      <c r="D416" s="2918" t="s">
        <v>6258</v>
      </c>
      <c r="E416" s="2936" t="s">
        <v>6259</v>
      </c>
      <c r="F416" s="2918" t="s">
        <v>47</v>
      </c>
      <c r="G416" s="2918" t="s">
        <v>5787</v>
      </c>
      <c r="H416" s="3643">
        <v>44348</v>
      </c>
      <c r="I416" s="2918" t="s">
        <v>5616</v>
      </c>
      <c r="J416" s="2918" t="s">
        <v>5616</v>
      </c>
    </row>
    <row r="417" spans="1:10">
      <c r="A417" s="2917" t="s">
        <v>5417</v>
      </c>
      <c r="B417" s="2975" t="s">
        <v>6260</v>
      </c>
      <c r="C417" s="2918" t="s">
        <v>5476</v>
      </c>
      <c r="D417" s="2918" t="s">
        <v>5417</v>
      </c>
      <c r="E417" s="2936" t="s">
        <v>6261</v>
      </c>
      <c r="F417" s="2918" t="s">
        <v>27</v>
      </c>
      <c r="G417" s="2918" t="s">
        <v>5852</v>
      </c>
      <c r="H417" s="3643" t="s">
        <v>5417</v>
      </c>
      <c r="I417" s="2918" t="s">
        <v>5417</v>
      </c>
      <c r="J417" s="2918" t="s">
        <v>5417</v>
      </c>
    </row>
    <row r="418" spans="1:10">
      <c r="A418" s="2917" t="s">
        <v>5440</v>
      </c>
      <c r="B418" s="2918" t="s">
        <v>6262</v>
      </c>
      <c r="C418" s="2918" t="s">
        <v>5750</v>
      </c>
      <c r="D418" s="2918" t="s">
        <v>6263</v>
      </c>
      <c r="E418" s="2932" t="s">
        <v>6264</v>
      </c>
      <c r="F418" s="2918" t="s">
        <v>5748</v>
      </c>
      <c r="G418" s="2918" t="s">
        <v>5734</v>
      </c>
      <c r="H418" s="3643" t="s">
        <v>5417</v>
      </c>
      <c r="I418" s="2918" t="s">
        <v>5417</v>
      </c>
      <c r="J418" s="2918" t="s">
        <v>5417</v>
      </c>
    </row>
    <row r="419" spans="1:10">
      <c r="A419" s="2917" t="s">
        <v>5417</v>
      </c>
      <c r="B419" s="2975" t="s">
        <v>6265</v>
      </c>
      <c r="C419" s="2918" t="s">
        <v>5476</v>
      </c>
      <c r="D419" s="2918" t="s">
        <v>5417</v>
      </c>
      <c r="E419" s="2932" t="s">
        <v>6266</v>
      </c>
      <c r="F419" s="2918" t="s">
        <v>55</v>
      </c>
      <c r="G419" s="2918" t="s">
        <v>5417</v>
      </c>
      <c r="H419" s="3643">
        <v>44378</v>
      </c>
      <c r="I419" s="2918" t="s">
        <v>5479</v>
      </c>
      <c r="J419" s="2918" t="s">
        <v>5479</v>
      </c>
    </row>
    <row r="420" spans="1:10">
      <c r="A420" s="2917" t="s">
        <v>5396</v>
      </c>
      <c r="B420" s="2975" t="s">
        <v>6267</v>
      </c>
      <c r="C420" s="2918" t="s">
        <v>5510</v>
      </c>
      <c r="D420" s="2918" t="s">
        <v>6268</v>
      </c>
      <c r="E420" s="2936" t="s">
        <v>6269</v>
      </c>
      <c r="F420" s="2918" t="s">
        <v>27</v>
      </c>
      <c r="G420" s="2918" t="s">
        <v>5852</v>
      </c>
      <c r="H420" s="3643" t="s">
        <v>6270</v>
      </c>
      <c r="I420" s="2918" t="s">
        <v>5417</v>
      </c>
      <c r="J420" s="2918" t="s">
        <v>5417</v>
      </c>
    </row>
    <row r="421" spans="1:10">
      <c r="A421" s="2917" t="s">
        <v>5396</v>
      </c>
      <c r="B421" s="2918" t="s">
        <v>6271</v>
      </c>
      <c r="C421" s="2918" t="s">
        <v>5417</v>
      </c>
      <c r="D421" s="2918" t="s">
        <v>5417</v>
      </c>
      <c r="E421" s="2936" t="s">
        <v>6272</v>
      </c>
      <c r="F421" s="2918" t="s">
        <v>56</v>
      </c>
      <c r="G421" s="2918" t="s">
        <v>5856</v>
      </c>
      <c r="H421" s="3643" t="s">
        <v>5417</v>
      </c>
      <c r="I421" s="2918" t="s">
        <v>5417</v>
      </c>
      <c r="J421" s="2918" t="s">
        <v>5417</v>
      </c>
    </row>
    <row r="422" spans="1:10">
      <c r="A422" s="2917" t="s">
        <v>5759</v>
      </c>
      <c r="B422" s="2977" t="s">
        <v>6273</v>
      </c>
      <c r="C422" s="2918" t="s">
        <v>6274</v>
      </c>
      <c r="D422" s="2918"/>
      <c r="E422" s="2919" t="s">
        <v>6275</v>
      </c>
      <c r="F422" s="2918" t="s">
        <v>47</v>
      </c>
      <c r="G422" s="2918" t="s">
        <v>5787</v>
      </c>
      <c r="H422" s="3643" t="s">
        <v>5554</v>
      </c>
      <c r="I422" s="2918"/>
      <c r="J422" s="2918"/>
    </row>
    <row r="423" spans="1:10">
      <c r="A423" s="2917" t="s">
        <v>5396</v>
      </c>
      <c r="B423" s="2918" t="s">
        <v>6276</v>
      </c>
      <c r="C423" s="2918" t="s">
        <v>5476</v>
      </c>
      <c r="D423" s="2918" t="s">
        <v>5417</v>
      </c>
      <c r="E423" s="2936" t="s">
        <v>6277</v>
      </c>
      <c r="F423" s="2918" t="s">
        <v>5928</v>
      </c>
      <c r="G423" s="2918" t="s">
        <v>5409</v>
      </c>
      <c r="H423" s="3643" t="s">
        <v>452</v>
      </c>
      <c r="I423" s="2918" t="s">
        <v>5417</v>
      </c>
      <c r="J423" s="2918" t="s">
        <v>5417</v>
      </c>
    </row>
    <row r="424" spans="1:10">
      <c r="A424" s="2917" t="s">
        <v>5402</v>
      </c>
      <c r="B424" s="2918" t="s">
        <v>6278</v>
      </c>
      <c r="C424" s="2918" t="s">
        <v>5476</v>
      </c>
      <c r="D424" s="2918" t="s">
        <v>5417</v>
      </c>
      <c r="E424" s="2936" t="s">
        <v>6279</v>
      </c>
      <c r="F424" s="2918" t="s">
        <v>5928</v>
      </c>
      <c r="G424" s="2918" t="s">
        <v>5409</v>
      </c>
      <c r="H424" s="3643" t="s">
        <v>452</v>
      </c>
      <c r="I424" s="2918" t="s">
        <v>5417</v>
      </c>
      <c r="J424" s="2918" t="s">
        <v>5417</v>
      </c>
    </row>
    <row r="425" spans="1:10">
      <c r="A425" s="2917" t="s">
        <v>5417</v>
      </c>
      <c r="B425" s="2918" t="s">
        <v>6280</v>
      </c>
      <c r="C425" s="2918" t="s">
        <v>5476</v>
      </c>
      <c r="D425" s="2918" t="s">
        <v>5417</v>
      </c>
      <c r="E425" s="2932" t="s">
        <v>6281</v>
      </c>
      <c r="F425" s="2918" t="s">
        <v>55</v>
      </c>
      <c r="G425" s="2918" t="s">
        <v>5492</v>
      </c>
      <c r="H425" s="3643" t="s">
        <v>5417</v>
      </c>
      <c r="I425" s="2918" t="s">
        <v>5417</v>
      </c>
      <c r="J425" s="2918" t="s">
        <v>5417</v>
      </c>
    </row>
    <row r="426" spans="1:10">
      <c r="A426" s="2917" t="s">
        <v>5417</v>
      </c>
      <c r="B426" s="2918" t="s">
        <v>6282</v>
      </c>
      <c r="C426" s="2918" t="s">
        <v>5476</v>
      </c>
      <c r="D426" s="2918" t="s">
        <v>6283</v>
      </c>
      <c r="E426" s="2932" t="s">
        <v>6284</v>
      </c>
      <c r="F426" s="2918" t="s">
        <v>6285</v>
      </c>
      <c r="G426" s="2918" t="s">
        <v>5417</v>
      </c>
      <c r="H426" s="3643" t="s">
        <v>5417</v>
      </c>
      <c r="I426" s="2918" t="s">
        <v>5417</v>
      </c>
      <c r="J426" s="2918" t="s">
        <v>5417</v>
      </c>
    </row>
    <row r="427" spans="1:10">
      <c r="A427" s="2917" t="s">
        <v>5417</v>
      </c>
      <c r="B427" s="2918" t="s">
        <v>6286</v>
      </c>
      <c r="C427" s="2918" t="s">
        <v>5476</v>
      </c>
      <c r="D427" s="2918" t="s">
        <v>5417</v>
      </c>
      <c r="E427" s="2932" t="s">
        <v>6287</v>
      </c>
      <c r="F427" s="2918" t="s">
        <v>6285</v>
      </c>
      <c r="G427" s="2918" t="s">
        <v>5417</v>
      </c>
      <c r="H427" s="3643" t="s">
        <v>5417</v>
      </c>
      <c r="I427" s="2918" t="s">
        <v>5417</v>
      </c>
      <c r="J427" s="2918" t="s">
        <v>5417</v>
      </c>
    </row>
    <row r="428" spans="1:10">
      <c r="A428" s="2917" t="s">
        <v>5417</v>
      </c>
      <c r="B428" s="2918" t="s">
        <v>6288</v>
      </c>
      <c r="C428" s="2918" t="s">
        <v>5476</v>
      </c>
      <c r="D428" s="2918" t="s">
        <v>6283</v>
      </c>
      <c r="E428" s="2932" t="s">
        <v>6289</v>
      </c>
      <c r="F428" s="2918" t="s">
        <v>16</v>
      </c>
      <c r="G428" s="2918" t="s">
        <v>5416</v>
      </c>
      <c r="H428" s="3643" t="s">
        <v>5417</v>
      </c>
      <c r="I428" s="2918" t="s">
        <v>5417</v>
      </c>
      <c r="J428" s="2918" t="s">
        <v>5417</v>
      </c>
    </row>
    <row r="429" spans="1:10">
      <c r="A429" s="2917" t="s">
        <v>5417</v>
      </c>
      <c r="B429" s="2918" t="s">
        <v>6290</v>
      </c>
      <c r="C429" s="2918" t="s">
        <v>5610</v>
      </c>
      <c r="D429" s="2918" t="s">
        <v>5417</v>
      </c>
      <c r="E429" s="2932" t="s">
        <v>6291</v>
      </c>
      <c r="F429" s="2918" t="s">
        <v>6220</v>
      </c>
      <c r="G429" s="2918" t="s">
        <v>5417</v>
      </c>
      <c r="H429" s="3643" t="s">
        <v>5417</v>
      </c>
      <c r="I429" s="2918" t="s">
        <v>5417</v>
      </c>
      <c r="J429" s="2918" t="s">
        <v>5417</v>
      </c>
    </row>
    <row r="430" spans="1:10">
      <c r="A430" s="2917" t="s">
        <v>6292</v>
      </c>
      <c r="B430" s="2918" t="s">
        <v>6293</v>
      </c>
      <c r="C430" s="2918" t="s">
        <v>6294</v>
      </c>
      <c r="D430" s="2918" t="s">
        <v>6295</v>
      </c>
      <c r="E430" s="2932" t="s">
        <v>6296</v>
      </c>
      <c r="F430" s="2918" t="s">
        <v>5913</v>
      </c>
      <c r="G430" s="2918" t="s">
        <v>5905</v>
      </c>
      <c r="H430" s="3643" t="s">
        <v>452</v>
      </c>
      <c r="I430" s="2918" t="s">
        <v>5417</v>
      </c>
      <c r="J430" s="2918" t="s">
        <v>5417</v>
      </c>
    </row>
    <row r="431" spans="1:10">
      <c r="A431" s="2917" t="s">
        <v>6292</v>
      </c>
      <c r="B431" s="2918" t="s">
        <v>6297</v>
      </c>
      <c r="C431" s="2918" t="s">
        <v>5417</v>
      </c>
      <c r="D431" s="2918" t="s">
        <v>6298</v>
      </c>
      <c r="E431" s="2932" t="s">
        <v>6299</v>
      </c>
      <c r="F431" s="2918" t="s">
        <v>5913</v>
      </c>
      <c r="G431" s="2918" t="s">
        <v>5905</v>
      </c>
      <c r="H431" s="3643" t="s">
        <v>452</v>
      </c>
      <c r="I431" s="2918" t="s">
        <v>5417</v>
      </c>
      <c r="J431" s="2918" t="s">
        <v>5417</v>
      </c>
    </row>
    <row r="432" spans="1:10">
      <c r="A432" s="2917" t="s">
        <v>5464</v>
      </c>
      <c r="B432" s="2918" t="s">
        <v>6300</v>
      </c>
      <c r="C432" s="2918" t="s">
        <v>6301</v>
      </c>
      <c r="D432" s="2918" t="s">
        <v>6302</v>
      </c>
      <c r="E432" s="2932" t="s">
        <v>6303</v>
      </c>
      <c r="F432" s="2918" t="s">
        <v>6304</v>
      </c>
      <c r="G432" s="2918" t="s">
        <v>5416</v>
      </c>
      <c r="H432" s="3643">
        <v>43497</v>
      </c>
      <c r="I432" s="2918" t="s">
        <v>5607</v>
      </c>
      <c r="J432" s="2918" t="s">
        <v>5607</v>
      </c>
    </row>
    <row r="433" spans="1:10">
      <c r="A433" s="2917" t="s">
        <v>5396</v>
      </c>
      <c r="B433" s="2918" t="s">
        <v>6305</v>
      </c>
      <c r="C433" s="2918" t="s">
        <v>6306</v>
      </c>
      <c r="D433" s="2918" t="s">
        <v>5743</v>
      </c>
      <c r="E433" s="2932" t="s">
        <v>6307</v>
      </c>
      <c r="F433" s="2918" t="s">
        <v>6308</v>
      </c>
      <c r="G433" s="2918" t="s">
        <v>5933</v>
      </c>
      <c r="H433" s="3643">
        <v>43647</v>
      </c>
      <c r="I433" s="2918" t="s">
        <v>5607</v>
      </c>
      <c r="J433" s="2918" t="s">
        <v>5607</v>
      </c>
    </row>
    <row r="434" spans="1:10">
      <c r="A434" s="2917" t="s">
        <v>5396</v>
      </c>
      <c r="B434" s="2918" t="s">
        <v>6309</v>
      </c>
      <c r="C434" s="2918" t="s">
        <v>6075</v>
      </c>
      <c r="D434" s="2918" t="s">
        <v>5417</v>
      </c>
      <c r="E434" s="2936" t="s">
        <v>6310</v>
      </c>
      <c r="F434" s="2918" t="s">
        <v>56</v>
      </c>
      <c r="G434" s="2918" t="s">
        <v>5856</v>
      </c>
      <c r="H434" s="3643">
        <v>44348</v>
      </c>
      <c r="I434" s="2918" t="s">
        <v>5616</v>
      </c>
      <c r="J434" s="2918" t="s">
        <v>5616</v>
      </c>
    </row>
    <row r="435" spans="1:10">
      <c r="A435" s="2917" t="s">
        <v>5544</v>
      </c>
      <c r="B435" s="2975" t="s">
        <v>6311</v>
      </c>
      <c r="C435" s="2918" t="s">
        <v>5476</v>
      </c>
      <c r="D435" s="2918" t="s">
        <v>6312</v>
      </c>
      <c r="E435" s="2932" t="s">
        <v>6313</v>
      </c>
      <c r="F435" s="2918" t="s">
        <v>6314</v>
      </c>
      <c r="G435" s="2918" t="s">
        <v>5417</v>
      </c>
      <c r="H435" s="3643">
        <v>44378</v>
      </c>
      <c r="I435" s="2918" t="s">
        <v>5559</v>
      </c>
      <c r="J435" s="2918" t="s">
        <v>5559</v>
      </c>
    </row>
    <row r="436" spans="1:10">
      <c r="A436" s="2917" t="s">
        <v>5417</v>
      </c>
      <c r="B436" s="2918" t="s">
        <v>6315</v>
      </c>
      <c r="C436" s="2918" t="s">
        <v>5476</v>
      </c>
      <c r="D436" s="2918" t="s">
        <v>5417</v>
      </c>
      <c r="E436" s="2932" t="s">
        <v>6316</v>
      </c>
      <c r="F436" s="2918" t="s">
        <v>6317</v>
      </c>
      <c r="G436" s="2918" t="s">
        <v>5417</v>
      </c>
      <c r="H436" s="3643" t="s">
        <v>452</v>
      </c>
      <c r="I436" s="2918" t="s">
        <v>5417</v>
      </c>
      <c r="J436" s="2918" t="s">
        <v>5417</v>
      </c>
    </row>
    <row r="437" spans="1:10">
      <c r="A437" s="2917" t="s">
        <v>5396</v>
      </c>
      <c r="B437" s="2918" t="s">
        <v>6318</v>
      </c>
      <c r="C437" s="2918" t="s">
        <v>5820</v>
      </c>
      <c r="D437" s="2918" t="s">
        <v>5417</v>
      </c>
      <c r="E437" s="2932" t="s">
        <v>6319</v>
      </c>
      <c r="F437" s="2918" t="s">
        <v>5417</v>
      </c>
      <c r="G437" s="2918" t="s">
        <v>5417</v>
      </c>
      <c r="H437" s="3643" t="s">
        <v>5417</v>
      </c>
      <c r="I437" s="2918" t="s">
        <v>5417</v>
      </c>
      <c r="J437" s="2918" t="s">
        <v>5417</v>
      </c>
    </row>
    <row r="438" spans="1:10">
      <c r="A438" s="2917" t="s">
        <v>5402</v>
      </c>
      <c r="B438" s="2918" t="s">
        <v>6320</v>
      </c>
      <c r="C438" s="2918" t="s">
        <v>5412</v>
      </c>
      <c r="D438" s="2918" t="s">
        <v>5724</v>
      </c>
      <c r="E438" s="2932" t="s">
        <v>6321</v>
      </c>
      <c r="F438" s="2918" t="s">
        <v>5413</v>
      </c>
      <c r="G438" s="2918" t="s">
        <v>5706</v>
      </c>
      <c r="H438" s="3643">
        <v>43497</v>
      </c>
      <c r="I438" s="2918" t="s">
        <v>5607</v>
      </c>
      <c r="J438" s="2918" t="s">
        <v>5607</v>
      </c>
    </row>
    <row r="439" spans="1:10">
      <c r="A439" s="2917" t="s">
        <v>5402</v>
      </c>
      <c r="B439" s="2918" t="s">
        <v>6322</v>
      </c>
      <c r="C439" s="2918" t="s">
        <v>5412</v>
      </c>
      <c r="D439" s="2918" t="s">
        <v>6323</v>
      </c>
      <c r="E439" s="2932" t="s">
        <v>6324</v>
      </c>
      <c r="F439" s="2918" t="s">
        <v>5413</v>
      </c>
      <c r="G439" s="2918" t="s">
        <v>5414</v>
      </c>
      <c r="H439" s="3643">
        <v>43497</v>
      </c>
      <c r="I439" s="2918" t="s">
        <v>5607</v>
      </c>
      <c r="J439" s="2918" t="s">
        <v>5607</v>
      </c>
    </row>
    <row r="440" spans="1:10">
      <c r="A440" s="2917" t="s">
        <v>5396</v>
      </c>
      <c r="B440" s="2918" t="s">
        <v>6325</v>
      </c>
      <c r="C440" s="2918" t="s">
        <v>6326</v>
      </c>
      <c r="D440" s="2918" t="s">
        <v>5724</v>
      </c>
      <c r="E440" s="2936" t="s">
        <v>6327</v>
      </c>
      <c r="F440" s="2918" t="s">
        <v>5413</v>
      </c>
      <c r="G440" s="2918" t="s">
        <v>5706</v>
      </c>
      <c r="H440" s="3643">
        <v>43497</v>
      </c>
      <c r="I440" s="2918" t="s">
        <v>5607</v>
      </c>
      <c r="J440" s="2918" t="s">
        <v>5607</v>
      </c>
    </row>
    <row r="441" spans="1:10">
      <c r="A441" s="2917" t="s">
        <v>5469</v>
      </c>
      <c r="B441" s="2918" t="s">
        <v>6328</v>
      </c>
      <c r="C441" s="2918" t="s">
        <v>5412</v>
      </c>
      <c r="D441" s="2918" t="s">
        <v>5724</v>
      </c>
      <c r="E441" s="2936" t="s">
        <v>6329</v>
      </c>
      <c r="F441" s="2918" t="s">
        <v>5413</v>
      </c>
      <c r="G441" s="2918" t="s">
        <v>5706</v>
      </c>
      <c r="H441" s="3643">
        <v>43497</v>
      </c>
      <c r="I441" s="2918" t="s">
        <v>5607</v>
      </c>
      <c r="J441" s="2918" t="s">
        <v>5607</v>
      </c>
    </row>
    <row r="442" spans="1:10">
      <c r="A442" s="2917" t="s">
        <v>5396</v>
      </c>
      <c r="B442" s="2918" t="s">
        <v>6330</v>
      </c>
      <c r="C442" s="2918" t="s">
        <v>6331</v>
      </c>
      <c r="D442" s="2918" t="s">
        <v>5724</v>
      </c>
      <c r="E442" s="2936" t="s">
        <v>6332</v>
      </c>
      <c r="F442" s="2918" t="s">
        <v>5413</v>
      </c>
      <c r="G442" s="2918" t="s">
        <v>5706</v>
      </c>
      <c r="H442" s="3643">
        <v>43617</v>
      </c>
      <c r="I442" s="2918" t="s">
        <v>5607</v>
      </c>
      <c r="J442" s="2918" t="s">
        <v>5607</v>
      </c>
    </row>
    <row r="443" spans="1:10">
      <c r="A443" s="2917" t="s">
        <v>5464</v>
      </c>
      <c r="B443" s="2918" t="s">
        <v>6333</v>
      </c>
      <c r="C443" s="2918" t="s">
        <v>5510</v>
      </c>
      <c r="D443" s="2918" t="s">
        <v>6334</v>
      </c>
      <c r="E443" s="2932" t="s">
        <v>6335</v>
      </c>
      <c r="F443" s="2918" t="s">
        <v>5413</v>
      </c>
      <c r="G443" s="2918" t="s">
        <v>5414</v>
      </c>
      <c r="H443" s="3643">
        <v>43617</v>
      </c>
      <c r="I443" s="2918" t="s">
        <v>5607</v>
      </c>
      <c r="J443" s="2918" t="s">
        <v>5607</v>
      </c>
    </row>
    <row r="444" spans="1:10">
      <c r="A444" s="2917" t="s">
        <v>5544</v>
      </c>
      <c r="B444" s="2918" t="s">
        <v>6336</v>
      </c>
      <c r="C444" s="2918" t="s">
        <v>5476</v>
      </c>
      <c r="D444" s="2918" t="s">
        <v>6337</v>
      </c>
      <c r="E444" s="2919" t="s">
        <v>6338</v>
      </c>
      <c r="F444" s="2918" t="s">
        <v>27</v>
      </c>
      <c r="G444" s="2918" t="s">
        <v>5852</v>
      </c>
      <c r="H444" s="3643" t="s">
        <v>5554</v>
      </c>
      <c r="I444" s="2918" t="s">
        <v>5417</v>
      </c>
      <c r="J444" s="2918" t="s">
        <v>5417</v>
      </c>
    </row>
    <row r="445" spans="1:10">
      <c r="A445" s="2917" t="s">
        <v>5396</v>
      </c>
      <c r="B445" s="2918" t="s">
        <v>6210</v>
      </c>
      <c r="C445" s="2918" t="s">
        <v>6339</v>
      </c>
      <c r="D445" s="2918" t="s">
        <v>6340</v>
      </c>
      <c r="E445" s="2932" t="s">
        <v>6341</v>
      </c>
      <c r="F445" s="2918" t="s">
        <v>4</v>
      </c>
      <c r="G445" s="2918" t="s">
        <v>5454</v>
      </c>
      <c r="H445" s="3643">
        <v>44652</v>
      </c>
      <c r="I445" s="2918" t="s">
        <v>5483</v>
      </c>
      <c r="J445" s="2918" t="s">
        <v>5483</v>
      </c>
    </row>
    <row r="446" spans="1:10">
      <c r="A446" s="2917" t="s">
        <v>5396</v>
      </c>
      <c r="B446" s="2918" t="s">
        <v>6342</v>
      </c>
      <c r="C446" s="2918" t="s">
        <v>5631</v>
      </c>
      <c r="D446" s="2918" t="s">
        <v>6343</v>
      </c>
      <c r="E446" s="2936" t="s">
        <v>6344</v>
      </c>
      <c r="F446" s="2918" t="s">
        <v>5966</v>
      </c>
      <c r="G446" s="2918" t="s">
        <v>5959</v>
      </c>
      <c r="H446" s="3643">
        <v>44317</v>
      </c>
      <c r="I446" s="2918" t="s">
        <v>5616</v>
      </c>
      <c r="J446" s="2918" t="s">
        <v>5474</v>
      </c>
    </row>
    <row r="447" spans="1:10">
      <c r="A447" s="2917" t="s">
        <v>5544</v>
      </c>
      <c r="B447" s="2918" t="s">
        <v>6345</v>
      </c>
      <c r="C447" s="2918" t="s">
        <v>5476</v>
      </c>
      <c r="D447" s="2918" t="s">
        <v>5953</v>
      </c>
      <c r="E447" s="2936" t="s">
        <v>6346</v>
      </c>
      <c r="F447" s="2918" t="s">
        <v>39</v>
      </c>
      <c r="G447" s="2918" t="s">
        <v>5903</v>
      </c>
      <c r="H447" s="3643" t="s">
        <v>5417</v>
      </c>
      <c r="I447" s="2918" t="s">
        <v>5417</v>
      </c>
      <c r="J447" s="2918"/>
    </row>
    <row r="448" spans="1:10">
      <c r="A448" s="2917" t="s">
        <v>5396</v>
      </c>
      <c r="B448" s="2918" t="s">
        <v>6347</v>
      </c>
      <c r="C448" s="2918" t="s">
        <v>5510</v>
      </c>
      <c r="D448" s="2918" t="s">
        <v>6348</v>
      </c>
      <c r="E448" s="2932" t="s">
        <v>6349</v>
      </c>
      <c r="F448" s="2918" t="s">
        <v>5913</v>
      </c>
      <c r="G448" s="2918" t="s">
        <v>5905</v>
      </c>
      <c r="H448" s="3643" t="s">
        <v>452</v>
      </c>
      <c r="I448" s="2918" t="s">
        <v>5417</v>
      </c>
      <c r="J448" s="2918" t="s">
        <v>5417</v>
      </c>
    </row>
  </sheetData>
  <autoFilter ref="A368:J368" xr:uid="{83B79F69-DB47-45F5-A19A-9A62B2B322BB}">
    <sortState xmlns:xlrd2="http://schemas.microsoft.com/office/spreadsheetml/2017/richdata2" ref="A369:J412">
      <sortCondition ref="F368"/>
    </sortState>
  </autoFilter>
  <hyperlinks>
    <hyperlink ref="E21" r:id="rId1" xr:uid="{1E3AE1E2-C9E8-41F8-916B-5DF679AFE575}"/>
    <hyperlink ref="E22" r:id="rId2" xr:uid="{756C289A-946C-4B41-BB0B-9433AB912AD2}"/>
    <hyperlink ref="E23" r:id="rId3" xr:uid="{6B8337FF-267A-4F87-978C-C22D104A7EF3}"/>
    <hyperlink ref="E28" r:id="rId4" xr:uid="{28F5899A-2FC4-4A55-81DF-2B7B5A6BB952}"/>
    <hyperlink ref="E445" r:id="rId5" xr:uid="{0F21F70E-098D-4436-B45A-1FC9CBD22D5F}"/>
    <hyperlink ref="E29" r:id="rId6" xr:uid="{BF36A535-6242-43D7-BCC9-E874AD5A2CF7}"/>
    <hyperlink ref="E27" r:id="rId7" xr:uid="{2A108DFB-37A6-4FBA-A892-4614FD195EA3}"/>
    <hyperlink ref="E36" r:id="rId8" xr:uid="{96731BB6-97DF-41AE-A576-E30A7210BCCC}"/>
    <hyperlink ref="E37" r:id="rId9" xr:uid="{BCDCEC01-72EF-452E-9467-E0FB9FA343C5}"/>
    <hyperlink ref="E425" r:id="rId10" xr:uid="{C052BC82-0AEF-491D-8D44-D477E5A30FD0}"/>
    <hyperlink ref="E426" r:id="rId11" xr:uid="{57CEA537-EC59-4E06-9E0F-EFA84C11AFFA}"/>
    <hyperlink ref="E427" r:id="rId12" xr:uid="{C31DF208-616A-4501-BDE3-A041D95822C9}"/>
    <hyperlink ref="E42" r:id="rId13" xr:uid="{9CEC76D8-85C4-49AF-B9BB-5180ED98BF0E}"/>
    <hyperlink ref="E419" r:id="rId14" xr:uid="{9FD1D6BA-509B-4F0C-A9C8-0698EF513BB3}"/>
    <hyperlink ref="E48" r:id="rId15" xr:uid="{65F90F88-A32A-45D0-BE9A-6B2FA1133DC8}"/>
    <hyperlink ref="E43" r:id="rId16" xr:uid="{31D6EF2B-83BB-4BB6-9A37-94C2B52AEC5E}"/>
    <hyperlink ref="E52" r:id="rId17" xr:uid="{3E4BEA37-3092-4551-AD59-CC53CC4CCD82}"/>
    <hyperlink ref="E53" r:id="rId18" xr:uid="{9C222FFF-E779-4ACD-B5CE-4F60E9B8EE14}"/>
    <hyperlink ref="E435" r:id="rId19" xr:uid="{B1B4BE08-EA4C-4B32-B768-E9E7B9314C2A}"/>
    <hyperlink ref="E65" r:id="rId20" xr:uid="{89EA6829-30FE-4D40-9C10-374D10BCFE01}"/>
    <hyperlink ref="E66" r:id="rId21" xr:uid="{77AA1805-89FB-4553-83A8-86C7B2F4E280}"/>
    <hyperlink ref="E61" r:id="rId22" xr:uid="{C02B5931-4B89-4AC0-8D07-239FCCD2ED68}"/>
    <hyperlink ref="E64" r:id="rId23" xr:uid="{5BCC4715-D6C8-4E61-BA51-52D8A93FC46F}"/>
    <hyperlink ref="E73" r:id="rId24" xr:uid="{62AD2241-A65B-49C4-A6FE-8F27C6991FE0}"/>
    <hyperlink ref="E74" r:id="rId25" xr:uid="{0146B341-197F-4BEE-8BD4-B144B2B99D8E}"/>
    <hyperlink ref="E79" r:id="rId26" xr:uid="{11F60EB8-9C96-4D49-8876-483EC18178CD}"/>
    <hyperlink ref="E80" r:id="rId27" xr:uid="{59D77849-CF9F-4AF0-8953-071F768C3BC9}"/>
    <hyperlink ref="E82" r:id="rId28" xr:uid="{CEDD5A3E-7B64-4094-AAC5-14A6A39BC4E6}"/>
    <hyperlink ref="E83" r:id="rId29" xr:uid="{E1CA0B6F-41F0-408D-A5CD-EA838E84BA22}"/>
    <hyperlink ref="E84" r:id="rId30" xr:uid="{8752B808-0D9C-415B-966F-43F9E3924C4D}"/>
    <hyperlink ref="E89" r:id="rId31" xr:uid="{15E96439-6428-4027-BAE8-C84CB56C25EC}"/>
    <hyperlink ref="E96" r:id="rId32" xr:uid="{DA70F8AB-B348-4EAD-A14D-6A51278D3BA0}"/>
    <hyperlink ref="E97" r:id="rId33" xr:uid="{2BE60009-000E-4719-B418-870FAEC0BA1D}"/>
    <hyperlink ref="E95" r:id="rId34" xr:uid="{49A3ED97-57D3-4366-9066-F97917D28B11}"/>
    <hyperlink ref="E101" r:id="rId35" xr:uid="{F09E3528-204B-41FB-AE50-A8268CACBE64}"/>
    <hyperlink ref="E102" r:id="rId36" xr:uid="{1AC8D014-4FF9-4015-906F-A20F11B5A1C0}"/>
    <hyperlink ref="E103" r:id="rId37" xr:uid="{C24FF03F-E9B2-46EF-9350-64905841B5F8}"/>
    <hyperlink ref="E104" r:id="rId38" xr:uid="{C9D10CB1-A760-45CB-BBFB-7A4D0BF68B52}"/>
    <hyperlink ref="E107" r:id="rId39" xr:uid="{6A9DFDFA-7E5A-4B0C-99B1-46A223627D7C}"/>
    <hyperlink ref="E108" r:id="rId40" xr:uid="{3A7ADC2D-5825-40C2-A4B8-CD8609DFDDBE}"/>
    <hyperlink ref="E109" r:id="rId41" xr:uid="{6B6EAE74-EE7D-4040-A610-A6755CF97037}"/>
    <hyperlink ref="E110" r:id="rId42" xr:uid="{964AE8A0-1B60-4638-AC5F-F7EE25E3921E}"/>
    <hyperlink ref="E111" r:id="rId43" xr:uid="{7CCFCB84-678E-4AAE-8D68-F146B4F4DA0F}"/>
    <hyperlink ref="E112" r:id="rId44" xr:uid="{485B05D9-BEEA-4929-92E0-EA57B71B24A8}"/>
    <hyperlink ref="E428" r:id="rId45" xr:uid="{25913CB9-E334-4068-B40D-F80F33A741F5}"/>
    <hyperlink ref="E124" r:id="rId46" xr:uid="{0FC2F381-CB57-43F9-84D3-8F1C2709AAAB}"/>
    <hyperlink ref="E429" r:id="rId47" xr:uid="{2B4843B8-A095-464D-8987-0E0E47F0582F}"/>
    <hyperlink ref="E131" r:id="rId48" xr:uid="{6C5CA67A-CC5F-4309-AEC9-EE37FD8DD276}"/>
    <hyperlink ref="E132" r:id="rId49" xr:uid="{7B72F7DF-974D-4FA3-8BAA-B6B381D80DDD}"/>
    <hyperlink ref="E438" r:id="rId50" xr:uid="{F6A77848-96C1-4B58-B0CE-A5E89BB450BB}"/>
    <hyperlink ref="E439" r:id="rId51" xr:uid="{0190C9F2-E5D0-4691-9339-03514F6FC063}"/>
    <hyperlink ref="E432" r:id="rId52" xr:uid="{5772B552-C213-4012-BA44-4A85E8B8BF1B}"/>
    <hyperlink ref="E137" r:id="rId53" xr:uid="{2C312E7B-D7FD-4412-A46A-D9B3FCF7D220}"/>
    <hyperlink ref="E443" r:id="rId54" xr:uid="{0FB66AA5-3881-481C-A16A-9DA88A6B2671}"/>
    <hyperlink ref="E143" r:id="rId55" xr:uid="{BC46E58E-5BC4-4B24-9D99-BE43B73B239F}"/>
    <hyperlink ref="E144" r:id="rId56" xr:uid="{BD31B7B5-EE0A-4126-88E5-DADC26EE5E75}"/>
    <hyperlink ref="E150" r:id="rId57" xr:uid="{397F1E32-6C2A-4792-8F23-5BC327A00509}"/>
    <hyperlink ref="E156" r:id="rId58" xr:uid="{C81F41A9-15AC-4E2D-BB6A-89569C792AAD}"/>
    <hyperlink ref="E433" r:id="rId59" xr:uid="{216D427C-1389-4375-A9F4-587CDDDC0645}"/>
    <hyperlink ref="E166" r:id="rId60" xr:uid="{4C1131E0-E3A6-4506-900A-574412F6AE76}"/>
    <hyperlink ref="E167" r:id="rId61" xr:uid="{3E88778F-2243-4F94-8953-E3F60932EEC5}"/>
    <hyperlink ref="E168" r:id="rId62" xr:uid="{9B3860C9-10B3-44CC-9F5C-7A6B0C83F3A9}"/>
    <hyperlink ref="E169" r:id="rId63" xr:uid="{C55B1796-2ADF-4F0E-99A6-408D88A32CD9}"/>
    <hyperlink ref="E178" r:id="rId64" xr:uid="{FB012C5C-9C88-4820-9B64-15919F71FC1C}"/>
    <hyperlink ref="E177" r:id="rId65" xr:uid="{61F1ED3E-5950-4B4D-AA62-22F99E0DB08F}"/>
    <hyperlink ref="E418" r:id="rId66" xr:uid="{55918EC7-3EE3-45B1-844C-0B684BE5235E}"/>
    <hyperlink ref="E189" r:id="rId67" xr:uid="{6060355C-F29A-440D-B45B-D1C2A1B2BB99}"/>
    <hyperlink ref="E190" r:id="rId68" xr:uid="{891B2402-307C-420A-87B8-4BC1518BFF68}"/>
    <hyperlink ref="E192" r:id="rId69" xr:uid="{B011CE2A-EBD0-402F-8EF6-EFF91F284CE0}"/>
    <hyperlink ref="E193" r:id="rId70" xr:uid="{95D63779-AFC2-4095-B682-3A23D548D7F6}"/>
    <hyperlink ref="E194" r:id="rId71" xr:uid="{1F355A97-75A3-4D66-BE95-D142F7301502}"/>
    <hyperlink ref="E197" r:id="rId72" xr:uid="{48CBEB66-D36A-49BF-A352-3B384AE23432}"/>
    <hyperlink ref="E436" r:id="rId73" xr:uid="{4E297135-1125-477A-BC03-F016632A7B2B}"/>
    <hyperlink ref="E198" r:id="rId74" xr:uid="{89CA898D-525F-4FEC-80E5-FE585935F001}"/>
    <hyperlink ref="E212" r:id="rId75" xr:uid="{4B33E5FB-DF31-492E-86C3-C7EEF74299C5}"/>
    <hyperlink ref="E215" r:id="rId76" xr:uid="{D3A179B1-D51B-4635-A9EB-A6C2BC72DD96}"/>
    <hyperlink ref="E448" r:id="rId77" xr:uid="{9BCB8038-F8B3-426F-A333-F80E7A4635A2}"/>
    <hyperlink ref="E430" r:id="rId78" xr:uid="{F359D12A-E43C-47C1-B654-4036F0B1C32A}"/>
    <hyperlink ref="E431" r:id="rId79" xr:uid="{4DC19228-A680-48D7-9556-CF90B8705345}"/>
    <hyperlink ref="E226" r:id="rId80" xr:uid="{02BA4DC7-0908-4A17-B69B-05A89CD5435B}"/>
    <hyperlink ref="E227" r:id="rId81" xr:uid="{E78774D9-9D54-4953-A2E2-33DC6D12B948}"/>
    <hyperlink ref="E238" r:id="rId82" xr:uid="{64E308D6-2770-493D-8F93-40F0247DEB99}"/>
    <hyperlink ref="E239" r:id="rId83" xr:uid="{B28DBF1A-15CF-4B4D-AA72-ACD5B88E1A08}"/>
    <hyperlink ref="E268" r:id="rId84" xr:uid="{E1ACFBB0-D733-4374-8D94-FEE8B9A3313C}"/>
    <hyperlink ref="E276" r:id="rId85" xr:uid="{2C14487D-BCEF-4619-B115-C5B06F09C8B3}"/>
    <hyperlink ref="E277" r:id="rId86" xr:uid="{79A56568-272C-4A56-B346-78F7F1CF851D}"/>
    <hyperlink ref="E278" r:id="rId87" xr:uid="{123EA942-40EE-448C-9C15-D53AFFA65623}"/>
    <hyperlink ref="E279" r:id="rId88" xr:uid="{0AA6AA83-8E53-4487-87A0-0795DBF06896}"/>
    <hyperlink ref="E289" r:id="rId89" xr:uid="{DB58A767-7FA6-4435-B33E-F3AC636F4308}"/>
    <hyperlink ref="E337" r:id="rId90" xr:uid="{73361689-BF91-4141-8EF4-ED8A8A4E7C16}"/>
    <hyperlink ref="E437" r:id="rId91" xr:uid="{D987063C-4CF9-4DCB-94D3-4C6CAAB11C22}"/>
    <hyperlink ref="E351" r:id="rId92" xr:uid="{9875B68A-0AB8-4011-8EE0-6C9A83F9EAA8}"/>
    <hyperlink ref="E365" r:id="rId93" xr:uid="{0F45E8D8-F1A3-4D8D-9AE3-3FB44F03B9F6}"/>
    <hyperlink ref="E444" r:id="rId94" xr:uid="{0F008D74-8F00-49DE-9366-C9814CA62571}"/>
    <hyperlink ref="E234" r:id="rId95" xr:uid="{6F8BE7E9-B4C2-4D13-9142-87F85345C3EA}"/>
    <hyperlink ref="E38" r:id="rId96" xr:uid="{55066D70-671E-4120-AF88-E083D20ED293}"/>
    <hyperlink ref="E81" r:id="rId97" xr:uid="{370684B6-BD27-4B9B-BEA0-B84DD606BE2B}"/>
    <hyperlink ref="E4" r:id="rId98" xr:uid="{7532456A-3E10-41A9-AD13-5D2282AFBA77}"/>
    <hyperlink ref="E332" r:id="rId99" xr:uid="{DD9A96DC-8DC0-4233-BDB0-A70E1EEA5F0A}"/>
    <hyperlink ref="E333" r:id="rId100" xr:uid="{BB870341-B515-4539-B395-270198446479}"/>
    <hyperlink ref="E6" r:id="rId101" xr:uid="{FA4C0516-5D3B-420B-B2AB-626CED05523B}"/>
    <hyperlink ref="E199" r:id="rId102" xr:uid="{DADAB2D8-E62C-4BE3-AABC-59066119303D}"/>
    <hyperlink ref="E290" r:id="rId103" xr:uid="{48D327D6-2189-4412-A402-510F3037739A}"/>
    <hyperlink ref="E174" r:id="rId104" xr:uid="{A034F567-1528-4748-9158-F51E890CA97D}"/>
    <hyperlink ref="E184" r:id="rId105" xr:uid="{6919737A-920B-42F2-B5A1-500CCBB19EE7}"/>
    <hyperlink ref="E422" r:id="rId106" xr:uid="{9102B711-3006-418D-8A25-CFF216D2965D}"/>
    <hyperlink ref="E216" r:id="rId107" xr:uid="{71E72B97-28ED-4824-841B-7BFE89F0ADCC}"/>
    <hyperlink ref="E149" r:id="rId108" xr:uid="{D89D5F72-404D-4F32-AB85-0095DE4FAAB8}"/>
    <hyperlink ref="E232" r:id="rId109" xr:uid="{1F9E6F5B-92A8-4D8E-AAA0-D980C1D3F4FA}"/>
    <hyperlink ref="E326" r:id="rId110" xr:uid="{8089155B-D116-4021-9ADD-5DE304A1E998}"/>
    <hyperlink ref="E320" r:id="rId111" xr:uid="{25A6AC63-B002-4227-8D7A-40410A462961}"/>
    <hyperlink ref="E160" r:id="rId112" xr:uid="{3826CDDD-6D45-4CBA-815B-16FA6CF1D1F7}"/>
    <hyperlink ref="E161" r:id="rId113" xr:uid="{9ED18D8A-2723-4CDF-835F-624C0D2ABF5B}"/>
    <hyperlink ref="E157" r:id="rId114" xr:uid="{14BEEE22-ECC7-43F9-83CB-D2EC8C472DD3}"/>
    <hyperlink ref="E158" r:id="rId115" xr:uid="{8728C1A4-DC09-4C84-98E3-4901A41F1997}"/>
    <hyperlink ref="E162" r:id="rId116" xr:uid="{93CEAB32-2BE7-4898-A046-B6F68219A92E}"/>
    <hyperlink ref="E340" r:id="rId117" xr:uid="{FD8B0F2D-7797-41B3-818C-B0EB87838430}"/>
    <hyperlink ref="E322" r:id="rId118" xr:uid="{36205F99-D337-4BE0-9372-D46DC8BEBAF9}"/>
    <hyperlink ref="E323" r:id="rId119" xr:uid="{ECE79F21-DD0D-4E77-98AA-8320A11905EE}"/>
    <hyperlink ref="E324" r:id="rId120" xr:uid="{64CEE3CF-6C86-4551-A9F9-6A4A811084C2}"/>
    <hyperlink ref="E352" r:id="rId121" xr:uid="{932CB4E9-0E96-4C36-BC21-3830AEB61E1E}"/>
    <hyperlink ref="E200" r:id="rId122" display="mailto:John.Edney@police.vic.gov.au" xr:uid="{5774EB75-6432-4F62-B7FF-8F0B08B7C10F}"/>
    <hyperlink ref="E30" r:id="rId123" xr:uid="{EF0F804D-4C5B-4FC2-B4A1-F3AB00D78AFA}"/>
    <hyperlink ref="E31" r:id="rId124" xr:uid="{D7816FED-B866-4F31-9DBC-F3B027E30A59}"/>
    <hyperlink ref="E330" r:id="rId125" xr:uid="{36AF9C00-8BE3-4006-8252-5704E967C296}"/>
    <hyperlink ref="E329" r:id="rId126" xr:uid="{9C45CF54-0AB1-41B8-825A-B755DFAFB361}"/>
    <hyperlink ref="E325" r:id="rId127" xr:uid="{167D70C9-2AE2-4B98-A67E-C0304FF6C4D1}"/>
    <hyperlink ref="E5" r:id="rId128" xr:uid="{A3765B1D-5683-4947-965D-1BEE0177C857}"/>
    <hyperlink ref="E60" r:id="rId129" xr:uid="{BD39E797-66AE-4CFC-B2B2-F3A17BB991BE}"/>
    <hyperlink ref="E366" r:id="rId130" xr:uid="{A7AC530D-00EB-425B-A529-06EE3FEAAEA3}"/>
    <hyperlink ref="E180" r:id="rId131" xr:uid="{D62D4D2A-BA27-4D6B-9DF4-60B07B837B91}"/>
    <hyperlink ref="E139" r:id="rId132" xr:uid="{8DE44AFA-65C6-49DF-9ABF-86A1AA343719}"/>
    <hyperlink ref="E170" r:id="rId133" xr:uid="{5828E2E7-1842-4F9B-A0B3-24E605C1153D}"/>
    <hyperlink ref="E205" r:id="rId134" xr:uid="{03E57DF4-3559-4DEB-8F96-103C9D1BCB76}"/>
    <hyperlink ref="E201" r:id="rId135" xr:uid="{3486405F-24AE-480E-B2D9-E9289F73663F}"/>
    <hyperlink ref="E206" r:id="rId136" xr:uid="{AF37C2B5-1A2C-4F38-8A36-51911889E01D}"/>
    <hyperlink ref="E203" r:id="rId137" xr:uid="{1FEC8A48-9DE2-4CD4-AF84-8C4236E4AF3E}"/>
    <hyperlink ref="E207" r:id="rId138" xr:uid="{E42802FD-1F8A-4732-812C-8000831A8C3F}"/>
    <hyperlink ref="E202" r:id="rId139" xr:uid="{D4590C28-625E-4677-9B4F-C681CCEC509F}"/>
    <hyperlink ref="E136" r:id="rId140" xr:uid="{9337D503-1A0A-4D35-A580-02635DAC23C0}"/>
    <hyperlink ref="E130" r:id="rId141" xr:uid="{B51A1FF6-6DC4-44A0-B7DF-E77F6F0E1923}"/>
    <hyperlink ref="E303" r:id="rId142" xr:uid="{3295962C-39E3-4DB2-B531-13B84E9FAEF4}"/>
    <hyperlink ref="E257" r:id="rId143" xr:uid="{1264F5EC-222F-4A69-B8FE-A05599BBAF13}"/>
    <hyperlink ref="E138" r:id="rId144" xr:uid="{E00643F0-6B92-4016-85A1-6B4638A5A7E4}"/>
    <hyperlink ref="E14" r:id="rId145" xr:uid="{71A55789-A32F-4017-9EAF-75BE32648B42}"/>
    <hyperlink ref="E16" r:id="rId146" xr:uid="{E0F43DDA-2E37-4F3B-AECD-D05D7A134D1E}"/>
    <hyperlink ref="E12" r:id="rId147" xr:uid="{363B956E-046B-4056-A62B-77CDF7852722}"/>
    <hyperlink ref="E13" r:id="rId148" xr:uid="{02A50FD2-2041-4386-BD38-F4B0ED6E5A50}"/>
    <hyperlink ref="E222" r:id="rId149" xr:uid="{2E2399E3-8BEF-4D05-92D0-32E13E3C0875}"/>
    <hyperlink ref="E260" r:id="rId150" xr:uid="{7D76F4B6-7360-42FA-80FD-50EA86058538}"/>
    <hyperlink ref="E259" r:id="rId151" xr:uid="{6CF2BFB9-8E04-4A5C-982F-50A7D4A0B877}"/>
    <hyperlink ref="E17" r:id="rId152" xr:uid="{71CCE575-73E3-4744-8209-9DAFB84ECB1D}"/>
    <hyperlink ref="E69" r:id="rId153" xr:uid="{B9A97A9E-F9A8-41EC-AE0A-0781860EB460}"/>
    <hyperlink ref="E44" r:id="rId154" xr:uid="{E5A04E1C-5BF5-4C02-9BA2-14CB2C1FFE23}"/>
    <hyperlink ref="E46" r:id="rId155" xr:uid="{6D80877E-754B-43CB-BD4F-AE15BBB9EF71}"/>
    <hyperlink ref="E68" r:id="rId156" xr:uid="{C562D278-0A00-4E2E-99D8-F87E68AA01D6}"/>
    <hyperlink ref="E47" r:id="rId157" xr:uid="{F66EF275-7C02-480F-99D2-0BC2AF163765}"/>
    <hyperlink ref="E15" r:id="rId158" xr:uid="{32DC2D9F-0054-45C3-968E-9CFBFFECBF3F}"/>
    <hyperlink ref="E45" r:id="rId159" xr:uid="{C8CDB08B-8F82-40AF-AAA6-82BD6DE20C6E}"/>
    <hyperlink ref="E328" r:id="rId160" xr:uid="{D01A872C-26B0-4918-B342-21A893E0C40D}"/>
    <hyperlink ref="E183" r:id="rId161" xr:uid="{9170F496-319F-4E64-A44F-506F04A9EB53}"/>
    <hyperlink ref="E302" r:id="rId162" xr:uid="{C1B5626A-6E0E-4382-9A68-E8FA144EF5F2}"/>
    <hyperlink ref="E258" r:id="rId163" xr:uid="{49C090DC-E16F-4B18-A3BF-892731E7150E}"/>
    <hyperlink ref="E32" r:id="rId164" xr:uid="{71F7982C-10CA-4E4E-A5CC-FF3A949889B9}"/>
    <hyperlink ref="E240" r:id="rId165" xr:uid="{11231E16-1B8D-4EC2-AA61-D9748FD7F9C9}"/>
    <hyperlink ref="E195" r:id="rId166" xr:uid="{7DAB43D9-1336-4C0D-A74D-DCB694BADFB4}"/>
    <hyperlink ref="E311" r:id="rId167" xr:uid="{B57B5597-11A6-4AB8-B16D-9B2077E79043}"/>
    <hyperlink ref="E310" r:id="rId168" xr:uid="{24A51A0D-3222-4314-81AF-FD7E1D7BF1B1}"/>
    <hyperlink ref="E125" r:id="rId169" xr:uid="{0D5FA59E-6B2D-4FCE-97BA-CFE34321DF59}"/>
    <hyperlink ref="E126" r:id="rId170" xr:uid="{6D9B89A4-AD2E-4D3E-BE9C-AC89DD909125}"/>
    <hyperlink ref="E354" r:id="rId171" xr:uid="{7C6AF6DD-F02D-4B1F-B885-77D622F873C4}"/>
    <hyperlink ref="E344" r:id="rId172" xr:uid="{E58DC29E-1FC5-4A8D-B503-CA995D7F1125}"/>
    <hyperlink ref="E355" r:id="rId173" xr:uid="{8B4B5351-C6A6-467D-A931-1179F5F9CFF8}"/>
    <hyperlink ref="E339" r:id="rId174" xr:uid="{64C07AB0-9523-4071-8020-EDAFD14D1BE3}"/>
    <hyperlink ref="E159" r:id="rId175" xr:uid="{1E773277-FBA1-4AAF-98E6-53B9B4E515CD}"/>
    <hyperlink ref="E345" r:id="rId176" xr:uid="{12FD7F07-1BEE-485E-84AB-81CB99BAE09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B484-6DEB-4EC1-A82B-4421A5286EC4}">
  <sheetPr codeName="Sheet12">
    <tabColor rgb="FFFF0000"/>
  </sheetPr>
  <dimension ref="A1:J103"/>
  <sheetViews>
    <sheetView workbookViewId="0">
      <pane xSplit="2" topLeftCell="C1" activePane="topRight" state="frozen"/>
      <selection pane="topRight" activeCell="B5" sqref="B5"/>
    </sheetView>
  </sheetViews>
  <sheetFormatPr defaultColWidth="9.140625" defaultRowHeight="15"/>
  <cols>
    <col min="1" max="1" width="31.28515625" style="2980" customWidth="1"/>
    <col min="2" max="2" width="18.140625" style="2980" bestFit="1" customWidth="1"/>
    <col min="3" max="3" width="40.7109375" style="2980" bestFit="1" customWidth="1"/>
    <col min="4" max="4" width="31.85546875" style="2980" bestFit="1" customWidth="1"/>
    <col min="5" max="5" width="16" style="2980" customWidth="1"/>
    <col min="6" max="6" width="15.7109375" style="2980" customWidth="1"/>
    <col min="7" max="7" width="44.140625" style="2980" customWidth="1"/>
    <col min="8" max="8" width="22.28515625" style="2980" bestFit="1" customWidth="1"/>
    <col min="9" max="9" width="15.140625" style="2980" bestFit="1" customWidth="1"/>
    <col min="10" max="10" width="9.7109375" style="2980" bestFit="1" customWidth="1"/>
    <col min="11" max="16384" width="9.140625" style="2980"/>
  </cols>
  <sheetData>
    <row r="1" spans="1:10">
      <c r="A1" s="2978" t="s">
        <v>6350</v>
      </c>
      <c r="B1" s="2979" t="s">
        <v>5417</v>
      </c>
      <c r="C1" s="2979" t="s">
        <v>5417</v>
      </c>
      <c r="D1" s="2979" t="s">
        <v>5417</v>
      </c>
      <c r="E1" s="2979" t="s">
        <v>5417</v>
      </c>
      <c r="F1" s="2979" t="s">
        <v>5417</v>
      </c>
      <c r="G1" s="2979" t="s">
        <v>5417</v>
      </c>
      <c r="H1" s="2979" t="s">
        <v>5417</v>
      </c>
      <c r="I1" s="2979" t="s">
        <v>5417</v>
      </c>
      <c r="J1" s="2979" t="s">
        <v>5417</v>
      </c>
    </row>
    <row r="2" spans="1:10">
      <c r="A2" s="2981" t="s">
        <v>106</v>
      </c>
      <c r="B2" s="2981" t="s">
        <v>103</v>
      </c>
      <c r="C2" s="2981" t="s">
        <v>6351</v>
      </c>
      <c r="D2" s="2981" t="s">
        <v>6352</v>
      </c>
      <c r="E2" s="2981" t="s">
        <v>6353</v>
      </c>
      <c r="F2" s="2981" t="s">
        <v>6354</v>
      </c>
      <c r="G2" s="2981" t="s">
        <v>5417</v>
      </c>
      <c r="H2" s="2981" t="s">
        <v>6355</v>
      </c>
      <c r="I2" s="2981" t="s">
        <v>6356</v>
      </c>
      <c r="J2" s="2981" t="s">
        <v>6357</v>
      </c>
    </row>
    <row r="3" spans="1:10">
      <c r="A3" s="2912"/>
      <c r="B3" s="2912" t="s">
        <v>6358</v>
      </c>
      <c r="C3" s="2911" t="s">
        <v>6359</v>
      </c>
      <c r="D3" s="2912"/>
      <c r="E3" s="2912"/>
      <c r="F3" s="2912" t="s">
        <v>20</v>
      </c>
      <c r="G3" s="2912"/>
      <c r="H3" s="2912" t="s">
        <v>6360</v>
      </c>
      <c r="I3" s="2982" t="s">
        <v>6361</v>
      </c>
      <c r="J3" s="2982">
        <v>44733</v>
      </c>
    </row>
    <row r="4" spans="1:10">
      <c r="A4" s="2912"/>
      <c r="B4" s="2912" t="s">
        <v>6362</v>
      </c>
      <c r="C4" s="2911" t="s">
        <v>6363</v>
      </c>
      <c r="D4" s="2912"/>
      <c r="E4" s="2912"/>
      <c r="F4" s="2912" t="s">
        <v>1910</v>
      </c>
      <c r="G4" s="2912"/>
      <c r="H4" s="2912" t="s">
        <v>1618</v>
      </c>
      <c r="I4" s="2982">
        <v>44726</v>
      </c>
      <c r="J4" s="2982">
        <v>44735</v>
      </c>
    </row>
    <row r="5" spans="1:10">
      <c r="A5" s="2912" t="s">
        <v>6364</v>
      </c>
      <c r="B5" s="2912" t="s">
        <v>6365</v>
      </c>
      <c r="C5" s="2983" t="s">
        <v>6366</v>
      </c>
      <c r="D5" s="2983" t="s">
        <v>6367</v>
      </c>
      <c r="E5" s="2912" t="s">
        <v>6368</v>
      </c>
      <c r="F5" s="2912" t="s">
        <v>5417</v>
      </c>
      <c r="G5" s="2912" t="s">
        <v>5417</v>
      </c>
      <c r="H5" s="2912" t="s">
        <v>5417</v>
      </c>
      <c r="I5" s="2912" t="s">
        <v>5417</v>
      </c>
      <c r="J5" s="2912" t="s">
        <v>452</v>
      </c>
    </row>
    <row r="6" spans="1:10">
      <c r="A6" s="2912" t="s">
        <v>6364</v>
      </c>
      <c r="B6" s="2912" t="s">
        <v>6369</v>
      </c>
      <c r="C6" s="2911" t="s">
        <v>6370</v>
      </c>
      <c r="D6" s="2912"/>
      <c r="E6" s="2912"/>
      <c r="F6" s="2912" t="s">
        <v>6371</v>
      </c>
      <c r="G6" s="2912"/>
      <c r="H6" s="2912" t="s">
        <v>2369</v>
      </c>
      <c r="I6" s="2982">
        <v>44732</v>
      </c>
      <c r="J6" s="2982">
        <v>44740</v>
      </c>
    </row>
    <row r="7" spans="1:10">
      <c r="A7" s="2912"/>
      <c r="B7" s="2912" t="s">
        <v>6372</v>
      </c>
      <c r="C7" s="2911" t="s">
        <v>6373</v>
      </c>
      <c r="D7" s="2912"/>
      <c r="E7" s="2912"/>
      <c r="F7" s="2912" t="s">
        <v>1910</v>
      </c>
      <c r="G7" s="2912"/>
      <c r="H7" s="2912"/>
      <c r="I7" s="2982"/>
      <c r="J7" s="2982">
        <v>44740</v>
      </c>
    </row>
    <row r="8" spans="1:10">
      <c r="A8" s="2912"/>
      <c r="B8" s="2912" t="s">
        <v>6374</v>
      </c>
      <c r="C8" s="2911" t="s">
        <v>6375</v>
      </c>
      <c r="D8" s="2912"/>
      <c r="E8" s="2912"/>
      <c r="F8" s="2912" t="s">
        <v>2480</v>
      </c>
      <c r="G8" s="2912"/>
      <c r="H8" s="2912"/>
      <c r="I8" s="2982"/>
      <c r="J8" s="2982">
        <v>44740</v>
      </c>
    </row>
    <row r="9" spans="1:10">
      <c r="A9" s="2912" t="s">
        <v>6376</v>
      </c>
      <c r="B9" s="2912" t="s">
        <v>6377</v>
      </c>
      <c r="C9" s="2911" t="s">
        <v>6378</v>
      </c>
      <c r="D9" s="2912"/>
      <c r="E9" s="2912"/>
      <c r="F9" s="2912" t="s">
        <v>13</v>
      </c>
      <c r="G9" s="2912"/>
      <c r="H9" s="2912" t="s">
        <v>2424</v>
      </c>
      <c r="I9" s="2982">
        <v>44767</v>
      </c>
      <c r="J9" s="2982">
        <v>44740</v>
      </c>
    </row>
    <row r="10" spans="1:10">
      <c r="A10" s="2912" t="s">
        <v>6364</v>
      </c>
      <c r="B10" s="2912" t="s">
        <v>6379</v>
      </c>
      <c r="C10" s="2983" t="s">
        <v>6380</v>
      </c>
      <c r="D10" s="2983" t="s">
        <v>6381</v>
      </c>
      <c r="E10" s="2912" t="s">
        <v>6382</v>
      </c>
      <c r="F10" s="2912" t="s">
        <v>2480</v>
      </c>
      <c r="G10" s="2912" t="s">
        <v>5417</v>
      </c>
      <c r="H10" s="2912" t="s">
        <v>5417</v>
      </c>
      <c r="I10" s="2912" t="s">
        <v>5417</v>
      </c>
      <c r="J10" s="2912" t="s">
        <v>452</v>
      </c>
    </row>
    <row r="11" spans="1:10">
      <c r="A11" s="2912" t="s">
        <v>6364</v>
      </c>
      <c r="B11" s="2912" t="s">
        <v>6383</v>
      </c>
      <c r="C11" s="2983" t="s">
        <v>6384</v>
      </c>
      <c r="D11" s="2983" t="s">
        <v>6385</v>
      </c>
      <c r="E11" s="2912" t="s">
        <v>6386</v>
      </c>
      <c r="F11" s="2912" t="s">
        <v>821</v>
      </c>
      <c r="G11" s="2912" t="s">
        <v>5417</v>
      </c>
      <c r="H11" s="2912" t="s">
        <v>5417</v>
      </c>
      <c r="I11" s="2912" t="s">
        <v>5417</v>
      </c>
      <c r="J11" s="2912" t="s">
        <v>452</v>
      </c>
    </row>
    <row r="12" spans="1:10">
      <c r="A12" s="2912" t="s">
        <v>6364</v>
      </c>
      <c r="B12" s="2912" t="s">
        <v>6387</v>
      </c>
      <c r="C12" s="2983" t="s">
        <v>6388</v>
      </c>
      <c r="D12" s="2983" t="s">
        <v>6389</v>
      </c>
      <c r="E12" s="2912" t="s">
        <v>6390</v>
      </c>
      <c r="F12" s="2912" t="s">
        <v>5417</v>
      </c>
      <c r="G12" s="2912" t="s">
        <v>5417</v>
      </c>
      <c r="H12" s="2912" t="s">
        <v>5417</v>
      </c>
      <c r="I12" s="2912" t="s">
        <v>5417</v>
      </c>
      <c r="J12" s="2912" t="s">
        <v>452</v>
      </c>
    </row>
    <row r="13" spans="1:10">
      <c r="A13" s="2912"/>
      <c r="B13" s="2912" t="s">
        <v>6391</v>
      </c>
      <c r="C13" s="2911" t="s">
        <v>6392</v>
      </c>
      <c r="D13" s="2912"/>
      <c r="E13" s="2912"/>
      <c r="F13" s="2912" t="s">
        <v>4463</v>
      </c>
      <c r="G13" s="2912"/>
      <c r="H13" s="2912" t="s">
        <v>2424</v>
      </c>
      <c r="I13" s="2982">
        <v>44767</v>
      </c>
      <c r="J13" s="2982">
        <v>44735</v>
      </c>
    </row>
    <row r="14" spans="1:10">
      <c r="A14" s="2912" t="s">
        <v>5417</v>
      </c>
      <c r="B14" s="2912" t="s">
        <v>6393</v>
      </c>
      <c r="C14" s="2911" t="s">
        <v>6394</v>
      </c>
      <c r="D14" s="2912" t="s">
        <v>5417</v>
      </c>
      <c r="E14" s="2912" t="s">
        <v>5417</v>
      </c>
      <c r="F14" s="2912" t="s">
        <v>5417</v>
      </c>
      <c r="G14" s="2912" t="s">
        <v>5417</v>
      </c>
      <c r="H14" s="2912" t="s">
        <v>6395</v>
      </c>
      <c r="I14" s="2982">
        <v>44524</v>
      </c>
      <c r="J14" s="2982">
        <v>44733</v>
      </c>
    </row>
    <row r="15" spans="1:10">
      <c r="A15" s="2912"/>
      <c r="B15" s="2912" t="s">
        <v>6396</v>
      </c>
      <c r="C15" s="2911" t="s">
        <v>6397</v>
      </c>
      <c r="D15" s="2912"/>
      <c r="E15" s="2912"/>
      <c r="F15" s="2912"/>
      <c r="G15" s="2912"/>
      <c r="H15" s="2912" t="s">
        <v>6398</v>
      </c>
      <c r="I15" s="2982" t="s">
        <v>6399</v>
      </c>
      <c r="J15" s="2982">
        <v>44733</v>
      </c>
    </row>
    <row r="16" spans="1:10">
      <c r="A16" s="2912" t="s">
        <v>6400</v>
      </c>
      <c r="B16" s="2912" t="s">
        <v>6401</v>
      </c>
      <c r="C16" s="2983" t="s">
        <v>6402</v>
      </c>
      <c r="D16" s="2983" t="s">
        <v>6403</v>
      </c>
      <c r="E16" s="2912" t="s">
        <v>6404</v>
      </c>
      <c r="F16" s="2912" t="s">
        <v>6405</v>
      </c>
      <c r="G16" s="2912" t="s">
        <v>5417</v>
      </c>
      <c r="H16" s="2912" t="s">
        <v>5417</v>
      </c>
      <c r="I16" s="2912" t="s">
        <v>5417</v>
      </c>
      <c r="J16" s="2912" t="s">
        <v>452</v>
      </c>
    </row>
    <row r="17" spans="1:10">
      <c r="A17" s="2912" t="s">
        <v>6400</v>
      </c>
      <c r="B17" s="2912" t="s">
        <v>6406</v>
      </c>
      <c r="C17" s="2911" t="s">
        <v>6407</v>
      </c>
      <c r="D17" s="2912"/>
      <c r="E17" s="2912"/>
      <c r="F17" s="2912"/>
      <c r="G17" s="2912"/>
      <c r="H17" s="2912" t="s">
        <v>6408</v>
      </c>
      <c r="I17" s="2982">
        <v>44746</v>
      </c>
      <c r="J17" s="2982">
        <v>44733</v>
      </c>
    </row>
    <row r="18" spans="1:10">
      <c r="A18" s="2912"/>
      <c r="B18" s="2912" t="s">
        <v>6409</v>
      </c>
      <c r="C18" s="2911" t="s">
        <v>6410</v>
      </c>
      <c r="D18" s="2912"/>
      <c r="E18" s="2912"/>
      <c r="F18" s="2912" t="s">
        <v>753</v>
      </c>
      <c r="G18" s="2912"/>
      <c r="H18" s="2912" t="s">
        <v>172</v>
      </c>
      <c r="I18" s="2982">
        <v>44720</v>
      </c>
      <c r="J18" s="2982">
        <v>44735</v>
      </c>
    </row>
    <row r="19" spans="1:10">
      <c r="A19" s="2912"/>
      <c r="B19" s="2912" t="s">
        <v>6411</v>
      </c>
      <c r="C19" s="2911" t="s">
        <v>6412</v>
      </c>
      <c r="D19" s="2912"/>
      <c r="E19" s="2912"/>
      <c r="F19" s="2912" t="s">
        <v>14</v>
      </c>
      <c r="G19" s="2912"/>
      <c r="H19" s="2912"/>
      <c r="I19" s="2982"/>
      <c r="J19" s="2982">
        <v>44740</v>
      </c>
    </row>
    <row r="20" spans="1:10">
      <c r="A20" s="2912"/>
      <c r="B20" s="2912" t="s">
        <v>6413</v>
      </c>
      <c r="C20" s="2911" t="s">
        <v>6414</v>
      </c>
      <c r="D20" s="2912"/>
      <c r="E20" s="2912"/>
      <c r="F20" s="2912"/>
      <c r="G20" s="2912"/>
      <c r="H20" s="2912" t="s">
        <v>6415</v>
      </c>
      <c r="I20" s="2982" t="s">
        <v>6416</v>
      </c>
      <c r="J20" s="2982">
        <v>44733</v>
      </c>
    </row>
    <row r="21" spans="1:10">
      <c r="A21" s="2912"/>
      <c r="B21" s="2912" t="s">
        <v>6417</v>
      </c>
      <c r="C21" s="2911" t="s">
        <v>6418</v>
      </c>
      <c r="D21" s="2912"/>
      <c r="E21" s="2912"/>
      <c r="F21" s="2912" t="s">
        <v>2952</v>
      </c>
      <c r="G21" s="2912"/>
      <c r="H21" s="2912"/>
      <c r="I21" s="2982"/>
      <c r="J21" s="2982">
        <v>44733</v>
      </c>
    </row>
    <row r="22" spans="1:10">
      <c r="A22" s="2984" t="s">
        <v>6419</v>
      </c>
      <c r="B22" s="2984" t="s">
        <v>6420</v>
      </c>
      <c r="C22" s="2983" t="s">
        <v>6421</v>
      </c>
      <c r="D22" s="2983" t="s">
        <v>6422</v>
      </c>
      <c r="E22" s="2912" t="s">
        <v>6423</v>
      </c>
      <c r="F22" s="2912" t="s">
        <v>5152</v>
      </c>
      <c r="G22" s="2912" t="s">
        <v>5417</v>
      </c>
      <c r="H22" s="2912" t="s">
        <v>5417</v>
      </c>
      <c r="I22" s="2912" t="s">
        <v>5417</v>
      </c>
      <c r="J22" s="2912" t="s">
        <v>452</v>
      </c>
    </row>
    <row r="23" spans="1:10">
      <c r="A23" s="2912"/>
      <c r="B23" s="2912" t="s">
        <v>6424</v>
      </c>
      <c r="C23" s="2912"/>
      <c r="D23" s="2912"/>
      <c r="E23" s="2912"/>
      <c r="F23" s="2912"/>
      <c r="G23" s="2912"/>
      <c r="H23" s="2912"/>
      <c r="I23" s="2982"/>
      <c r="J23" s="2982">
        <v>44740</v>
      </c>
    </row>
    <row r="24" spans="1:10">
      <c r="A24" s="2912"/>
      <c r="B24" s="2912" t="s">
        <v>6425</v>
      </c>
      <c r="C24" s="2911" t="s">
        <v>6426</v>
      </c>
      <c r="D24" s="2912"/>
      <c r="E24" s="2912"/>
      <c r="F24" s="2912"/>
      <c r="G24" s="2912"/>
      <c r="H24" s="2912"/>
      <c r="I24" s="2982"/>
      <c r="J24" s="2982">
        <v>44735</v>
      </c>
    </row>
    <row r="25" spans="1:10">
      <c r="A25" s="2912" t="s">
        <v>6364</v>
      </c>
      <c r="B25" s="2912" t="s">
        <v>6427</v>
      </c>
      <c r="C25" s="2983" t="s">
        <v>6428</v>
      </c>
      <c r="D25" s="2983" t="s">
        <v>6429</v>
      </c>
      <c r="E25" s="2912" t="s">
        <v>6430</v>
      </c>
      <c r="F25" s="2912" t="s">
        <v>5417</v>
      </c>
      <c r="G25" s="2912" t="s">
        <v>5417</v>
      </c>
      <c r="H25" s="2912" t="s">
        <v>5417</v>
      </c>
      <c r="I25" s="2912" t="s">
        <v>5417</v>
      </c>
      <c r="J25" s="2912" t="s">
        <v>452</v>
      </c>
    </row>
    <row r="26" spans="1:10">
      <c r="A26" s="2912" t="s">
        <v>6400</v>
      </c>
      <c r="B26" s="2912" t="s">
        <v>6431</v>
      </c>
      <c r="C26" s="2983" t="s">
        <v>6432</v>
      </c>
      <c r="D26" s="2983" t="s">
        <v>6433</v>
      </c>
      <c r="E26" s="2912" t="s">
        <v>6434</v>
      </c>
      <c r="F26" s="2912" t="s">
        <v>5417</v>
      </c>
      <c r="G26" s="2912" t="s">
        <v>5417</v>
      </c>
      <c r="H26" s="2912" t="s">
        <v>5417</v>
      </c>
      <c r="I26" s="2912" t="s">
        <v>5417</v>
      </c>
      <c r="J26" s="2912" t="s">
        <v>452</v>
      </c>
    </row>
    <row r="27" spans="1:10">
      <c r="A27" s="2912" t="s">
        <v>6400</v>
      </c>
      <c r="B27" s="2912" t="s">
        <v>6435</v>
      </c>
      <c r="C27" s="2983" t="s">
        <v>6436</v>
      </c>
      <c r="D27" s="2983" t="s">
        <v>6437</v>
      </c>
      <c r="E27" s="2912" t="s">
        <v>6438</v>
      </c>
      <c r="F27" s="2912" t="s">
        <v>5063</v>
      </c>
      <c r="G27" s="2912" t="s">
        <v>5417</v>
      </c>
      <c r="H27" s="2912" t="s">
        <v>5417</v>
      </c>
      <c r="I27" s="2912" t="s">
        <v>5417</v>
      </c>
      <c r="J27" s="2912" t="s">
        <v>452</v>
      </c>
    </row>
    <row r="28" spans="1:10">
      <c r="A28" s="2912"/>
      <c r="B28" s="2912" t="s">
        <v>6439</v>
      </c>
      <c r="C28" s="2911" t="s">
        <v>6440</v>
      </c>
      <c r="D28" s="2912"/>
      <c r="E28" s="2912"/>
      <c r="F28" s="2912"/>
      <c r="G28" s="2912"/>
      <c r="H28" s="2912"/>
      <c r="I28" s="2982"/>
      <c r="J28" s="2982">
        <v>44735</v>
      </c>
    </row>
    <row r="29" spans="1:10">
      <c r="A29" s="2912" t="s">
        <v>6364</v>
      </c>
      <c r="B29" s="2912" t="s">
        <v>6441</v>
      </c>
      <c r="C29" s="2983" t="s">
        <v>6442</v>
      </c>
      <c r="D29" s="2983" t="s">
        <v>6443</v>
      </c>
      <c r="E29" s="2912" t="s">
        <v>6444</v>
      </c>
      <c r="F29" s="2912" t="s">
        <v>5417</v>
      </c>
      <c r="G29" s="2912" t="s">
        <v>5417</v>
      </c>
      <c r="H29" s="2912" t="s">
        <v>5417</v>
      </c>
      <c r="I29" s="2912" t="s">
        <v>5417</v>
      </c>
      <c r="J29" s="2912" t="s">
        <v>452</v>
      </c>
    </row>
    <row r="30" spans="1:10">
      <c r="A30" s="2912"/>
      <c r="B30" s="2912" t="s">
        <v>6445</v>
      </c>
      <c r="C30" s="2911" t="s">
        <v>6446</v>
      </c>
      <c r="D30" s="2912"/>
      <c r="E30" s="2912"/>
      <c r="F30" s="2912"/>
      <c r="G30" s="2912"/>
      <c r="H30" s="2912" t="s">
        <v>4703</v>
      </c>
      <c r="I30" s="2982">
        <v>44728</v>
      </c>
      <c r="J30" s="2982">
        <v>44735</v>
      </c>
    </row>
    <row r="31" spans="1:10">
      <c r="A31" s="2912" t="s">
        <v>6376</v>
      </c>
      <c r="B31" s="2912" t="s">
        <v>6447</v>
      </c>
      <c r="C31" s="2911" t="s">
        <v>6448</v>
      </c>
      <c r="D31" s="2912"/>
      <c r="E31" s="2912"/>
      <c r="F31" s="2912"/>
      <c r="G31" s="2912"/>
      <c r="H31" s="2912" t="s">
        <v>6449</v>
      </c>
      <c r="I31" s="2982" t="s">
        <v>6450</v>
      </c>
      <c r="J31" s="2982">
        <v>44740</v>
      </c>
    </row>
    <row r="32" spans="1:10">
      <c r="A32" s="2912"/>
      <c r="B32" s="2912" t="s">
        <v>6451</v>
      </c>
      <c r="C32" s="2911" t="s">
        <v>6452</v>
      </c>
      <c r="D32" s="2912"/>
      <c r="E32" s="2912"/>
      <c r="F32" s="2912" t="s">
        <v>2180</v>
      </c>
      <c r="G32" s="2912"/>
      <c r="H32" s="2912" t="s">
        <v>3020</v>
      </c>
      <c r="I32" s="2982">
        <v>44763</v>
      </c>
      <c r="J32" s="2982">
        <v>44740</v>
      </c>
    </row>
    <row r="33" spans="1:10">
      <c r="A33" s="2912"/>
      <c r="B33" s="2912" t="s">
        <v>6453</v>
      </c>
      <c r="C33" s="2911" t="s">
        <v>6454</v>
      </c>
      <c r="D33" s="2912"/>
      <c r="E33" s="2912"/>
      <c r="F33" s="2912"/>
      <c r="G33" s="2912"/>
      <c r="H33" s="2912"/>
      <c r="I33" s="2982"/>
      <c r="J33" s="2982">
        <v>44740</v>
      </c>
    </row>
    <row r="34" spans="1:10">
      <c r="A34" s="2912" t="s">
        <v>6364</v>
      </c>
      <c r="B34" s="2912" t="s">
        <v>6455</v>
      </c>
      <c r="C34" s="2911" t="s">
        <v>6456</v>
      </c>
      <c r="D34" s="2912"/>
      <c r="E34" s="2912"/>
      <c r="F34" s="2912"/>
      <c r="G34" s="2912"/>
      <c r="H34" s="2912" t="s">
        <v>1228</v>
      </c>
      <c r="I34" s="2982">
        <v>44718</v>
      </c>
      <c r="J34" s="2982">
        <v>44733</v>
      </c>
    </row>
    <row r="35" spans="1:10">
      <c r="A35" s="2912"/>
      <c r="B35" s="2985"/>
      <c r="C35" s="2912"/>
      <c r="D35" s="2912"/>
      <c r="E35" s="2912"/>
      <c r="F35" s="2912"/>
      <c r="G35" s="2912"/>
      <c r="H35" s="2912"/>
      <c r="I35" s="2912"/>
      <c r="J35" s="2912"/>
    </row>
    <row r="36" spans="1:10">
      <c r="A36" s="2986" t="s">
        <v>6457</v>
      </c>
      <c r="B36" s="2987" t="s">
        <v>5417</v>
      </c>
      <c r="C36" s="2987" t="s">
        <v>5417</v>
      </c>
      <c r="D36" s="2987" t="s">
        <v>5417</v>
      </c>
      <c r="E36" s="2987" t="s">
        <v>5417</v>
      </c>
      <c r="F36" s="2987" t="s">
        <v>5417</v>
      </c>
      <c r="G36" s="2987" t="s">
        <v>5417</v>
      </c>
      <c r="H36" s="2987" t="s">
        <v>5417</v>
      </c>
      <c r="I36" s="2987" t="s">
        <v>5417</v>
      </c>
      <c r="J36" s="2987" t="s">
        <v>5417</v>
      </c>
    </row>
    <row r="37" spans="1:10">
      <c r="A37" s="2988" t="s">
        <v>106</v>
      </c>
      <c r="B37" s="2988" t="s">
        <v>103</v>
      </c>
      <c r="C37" s="2988" t="s">
        <v>6351</v>
      </c>
      <c r="D37" s="2988" t="s">
        <v>6352</v>
      </c>
      <c r="E37" s="2988" t="s">
        <v>6353</v>
      </c>
      <c r="F37" s="2988" t="s">
        <v>6458</v>
      </c>
      <c r="G37" s="2988" t="s">
        <v>6459</v>
      </c>
      <c r="H37" s="2988" t="s">
        <v>6355</v>
      </c>
      <c r="I37" s="2988" t="s">
        <v>6356</v>
      </c>
      <c r="J37" s="2988" t="s">
        <v>6357</v>
      </c>
    </row>
    <row r="38" spans="1:10">
      <c r="A38" s="2912"/>
      <c r="B38" s="2912"/>
      <c r="C38" s="2983"/>
      <c r="D38" s="2989"/>
      <c r="E38" s="2912"/>
      <c r="F38" s="2912" t="s">
        <v>6460</v>
      </c>
      <c r="G38" s="2912"/>
      <c r="H38" s="2912"/>
      <c r="I38" s="2912"/>
      <c r="J38" s="2912"/>
    </row>
    <row r="39" spans="1:10">
      <c r="A39" s="2912" t="s">
        <v>6461</v>
      </c>
      <c r="B39" s="2912" t="s">
        <v>6462</v>
      </c>
      <c r="C39" s="2983" t="s">
        <v>6463</v>
      </c>
      <c r="D39" s="2989"/>
      <c r="E39" s="2912" t="s">
        <v>6464</v>
      </c>
      <c r="F39" s="2912" t="s">
        <v>6465</v>
      </c>
      <c r="G39" s="2912" t="s">
        <v>6466</v>
      </c>
      <c r="H39" s="2912"/>
      <c r="I39" s="2912"/>
      <c r="J39" s="2912"/>
    </row>
    <row r="40" spans="1:10">
      <c r="A40" s="2912"/>
      <c r="B40" s="2912"/>
      <c r="C40" s="2983"/>
      <c r="D40" s="2989"/>
      <c r="E40" s="2912"/>
      <c r="F40" s="2912" t="s">
        <v>6467</v>
      </c>
      <c r="G40" s="2912"/>
      <c r="H40" s="2912"/>
      <c r="I40" s="2912"/>
      <c r="J40" s="2912"/>
    </row>
    <row r="41" spans="1:10">
      <c r="A41" s="2912"/>
      <c r="B41" s="2912" t="s">
        <v>6468</v>
      </c>
      <c r="C41" s="2983" t="s">
        <v>6469</v>
      </c>
      <c r="D41" s="2989" t="s">
        <v>6470</v>
      </c>
      <c r="E41" s="2912"/>
      <c r="F41" s="2912" t="s">
        <v>6471</v>
      </c>
      <c r="G41" s="2912" t="s">
        <v>57</v>
      </c>
      <c r="H41" s="2912"/>
      <c r="I41" s="2912"/>
      <c r="J41" s="2912"/>
    </row>
    <row r="42" spans="1:10">
      <c r="A42" s="2912"/>
      <c r="B42" s="2912" t="s">
        <v>6468</v>
      </c>
      <c r="C42" s="2983" t="s">
        <v>6469</v>
      </c>
      <c r="D42" s="2989" t="s">
        <v>6470</v>
      </c>
      <c r="E42" s="2912"/>
      <c r="F42" s="2912" t="s">
        <v>6472</v>
      </c>
      <c r="G42" s="2912" t="s">
        <v>6473</v>
      </c>
      <c r="H42" s="2912"/>
      <c r="I42" s="2912"/>
      <c r="J42" s="2912"/>
    </row>
    <row r="43" spans="1:10">
      <c r="A43" s="2912" t="s">
        <v>6461</v>
      </c>
      <c r="B43" s="2912" t="s">
        <v>6474</v>
      </c>
      <c r="C43" s="2983" t="s">
        <v>6475</v>
      </c>
      <c r="D43" s="2989"/>
      <c r="E43" s="2912"/>
      <c r="F43" s="2912" t="s">
        <v>6476</v>
      </c>
      <c r="G43" s="2912" t="s">
        <v>6477</v>
      </c>
      <c r="H43" s="2912"/>
      <c r="I43" s="2912"/>
      <c r="J43" s="2912"/>
    </row>
    <row r="44" spans="1:10">
      <c r="A44" s="2912"/>
      <c r="B44" s="2912"/>
      <c r="C44" s="2983"/>
      <c r="D44" s="2989"/>
      <c r="E44" s="2912"/>
      <c r="F44" s="2912" t="s">
        <v>6478</v>
      </c>
      <c r="G44" s="2912" t="s">
        <v>6479</v>
      </c>
      <c r="H44" s="2912"/>
      <c r="I44" s="2912"/>
      <c r="J44" s="2912"/>
    </row>
    <row r="45" spans="1:10">
      <c r="A45" s="2912" t="s">
        <v>5417</v>
      </c>
      <c r="B45" s="2912" t="s">
        <v>6480</v>
      </c>
      <c r="C45" s="2983" t="s">
        <v>6481</v>
      </c>
      <c r="D45" s="2989" t="s">
        <v>6482</v>
      </c>
      <c r="E45" s="2912" t="s">
        <v>6483</v>
      </c>
      <c r="F45" s="2912" t="s">
        <v>6484</v>
      </c>
      <c r="G45" s="2912" t="s">
        <v>6485</v>
      </c>
      <c r="H45" s="2912"/>
      <c r="I45" s="2912"/>
      <c r="J45" s="2912"/>
    </row>
    <row r="46" spans="1:10">
      <c r="A46" s="2912" t="s">
        <v>6486</v>
      </c>
      <c r="B46" s="2912" t="s">
        <v>6487</v>
      </c>
      <c r="C46" s="2983" t="s">
        <v>6488</v>
      </c>
      <c r="D46" s="2989" t="s">
        <v>6489</v>
      </c>
      <c r="E46" s="2912" t="s">
        <v>6490</v>
      </c>
      <c r="F46" s="2912" t="s">
        <v>6491</v>
      </c>
      <c r="G46" s="2912" t="s">
        <v>6492</v>
      </c>
      <c r="H46" s="2912"/>
      <c r="I46" s="2912"/>
      <c r="J46" s="2912"/>
    </row>
    <row r="47" spans="1:10">
      <c r="A47" s="2912"/>
      <c r="B47" s="2912"/>
      <c r="C47" s="2983"/>
      <c r="D47" s="2989"/>
      <c r="E47" s="2912"/>
      <c r="F47" s="2912" t="s">
        <v>6493</v>
      </c>
      <c r="G47" s="2912" t="s">
        <v>75</v>
      </c>
      <c r="H47" s="2912"/>
      <c r="I47" s="2912"/>
      <c r="J47" s="2912"/>
    </row>
    <row r="48" spans="1:10">
      <c r="A48" s="2912"/>
      <c r="B48" s="2912"/>
      <c r="C48" s="2983"/>
      <c r="D48" s="2989"/>
      <c r="E48" s="2912"/>
      <c r="F48" s="2912" t="s">
        <v>6494</v>
      </c>
      <c r="G48" s="2912" t="s">
        <v>49</v>
      </c>
      <c r="H48" s="2912"/>
      <c r="I48" s="2912"/>
      <c r="J48" s="2912"/>
    </row>
    <row r="49" spans="1:10">
      <c r="A49" s="2912" t="s">
        <v>6486</v>
      </c>
      <c r="B49" s="2912" t="s">
        <v>6495</v>
      </c>
      <c r="C49" s="2983" t="s">
        <v>6496</v>
      </c>
      <c r="D49" s="2989"/>
      <c r="E49" s="2912"/>
      <c r="F49" s="2912" t="s">
        <v>6497</v>
      </c>
      <c r="G49" s="2912" t="s">
        <v>6498</v>
      </c>
      <c r="H49" s="2912" t="s">
        <v>2599</v>
      </c>
      <c r="I49" s="2982">
        <v>44774</v>
      </c>
      <c r="J49" s="2990">
        <v>44770</v>
      </c>
    </row>
    <row r="50" spans="1:10">
      <c r="A50" s="2912"/>
      <c r="B50" s="2912" t="s">
        <v>6499</v>
      </c>
      <c r="C50" s="2983"/>
      <c r="D50" s="2911" t="s">
        <v>6500</v>
      </c>
      <c r="E50" s="2912"/>
      <c r="F50" s="2912" t="s">
        <v>6497</v>
      </c>
      <c r="G50" s="2912" t="s">
        <v>6498</v>
      </c>
      <c r="H50" s="2912" t="s">
        <v>2599</v>
      </c>
      <c r="I50" s="2982">
        <v>44774</v>
      </c>
      <c r="J50" s="2990">
        <v>44776</v>
      </c>
    </row>
    <row r="51" spans="1:10">
      <c r="A51" s="2912" t="s">
        <v>6486</v>
      </c>
      <c r="B51" s="2912" t="s">
        <v>6501</v>
      </c>
      <c r="C51" s="2983" t="s">
        <v>6502</v>
      </c>
      <c r="D51" s="2989"/>
      <c r="E51" s="2912" t="s">
        <v>6503</v>
      </c>
      <c r="F51" s="2912" t="s">
        <v>6504</v>
      </c>
      <c r="G51" s="2912" t="s">
        <v>6505</v>
      </c>
      <c r="H51" s="2912"/>
      <c r="I51" s="2912"/>
      <c r="J51" s="2990">
        <v>44770</v>
      </c>
    </row>
    <row r="52" spans="1:10">
      <c r="A52" s="2912"/>
      <c r="B52" s="2912" t="s">
        <v>6506</v>
      </c>
      <c r="C52" s="2983" t="s">
        <v>6507</v>
      </c>
      <c r="D52" s="2989"/>
      <c r="E52" s="2912"/>
      <c r="F52" s="2912" t="s">
        <v>6504</v>
      </c>
      <c r="G52" s="2912" t="s">
        <v>6505</v>
      </c>
      <c r="H52" s="2912" t="s">
        <v>6508</v>
      </c>
      <c r="I52" s="2982">
        <v>44774</v>
      </c>
      <c r="J52" s="2990">
        <v>44770</v>
      </c>
    </row>
    <row r="53" spans="1:10">
      <c r="A53" s="2912"/>
      <c r="B53" s="2912" t="s">
        <v>6431</v>
      </c>
      <c r="C53" s="2983" t="s">
        <v>6509</v>
      </c>
      <c r="D53" s="2989"/>
      <c r="E53" s="2912"/>
      <c r="F53" s="2912" t="s">
        <v>6504</v>
      </c>
      <c r="G53" s="2912" t="s">
        <v>6505</v>
      </c>
      <c r="H53" s="2912" t="s">
        <v>6508</v>
      </c>
      <c r="I53" s="2982">
        <v>44774</v>
      </c>
      <c r="J53" s="2990">
        <v>44770</v>
      </c>
    </row>
    <row r="54" spans="1:10">
      <c r="A54" s="2912"/>
      <c r="B54" s="2912" t="s">
        <v>6510</v>
      </c>
      <c r="C54" s="2983" t="s">
        <v>6511</v>
      </c>
      <c r="D54" s="2989"/>
      <c r="E54" s="2912"/>
      <c r="F54" s="2912" t="s">
        <v>6504</v>
      </c>
      <c r="G54" s="2912" t="s">
        <v>6505</v>
      </c>
      <c r="H54" s="2912"/>
      <c r="I54" s="2982"/>
      <c r="J54" s="2990">
        <v>44770</v>
      </c>
    </row>
    <row r="55" spans="1:10">
      <c r="A55" s="2912"/>
      <c r="B55" s="2912" t="s">
        <v>6512</v>
      </c>
      <c r="C55" s="2983" t="s">
        <v>6513</v>
      </c>
      <c r="D55" s="2989"/>
      <c r="E55" s="2912"/>
      <c r="F55" s="2912" t="s">
        <v>6504</v>
      </c>
      <c r="G55" s="2912" t="s">
        <v>6505</v>
      </c>
      <c r="H55" s="2912" t="s">
        <v>6508</v>
      </c>
      <c r="I55" s="2982">
        <v>44774</v>
      </c>
      <c r="J55" s="2990">
        <v>44770</v>
      </c>
    </row>
    <row r="56" spans="1:10">
      <c r="A56" s="2912"/>
      <c r="B56" s="2912"/>
      <c r="C56" s="2983"/>
      <c r="D56" s="2989"/>
      <c r="E56" s="2912"/>
      <c r="F56" s="2912" t="s">
        <v>6514</v>
      </c>
      <c r="G56" s="2912" t="s">
        <v>6515</v>
      </c>
      <c r="H56" s="2912"/>
      <c r="I56" s="2912"/>
      <c r="J56" s="2912"/>
    </row>
    <row r="57" spans="1:10">
      <c r="A57" s="2912" t="s">
        <v>6516</v>
      </c>
      <c r="B57" s="2912" t="s">
        <v>6517</v>
      </c>
      <c r="C57" s="2983"/>
      <c r="D57" s="2911" t="s">
        <v>6518</v>
      </c>
      <c r="E57" s="2912" t="s">
        <v>6519</v>
      </c>
      <c r="F57" s="2912" t="s">
        <v>6520</v>
      </c>
      <c r="G57" s="2912" t="s">
        <v>6521</v>
      </c>
      <c r="H57" s="2912"/>
      <c r="I57" s="2912"/>
      <c r="J57" s="2990">
        <v>44776</v>
      </c>
    </row>
    <row r="58" spans="1:10">
      <c r="A58" s="2912"/>
      <c r="B58" s="2912"/>
      <c r="C58" s="2983"/>
      <c r="D58" s="2989"/>
      <c r="E58" s="2912"/>
      <c r="F58" s="2912" t="s">
        <v>6522</v>
      </c>
      <c r="G58" s="2912" t="s">
        <v>6523</v>
      </c>
      <c r="H58" s="2912"/>
      <c r="I58" s="2912"/>
      <c r="J58" s="2912"/>
    </row>
    <row r="59" spans="1:10">
      <c r="A59" s="2912"/>
      <c r="B59" s="2912" t="s">
        <v>6524</v>
      </c>
      <c r="C59" s="2983" t="s">
        <v>6525</v>
      </c>
      <c r="D59" s="2989" t="s">
        <v>6526</v>
      </c>
      <c r="E59" s="2912" t="s">
        <v>6527</v>
      </c>
      <c r="F59" s="2912" t="s">
        <v>6528</v>
      </c>
      <c r="G59" s="2912" t="s">
        <v>6529</v>
      </c>
      <c r="H59" s="2912"/>
      <c r="I59" s="2912"/>
      <c r="J59" s="2912"/>
    </row>
    <row r="60" spans="1:10">
      <c r="A60" s="2912"/>
      <c r="B60" s="2912"/>
      <c r="C60" s="2983"/>
      <c r="D60" s="2989"/>
      <c r="E60" s="2912"/>
      <c r="F60" s="2912" t="s">
        <v>6530</v>
      </c>
      <c r="G60" s="2912" t="s">
        <v>6531</v>
      </c>
      <c r="H60" s="2912"/>
      <c r="I60" s="2912"/>
      <c r="J60" s="2912"/>
    </row>
    <row r="61" spans="1:10">
      <c r="A61" s="2912"/>
      <c r="B61" s="2912"/>
      <c r="C61" s="2983"/>
      <c r="D61" s="2989"/>
      <c r="E61" s="2912"/>
      <c r="F61" s="2912" t="s">
        <v>6532</v>
      </c>
      <c r="G61" s="2912"/>
      <c r="H61" s="2912"/>
      <c r="I61" s="2912"/>
      <c r="J61" s="2912"/>
    </row>
    <row r="62" spans="1:10">
      <c r="A62" s="2912" t="s">
        <v>6461</v>
      </c>
      <c r="B62" s="2912" t="s">
        <v>6533</v>
      </c>
      <c r="C62" s="2983" t="s">
        <v>6534</v>
      </c>
      <c r="D62" s="2989"/>
      <c r="E62" s="2912" t="s">
        <v>6535</v>
      </c>
      <c r="F62" s="2912" t="s">
        <v>6536</v>
      </c>
      <c r="G62" s="2912" t="s">
        <v>6537</v>
      </c>
      <c r="H62" s="2912"/>
      <c r="I62" s="2912"/>
      <c r="J62" s="2912"/>
    </row>
    <row r="63" spans="1:10">
      <c r="A63" s="2912"/>
      <c r="B63" s="2912"/>
      <c r="C63" s="2983"/>
      <c r="D63" s="2989"/>
      <c r="E63" s="2912"/>
      <c r="F63" s="2912" t="s">
        <v>6538</v>
      </c>
      <c r="G63" s="2912"/>
      <c r="H63" s="2912"/>
      <c r="I63" s="2912"/>
      <c r="J63" s="2912"/>
    </row>
    <row r="64" spans="1:10">
      <c r="A64" s="2912"/>
      <c r="B64" s="2912"/>
      <c r="C64" s="2983"/>
      <c r="D64" s="2989"/>
      <c r="E64" s="2912"/>
      <c r="F64" s="2912" t="s">
        <v>6539</v>
      </c>
      <c r="G64" s="2912" t="s">
        <v>6540</v>
      </c>
      <c r="H64" s="2912"/>
      <c r="I64" s="2912"/>
      <c r="J64" s="2912"/>
    </row>
    <row r="65" spans="1:10">
      <c r="A65" s="2912"/>
      <c r="B65" s="2912"/>
      <c r="C65" s="2983"/>
      <c r="D65" s="2989"/>
      <c r="E65" s="2912"/>
      <c r="F65" s="2912" t="s">
        <v>6541</v>
      </c>
      <c r="G65" s="2912" t="s">
        <v>6542</v>
      </c>
      <c r="H65" s="2912"/>
      <c r="I65" s="2912"/>
      <c r="J65" s="2912"/>
    </row>
    <row r="66" spans="1:10">
      <c r="A66" s="2912"/>
      <c r="B66" s="2912"/>
      <c r="C66" s="2983"/>
      <c r="D66" s="2989"/>
      <c r="E66" s="2912"/>
      <c r="F66" s="2912" t="s">
        <v>6543</v>
      </c>
      <c r="G66" s="2912" t="s">
        <v>6544</v>
      </c>
      <c r="H66" s="2912"/>
      <c r="I66" s="2912"/>
      <c r="J66" s="2912"/>
    </row>
    <row r="67" spans="1:10">
      <c r="A67" s="2912"/>
      <c r="B67" s="2912"/>
      <c r="C67" s="2983"/>
      <c r="D67" s="2989"/>
      <c r="E67" s="2912"/>
      <c r="F67" s="2912" t="s">
        <v>6545</v>
      </c>
      <c r="G67" s="2912"/>
      <c r="H67" s="2912"/>
      <c r="I67" s="2912"/>
      <c r="J67" s="2912"/>
    </row>
    <row r="68" spans="1:10">
      <c r="A68" s="2912"/>
      <c r="B68" s="2912"/>
      <c r="C68" s="2983"/>
      <c r="D68" s="2989"/>
      <c r="E68" s="2912"/>
      <c r="F68" s="2912" t="s">
        <v>6546</v>
      </c>
      <c r="G68" s="2912"/>
      <c r="H68" s="2912"/>
      <c r="I68" s="2912"/>
      <c r="J68" s="2912"/>
    </row>
    <row r="69" spans="1:10">
      <c r="A69" s="2912" t="s">
        <v>6486</v>
      </c>
      <c r="B69" s="2912" t="s">
        <v>6487</v>
      </c>
      <c r="C69" s="2983" t="s">
        <v>6488</v>
      </c>
      <c r="D69" s="2989" t="s">
        <v>6489</v>
      </c>
      <c r="E69" s="2912" t="s">
        <v>6490</v>
      </c>
      <c r="F69" s="2912" t="s">
        <v>6547</v>
      </c>
      <c r="G69" s="2912" t="s">
        <v>78</v>
      </c>
      <c r="H69" s="2912"/>
      <c r="I69" s="2912"/>
      <c r="J69" s="2912"/>
    </row>
    <row r="70" spans="1:10">
      <c r="A70" s="2912"/>
      <c r="B70" s="2912"/>
      <c r="C70" s="2912"/>
      <c r="D70" s="2912"/>
      <c r="E70" s="2912"/>
      <c r="F70" s="2912"/>
      <c r="G70" s="2912"/>
      <c r="H70" s="2912"/>
      <c r="I70" s="2912"/>
      <c r="J70" s="2912"/>
    </row>
    <row r="71" spans="1:10">
      <c r="A71" s="2912"/>
      <c r="B71" s="2912"/>
      <c r="C71" s="2912"/>
      <c r="D71" s="2912"/>
      <c r="E71" s="2912"/>
      <c r="F71" s="2912"/>
      <c r="G71" s="2912"/>
      <c r="H71" s="2912"/>
      <c r="I71" s="2912"/>
      <c r="J71" s="2912"/>
    </row>
    <row r="72" spans="1:10">
      <c r="A72" s="2991" t="s">
        <v>6548</v>
      </c>
      <c r="B72" s="2992" t="s">
        <v>5417</v>
      </c>
      <c r="C72" s="2992" t="s">
        <v>5417</v>
      </c>
      <c r="D72" s="2992" t="s">
        <v>5417</v>
      </c>
      <c r="E72" s="2992" t="s">
        <v>5417</v>
      </c>
      <c r="F72" s="2992" t="s">
        <v>5417</v>
      </c>
      <c r="G72" s="2992" t="s">
        <v>5417</v>
      </c>
      <c r="H72" s="2992" t="s">
        <v>5417</v>
      </c>
      <c r="I72" s="2992" t="s">
        <v>5417</v>
      </c>
      <c r="J72" s="2992" t="s">
        <v>5417</v>
      </c>
    </row>
    <row r="73" spans="1:10">
      <c r="A73" s="2993" t="s">
        <v>106</v>
      </c>
      <c r="B73" s="2993" t="s">
        <v>103</v>
      </c>
      <c r="C73" s="2993" t="s">
        <v>6351</v>
      </c>
      <c r="D73" s="2993" t="s">
        <v>6352</v>
      </c>
      <c r="E73" s="2993" t="s">
        <v>6353</v>
      </c>
      <c r="F73" s="2993" t="s">
        <v>6354</v>
      </c>
      <c r="G73" s="2993" t="s">
        <v>6459</v>
      </c>
      <c r="H73" s="2993" t="s">
        <v>6355</v>
      </c>
      <c r="I73" s="2993" t="s">
        <v>6356</v>
      </c>
      <c r="J73" s="2993" t="s">
        <v>6357</v>
      </c>
    </row>
    <row r="74" spans="1:10">
      <c r="A74" s="2912" t="s">
        <v>6549</v>
      </c>
      <c r="B74" s="2912" t="s">
        <v>6550</v>
      </c>
      <c r="C74" s="2983" t="s">
        <v>6551</v>
      </c>
      <c r="D74" s="2989" t="s">
        <v>6552</v>
      </c>
      <c r="E74" s="2912" t="s">
        <v>6553</v>
      </c>
      <c r="F74" s="2912" t="s">
        <v>6554</v>
      </c>
      <c r="G74" s="2912" t="s">
        <v>36</v>
      </c>
      <c r="H74" s="2912" t="s">
        <v>4005</v>
      </c>
      <c r="I74" s="2982">
        <v>44691</v>
      </c>
      <c r="J74" s="2990">
        <v>44770</v>
      </c>
    </row>
    <row r="75" spans="1:10">
      <c r="A75" s="2912"/>
      <c r="B75" s="2912" t="s">
        <v>6555</v>
      </c>
      <c r="C75" s="2989" t="s">
        <v>6552</v>
      </c>
      <c r="D75" s="2911" t="s">
        <v>6556</v>
      </c>
      <c r="E75" s="2912" t="s">
        <v>6557</v>
      </c>
      <c r="F75" s="2912" t="s">
        <v>6554</v>
      </c>
      <c r="G75" s="2912" t="s">
        <v>6558</v>
      </c>
      <c r="H75" s="2912" t="s">
        <v>4005</v>
      </c>
      <c r="I75" s="2982">
        <v>44691</v>
      </c>
      <c r="J75" s="2982">
        <v>44740</v>
      </c>
    </row>
    <row r="76" spans="1:10">
      <c r="A76" s="2989"/>
      <c r="B76" s="2989" t="s">
        <v>6559</v>
      </c>
      <c r="C76" s="2989"/>
      <c r="D76" s="2989"/>
      <c r="E76" s="2989" t="s">
        <v>6560</v>
      </c>
      <c r="F76" s="2989" t="s">
        <v>25</v>
      </c>
      <c r="G76" s="2989" t="s">
        <v>6561</v>
      </c>
      <c r="H76" s="2989" t="s">
        <v>3597</v>
      </c>
      <c r="I76" s="2990">
        <v>44679</v>
      </c>
      <c r="J76" s="2989"/>
    </row>
    <row r="77" spans="1:10">
      <c r="A77" s="2989" t="s">
        <v>6562</v>
      </c>
      <c r="B77" s="2989" t="s">
        <v>6563</v>
      </c>
      <c r="C77" s="2989"/>
      <c r="D77" s="2989"/>
      <c r="E77" s="2989"/>
      <c r="F77" s="2989"/>
      <c r="G77" s="2989"/>
      <c r="H77" s="2989"/>
      <c r="I77" s="2990"/>
      <c r="J77" s="2989"/>
    </row>
    <row r="78" spans="1:10">
      <c r="A78" s="2989"/>
      <c r="B78" s="2989" t="s">
        <v>6564</v>
      </c>
      <c r="C78" s="2911" t="s">
        <v>6565</v>
      </c>
      <c r="D78" s="2989" t="s">
        <v>6489</v>
      </c>
      <c r="E78" s="2989"/>
      <c r="F78" s="2989" t="s">
        <v>25</v>
      </c>
      <c r="G78" s="2989" t="s">
        <v>6561</v>
      </c>
      <c r="H78" s="2989" t="s">
        <v>6566</v>
      </c>
      <c r="I78" s="2989"/>
      <c r="J78" s="2989"/>
    </row>
    <row r="79" spans="1:10">
      <c r="A79" s="2989" t="s">
        <v>6567</v>
      </c>
      <c r="B79" s="2989" t="s">
        <v>6568</v>
      </c>
      <c r="C79" s="2911" t="s">
        <v>6569</v>
      </c>
      <c r="D79" s="2989" t="s">
        <v>6570</v>
      </c>
      <c r="E79" s="2989" t="s">
        <v>6571</v>
      </c>
      <c r="F79" s="2989" t="s">
        <v>2114</v>
      </c>
      <c r="G79" s="2989" t="s">
        <v>6572</v>
      </c>
      <c r="H79" s="2989" t="s">
        <v>6566</v>
      </c>
      <c r="I79" s="2989"/>
      <c r="J79" s="2989"/>
    </row>
    <row r="80" spans="1:10">
      <c r="A80" s="2989" t="s">
        <v>6567</v>
      </c>
      <c r="B80" s="2989" t="s">
        <v>6573</v>
      </c>
      <c r="C80" s="2911" t="s">
        <v>6574</v>
      </c>
      <c r="D80" s="2989" t="s">
        <v>6575</v>
      </c>
      <c r="E80" s="2989" t="s">
        <v>6576</v>
      </c>
      <c r="F80" s="2989" t="s">
        <v>74</v>
      </c>
      <c r="G80" s="2989" t="s">
        <v>6577</v>
      </c>
      <c r="H80" s="2989" t="s">
        <v>6566</v>
      </c>
      <c r="I80" s="2989"/>
      <c r="J80" s="2989"/>
    </row>
    <row r="81" spans="1:10">
      <c r="A81" s="2989" t="s">
        <v>6562</v>
      </c>
      <c r="B81" s="2989" t="s">
        <v>6578</v>
      </c>
      <c r="C81" s="2911" t="s">
        <v>6579</v>
      </c>
      <c r="D81" s="2989" t="s">
        <v>6552</v>
      </c>
      <c r="E81" s="2989" t="s">
        <v>6580</v>
      </c>
      <c r="F81" s="2989" t="s">
        <v>3946</v>
      </c>
      <c r="G81" s="2989" t="s">
        <v>26</v>
      </c>
      <c r="H81" s="2989" t="s">
        <v>6566</v>
      </c>
      <c r="I81" s="2989"/>
      <c r="J81" s="2989"/>
    </row>
    <row r="82" spans="1:10">
      <c r="A82" s="2989" t="s">
        <v>6581</v>
      </c>
      <c r="B82" s="2989" t="s">
        <v>6582</v>
      </c>
      <c r="C82" s="2911" t="s">
        <v>6583</v>
      </c>
      <c r="D82" s="2989" t="s">
        <v>6552</v>
      </c>
      <c r="E82" s="2989" t="s">
        <v>6584</v>
      </c>
      <c r="F82" s="2989" t="s">
        <v>3946</v>
      </c>
      <c r="G82" s="2989" t="s">
        <v>26</v>
      </c>
      <c r="H82" s="2989" t="s">
        <v>6585</v>
      </c>
      <c r="I82" s="2994">
        <v>44781</v>
      </c>
      <c r="J82" s="2990">
        <v>44770</v>
      </c>
    </row>
    <row r="83" spans="1:10">
      <c r="A83" s="2989" t="s">
        <v>6567</v>
      </c>
      <c r="B83" s="2989" t="s">
        <v>6586</v>
      </c>
      <c r="C83" s="2911" t="s">
        <v>6587</v>
      </c>
      <c r="D83" s="2989" t="s">
        <v>6588</v>
      </c>
      <c r="E83" s="2989"/>
      <c r="F83" s="2989" t="s">
        <v>6589</v>
      </c>
      <c r="G83" s="2989" t="s">
        <v>6590</v>
      </c>
      <c r="H83" s="2989"/>
      <c r="I83" s="2994"/>
      <c r="J83" s="2989"/>
    </row>
    <row r="84" spans="1:10">
      <c r="A84" s="2993" t="s">
        <v>6591</v>
      </c>
      <c r="B84" s="2993" t="s">
        <v>6591</v>
      </c>
      <c r="C84" s="2993" t="s">
        <v>6351</v>
      </c>
      <c r="D84" s="2993" t="s">
        <v>6352</v>
      </c>
      <c r="E84" s="2993" t="s">
        <v>6353</v>
      </c>
      <c r="F84" s="2993" t="s">
        <v>6354</v>
      </c>
      <c r="G84" s="2993" t="s">
        <v>6459</v>
      </c>
      <c r="H84" s="2993" t="s">
        <v>6355</v>
      </c>
      <c r="I84" s="2993" t="s">
        <v>6356</v>
      </c>
      <c r="J84" s="2993" t="s">
        <v>6357</v>
      </c>
    </row>
    <row r="85" spans="1:10">
      <c r="A85" s="2989"/>
      <c r="B85" s="2912" t="s">
        <v>5417</v>
      </c>
      <c r="C85" s="2911" t="s">
        <v>6592</v>
      </c>
      <c r="D85" s="2989"/>
      <c r="E85" s="2912" t="s">
        <v>5417</v>
      </c>
      <c r="F85" s="2912" t="s">
        <v>6554</v>
      </c>
      <c r="G85" s="2912" t="s">
        <v>36</v>
      </c>
      <c r="H85" s="2989"/>
      <c r="I85" s="2989"/>
      <c r="J85" s="2989"/>
    </row>
    <row r="86" spans="1:10">
      <c r="A86" s="2989"/>
      <c r="B86" s="2912" t="s">
        <v>5417</v>
      </c>
      <c r="C86" s="2911" t="s">
        <v>6593</v>
      </c>
      <c r="D86" s="2989"/>
      <c r="E86" s="2912" t="s">
        <v>5417</v>
      </c>
      <c r="F86" s="2912" t="s">
        <v>31</v>
      </c>
      <c r="G86" s="2912" t="s">
        <v>31</v>
      </c>
      <c r="H86" s="2989"/>
      <c r="I86" s="2989"/>
      <c r="J86" s="2989"/>
    </row>
    <row r="87" spans="1:10">
      <c r="A87" s="2989"/>
      <c r="B87" s="2912" t="s">
        <v>5417</v>
      </c>
      <c r="C87" s="2911" t="s">
        <v>6594</v>
      </c>
      <c r="D87" s="2989"/>
      <c r="E87" s="2912" t="s">
        <v>5417</v>
      </c>
      <c r="F87" s="2912" t="s">
        <v>4073</v>
      </c>
      <c r="G87" s="2912" t="s">
        <v>36</v>
      </c>
      <c r="H87" s="2989"/>
      <c r="I87" s="2989"/>
      <c r="J87" s="2989"/>
    </row>
    <row r="88" spans="1:10">
      <c r="A88" s="2989"/>
      <c r="B88" s="2989"/>
      <c r="C88" s="2989"/>
      <c r="D88" s="2989"/>
      <c r="E88" s="2989"/>
      <c r="F88" s="2989"/>
      <c r="G88" s="2989"/>
      <c r="H88" s="2989"/>
      <c r="I88" s="2989"/>
      <c r="J88" s="2989"/>
    </row>
    <row r="89" spans="1:10">
      <c r="A89" s="2989"/>
      <c r="B89" s="2989"/>
      <c r="C89" s="2989"/>
      <c r="D89" s="2989"/>
      <c r="E89" s="2989"/>
      <c r="F89" s="2989"/>
      <c r="G89" s="2989"/>
      <c r="H89" s="2989"/>
      <c r="I89" s="2989"/>
      <c r="J89" s="2989"/>
    </row>
    <row r="90" spans="1:10">
      <c r="A90" s="2995" t="s">
        <v>6150</v>
      </c>
      <c r="B90" s="2996" t="s">
        <v>5417</v>
      </c>
      <c r="C90" s="2996" t="s">
        <v>5417</v>
      </c>
      <c r="D90" s="2996" t="s">
        <v>5417</v>
      </c>
      <c r="E90" s="2996" t="s">
        <v>5417</v>
      </c>
      <c r="F90" s="2996" t="s">
        <v>5417</v>
      </c>
      <c r="G90" s="2996" t="s">
        <v>5417</v>
      </c>
      <c r="H90" s="2996" t="s">
        <v>5417</v>
      </c>
      <c r="I90" s="2996" t="s">
        <v>5417</v>
      </c>
      <c r="J90" s="2996" t="s">
        <v>5417</v>
      </c>
    </row>
    <row r="91" spans="1:10">
      <c r="A91" s="2997" t="s">
        <v>106</v>
      </c>
      <c r="B91" s="2997" t="s">
        <v>103</v>
      </c>
      <c r="C91" s="2997" t="s">
        <v>6351</v>
      </c>
      <c r="D91" s="2997" t="s">
        <v>6352</v>
      </c>
      <c r="E91" s="2997" t="s">
        <v>6353</v>
      </c>
      <c r="F91" s="2997" t="s">
        <v>6354</v>
      </c>
      <c r="G91" s="2997" t="s">
        <v>5417</v>
      </c>
      <c r="H91" s="2997" t="s">
        <v>6355</v>
      </c>
      <c r="I91" s="2997" t="s">
        <v>6356</v>
      </c>
      <c r="J91" s="2997" t="s">
        <v>6357</v>
      </c>
    </row>
    <row r="92" spans="1:10">
      <c r="A92" s="2912" t="s">
        <v>6364</v>
      </c>
      <c r="B92" s="2912" t="s">
        <v>6595</v>
      </c>
      <c r="C92" s="2983" t="s">
        <v>6596</v>
      </c>
      <c r="D92" s="2983" t="s">
        <v>6597</v>
      </c>
      <c r="E92" s="2912" t="s">
        <v>6598</v>
      </c>
      <c r="F92" s="2912" t="s">
        <v>5417</v>
      </c>
      <c r="G92" s="2912" t="s">
        <v>5417</v>
      </c>
      <c r="H92" s="2912" t="s">
        <v>5417</v>
      </c>
      <c r="I92" s="2912" t="s">
        <v>5417</v>
      </c>
      <c r="J92" s="2912" t="s">
        <v>452</v>
      </c>
    </row>
    <row r="93" spans="1:10">
      <c r="A93" s="2912" t="s">
        <v>6400</v>
      </c>
      <c r="B93" s="2912" t="s">
        <v>6599</v>
      </c>
      <c r="C93" s="2983" t="s">
        <v>6600</v>
      </c>
      <c r="D93" s="2983" t="s">
        <v>6601</v>
      </c>
      <c r="E93" s="2912" t="s">
        <v>6602</v>
      </c>
      <c r="F93" s="2912" t="s">
        <v>5417</v>
      </c>
      <c r="G93" s="2912" t="s">
        <v>5417</v>
      </c>
      <c r="H93" s="2912" t="s">
        <v>5417</v>
      </c>
      <c r="I93" s="2912" t="s">
        <v>5417</v>
      </c>
      <c r="J93" s="2912" t="s">
        <v>452</v>
      </c>
    </row>
    <row r="94" spans="1:10">
      <c r="A94" s="2912" t="s">
        <v>6603</v>
      </c>
      <c r="B94" s="2912" t="s">
        <v>6604</v>
      </c>
      <c r="C94" s="2983" t="s">
        <v>6605</v>
      </c>
      <c r="D94" s="2983" t="s">
        <v>6606</v>
      </c>
      <c r="E94" s="2912" t="s">
        <v>6607</v>
      </c>
      <c r="F94" s="2912" t="s">
        <v>5417</v>
      </c>
      <c r="G94" s="2912" t="s">
        <v>5417</v>
      </c>
      <c r="H94" s="2912" t="s">
        <v>5417</v>
      </c>
      <c r="I94" s="2912" t="s">
        <v>5417</v>
      </c>
      <c r="J94" s="2912" t="s">
        <v>452</v>
      </c>
    </row>
    <row r="95" spans="1:10">
      <c r="A95" s="2912" t="s">
        <v>6400</v>
      </c>
      <c r="B95" s="2912" t="s">
        <v>6608</v>
      </c>
      <c r="C95" s="2983" t="s">
        <v>6609</v>
      </c>
      <c r="D95" s="2983" t="s">
        <v>6610</v>
      </c>
      <c r="E95" s="2912" t="s">
        <v>6611</v>
      </c>
      <c r="F95" s="2912" t="s">
        <v>5417</v>
      </c>
      <c r="G95" s="2912" t="s">
        <v>5417</v>
      </c>
      <c r="H95" s="2912" t="s">
        <v>5417</v>
      </c>
      <c r="I95" s="2912" t="s">
        <v>5417</v>
      </c>
      <c r="J95" s="2912" t="s">
        <v>452</v>
      </c>
    </row>
    <row r="96" spans="1:10">
      <c r="A96" s="2912" t="s">
        <v>6376</v>
      </c>
      <c r="B96" s="2912" t="s">
        <v>6612</v>
      </c>
      <c r="C96" s="2983" t="s">
        <v>6613</v>
      </c>
      <c r="D96" s="2983" t="s">
        <v>6614</v>
      </c>
      <c r="E96" s="2912" t="s">
        <v>6615</v>
      </c>
      <c r="F96" s="2912" t="s">
        <v>5417</v>
      </c>
      <c r="G96" s="2912" t="s">
        <v>5417</v>
      </c>
      <c r="H96" s="2912" t="s">
        <v>5417</v>
      </c>
      <c r="I96" s="2912" t="s">
        <v>5417</v>
      </c>
      <c r="J96" s="2912" t="s">
        <v>452</v>
      </c>
    </row>
    <row r="97" spans="1:10">
      <c r="A97" s="2912" t="s">
        <v>6603</v>
      </c>
      <c r="B97" s="2912" t="s">
        <v>6616</v>
      </c>
      <c r="C97" s="2983" t="s">
        <v>6617</v>
      </c>
      <c r="D97" s="2983" t="s">
        <v>6618</v>
      </c>
      <c r="E97" s="2912" t="s">
        <v>6619</v>
      </c>
      <c r="F97" s="2912" t="s">
        <v>5417</v>
      </c>
      <c r="G97" s="2912" t="s">
        <v>5417</v>
      </c>
      <c r="H97" s="2912" t="s">
        <v>5417</v>
      </c>
      <c r="I97" s="2912" t="s">
        <v>5417</v>
      </c>
      <c r="J97" s="2912" t="s">
        <v>452</v>
      </c>
    </row>
    <row r="98" spans="1:10">
      <c r="A98" s="2912" t="s">
        <v>6364</v>
      </c>
      <c r="B98" s="2912" t="s">
        <v>6620</v>
      </c>
      <c r="C98" s="2983" t="s">
        <v>6621</v>
      </c>
      <c r="D98" s="2983" t="s">
        <v>6622</v>
      </c>
      <c r="E98" s="2912" t="s">
        <v>6623</v>
      </c>
      <c r="F98" s="2912" t="s">
        <v>5417</v>
      </c>
      <c r="G98" s="2912" t="s">
        <v>5417</v>
      </c>
      <c r="H98" s="2912" t="s">
        <v>5417</v>
      </c>
      <c r="I98" s="2912" t="s">
        <v>5417</v>
      </c>
      <c r="J98" s="2912" t="s">
        <v>452</v>
      </c>
    </row>
    <row r="99" spans="1:10">
      <c r="A99" s="2912" t="s">
        <v>6400</v>
      </c>
      <c r="B99" s="2912" t="s">
        <v>6624</v>
      </c>
      <c r="C99" s="2983" t="s">
        <v>6625</v>
      </c>
      <c r="D99" s="2983" t="s">
        <v>6626</v>
      </c>
      <c r="E99" s="2912" t="s">
        <v>6627</v>
      </c>
      <c r="F99" s="2912" t="s">
        <v>5417</v>
      </c>
      <c r="G99" s="2912" t="s">
        <v>5417</v>
      </c>
      <c r="H99" s="2912" t="s">
        <v>5417</v>
      </c>
      <c r="I99" s="2912" t="s">
        <v>5417</v>
      </c>
      <c r="J99" s="2912" t="s">
        <v>452</v>
      </c>
    </row>
    <row r="100" spans="1:10">
      <c r="A100" s="2912" t="s">
        <v>6400</v>
      </c>
      <c r="B100" s="2912" t="s">
        <v>6628</v>
      </c>
      <c r="C100" s="2983" t="s">
        <v>6629</v>
      </c>
      <c r="D100" s="2983" t="s">
        <v>6630</v>
      </c>
      <c r="E100" s="2912" t="s">
        <v>6631</v>
      </c>
      <c r="F100" s="2912" t="s">
        <v>5417</v>
      </c>
      <c r="G100" s="2912" t="s">
        <v>5417</v>
      </c>
      <c r="H100" s="2912" t="s">
        <v>5417</v>
      </c>
      <c r="I100" s="2912" t="s">
        <v>5417</v>
      </c>
      <c r="J100" s="2912" t="s">
        <v>452</v>
      </c>
    </row>
    <row r="101" spans="1:10">
      <c r="A101" s="2912" t="s">
        <v>6376</v>
      </c>
      <c r="B101" s="2912" t="s">
        <v>6632</v>
      </c>
      <c r="C101" s="2983" t="s">
        <v>6633</v>
      </c>
      <c r="D101" s="2983" t="s">
        <v>6634</v>
      </c>
      <c r="E101" s="2912" t="s">
        <v>6635</v>
      </c>
      <c r="F101" s="2912" t="s">
        <v>5417</v>
      </c>
      <c r="G101" s="2912" t="s">
        <v>5417</v>
      </c>
      <c r="H101" s="2912" t="s">
        <v>5417</v>
      </c>
      <c r="I101" s="2912" t="s">
        <v>5417</v>
      </c>
      <c r="J101" s="2912" t="s">
        <v>452</v>
      </c>
    </row>
    <row r="102" spans="1:10">
      <c r="A102" s="2912" t="s">
        <v>6376</v>
      </c>
      <c r="B102" s="2912" t="s">
        <v>6636</v>
      </c>
      <c r="C102" s="2983" t="s">
        <v>6637</v>
      </c>
      <c r="D102" s="2983" t="s">
        <v>6638</v>
      </c>
      <c r="E102" s="2912" t="s">
        <v>6639</v>
      </c>
      <c r="F102" s="2912" t="s">
        <v>5417</v>
      </c>
      <c r="G102" s="2912" t="s">
        <v>5417</v>
      </c>
      <c r="H102" s="2912" t="s">
        <v>5417</v>
      </c>
      <c r="I102" s="2912" t="s">
        <v>5417</v>
      </c>
      <c r="J102" s="2912" t="s">
        <v>452</v>
      </c>
    </row>
    <row r="103" spans="1:10">
      <c r="A103" s="2912" t="s">
        <v>6419</v>
      </c>
      <c r="B103" s="2912" t="s">
        <v>6640</v>
      </c>
      <c r="C103" s="2983" t="s">
        <v>6641</v>
      </c>
      <c r="D103" s="2983" t="s">
        <v>6642</v>
      </c>
      <c r="E103" s="2912" t="s">
        <v>6643</v>
      </c>
      <c r="F103" s="2912" t="s">
        <v>5417</v>
      </c>
      <c r="G103" s="2912" t="s">
        <v>5417</v>
      </c>
      <c r="H103" s="2912" t="s">
        <v>5417</v>
      </c>
      <c r="I103" s="2912" t="s">
        <v>5417</v>
      </c>
      <c r="J103" s="2912" t="s">
        <v>452</v>
      </c>
    </row>
  </sheetData>
  <autoFilter ref="A2:J34" xr:uid="{E52B9023-F6DE-4513-83FA-E31067EA76F9}">
    <sortState xmlns:xlrd2="http://schemas.microsoft.com/office/spreadsheetml/2017/richdata2" ref="A3:J34">
      <sortCondition ref="B2:B34"/>
    </sortState>
  </autoFilter>
  <hyperlinks>
    <hyperlink ref="C22" r:id="rId1" xr:uid="{45050742-E0E4-4864-BC75-E0C6EB71C267}"/>
    <hyperlink ref="D22" r:id="rId2" xr:uid="{A0307AB0-1DDF-407D-B237-D8BF97E4585C}"/>
    <hyperlink ref="C92" r:id="rId3" xr:uid="{59A65FC6-D120-4A70-8942-6BC3E07227C9}"/>
    <hyperlink ref="D92" r:id="rId4" xr:uid="{5EDF1930-32C8-42C6-BA69-FB5F1B9B3EA4}"/>
    <hyperlink ref="C5" r:id="rId5" xr:uid="{C77E9D9B-4E1C-403F-839A-2D0DA035CEBE}"/>
    <hyperlink ref="D5" r:id="rId6" xr:uid="{27C11AA3-F6E3-43B9-80F1-B80604C18331}"/>
    <hyperlink ref="C93" r:id="rId7" xr:uid="{87753BB3-1806-4CD9-80D3-517D07BAED06}"/>
    <hyperlink ref="D93" r:id="rId8" xr:uid="{22F536F5-A39A-4484-8860-D56437348457}"/>
    <hyperlink ref="C10" r:id="rId9" xr:uid="{FA400826-632C-4316-B858-BCBADF07FC45}"/>
    <hyperlink ref="D10" r:id="rId10" xr:uid="{5F8FC35E-B41E-488E-BC3A-5BE6ECBC388E}"/>
    <hyperlink ref="C94" r:id="rId11" xr:uid="{52C142C3-C7A6-4C3A-953E-39EEE15FF61D}"/>
    <hyperlink ref="D94" r:id="rId12" xr:uid="{6E4B9F65-3F1A-4602-80C3-836A2911874A}"/>
    <hyperlink ref="C95" r:id="rId13" xr:uid="{676997B5-2A10-4F1B-965B-0E931575ABF1}"/>
    <hyperlink ref="D95" r:id="rId14" xr:uid="{76C453F6-A862-43CA-BB27-BD6C7A464C11}"/>
    <hyperlink ref="C11" r:id="rId15" xr:uid="{CDD598D8-9B89-4A34-8E17-495F8C8A6C79}"/>
    <hyperlink ref="D11" r:id="rId16" xr:uid="{797C0717-9A7F-4600-8B3B-9C590E7060BC}"/>
    <hyperlink ref="C12" r:id="rId17" xr:uid="{724D9FB0-F4C4-44E5-B2FB-2CA63F2E9EC2}"/>
    <hyperlink ref="D12" r:id="rId18" xr:uid="{0AF5E5C3-6C40-4421-8650-CD9E07779570}"/>
    <hyperlink ref="C96" r:id="rId19" xr:uid="{1D87FFB3-8DBD-42D9-ABCF-D909E309F1C3}"/>
    <hyperlink ref="D96" r:id="rId20" xr:uid="{6D3528FE-D7ED-4B18-8D37-C9DBC6800AD3}"/>
    <hyperlink ref="C16" r:id="rId21" xr:uid="{C200EEE9-EA08-4690-B8A3-CD473CB21071}"/>
    <hyperlink ref="D16" r:id="rId22" xr:uid="{126F7FE1-B7D6-47CF-B01C-9164FAA7653F}"/>
    <hyperlink ref="C98" r:id="rId23" xr:uid="{5450D78B-FF85-4E2C-B7A8-D1ED2DDE186B}"/>
    <hyperlink ref="D98" r:id="rId24" xr:uid="{03890E5D-AF34-4A2A-A22D-6A21376E38F1}"/>
    <hyperlink ref="C25" r:id="rId25" xr:uid="{BAF6C4D8-F0C6-4C87-83D1-0684DF3D92DF}"/>
    <hyperlink ref="D25" r:id="rId26" xr:uid="{64F24F2A-8647-49B9-A2B9-628621AA98D9}"/>
    <hyperlink ref="C97" r:id="rId27" xr:uid="{C1F01B29-42AC-44BF-AF83-52CD670F85EE}"/>
    <hyperlink ref="D97" r:id="rId28" xr:uid="{AE362A44-78A9-4465-BEF6-E8C4C746D843}"/>
    <hyperlink ref="C26" r:id="rId29" xr:uid="{F0F2B71C-18EC-44A5-BB83-6B76BE9501DB}"/>
    <hyperlink ref="D26" r:id="rId30" xr:uid="{5E1188B9-F3C6-4C5A-9F1B-2BA7CC468593}"/>
    <hyperlink ref="C27" r:id="rId31" xr:uid="{B6E42F6B-2E6D-4E3F-AF4D-144C0DF0D1DE}"/>
    <hyperlink ref="D27" r:id="rId32" xr:uid="{D60C97D8-438C-4AB9-9BE2-75F409849A39}"/>
    <hyperlink ref="C29" r:id="rId33" xr:uid="{071B6CC8-F480-40FE-901F-D5C7602AA941}"/>
    <hyperlink ref="D29" r:id="rId34" xr:uid="{D9BB8422-E089-4C99-9D29-0B873BEFECCE}"/>
    <hyperlink ref="C99" r:id="rId35" xr:uid="{7C87E752-47C6-4314-B6D7-E406D5C9D29B}"/>
    <hyperlink ref="D99" r:id="rId36" xr:uid="{8D166B05-B4AA-4F7F-9E1F-4370EC429CD0}"/>
    <hyperlink ref="C100" r:id="rId37" xr:uid="{0F17292C-40C8-4C73-82E7-9BC6117A5DD1}"/>
    <hyperlink ref="D100" r:id="rId38" xr:uid="{EFB1EE42-23EA-45CD-B8E7-A13A4AB42E61}"/>
    <hyperlink ref="C101" r:id="rId39" xr:uid="{E5B23270-BBB5-4ED9-9966-B358A687580B}"/>
    <hyperlink ref="D101" r:id="rId40" xr:uid="{F6F3087A-619A-4D26-9C42-21A50DA992CD}"/>
    <hyperlink ref="C102" r:id="rId41" xr:uid="{DEF6174B-D91E-4ABB-9D72-64444B4010CA}"/>
    <hyperlink ref="D102" r:id="rId42" xr:uid="{8E8DA309-E122-4DCC-A0E4-65FF471CFF8A}"/>
    <hyperlink ref="C103" r:id="rId43" xr:uid="{75051291-D703-4537-ABBB-B6B6ED767A12}"/>
    <hyperlink ref="D103" r:id="rId44" xr:uid="{4A4FF6E7-8033-44F0-ACA6-0AD277C78714}"/>
    <hyperlink ref="C74" r:id="rId45" xr:uid="{F4DFB7DD-C601-4B81-9265-C4108BACA89B}"/>
    <hyperlink ref="C59" r:id="rId46" xr:uid="{CEC9DF00-2DDA-46F8-A075-0628913C0F77}"/>
    <hyperlink ref="C45" r:id="rId47" xr:uid="{70C8B261-00E8-4095-B695-5064AB969178}"/>
    <hyperlink ref="C41" r:id="rId48" xr:uid="{EDB53F36-3F1B-427B-8826-44587E400BB8}"/>
    <hyperlink ref="C42" r:id="rId49" xr:uid="{494F584F-01CF-49E7-9AC8-E248BCFFFA93}"/>
    <hyperlink ref="C78" r:id="rId50" xr:uid="{F9447AEC-7E88-4A3A-81CB-BCAE6BF931B7}"/>
    <hyperlink ref="C46" r:id="rId51" xr:uid="{30647014-EB90-4F88-809D-A755956702EA}"/>
    <hyperlink ref="C79" r:id="rId52" xr:uid="{F7A47E80-8D2A-4C2F-9741-A3CB03E3F59B}"/>
    <hyperlink ref="C80" r:id="rId53" xr:uid="{E2AF0099-F594-4074-9318-4ED06C30EDD8}"/>
    <hyperlink ref="C81" r:id="rId54" xr:uid="{159C32FD-C0CB-4FFF-9476-6A7BA0423702}"/>
    <hyperlink ref="C69" r:id="rId55" xr:uid="{6DF17AA0-85EB-4DAA-ABBB-3A221EF8470C}"/>
    <hyperlink ref="D75" r:id="rId56" xr:uid="{B7C878F5-DFBB-4DCC-980F-AF202971DFAE}"/>
    <hyperlink ref="C85" r:id="rId57" xr:uid="{3A832445-38D6-47D2-9F43-2B7029159EAC}"/>
    <hyperlink ref="C86" r:id="rId58" xr:uid="{B6C4CFE0-E7E6-4ACC-A0CE-29C9D29914B2}"/>
    <hyperlink ref="C87" r:id="rId59" xr:uid="{8FFFB9C2-633F-4624-97CF-F165E95FC444}"/>
    <hyperlink ref="C82" r:id="rId60" xr:uid="{71B5A20E-8FFE-44CD-84D1-51A508B37745}"/>
    <hyperlink ref="C43" r:id="rId61" xr:uid="{DC1E06CF-CAB4-48E8-9F4A-C2C1BE1E55FA}"/>
    <hyperlink ref="C62" r:id="rId62" xr:uid="{633F7EAE-AE26-4C29-A1EA-48FC7A6F3A82}"/>
    <hyperlink ref="D57" r:id="rId63" xr:uid="{2F3E39A5-39CE-4E15-9B2F-DE11B801BBA6}"/>
    <hyperlink ref="C51" r:id="rId64" xr:uid="{2143B543-B06E-4224-BC5D-DDFD044EADBD}"/>
    <hyperlink ref="C14" r:id="rId65" xr:uid="{49C2E540-AFDA-45A6-B4D0-B220C764B52D}"/>
    <hyperlink ref="C34" r:id="rId66" xr:uid="{03FF24CE-AC44-462D-B423-57B62AC94943}"/>
    <hyperlink ref="C3" r:id="rId67" xr:uid="{1430AE9A-E4A4-407C-9A0A-40CA939F1ADA}"/>
    <hyperlink ref="C21" r:id="rId68" xr:uid="{030E8F55-F1CC-48E5-904E-AEB5BC4BEA21}"/>
    <hyperlink ref="C13" r:id="rId69" xr:uid="{679027A5-B73D-4DFC-9708-1EEE5F360961}"/>
    <hyperlink ref="C18" r:id="rId70" xr:uid="{B40149EA-C359-459F-9C2E-F640F49A66A5}"/>
    <hyperlink ref="C28" r:id="rId71" xr:uid="{E40D2B38-AF19-4F86-9236-68D490D67473}"/>
    <hyperlink ref="C4" r:id="rId72" xr:uid="{6D02B627-5926-41F7-B627-67F86D09F2C8}"/>
    <hyperlink ref="C15" r:id="rId73" xr:uid="{12AE4E03-F83F-4963-907C-257CBC161A65}"/>
    <hyperlink ref="C17" r:id="rId74" xr:uid="{9BBF286C-2324-4890-B2D5-7538DBEE1758}"/>
    <hyperlink ref="C20" r:id="rId75" xr:uid="{26C324BC-3937-4850-8D28-1A6D9CFA51BC}"/>
    <hyperlink ref="C24" r:id="rId76" xr:uid="{AA9178CA-AA3D-4BEE-91FD-9D6517A64D45}"/>
    <hyperlink ref="C30" r:id="rId77" xr:uid="{03ED9D56-8407-4976-A7D0-4CED4EC745CD}"/>
    <hyperlink ref="C31" r:id="rId78" xr:uid="{9FB737F6-BC1B-4404-8D43-3EA09E8EE222}"/>
    <hyperlink ref="C6" r:id="rId79" xr:uid="{CB43127D-1E27-4ADC-8DD1-A67A1D517B41}"/>
    <hyperlink ref="C19" r:id="rId80" xr:uid="{F79094E1-1197-46EA-8EC6-AD181DCF0EA7}"/>
    <hyperlink ref="C7" r:id="rId81" xr:uid="{C1576C8C-4C3F-4CFA-9FBA-EA4C11E5A101}"/>
    <hyperlink ref="C33" r:id="rId82" xr:uid="{0B449596-A721-4E73-938C-D9DD2DF803BC}"/>
    <hyperlink ref="C32" r:id="rId83" xr:uid="{0BF6127C-20DE-4702-939C-EF9EF27F7153}"/>
    <hyperlink ref="C9" r:id="rId84" xr:uid="{E7C27215-A6FE-4CAB-9B94-2E8148FC24FB}"/>
    <hyperlink ref="C39" r:id="rId85" xr:uid="{45CBAD80-ABBE-4743-A0DA-6DC2AD287F65}"/>
    <hyperlink ref="C52" r:id="rId86" xr:uid="{415FB4BB-07DD-49AC-8116-A6ED4C624847}"/>
    <hyperlink ref="C53" r:id="rId87" xr:uid="{2743FEBB-D2BA-4205-AF01-794AAFCA05DF}"/>
    <hyperlink ref="C54" r:id="rId88" xr:uid="{63C3692B-11B6-4BC1-9B9C-F02AD91A5AAF}"/>
    <hyperlink ref="C55" r:id="rId89" xr:uid="{88964EE5-148C-4C64-8509-A253B8DA51C0}"/>
    <hyperlink ref="C8" r:id="rId90" xr:uid="{22BDAAA9-94A0-458A-AFCB-9437671D72F8}"/>
    <hyperlink ref="C49" r:id="rId91" xr:uid="{2E9A70CD-6AA9-4CC3-AD2B-0E5E12B21C0C}"/>
    <hyperlink ref="D50" r:id="rId92" xr:uid="{799E0420-3695-4384-AA14-F3DA0F978436}"/>
    <hyperlink ref="C83" r:id="rId93" xr:uid="{5FDB5067-FA80-452A-BA75-89E0B724E48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FE4CB-A057-462E-A96A-15C90E2F561D}">
  <sheetPr>
    <tabColor rgb="FFD5F4FF"/>
  </sheetPr>
  <dimension ref="A1:H3"/>
  <sheetViews>
    <sheetView workbookViewId="0">
      <selection activeCell="G4" sqref="G4"/>
    </sheetView>
  </sheetViews>
  <sheetFormatPr defaultRowHeight="15"/>
  <cols>
    <col min="1" max="1" width="14.42578125" bestFit="1" customWidth="1"/>
    <col min="2" max="2" width="15.5703125" bestFit="1" customWidth="1"/>
    <col min="3" max="3" width="14.28515625" customWidth="1"/>
    <col min="4" max="4" width="16" bestFit="1" customWidth="1"/>
    <col min="5" max="5" width="30.42578125" bestFit="1" customWidth="1"/>
    <col min="6" max="6" width="27.5703125" bestFit="1" customWidth="1"/>
    <col min="7" max="8" width="21.140625" bestFit="1" customWidth="1"/>
  </cols>
  <sheetData>
    <row r="1" spans="1:8" ht="21">
      <c r="A1" s="4203" t="s">
        <v>6644</v>
      </c>
      <c r="B1" s="4204"/>
      <c r="C1" s="4204"/>
      <c r="D1" s="4204"/>
      <c r="E1" s="4204"/>
      <c r="F1" s="4204"/>
      <c r="G1" s="4205"/>
    </row>
    <row r="2" spans="1:8" s="2434" customFormat="1" ht="15.75">
      <c r="A2" s="2435" t="s">
        <v>6645</v>
      </c>
      <c r="B2" s="2436" t="s">
        <v>6646</v>
      </c>
      <c r="C2" s="2436" t="s">
        <v>5386</v>
      </c>
      <c r="D2" s="2436" t="s">
        <v>5390</v>
      </c>
      <c r="E2" s="2436" t="s">
        <v>6647</v>
      </c>
      <c r="F2" s="2436" t="s">
        <v>6354</v>
      </c>
      <c r="G2" s="2436" t="s">
        <v>6648</v>
      </c>
      <c r="H2" s="2437" t="s">
        <v>6649</v>
      </c>
    </row>
    <row r="3" spans="1:8" s="2432" customFormat="1">
      <c r="A3" s="2431">
        <v>37653</v>
      </c>
      <c r="B3" s="2432" t="s">
        <v>6650</v>
      </c>
      <c r="C3" s="2432" t="s">
        <v>6651</v>
      </c>
      <c r="D3" s="2433" t="s">
        <v>6652</v>
      </c>
      <c r="E3" s="2432" t="s">
        <v>6653</v>
      </c>
      <c r="F3" s="2432" t="s">
        <v>6653</v>
      </c>
      <c r="G3" s="2438" t="s">
        <v>6654</v>
      </c>
      <c r="H3" s="2439" t="s">
        <v>452</v>
      </c>
    </row>
  </sheetData>
  <mergeCells count="1">
    <mergeCell ref="A1:G1"/>
  </mergeCells>
  <hyperlinks>
    <hyperlink ref="D3" r:id="rId1" xr:uid="{3D0FDAD9-C5D3-4277-8B06-2021007208F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83806-26FF-4434-99D7-1ADEF91310E1}">
  <sheetPr codeName="Sheet23">
    <tabColor rgb="FFFFC000"/>
  </sheetPr>
  <dimension ref="A1:CU704"/>
  <sheetViews>
    <sheetView showGridLines="0" zoomScaleNormal="100" workbookViewId="0">
      <pane xSplit="6" ySplit="1" topLeftCell="AW71" activePane="bottomRight" state="frozen"/>
      <selection pane="bottomRight" activeCell="AX73" sqref="AX73"/>
      <selection pane="bottomLeft" activeCell="A2" sqref="A2"/>
      <selection pane="topRight" activeCell="G1" sqref="G1"/>
    </sheetView>
  </sheetViews>
  <sheetFormatPr defaultColWidth="8.85546875" defaultRowHeight="12"/>
  <cols>
    <col min="1" max="1" width="30.7109375" style="1279" customWidth="1"/>
    <col min="2" max="2" width="6.5703125" style="1279" customWidth="1"/>
    <col min="3" max="3" width="10.28515625" style="1280" customWidth="1"/>
    <col min="4" max="4" width="18.7109375" style="1281" customWidth="1"/>
    <col min="5" max="5" width="15.7109375" style="1281" customWidth="1"/>
    <col min="6" max="6" width="38.7109375" style="1282" customWidth="1"/>
    <col min="7" max="8" width="8.7109375" style="1283" customWidth="1"/>
    <col min="9" max="10" width="10.7109375" style="1283" customWidth="1"/>
    <col min="11" max="11" width="10.7109375" style="1340" customWidth="1"/>
    <col min="12" max="12" width="10.7109375" style="1341" customWidth="1"/>
    <col min="13" max="13" width="10.7109375" style="1342" customWidth="1"/>
    <col min="14" max="14" width="10.7109375" style="1343" customWidth="1"/>
    <col min="15" max="15" width="10.7109375" style="1344" customWidth="1"/>
    <col min="16" max="16" width="10.7109375" style="1341" customWidth="1"/>
    <col min="17" max="17" width="10.7109375" style="1334" customWidth="1"/>
    <col min="18" max="18" width="10.7109375" style="1342" customWidth="1"/>
    <col min="19" max="19" width="10.7109375" style="1283" customWidth="1"/>
    <col min="20" max="20" width="12.7109375" style="1286" customWidth="1"/>
    <col min="21" max="22" width="5.5703125" style="1281" customWidth="1"/>
    <col min="23" max="25" width="5.5703125" style="1283" customWidth="1"/>
    <col min="26" max="26" width="10.7109375" style="1283" customWidth="1"/>
    <col min="27" max="32" width="7.7109375" style="1283" customWidth="1"/>
    <col min="33" max="33" width="20.7109375" style="1287" customWidth="1"/>
    <col min="34" max="34" width="30.7109375" style="1288" customWidth="1"/>
    <col min="35" max="35" width="20.42578125" style="1281" customWidth="1"/>
    <col min="36" max="36" width="10.7109375" style="1281" customWidth="1"/>
    <col min="37" max="37" width="35.7109375" style="1289" customWidth="1"/>
    <col min="38" max="44" width="10.7109375" style="1286" customWidth="1"/>
    <col min="45" max="45" width="20.7109375" style="1286" customWidth="1"/>
    <col min="46" max="46" width="42.28515625" style="1286" customWidth="1"/>
    <col min="47" max="47" width="30.7109375" style="1286" customWidth="1"/>
    <col min="48" max="48" width="10.7109375" style="1286" customWidth="1"/>
    <col min="49" max="49" width="30.7109375" style="1286" customWidth="1"/>
    <col min="50" max="50" width="41.7109375" style="1282" customWidth="1"/>
    <col min="51" max="51" width="10.7109375" style="1286" customWidth="1"/>
    <col min="52" max="52" width="10.28515625" style="1282" customWidth="1"/>
    <col min="53" max="61" width="10.7109375" style="1286" customWidth="1"/>
    <col min="62" max="62" width="10.7109375" style="1281" customWidth="1"/>
    <col min="63" max="64" width="10.7109375" style="1286" customWidth="1"/>
    <col min="65" max="65" width="10.7109375" style="1281" customWidth="1"/>
    <col min="66" max="66" width="20.7109375" style="1286" customWidth="1"/>
    <col min="67" max="67" width="12.7109375" style="1286" customWidth="1"/>
    <col min="68" max="70" width="12.7109375" style="1291" customWidth="1"/>
    <col min="71" max="71" width="44.7109375" style="1292" customWidth="1"/>
    <col min="72" max="72" width="12.7109375" style="1291" customWidth="1"/>
    <col min="73" max="73" width="20.7109375" style="1293" customWidth="1"/>
    <col min="74" max="74" width="35.140625" style="1294" customWidth="1"/>
    <col min="75" max="75" width="26.5703125" style="1295" customWidth="1"/>
    <col min="76" max="76" width="25.7109375" style="1295" customWidth="1"/>
    <col min="77" max="77" width="20.7109375" style="1295" customWidth="1"/>
    <col min="78" max="78" width="25.7109375" style="1291" customWidth="1"/>
    <col min="79" max="79" width="50.5703125" style="1296" customWidth="1"/>
    <col min="80" max="80" width="47.5703125" style="1296" customWidth="1"/>
    <col min="81" max="81" width="10.7109375" style="1282" customWidth="1"/>
    <col min="82" max="82" width="17.5703125" style="1298" customWidth="1"/>
    <col min="83" max="16384" width="8.85546875" style="1299"/>
  </cols>
  <sheetData>
    <row r="1" spans="1:81" s="50" customFormat="1" ht="60" customHeight="1" thickBot="1">
      <c r="A1" s="1" t="s">
        <v>6356</v>
      </c>
      <c r="B1" s="2" t="s">
        <v>6655</v>
      </c>
      <c r="C1" s="3" t="s">
        <v>6656</v>
      </c>
      <c r="D1" s="4" t="s">
        <v>84</v>
      </c>
      <c r="E1" s="4" t="s">
        <v>90</v>
      </c>
      <c r="F1" s="5" t="s">
        <v>6657</v>
      </c>
      <c r="G1" s="6" t="s">
        <v>2</v>
      </c>
      <c r="H1" s="7" t="s">
        <v>1</v>
      </c>
      <c r="I1" s="6" t="s">
        <v>6658</v>
      </c>
      <c r="J1" s="7" t="s">
        <v>6659</v>
      </c>
      <c r="K1" s="8" t="s">
        <v>6660</v>
      </c>
      <c r="L1" s="9" t="s">
        <v>6661</v>
      </c>
      <c r="M1" s="10" t="s">
        <v>6662</v>
      </c>
      <c r="N1" s="11" t="s">
        <v>6663</v>
      </c>
      <c r="O1" s="12" t="s">
        <v>6664</v>
      </c>
      <c r="P1" s="13" t="s">
        <v>6665</v>
      </c>
      <c r="Q1" s="14" t="s">
        <v>6666</v>
      </c>
      <c r="R1" s="15" t="s">
        <v>6667</v>
      </c>
      <c r="S1" s="16" t="s">
        <v>6668</v>
      </c>
      <c r="T1" s="17" t="s">
        <v>6669</v>
      </c>
      <c r="U1" s="18" t="s">
        <v>6670</v>
      </c>
      <c r="V1" s="19" t="s">
        <v>6671</v>
      </c>
      <c r="W1" s="19" t="s">
        <v>6672</v>
      </c>
      <c r="X1" s="19" t="s">
        <v>6673</v>
      </c>
      <c r="Y1" s="19" t="s">
        <v>359</v>
      </c>
      <c r="Z1" s="20" t="s">
        <v>6674</v>
      </c>
      <c r="AA1" s="21" t="s">
        <v>6675</v>
      </c>
      <c r="AB1" s="22" t="s">
        <v>6676</v>
      </c>
      <c r="AC1" s="22" t="s">
        <v>6677</v>
      </c>
      <c r="AD1" s="22" t="s">
        <v>6678</v>
      </c>
      <c r="AE1" s="22" t="s">
        <v>6679</v>
      </c>
      <c r="AF1" s="23" t="s">
        <v>6680</v>
      </c>
      <c r="AG1" s="24" t="s">
        <v>6681</v>
      </c>
      <c r="AH1" s="25" t="s">
        <v>6682</v>
      </c>
      <c r="AI1" s="26" t="s">
        <v>6683</v>
      </c>
      <c r="AJ1" s="27" t="s">
        <v>6684</v>
      </c>
      <c r="AK1" s="28" t="s">
        <v>6685</v>
      </c>
      <c r="AL1" s="29" t="s">
        <v>6686</v>
      </c>
      <c r="AM1" s="29" t="s">
        <v>6687</v>
      </c>
      <c r="AN1" s="29" t="s">
        <v>6688</v>
      </c>
      <c r="AO1" s="29" t="s">
        <v>6689</v>
      </c>
      <c r="AP1" s="29" t="s">
        <v>6690</v>
      </c>
      <c r="AQ1" s="29" t="s">
        <v>6691</v>
      </c>
      <c r="AR1" s="29" t="s">
        <v>6692</v>
      </c>
      <c r="AS1" s="30" t="s">
        <v>6693</v>
      </c>
      <c r="AT1" s="31" t="s">
        <v>6694</v>
      </c>
      <c r="AU1" s="32" t="s">
        <v>6695</v>
      </c>
      <c r="AV1" s="33" t="s">
        <v>6696</v>
      </c>
      <c r="AW1" s="34" t="s">
        <v>6697</v>
      </c>
      <c r="AX1" s="35" t="s">
        <v>6698</v>
      </c>
      <c r="AY1" s="36" t="s">
        <v>6699</v>
      </c>
      <c r="AZ1" s="37" t="s">
        <v>6700</v>
      </c>
      <c r="BA1" s="38" t="s">
        <v>6701</v>
      </c>
      <c r="BB1" s="38" t="s">
        <v>6702</v>
      </c>
      <c r="BC1" s="38" t="s">
        <v>6703</v>
      </c>
      <c r="BD1" s="38" t="s">
        <v>6704</v>
      </c>
      <c r="BE1" s="38" t="s">
        <v>6705</v>
      </c>
      <c r="BF1" s="38" t="s">
        <v>6706</v>
      </c>
      <c r="BG1" s="38" t="s">
        <v>6707</v>
      </c>
      <c r="BH1" s="38" t="s">
        <v>6708</v>
      </c>
      <c r="BI1" s="38" t="s">
        <v>6709</v>
      </c>
      <c r="BJ1" s="38" t="s">
        <v>6710</v>
      </c>
      <c r="BK1" s="38" t="s">
        <v>6711</v>
      </c>
      <c r="BL1" s="38" t="s">
        <v>6712</v>
      </c>
      <c r="BM1" s="39" t="s">
        <v>6713</v>
      </c>
      <c r="BN1" s="40" t="s">
        <v>6714</v>
      </c>
      <c r="BO1" s="41" t="s">
        <v>6715</v>
      </c>
      <c r="BP1" s="42" t="s">
        <v>6716</v>
      </c>
      <c r="BQ1" s="42" t="s">
        <v>6717</v>
      </c>
      <c r="BR1" s="42" t="s">
        <v>6718</v>
      </c>
      <c r="BS1" s="43" t="s">
        <v>6719</v>
      </c>
      <c r="BT1" s="42" t="s">
        <v>6720</v>
      </c>
      <c r="BU1" s="44" t="s">
        <v>6721</v>
      </c>
      <c r="BV1" s="45" t="s">
        <v>6722</v>
      </c>
      <c r="BW1" s="46" t="s">
        <v>6723</v>
      </c>
      <c r="BX1" s="46" t="s">
        <v>6724</v>
      </c>
      <c r="BY1" s="46" t="s">
        <v>6725</v>
      </c>
      <c r="BZ1" s="46" t="s">
        <v>6726</v>
      </c>
      <c r="CA1" s="47" t="s">
        <v>6727</v>
      </c>
      <c r="CB1" s="48" t="s">
        <v>6728</v>
      </c>
      <c r="CC1" s="49" t="s">
        <v>6729</v>
      </c>
    </row>
    <row r="2" spans="1:81" s="92" customFormat="1" ht="20.100000000000001" customHeight="1">
      <c r="A2" s="51">
        <v>44981</v>
      </c>
      <c r="B2" s="52" t="s">
        <v>6730</v>
      </c>
      <c r="C2" s="53" t="s">
        <v>5444</v>
      </c>
      <c r="D2" s="54" t="s">
        <v>20</v>
      </c>
      <c r="E2" s="55" t="s">
        <v>20</v>
      </c>
      <c r="F2" s="54" t="s">
        <v>3337</v>
      </c>
      <c r="G2" s="56"/>
      <c r="H2" s="57">
        <v>1</v>
      </c>
      <c r="I2" s="56"/>
      <c r="J2" s="57">
        <v>15</v>
      </c>
      <c r="K2" s="58">
        <v>0.38194444444444442</v>
      </c>
      <c r="L2" s="59">
        <v>0.48958333333333331</v>
      </c>
      <c r="M2" s="60" t="s">
        <v>6731</v>
      </c>
      <c r="N2" s="61">
        <v>2.58</v>
      </c>
      <c r="O2" s="58">
        <v>0.36805555555555558</v>
      </c>
      <c r="P2" s="59">
        <v>0.49305555555555558</v>
      </c>
      <c r="Q2" s="57">
        <v>0</v>
      </c>
      <c r="R2" s="62">
        <v>3</v>
      </c>
      <c r="S2" s="56">
        <v>1</v>
      </c>
      <c r="T2" s="63" t="s">
        <v>1889</v>
      </c>
      <c r="U2" s="56"/>
      <c r="V2" s="57"/>
      <c r="W2" s="57"/>
      <c r="X2" s="57">
        <v>1</v>
      </c>
      <c r="Y2" s="57"/>
      <c r="Z2" s="56">
        <v>1</v>
      </c>
      <c r="AA2" s="64">
        <v>1</v>
      </c>
      <c r="AB2" s="65">
        <v>1</v>
      </c>
      <c r="AC2" s="66"/>
      <c r="AD2" s="65"/>
      <c r="AE2" s="65"/>
      <c r="AF2" s="67"/>
      <c r="AG2" s="68" t="s">
        <v>3342</v>
      </c>
      <c r="AH2" s="69" t="s">
        <v>3343</v>
      </c>
      <c r="AI2" s="70" t="s">
        <v>6732</v>
      </c>
      <c r="AJ2" s="63">
        <v>1</v>
      </c>
      <c r="AK2" s="71" t="s">
        <v>6733</v>
      </c>
      <c r="AL2" s="72"/>
      <c r="AM2" s="73"/>
      <c r="AN2" s="73"/>
      <c r="AO2" s="73"/>
      <c r="AP2" s="73"/>
      <c r="AQ2" s="73"/>
      <c r="AR2" s="73"/>
      <c r="AS2" s="74"/>
      <c r="AT2" s="75" t="s">
        <v>6734</v>
      </c>
      <c r="AU2" s="76"/>
      <c r="AV2" s="77" t="s">
        <v>6735</v>
      </c>
      <c r="AW2" s="75" t="s">
        <v>6736</v>
      </c>
      <c r="AX2" s="78" t="s">
        <v>6737</v>
      </c>
      <c r="AY2" s="79" t="s">
        <v>6735</v>
      </c>
      <c r="AZ2" s="80" t="s">
        <v>6738</v>
      </c>
      <c r="BA2" s="72" t="s">
        <v>6739</v>
      </c>
      <c r="BB2" s="72" t="s">
        <v>6740</v>
      </c>
      <c r="BC2" s="81" t="s">
        <v>6741</v>
      </c>
      <c r="BD2" s="72" t="s">
        <v>6740</v>
      </c>
      <c r="BE2" s="72" t="s">
        <v>6742</v>
      </c>
      <c r="BF2" s="72" t="s">
        <v>6742</v>
      </c>
      <c r="BG2" s="81" t="s">
        <v>6743</v>
      </c>
      <c r="BH2" s="72" t="s">
        <v>6742</v>
      </c>
      <c r="BI2" s="81">
        <v>6</v>
      </c>
      <c r="BJ2" s="81"/>
      <c r="BK2" s="81"/>
      <c r="BL2" s="81"/>
      <c r="BM2" s="74"/>
      <c r="BN2" s="82">
        <v>1025</v>
      </c>
      <c r="BO2" s="83">
        <v>0</v>
      </c>
      <c r="BP2" s="84">
        <v>1025</v>
      </c>
      <c r="BQ2" s="84">
        <v>0</v>
      </c>
      <c r="BR2" s="84"/>
      <c r="BS2" s="85" t="s">
        <v>6744</v>
      </c>
      <c r="BT2" s="86">
        <v>0</v>
      </c>
      <c r="BU2" s="87">
        <f t="shared" ref="BU2:BU3" si="0">SUM(BO2:BR2)-BT2</f>
        <v>1025</v>
      </c>
      <c r="BV2" s="88"/>
      <c r="BW2" s="89" t="s">
        <v>6745</v>
      </c>
      <c r="BX2" s="89"/>
      <c r="BY2" s="89"/>
      <c r="BZ2" s="89"/>
      <c r="CA2" s="90"/>
      <c r="CB2" s="90"/>
      <c r="CC2" s="91">
        <v>44644</v>
      </c>
    </row>
    <row r="3" spans="1:81" s="92" customFormat="1" ht="20.100000000000001" customHeight="1">
      <c r="A3" s="93">
        <v>44984</v>
      </c>
      <c r="B3" s="52" t="s">
        <v>6730</v>
      </c>
      <c r="C3" s="53" t="s">
        <v>6746</v>
      </c>
      <c r="D3" s="94" t="s">
        <v>47</v>
      </c>
      <c r="E3" s="94" t="s">
        <v>2471</v>
      </c>
      <c r="F3" s="55" t="s">
        <v>2549</v>
      </c>
      <c r="G3" s="56"/>
      <c r="H3" s="57">
        <v>1</v>
      </c>
      <c r="I3" s="56"/>
      <c r="J3" s="57">
        <v>50</v>
      </c>
      <c r="K3" s="58">
        <v>0.38541666666666669</v>
      </c>
      <c r="L3" s="59">
        <v>0.4861111111111111</v>
      </c>
      <c r="M3" s="60" t="s">
        <v>6747</v>
      </c>
      <c r="N3" s="61">
        <v>2.42</v>
      </c>
      <c r="O3" s="58">
        <v>0.37152777777777773</v>
      </c>
      <c r="P3" s="59">
        <v>0.48958333333333331</v>
      </c>
      <c r="Q3" s="57">
        <v>0</v>
      </c>
      <c r="R3" s="62">
        <v>3</v>
      </c>
      <c r="S3" s="56">
        <v>2</v>
      </c>
      <c r="T3" s="63" t="s">
        <v>6748</v>
      </c>
      <c r="U3" s="56"/>
      <c r="V3" s="57"/>
      <c r="W3" s="57"/>
      <c r="X3" s="57"/>
      <c r="Y3" s="57">
        <v>1</v>
      </c>
      <c r="Z3" s="56">
        <f>SUM(Z2+1)</f>
        <v>2</v>
      </c>
      <c r="AA3" s="64"/>
      <c r="AB3" s="65">
        <v>1</v>
      </c>
      <c r="AC3" s="66"/>
      <c r="AD3" s="65"/>
      <c r="AE3" s="65">
        <v>1</v>
      </c>
      <c r="AF3" s="67"/>
      <c r="AG3" s="68" t="s">
        <v>2554</v>
      </c>
      <c r="AH3" s="95" t="s">
        <v>2555</v>
      </c>
      <c r="AI3" s="96" t="s">
        <v>6749</v>
      </c>
      <c r="AJ3" s="63">
        <v>2</v>
      </c>
      <c r="AK3" s="71" t="s">
        <v>6750</v>
      </c>
      <c r="AL3" s="72" t="s">
        <v>6751</v>
      </c>
      <c r="AM3" s="72" t="s">
        <v>6752</v>
      </c>
      <c r="AN3" s="72" t="s">
        <v>6753</v>
      </c>
      <c r="AO3" s="72"/>
      <c r="AP3" s="72" t="s">
        <v>6754</v>
      </c>
      <c r="AQ3" s="72" t="s">
        <v>6754</v>
      </c>
      <c r="AR3" s="72" t="s">
        <v>6755</v>
      </c>
      <c r="AS3" s="74"/>
      <c r="AT3" s="75" t="s">
        <v>6734</v>
      </c>
      <c r="AU3" s="76"/>
      <c r="AV3" s="77" t="s">
        <v>6735</v>
      </c>
      <c r="AW3" s="97" t="s">
        <v>6756</v>
      </c>
      <c r="AX3" s="98" t="s">
        <v>6375</v>
      </c>
      <c r="AY3" s="99" t="s">
        <v>6735</v>
      </c>
      <c r="AZ3" s="80" t="s">
        <v>5444</v>
      </c>
      <c r="BA3" s="72" t="s">
        <v>6739</v>
      </c>
      <c r="BB3" s="72" t="s">
        <v>6757</v>
      </c>
      <c r="BC3" s="81" t="s">
        <v>6741</v>
      </c>
      <c r="BD3" s="72" t="s">
        <v>6757</v>
      </c>
      <c r="BE3" s="72" t="s">
        <v>6758</v>
      </c>
      <c r="BF3" s="72" t="s">
        <v>6759</v>
      </c>
      <c r="BG3" s="72" t="s">
        <v>6759</v>
      </c>
      <c r="BH3" s="72" t="s">
        <v>6759</v>
      </c>
      <c r="BI3" s="81">
        <v>22</v>
      </c>
      <c r="BJ3" s="81"/>
      <c r="BK3" s="81"/>
      <c r="BL3" s="81"/>
      <c r="BM3" s="74"/>
      <c r="BN3" s="100">
        <v>1265</v>
      </c>
      <c r="BO3" s="83">
        <v>0</v>
      </c>
      <c r="BP3" s="84">
        <v>1265</v>
      </c>
      <c r="BQ3" s="84">
        <v>0</v>
      </c>
      <c r="BR3" s="84"/>
      <c r="BS3" s="85" t="s">
        <v>6760</v>
      </c>
      <c r="BT3" s="86">
        <v>0</v>
      </c>
      <c r="BU3" s="87">
        <f t="shared" si="0"/>
        <v>1265</v>
      </c>
      <c r="BV3" s="88"/>
      <c r="BW3" s="1954" t="s">
        <v>6761</v>
      </c>
      <c r="BX3" s="89"/>
      <c r="BY3" s="89"/>
      <c r="BZ3" s="89"/>
      <c r="CA3" s="90"/>
      <c r="CB3" s="90"/>
      <c r="CC3" s="91">
        <v>44875</v>
      </c>
    </row>
    <row r="4" spans="1:81" s="92" customFormat="1" ht="20.100000000000001" customHeight="1">
      <c r="A4" s="93">
        <v>44986</v>
      </c>
      <c r="B4" s="52" t="s">
        <v>6730</v>
      </c>
      <c r="C4" s="53" t="s">
        <v>6746</v>
      </c>
      <c r="D4" s="94" t="s">
        <v>29</v>
      </c>
      <c r="E4" s="94" t="s">
        <v>871</v>
      </c>
      <c r="F4" s="55" t="s">
        <v>866</v>
      </c>
      <c r="G4" s="56">
        <v>1</v>
      </c>
      <c r="H4" s="57"/>
      <c r="I4" s="56">
        <v>20</v>
      </c>
      <c r="J4" s="57"/>
      <c r="K4" s="58">
        <v>0.49027777777777781</v>
      </c>
      <c r="L4" s="59">
        <v>0.63888888888888895</v>
      </c>
      <c r="M4" s="60" t="s">
        <v>6762</v>
      </c>
      <c r="N4" s="61">
        <v>3.57</v>
      </c>
      <c r="O4" s="58">
        <v>0.47638888888888892</v>
      </c>
      <c r="P4" s="59">
        <v>0.64236111111111105</v>
      </c>
      <c r="Q4" s="57">
        <v>0</v>
      </c>
      <c r="R4" s="62">
        <v>3.98</v>
      </c>
      <c r="S4" s="56">
        <v>1</v>
      </c>
      <c r="T4" s="63" t="s">
        <v>6763</v>
      </c>
      <c r="U4" s="56">
        <v>1</v>
      </c>
      <c r="V4" s="57"/>
      <c r="W4" s="57"/>
      <c r="X4" s="57"/>
      <c r="Y4" s="57"/>
      <c r="Z4" s="56">
        <f t="shared" ref="Z4:Z12" si="1">SUM(Z3+1)</f>
        <v>3</v>
      </c>
      <c r="AA4" s="64"/>
      <c r="AB4" s="65">
        <v>1</v>
      </c>
      <c r="AC4" s="66"/>
      <c r="AD4" s="65"/>
      <c r="AE4" s="65">
        <v>1</v>
      </c>
      <c r="AF4" s="67">
        <v>1</v>
      </c>
      <c r="AG4" s="68" t="s">
        <v>872</v>
      </c>
      <c r="AH4" s="95" t="s">
        <v>873</v>
      </c>
      <c r="AI4" s="70" t="s">
        <v>6764</v>
      </c>
      <c r="AJ4" s="63">
        <v>1</v>
      </c>
      <c r="AK4" s="71" t="s">
        <v>6765</v>
      </c>
      <c r="AL4" s="72" t="s">
        <v>6766</v>
      </c>
      <c r="AM4" s="72" t="s">
        <v>6766</v>
      </c>
      <c r="AN4" s="72" t="s">
        <v>6767</v>
      </c>
      <c r="AO4" s="72"/>
      <c r="AP4" s="72" t="s">
        <v>6768</v>
      </c>
      <c r="AQ4" s="72" t="s">
        <v>6768</v>
      </c>
      <c r="AR4" s="72" t="s">
        <v>6757</v>
      </c>
      <c r="AS4" s="74"/>
      <c r="AT4" s="75" t="s">
        <v>6769</v>
      </c>
      <c r="AU4" s="76"/>
      <c r="AV4" s="77" t="s">
        <v>6735</v>
      </c>
      <c r="AW4" s="101" t="s">
        <v>6741</v>
      </c>
      <c r="AX4" s="78"/>
      <c r="AY4" s="102" t="s">
        <v>6735</v>
      </c>
      <c r="AZ4" s="80" t="s">
        <v>6738</v>
      </c>
      <c r="BA4" s="72" t="s">
        <v>6770</v>
      </c>
      <c r="BB4" s="72" t="s">
        <v>6757</v>
      </c>
      <c r="BC4" s="72" t="s">
        <v>6770</v>
      </c>
      <c r="BD4" s="72" t="s">
        <v>6752</v>
      </c>
      <c r="BE4" s="72" t="s">
        <v>6759</v>
      </c>
      <c r="BF4" s="72" t="s">
        <v>6759</v>
      </c>
      <c r="BG4" s="81" t="s">
        <v>6743</v>
      </c>
      <c r="BH4" s="72" t="s">
        <v>6759</v>
      </c>
      <c r="BI4" s="81">
        <v>18</v>
      </c>
      <c r="BJ4" s="81"/>
      <c r="BK4" s="81"/>
      <c r="BL4" s="81"/>
      <c r="BM4" s="74"/>
      <c r="BN4" s="100">
        <v>2445</v>
      </c>
      <c r="BO4" s="83">
        <v>385</v>
      </c>
      <c r="BP4" s="84">
        <v>0</v>
      </c>
      <c r="BQ4" s="84"/>
      <c r="BR4" s="84">
        <v>2010</v>
      </c>
      <c r="BS4" s="103" t="s">
        <v>6771</v>
      </c>
      <c r="BT4" s="86">
        <v>50</v>
      </c>
      <c r="BU4" s="87">
        <f>SUM(BO4:BR4)-BT4</f>
        <v>2345</v>
      </c>
      <c r="BV4" s="104" t="s">
        <v>6772</v>
      </c>
      <c r="BW4" s="105"/>
      <c r="BX4" s="105"/>
      <c r="BY4" s="105"/>
      <c r="BZ4" s="89"/>
      <c r="CA4" s="90"/>
      <c r="CB4" s="90" t="s">
        <v>6773</v>
      </c>
      <c r="CC4" s="91">
        <v>44874</v>
      </c>
    </row>
    <row r="5" spans="1:81" s="92" customFormat="1" ht="20.100000000000001" customHeight="1">
      <c r="A5" s="93">
        <v>44987</v>
      </c>
      <c r="B5" s="52" t="s">
        <v>6730</v>
      </c>
      <c r="C5" s="53" t="s">
        <v>6746</v>
      </c>
      <c r="D5" s="106" t="s">
        <v>29</v>
      </c>
      <c r="E5" s="106" t="s">
        <v>852</v>
      </c>
      <c r="F5" s="106" t="s">
        <v>847</v>
      </c>
      <c r="G5" s="56">
        <v>1</v>
      </c>
      <c r="H5" s="57"/>
      <c r="I5" s="56">
        <v>20</v>
      </c>
      <c r="J5" s="57"/>
      <c r="K5" s="58">
        <v>0.39583333333333331</v>
      </c>
      <c r="L5" s="59">
        <v>0.52083333333333337</v>
      </c>
      <c r="M5" s="107" t="s">
        <v>6774</v>
      </c>
      <c r="N5" s="108">
        <v>3</v>
      </c>
      <c r="O5" s="58">
        <v>0.38194444444444442</v>
      </c>
      <c r="P5" s="59">
        <v>0.52430555555555558</v>
      </c>
      <c r="Q5" s="109">
        <v>0</v>
      </c>
      <c r="R5" s="110">
        <v>3.42</v>
      </c>
      <c r="S5" s="111">
        <v>1</v>
      </c>
      <c r="T5" s="63" t="s">
        <v>6763</v>
      </c>
      <c r="U5" s="56">
        <v>1</v>
      </c>
      <c r="V5" s="57"/>
      <c r="W5" s="57"/>
      <c r="X5" s="57"/>
      <c r="Y5" s="57"/>
      <c r="Z5" s="56">
        <f t="shared" si="1"/>
        <v>4</v>
      </c>
      <c r="AA5" s="64"/>
      <c r="AB5" s="65">
        <v>1</v>
      </c>
      <c r="AC5" s="66"/>
      <c r="AD5" s="65"/>
      <c r="AE5" s="65">
        <v>1</v>
      </c>
      <c r="AF5" s="67">
        <v>1</v>
      </c>
      <c r="AG5" s="68" t="s">
        <v>853</v>
      </c>
      <c r="AH5" s="95" t="s">
        <v>6775</v>
      </c>
      <c r="AI5" s="70" t="s">
        <v>848</v>
      </c>
      <c r="AJ5" s="63">
        <v>1</v>
      </c>
      <c r="AK5" s="71" t="s">
        <v>6776</v>
      </c>
      <c r="AL5" s="72" t="s">
        <v>6767</v>
      </c>
      <c r="AM5" s="72" t="s">
        <v>6767</v>
      </c>
      <c r="AN5" s="72" t="s">
        <v>6767</v>
      </c>
      <c r="AO5" s="72"/>
      <c r="AP5" s="72" t="s">
        <v>6768</v>
      </c>
      <c r="AQ5" s="72" t="s">
        <v>6768</v>
      </c>
      <c r="AR5" s="72" t="s">
        <v>6757</v>
      </c>
      <c r="AS5" s="74"/>
      <c r="AT5" s="75" t="s">
        <v>6769</v>
      </c>
      <c r="AU5" s="76"/>
      <c r="AV5" s="77" t="s">
        <v>6735</v>
      </c>
      <c r="AW5" s="101" t="s">
        <v>6741</v>
      </c>
      <c r="AX5" s="112"/>
      <c r="AY5" s="102" t="s">
        <v>6735</v>
      </c>
      <c r="AZ5" s="80" t="s">
        <v>6738</v>
      </c>
      <c r="BA5" s="72" t="s">
        <v>6770</v>
      </c>
      <c r="BB5" s="72" t="s">
        <v>6757</v>
      </c>
      <c r="BC5" s="72" t="s">
        <v>6770</v>
      </c>
      <c r="BD5" s="72" t="s">
        <v>6752</v>
      </c>
      <c r="BE5" s="72" t="s">
        <v>6759</v>
      </c>
      <c r="BF5" s="72" t="s">
        <v>6759</v>
      </c>
      <c r="BG5" s="72" t="s">
        <v>6759</v>
      </c>
      <c r="BH5" s="72" t="s">
        <v>6759</v>
      </c>
      <c r="BI5" s="81">
        <v>18</v>
      </c>
      <c r="BJ5" s="81"/>
      <c r="BK5" s="81"/>
      <c r="BL5" s="81"/>
      <c r="BM5" s="74"/>
      <c r="BN5" s="100">
        <v>2445</v>
      </c>
      <c r="BO5" s="83">
        <v>385</v>
      </c>
      <c r="BP5" s="84">
        <v>0</v>
      </c>
      <c r="BQ5" s="84"/>
      <c r="BR5" s="84">
        <v>2010</v>
      </c>
      <c r="BS5" s="103" t="s">
        <v>6777</v>
      </c>
      <c r="BT5" s="86">
        <v>50</v>
      </c>
      <c r="BU5" s="87">
        <f t="shared" ref="BU5:BU42" si="2">SUM(BO5:BR5)-BT5</f>
        <v>2345</v>
      </c>
      <c r="BV5" s="104" t="s">
        <v>6778</v>
      </c>
      <c r="BW5" s="89"/>
      <c r="BX5" s="89"/>
      <c r="BY5" s="89"/>
      <c r="BZ5" s="89"/>
      <c r="CA5" s="90" t="s">
        <v>6779</v>
      </c>
      <c r="CB5" s="90" t="s">
        <v>6780</v>
      </c>
      <c r="CC5" s="91">
        <v>44875</v>
      </c>
    </row>
    <row r="6" spans="1:81" s="92" customFormat="1" ht="20.100000000000001" customHeight="1">
      <c r="A6" s="93">
        <v>44991</v>
      </c>
      <c r="B6" s="52" t="s">
        <v>6730</v>
      </c>
      <c r="C6" s="53" t="s">
        <v>6781</v>
      </c>
      <c r="D6" s="94" t="s">
        <v>3</v>
      </c>
      <c r="E6" s="94" t="s">
        <v>306</v>
      </c>
      <c r="F6" s="55" t="s">
        <v>6782</v>
      </c>
      <c r="G6" s="56"/>
      <c r="H6" s="57">
        <v>1</v>
      </c>
      <c r="I6" s="56"/>
      <c r="J6" s="57">
        <v>65</v>
      </c>
      <c r="K6" s="58">
        <v>0.375</v>
      </c>
      <c r="L6" s="59">
        <v>0.51736111111111105</v>
      </c>
      <c r="M6" s="60" t="s">
        <v>6783</v>
      </c>
      <c r="N6" s="61">
        <v>3.42</v>
      </c>
      <c r="O6" s="58">
        <v>0.3611111111111111</v>
      </c>
      <c r="P6" s="59">
        <v>0.52083333333333337</v>
      </c>
      <c r="Q6" s="57">
        <v>0</v>
      </c>
      <c r="R6" s="62">
        <v>3.83</v>
      </c>
      <c r="S6" s="56">
        <v>2</v>
      </c>
      <c r="T6" s="63" t="s">
        <v>6763</v>
      </c>
      <c r="U6" s="56">
        <v>1</v>
      </c>
      <c r="V6" s="57"/>
      <c r="W6" s="57"/>
      <c r="X6" s="57"/>
      <c r="Y6" s="57"/>
      <c r="Z6" s="56">
        <f t="shared" si="1"/>
        <v>5</v>
      </c>
      <c r="AA6" s="64">
        <v>1</v>
      </c>
      <c r="AB6" s="65">
        <v>1</v>
      </c>
      <c r="AC6" s="66">
        <v>1</v>
      </c>
      <c r="AD6" s="65"/>
      <c r="AE6" s="65">
        <v>1</v>
      </c>
      <c r="AF6" s="67"/>
      <c r="AG6" s="68" t="s">
        <v>312</v>
      </c>
      <c r="AH6" s="95" t="s">
        <v>6784</v>
      </c>
      <c r="AI6" s="70" t="s">
        <v>308</v>
      </c>
      <c r="AJ6" s="63">
        <v>2</v>
      </c>
      <c r="AK6" s="71" t="s">
        <v>6785</v>
      </c>
      <c r="AL6" s="72" t="s">
        <v>6786</v>
      </c>
      <c r="AM6" s="72" t="s">
        <v>6786</v>
      </c>
      <c r="AN6" s="72" t="s">
        <v>6786</v>
      </c>
      <c r="AO6" s="72"/>
      <c r="AP6" s="72" t="s">
        <v>6787</v>
      </c>
      <c r="AQ6" s="72" t="s">
        <v>6787</v>
      </c>
      <c r="AR6" s="72" t="s">
        <v>6743</v>
      </c>
      <c r="AS6" s="74"/>
      <c r="AT6" s="113" t="s">
        <v>6788</v>
      </c>
      <c r="AU6" s="76"/>
      <c r="AV6" s="77" t="s">
        <v>6735</v>
      </c>
      <c r="AW6" s="114" t="s">
        <v>6789</v>
      </c>
      <c r="AX6" s="115" t="s">
        <v>6370</v>
      </c>
      <c r="AY6" s="1955" t="s">
        <v>6790</v>
      </c>
      <c r="AZ6" s="80" t="s">
        <v>6746</v>
      </c>
      <c r="BA6" s="72" t="s">
        <v>6791</v>
      </c>
      <c r="BB6" s="72" t="s">
        <v>6792</v>
      </c>
      <c r="BC6" s="81" t="s">
        <v>6741</v>
      </c>
      <c r="BD6" s="72" t="s">
        <v>6793</v>
      </c>
      <c r="BE6" s="72" t="s">
        <v>6794</v>
      </c>
      <c r="BF6" s="72" t="s">
        <v>6794</v>
      </c>
      <c r="BG6" s="72" t="s">
        <v>6794</v>
      </c>
      <c r="BH6" s="72" t="s">
        <v>6794</v>
      </c>
      <c r="BI6" s="81">
        <v>60</v>
      </c>
      <c r="BJ6" s="81"/>
      <c r="BK6" s="81"/>
      <c r="BL6" s="81"/>
      <c r="BM6" s="74"/>
      <c r="BN6" s="100">
        <v>1429</v>
      </c>
      <c r="BO6" s="83">
        <v>325</v>
      </c>
      <c r="BP6" s="84">
        <v>1104</v>
      </c>
      <c r="BQ6" s="84">
        <v>0</v>
      </c>
      <c r="BR6" s="84"/>
      <c r="BS6" s="85" t="s">
        <v>6795</v>
      </c>
      <c r="BT6" s="86">
        <v>0</v>
      </c>
      <c r="BU6" s="87">
        <f t="shared" si="2"/>
        <v>1429</v>
      </c>
      <c r="BV6" s="88"/>
      <c r="BW6" s="89"/>
      <c r="BX6" s="89"/>
      <c r="BY6" s="89"/>
      <c r="BZ6" s="89"/>
      <c r="CA6" s="90"/>
      <c r="CB6" s="90" t="s">
        <v>6780</v>
      </c>
      <c r="CC6" s="91">
        <v>44875</v>
      </c>
    </row>
    <row r="7" spans="1:81" s="92" customFormat="1" ht="20.100000000000001" customHeight="1">
      <c r="A7" s="93">
        <v>44994</v>
      </c>
      <c r="B7" s="52" t="s">
        <v>6730</v>
      </c>
      <c r="C7" s="53" t="s">
        <v>5444</v>
      </c>
      <c r="D7" s="94" t="s">
        <v>11</v>
      </c>
      <c r="E7" s="94" t="s">
        <v>633</v>
      </c>
      <c r="F7" s="55" t="s">
        <v>6796</v>
      </c>
      <c r="G7" s="56"/>
      <c r="H7" s="57">
        <v>1</v>
      </c>
      <c r="I7" s="56"/>
      <c r="J7" s="57">
        <v>105</v>
      </c>
      <c r="K7" s="58">
        <v>0.46875</v>
      </c>
      <c r="L7" s="59">
        <v>0.63541666666666663</v>
      </c>
      <c r="M7" s="60" t="s">
        <v>6797</v>
      </c>
      <c r="N7" s="61">
        <v>4</v>
      </c>
      <c r="O7" s="58">
        <v>0.44791666666666669</v>
      </c>
      <c r="P7" s="59" t="s">
        <v>6798</v>
      </c>
      <c r="Q7" s="57">
        <v>0</v>
      </c>
      <c r="R7" s="62">
        <v>4.58</v>
      </c>
      <c r="S7" s="56">
        <v>3</v>
      </c>
      <c r="T7" s="63" t="s">
        <v>6799</v>
      </c>
      <c r="U7" s="56"/>
      <c r="V7" s="57">
        <v>1</v>
      </c>
      <c r="W7" s="57"/>
      <c r="X7" s="57"/>
      <c r="Y7" s="57"/>
      <c r="Z7" s="56">
        <f t="shared" si="1"/>
        <v>6</v>
      </c>
      <c r="AA7" s="64"/>
      <c r="AB7" s="65">
        <v>1</v>
      </c>
      <c r="AC7" s="66">
        <v>1</v>
      </c>
      <c r="AD7" s="65">
        <v>1</v>
      </c>
      <c r="AE7" s="65">
        <v>1</v>
      </c>
      <c r="AF7" s="67"/>
      <c r="AG7" s="68" t="s">
        <v>634</v>
      </c>
      <c r="AH7" s="95" t="s">
        <v>6800</v>
      </c>
      <c r="AI7" s="70" t="s">
        <v>629</v>
      </c>
      <c r="AJ7" s="63">
        <v>4</v>
      </c>
      <c r="AK7" s="71" t="s">
        <v>6801</v>
      </c>
      <c r="AL7" s="116" t="s">
        <v>6802</v>
      </c>
      <c r="AM7" s="72" t="s">
        <v>6803</v>
      </c>
      <c r="AN7" s="72" t="s">
        <v>6804</v>
      </c>
      <c r="AO7" s="72"/>
      <c r="AP7" s="72" t="s">
        <v>6804</v>
      </c>
      <c r="AQ7" s="72" t="s">
        <v>6804</v>
      </c>
      <c r="AR7" s="72" t="s">
        <v>6805</v>
      </c>
      <c r="AS7" s="74"/>
      <c r="AT7" s="117" t="s">
        <v>6769</v>
      </c>
      <c r="AU7" s="76"/>
      <c r="AV7" s="77" t="s">
        <v>6735</v>
      </c>
      <c r="AW7" s="97" t="s">
        <v>6806</v>
      </c>
      <c r="AX7" s="118" t="s">
        <v>6412</v>
      </c>
      <c r="AY7" s="1956" t="s">
        <v>6790</v>
      </c>
      <c r="AZ7" s="80" t="s">
        <v>6746</v>
      </c>
      <c r="BA7" s="72" t="s">
        <v>6807</v>
      </c>
      <c r="BB7" s="72" t="s">
        <v>6808</v>
      </c>
      <c r="BC7" s="81" t="s">
        <v>6741</v>
      </c>
      <c r="BD7" s="72" t="s">
        <v>6809</v>
      </c>
      <c r="BE7" s="72" t="s">
        <v>6810</v>
      </c>
      <c r="BF7" s="72" t="s">
        <v>6810</v>
      </c>
      <c r="BG7" s="72" t="s">
        <v>6810</v>
      </c>
      <c r="BH7" s="72" t="s">
        <v>6810</v>
      </c>
      <c r="BI7" s="81">
        <v>68</v>
      </c>
      <c r="BJ7" s="81"/>
      <c r="BK7" s="81"/>
      <c r="BL7" s="81"/>
      <c r="BM7" s="74"/>
      <c r="BN7" s="100">
        <v>1765</v>
      </c>
      <c r="BO7" s="83">
        <v>325</v>
      </c>
      <c r="BP7" s="84">
        <v>1440</v>
      </c>
      <c r="BQ7" s="84">
        <v>0</v>
      </c>
      <c r="BR7" s="84"/>
      <c r="BS7" s="85" t="s">
        <v>6811</v>
      </c>
      <c r="BT7" s="86">
        <v>0</v>
      </c>
      <c r="BU7" s="87">
        <f t="shared" si="2"/>
        <v>1765</v>
      </c>
      <c r="BV7" s="88"/>
      <c r="BW7" s="89" t="s">
        <v>6812</v>
      </c>
      <c r="BX7" s="89"/>
      <c r="BY7" s="89"/>
      <c r="BZ7" s="89"/>
      <c r="CA7" s="119"/>
      <c r="CB7" s="120" t="s">
        <v>6780</v>
      </c>
      <c r="CC7" s="91">
        <v>44882</v>
      </c>
    </row>
    <row r="8" spans="1:81" s="92" customFormat="1" ht="20.100000000000001" customHeight="1">
      <c r="A8" s="93">
        <v>45000</v>
      </c>
      <c r="B8" s="52" t="s">
        <v>6730</v>
      </c>
      <c r="C8" s="53" t="s">
        <v>5444</v>
      </c>
      <c r="D8" s="94" t="s">
        <v>20</v>
      </c>
      <c r="E8" s="94" t="s">
        <v>3412</v>
      </c>
      <c r="F8" s="55" t="s">
        <v>3407</v>
      </c>
      <c r="G8" s="56"/>
      <c r="H8" s="57">
        <v>1</v>
      </c>
      <c r="I8" s="56"/>
      <c r="J8" s="57">
        <v>205</v>
      </c>
      <c r="K8" s="58">
        <v>0.41319444444444442</v>
      </c>
      <c r="L8" s="59">
        <v>0.55208333333333337</v>
      </c>
      <c r="M8" s="60" t="s">
        <v>6813</v>
      </c>
      <c r="N8" s="61">
        <v>3.33</v>
      </c>
      <c r="O8" s="58">
        <v>0.39583333333333331</v>
      </c>
      <c r="P8" s="59">
        <v>0.55555555555555558</v>
      </c>
      <c r="Q8" s="57">
        <v>0</v>
      </c>
      <c r="R8" s="62">
        <v>3.83</v>
      </c>
      <c r="S8" s="56">
        <v>5</v>
      </c>
      <c r="T8" s="63" t="s">
        <v>6763</v>
      </c>
      <c r="U8" s="56">
        <v>1</v>
      </c>
      <c r="V8" s="57"/>
      <c r="W8" s="57"/>
      <c r="X8" s="57"/>
      <c r="Y8" s="57"/>
      <c r="Z8" s="56">
        <f t="shared" si="1"/>
        <v>7</v>
      </c>
      <c r="AA8" s="64">
        <v>1</v>
      </c>
      <c r="AB8" s="65">
        <v>1</v>
      </c>
      <c r="AC8" s="66"/>
      <c r="AD8" s="65">
        <v>1</v>
      </c>
      <c r="AE8" s="65"/>
      <c r="AF8" s="67"/>
      <c r="AG8" s="68" t="s">
        <v>3413</v>
      </c>
      <c r="AH8" s="69" t="s">
        <v>6814</v>
      </c>
      <c r="AI8" s="70" t="s">
        <v>3408</v>
      </c>
      <c r="AJ8" s="63">
        <v>6</v>
      </c>
      <c r="AK8" s="71" t="s">
        <v>6815</v>
      </c>
      <c r="AL8" s="73" t="s">
        <v>6804</v>
      </c>
      <c r="AM8" s="73" t="s">
        <v>6804</v>
      </c>
      <c r="AN8" s="73" t="s">
        <v>6816</v>
      </c>
      <c r="AO8" s="73"/>
      <c r="AP8" s="73" t="s">
        <v>6816</v>
      </c>
      <c r="AQ8" s="72" t="s">
        <v>6816</v>
      </c>
      <c r="AR8" s="73" t="s">
        <v>6817</v>
      </c>
      <c r="AS8" s="74"/>
      <c r="AT8" s="113" t="s">
        <v>6818</v>
      </c>
      <c r="AU8" s="76"/>
      <c r="AV8" s="77" t="s">
        <v>6735</v>
      </c>
      <c r="AW8" s="121" t="s">
        <v>6819</v>
      </c>
      <c r="AX8" s="122"/>
      <c r="AY8" s="77" t="s">
        <v>6790</v>
      </c>
      <c r="AZ8" s="80" t="s">
        <v>6738</v>
      </c>
      <c r="BA8" s="72" t="s">
        <v>6820</v>
      </c>
      <c r="BB8" s="72" t="s">
        <v>6809</v>
      </c>
      <c r="BC8" s="81" t="s">
        <v>6741</v>
      </c>
      <c r="BD8" s="72" t="s">
        <v>6821</v>
      </c>
      <c r="BE8" s="72" t="s">
        <v>6810</v>
      </c>
      <c r="BF8" s="72" t="s">
        <v>6822</v>
      </c>
      <c r="BG8" s="72" t="s">
        <v>6822</v>
      </c>
      <c r="BH8" s="72" t="s">
        <v>6822</v>
      </c>
      <c r="BI8" s="81">
        <v>173</v>
      </c>
      <c r="BJ8" s="81"/>
      <c r="BK8" s="81"/>
      <c r="BL8" s="81"/>
      <c r="BM8" s="74"/>
      <c r="BN8" s="100">
        <v>2809</v>
      </c>
      <c r="BO8" s="83">
        <v>325</v>
      </c>
      <c r="BP8" s="84">
        <v>2484</v>
      </c>
      <c r="BQ8" s="84">
        <v>0</v>
      </c>
      <c r="BR8" s="84"/>
      <c r="BS8" s="85" t="s">
        <v>6744</v>
      </c>
      <c r="BT8" s="86">
        <v>0</v>
      </c>
      <c r="BU8" s="87">
        <f t="shared" si="2"/>
        <v>2809</v>
      </c>
      <c r="BV8" s="88"/>
      <c r="BW8" s="89" t="s">
        <v>6745</v>
      </c>
      <c r="BX8" s="89"/>
      <c r="BY8" s="89"/>
      <c r="BZ8" s="89"/>
      <c r="CA8" s="90"/>
      <c r="CB8" s="120"/>
      <c r="CC8" s="91">
        <v>44858</v>
      </c>
    </row>
    <row r="9" spans="1:81" s="92" customFormat="1" ht="20.100000000000001" customHeight="1">
      <c r="A9" s="93">
        <v>45006</v>
      </c>
      <c r="B9" s="123" t="s">
        <v>6730</v>
      </c>
      <c r="C9" s="53" t="s">
        <v>5444</v>
      </c>
      <c r="D9" s="124" t="s">
        <v>13</v>
      </c>
      <c r="E9" s="124" t="s">
        <v>13</v>
      </c>
      <c r="F9" s="124" t="s">
        <v>267</v>
      </c>
      <c r="G9" s="56">
        <v>1</v>
      </c>
      <c r="H9" s="57"/>
      <c r="I9" s="56">
        <v>60</v>
      </c>
      <c r="J9" s="57"/>
      <c r="K9" s="58">
        <v>0.40277777777777773</v>
      </c>
      <c r="L9" s="59">
        <v>0.51041666666666663</v>
      </c>
      <c r="M9" s="60" t="s">
        <v>6823</v>
      </c>
      <c r="N9" s="61">
        <v>2.58</v>
      </c>
      <c r="O9" s="58">
        <v>0.38194444444444442</v>
      </c>
      <c r="P9" s="59">
        <v>0.51388888888888895</v>
      </c>
      <c r="Q9" s="57">
        <v>0</v>
      </c>
      <c r="R9" s="62">
        <v>3.17</v>
      </c>
      <c r="S9" s="56">
        <v>2</v>
      </c>
      <c r="T9" s="63" t="s">
        <v>6763</v>
      </c>
      <c r="U9" s="56"/>
      <c r="V9" s="57"/>
      <c r="W9" s="57">
        <v>1</v>
      </c>
      <c r="X9" s="57"/>
      <c r="Y9" s="57"/>
      <c r="Z9" s="56">
        <f t="shared" si="1"/>
        <v>8</v>
      </c>
      <c r="AA9" s="56"/>
      <c r="AB9" s="125">
        <v>1</v>
      </c>
      <c r="AC9" s="125"/>
      <c r="AD9" s="126"/>
      <c r="AE9" s="67">
        <v>1</v>
      </c>
      <c r="AF9" s="127"/>
      <c r="AG9" s="128" t="s">
        <v>272</v>
      </c>
      <c r="AH9" s="129" t="s">
        <v>273</v>
      </c>
      <c r="AI9" s="130" t="s">
        <v>6824</v>
      </c>
      <c r="AJ9" s="63">
        <v>1</v>
      </c>
      <c r="AK9" s="71" t="s">
        <v>6825</v>
      </c>
      <c r="AL9" s="73" t="s">
        <v>6821</v>
      </c>
      <c r="AM9" s="73" t="s">
        <v>6821</v>
      </c>
      <c r="AN9" s="73" t="s">
        <v>6810</v>
      </c>
      <c r="AO9" s="73"/>
      <c r="AP9" s="73" t="s">
        <v>6810</v>
      </c>
      <c r="AQ9" s="72"/>
      <c r="AR9" s="73" t="s">
        <v>6810</v>
      </c>
      <c r="AS9" s="74"/>
      <c r="AT9" s="131"/>
      <c r="AU9" s="76"/>
      <c r="AV9" s="77" t="s">
        <v>6735</v>
      </c>
      <c r="AW9" s="121" t="s">
        <v>6819</v>
      </c>
      <c r="AX9" s="132"/>
      <c r="AY9" s="1957" t="s">
        <v>6735</v>
      </c>
      <c r="AZ9" s="80" t="s">
        <v>5444</v>
      </c>
      <c r="BA9" s="72" t="s">
        <v>6826</v>
      </c>
      <c r="BB9" s="72" t="s">
        <v>6821</v>
      </c>
      <c r="BC9" s="72" t="s">
        <v>6826</v>
      </c>
      <c r="BD9" s="72" t="s">
        <v>6827</v>
      </c>
      <c r="BE9" s="116" t="s">
        <v>6828</v>
      </c>
      <c r="BF9" s="72" t="s">
        <v>6828</v>
      </c>
      <c r="BG9" s="72" t="s">
        <v>6828</v>
      </c>
      <c r="BH9" s="72" t="s">
        <v>6828</v>
      </c>
      <c r="BI9" s="81">
        <v>20</v>
      </c>
      <c r="BJ9" s="81"/>
      <c r="BK9" s="81"/>
      <c r="BL9" s="81">
        <v>1</v>
      </c>
      <c r="BM9" s="74"/>
      <c r="BN9" s="100">
        <v>1795</v>
      </c>
      <c r="BO9" s="83">
        <v>500</v>
      </c>
      <c r="BP9" s="84"/>
      <c r="BQ9" s="84"/>
      <c r="BR9" s="84">
        <v>1295</v>
      </c>
      <c r="BS9" s="85" t="s">
        <v>6829</v>
      </c>
      <c r="BT9" s="86"/>
      <c r="BU9" s="87">
        <f t="shared" si="2"/>
        <v>1795</v>
      </c>
      <c r="BV9" s="88"/>
      <c r="BW9" s="89"/>
      <c r="BX9" s="89"/>
      <c r="BY9" s="89"/>
      <c r="BZ9" s="89"/>
      <c r="CA9" s="90"/>
      <c r="CB9" s="120"/>
      <c r="CC9" s="91">
        <v>44999</v>
      </c>
    </row>
    <row r="10" spans="1:81" s="92" customFormat="1" ht="20.100000000000001" customHeight="1">
      <c r="A10" s="93">
        <v>45007</v>
      </c>
      <c r="B10" s="52" t="s">
        <v>6730</v>
      </c>
      <c r="C10" s="53" t="s">
        <v>5444</v>
      </c>
      <c r="D10" s="94" t="s">
        <v>43</v>
      </c>
      <c r="E10" s="94" t="s">
        <v>2374</v>
      </c>
      <c r="F10" s="55" t="s">
        <v>6830</v>
      </c>
      <c r="G10" s="56"/>
      <c r="H10" s="57">
        <v>1</v>
      </c>
      <c r="I10" s="56"/>
      <c r="J10" s="57">
        <v>175</v>
      </c>
      <c r="K10" s="58">
        <v>0.38194444444444442</v>
      </c>
      <c r="L10" s="59">
        <v>0.51388888888888895</v>
      </c>
      <c r="M10" s="60" t="s">
        <v>6831</v>
      </c>
      <c r="N10" s="61">
        <v>3.17</v>
      </c>
      <c r="O10" s="58">
        <v>0.3611111111111111</v>
      </c>
      <c r="P10" s="59">
        <v>0.52083333333333337</v>
      </c>
      <c r="Q10" s="57">
        <v>0</v>
      </c>
      <c r="R10" s="62">
        <v>3.83</v>
      </c>
      <c r="S10" s="56">
        <v>5</v>
      </c>
      <c r="T10" s="63" t="s">
        <v>6799</v>
      </c>
      <c r="U10" s="56"/>
      <c r="V10" s="57"/>
      <c r="W10" s="57">
        <v>1</v>
      </c>
      <c r="X10" s="57"/>
      <c r="Y10" s="57"/>
      <c r="Z10" s="56">
        <f t="shared" si="1"/>
        <v>9</v>
      </c>
      <c r="AA10" s="64">
        <v>1</v>
      </c>
      <c r="AB10" s="65">
        <v>1</v>
      </c>
      <c r="AC10" s="66"/>
      <c r="AD10" s="65"/>
      <c r="AE10" s="65">
        <v>1</v>
      </c>
      <c r="AF10" s="67"/>
      <c r="AG10" s="68" t="s">
        <v>2416</v>
      </c>
      <c r="AH10" s="133" t="s">
        <v>2417</v>
      </c>
      <c r="AI10" s="70" t="s">
        <v>2412</v>
      </c>
      <c r="AJ10" s="63">
        <v>6</v>
      </c>
      <c r="AK10" s="134" t="s">
        <v>6832</v>
      </c>
      <c r="AL10" s="72" t="s">
        <v>6804</v>
      </c>
      <c r="AM10" s="72" t="s">
        <v>6804</v>
      </c>
      <c r="AN10" s="72" t="s">
        <v>6816</v>
      </c>
      <c r="AO10" s="72"/>
      <c r="AP10" s="72" t="s">
        <v>6816</v>
      </c>
      <c r="AQ10" s="72" t="s">
        <v>6816</v>
      </c>
      <c r="AR10" s="73" t="s">
        <v>6810</v>
      </c>
      <c r="AS10" s="74"/>
      <c r="AT10" s="131"/>
      <c r="AU10" s="76"/>
      <c r="AV10" s="77" t="s">
        <v>6735</v>
      </c>
      <c r="AW10" s="121" t="s">
        <v>6819</v>
      </c>
      <c r="AX10" s="76"/>
      <c r="AY10" s="77" t="s">
        <v>6790</v>
      </c>
      <c r="AZ10" s="80" t="s">
        <v>5444</v>
      </c>
      <c r="BA10" s="72" t="s">
        <v>6833</v>
      </c>
      <c r="BB10" s="73" t="s">
        <v>6834</v>
      </c>
      <c r="BC10" s="81" t="s">
        <v>6741</v>
      </c>
      <c r="BD10" s="73" t="s">
        <v>6835</v>
      </c>
      <c r="BE10" s="72" t="s">
        <v>6836</v>
      </c>
      <c r="BF10" s="72" t="s">
        <v>6836</v>
      </c>
      <c r="BG10" s="72" t="s">
        <v>6836</v>
      </c>
      <c r="BH10" s="72" t="s">
        <v>6836</v>
      </c>
      <c r="BI10" s="81">
        <v>99</v>
      </c>
      <c r="BJ10" s="81"/>
      <c r="BK10" s="81"/>
      <c r="BL10" s="81"/>
      <c r="BM10" s="74"/>
      <c r="BN10" s="100">
        <v>2425</v>
      </c>
      <c r="BO10" s="83">
        <v>325</v>
      </c>
      <c r="BP10" s="84"/>
      <c r="BQ10" s="84">
        <v>0</v>
      </c>
      <c r="BR10" s="84"/>
      <c r="BS10" s="135" t="s">
        <v>6837</v>
      </c>
      <c r="BT10" s="86">
        <v>0</v>
      </c>
      <c r="BU10" s="87">
        <f t="shared" si="2"/>
        <v>325</v>
      </c>
      <c r="BV10" s="88"/>
      <c r="BW10" s="89"/>
      <c r="BX10" s="89"/>
      <c r="BY10" s="89"/>
      <c r="BZ10" s="89"/>
      <c r="CA10" s="90"/>
      <c r="CB10" s="120"/>
      <c r="CC10" s="91">
        <v>44900</v>
      </c>
    </row>
    <row r="11" spans="1:81" s="92" customFormat="1" ht="20.100000000000001" customHeight="1">
      <c r="A11" s="93">
        <v>45014</v>
      </c>
      <c r="B11" s="123" t="s">
        <v>6730</v>
      </c>
      <c r="C11" s="53" t="s">
        <v>6746</v>
      </c>
      <c r="D11" s="124" t="s">
        <v>31</v>
      </c>
      <c r="E11" s="124" t="s">
        <v>31</v>
      </c>
      <c r="F11" s="124" t="s">
        <v>1599</v>
      </c>
      <c r="G11" s="56"/>
      <c r="H11" s="57">
        <v>1</v>
      </c>
      <c r="I11" s="56"/>
      <c r="J11" s="57">
        <v>160</v>
      </c>
      <c r="K11" s="58">
        <v>0.50694444444444442</v>
      </c>
      <c r="L11" s="59">
        <v>0.63194444444444442</v>
      </c>
      <c r="M11" s="136" t="s">
        <v>6838</v>
      </c>
      <c r="N11" s="137">
        <v>3</v>
      </c>
      <c r="O11" s="58">
        <v>0.49305555555555558</v>
      </c>
      <c r="P11" s="59">
        <v>0.63541666666666663</v>
      </c>
      <c r="Q11" s="138">
        <v>0</v>
      </c>
      <c r="R11" s="139">
        <v>3.42</v>
      </c>
      <c r="S11" s="56">
        <v>5</v>
      </c>
      <c r="T11" s="140" t="s">
        <v>6839</v>
      </c>
      <c r="U11" s="56">
        <v>1</v>
      </c>
      <c r="V11" s="57"/>
      <c r="W11" s="57"/>
      <c r="X11" s="57"/>
      <c r="Y11" s="57"/>
      <c r="Z11" s="56">
        <f t="shared" si="1"/>
        <v>10</v>
      </c>
      <c r="AA11" s="56"/>
      <c r="AB11" s="125">
        <v>1</v>
      </c>
      <c r="AC11" s="125"/>
      <c r="AD11" s="126">
        <v>1</v>
      </c>
      <c r="AE11" s="67"/>
      <c r="AF11" s="127"/>
      <c r="AG11" s="141" t="s">
        <v>1604</v>
      </c>
      <c r="AH11" s="133" t="s">
        <v>6840</v>
      </c>
      <c r="AI11" s="142" t="s">
        <v>1600</v>
      </c>
      <c r="AJ11" s="63">
        <v>5</v>
      </c>
      <c r="AK11" s="143" t="s">
        <v>6841</v>
      </c>
      <c r="AL11" s="72" t="s">
        <v>6767</v>
      </c>
      <c r="AM11" s="72" t="s">
        <v>6767</v>
      </c>
      <c r="AN11" s="72" t="s">
        <v>6767</v>
      </c>
      <c r="AO11" s="72"/>
      <c r="AP11" s="72" t="s">
        <v>6842</v>
      </c>
      <c r="AQ11" s="72" t="s">
        <v>6842</v>
      </c>
      <c r="AR11" s="73" t="s">
        <v>6758</v>
      </c>
      <c r="AS11" s="74"/>
      <c r="AT11" s="101"/>
      <c r="AU11" s="76"/>
      <c r="AV11" s="77" t="s">
        <v>6735</v>
      </c>
      <c r="AW11" s="121" t="s">
        <v>6819</v>
      </c>
      <c r="AX11" s="76"/>
      <c r="AY11" s="77" t="s">
        <v>6790</v>
      </c>
      <c r="AZ11" s="80" t="s">
        <v>6746</v>
      </c>
      <c r="BA11" s="72" t="s">
        <v>6843</v>
      </c>
      <c r="BB11" s="72" t="s">
        <v>6844</v>
      </c>
      <c r="BC11" s="81" t="s">
        <v>6741</v>
      </c>
      <c r="BD11" s="72" t="s">
        <v>6845</v>
      </c>
      <c r="BE11" s="72" t="s">
        <v>6846</v>
      </c>
      <c r="BF11" s="72" t="s">
        <v>6846</v>
      </c>
      <c r="BG11" s="72" t="s">
        <v>6846</v>
      </c>
      <c r="BH11" s="72" t="s">
        <v>6846</v>
      </c>
      <c r="BI11" s="81">
        <v>137</v>
      </c>
      <c r="BJ11" s="81"/>
      <c r="BK11" s="81"/>
      <c r="BL11" s="81"/>
      <c r="BM11" s="74"/>
      <c r="BN11" s="100">
        <v>2320</v>
      </c>
      <c r="BO11" s="83">
        <v>0</v>
      </c>
      <c r="BP11" s="84">
        <v>0</v>
      </c>
      <c r="BQ11" s="84">
        <v>2320</v>
      </c>
      <c r="BR11" s="84"/>
      <c r="BS11" s="85" t="s">
        <v>6847</v>
      </c>
      <c r="BT11" s="86">
        <v>0</v>
      </c>
      <c r="BU11" s="87">
        <f t="shared" si="2"/>
        <v>2320</v>
      </c>
      <c r="BV11" s="88"/>
      <c r="BW11" s="89"/>
      <c r="BX11" s="89"/>
      <c r="BY11" s="89"/>
      <c r="BZ11" s="89"/>
      <c r="CA11" s="90"/>
      <c r="CB11" s="90" t="s">
        <v>6848</v>
      </c>
      <c r="CC11" s="91">
        <v>44965</v>
      </c>
    </row>
    <row r="12" spans="1:81" s="92" customFormat="1" ht="20.100000000000001" customHeight="1" thickBot="1">
      <c r="A12" s="93">
        <v>45020</v>
      </c>
      <c r="B12" s="144" t="s">
        <v>6730</v>
      </c>
      <c r="C12" s="53" t="s">
        <v>5444</v>
      </c>
      <c r="D12" s="94" t="s">
        <v>51</v>
      </c>
      <c r="E12" s="94" t="s">
        <v>2728</v>
      </c>
      <c r="F12" s="94" t="s">
        <v>2735</v>
      </c>
      <c r="G12" s="56"/>
      <c r="H12" s="57">
        <v>1</v>
      </c>
      <c r="I12" s="56"/>
      <c r="J12" s="57">
        <v>250</v>
      </c>
      <c r="K12" s="58">
        <v>0.37847222222222227</v>
      </c>
      <c r="L12" s="59">
        <v>0.50347222222222221</v>
      </c>
      <c r="M12" s="60" t="s">
        <v>6838</v>
      </c>
      <c r="N12" s="61">
        <v>3</v>
      </c>
      <c r="O12" s="58">
        <v>0.3611111111111111</v>
      </c>
      <c r="P12" s="59">
        <v>0.50694444444444442</v>
      </c>
      <c r="Q12" s="57">
        <v>0</v>
      </c>
      <c r="R12" s="62">
        <v>3.5</v>
      </c>
      <c r="S12" s="56">
        <v>7</v>
      </c>
      <c r="T12" s="63" t="s">
        <v>6763</v>
      </c>
      <c r="U12" s="56">
        <v>1</v>
      </c>
      <c r="V12" s="57"/>
      <c r="W12" s="57"/>
      <c r="X12" s="57"/>
      <c r="Y12" s="57"/>
      <c r="Z12" s="56">
        <f t="shared" si="1"/>
        <v>11</v>
      </c>
      <c r="AA12" s="64">
        <v>1</v>
      </c>
      <c r="AB12" s="66">
        <v>1</v>
      </c>
      <c r="AC12" s="66"/>
      <c r="AD12" s="67"/>
      <c r="AE12" s="65">
        <v>1</v>
      </c>
      <c r="AF12" s="67"/>
      <c r="AG12" s="68" t="s">
        <v>2740</v>
      </c>
      <c r="AH12" s="69" t="s">
        <v>6849</v>
      </c>
      <c r="AI12" s="70" t="s">
        <v>2742</v>
      </c>
      <c r="AJ12" s="63">
        <v>7</v>
      </c>
      <c r="AK12" s="71" t="s">
        <v>6850</v>
      </c>
      <c r="AL12" s="72" t="s">
        <v>6851</v>
      </c>
      <c r="AM12" s="72" t="s">
        <v>6817</v>
      </c>
      <c r="AN12" s="72" t="s">
        <v>6821</v>
      </c>
      <c r="AO12" s="72"/>
      <c r="AP12" s="72" t="s">
        <v>6827</v>
      </c>
      <c r="AQ12" s="72" t="s">
        <v>6827</v>
      </c>
      <c r="AR12" s="73" t="s">
        <v>6835</v>
      </c>
      <c r="AS12" s="74"/>
      <c r="AT12" s="113" t="s">
        <v>6734</v>
      </c>
      <c r="AU12" s="76"/>
      <c r="AV12" s="77" t="s">
        <v>6735</v>
      </c>
      <c r="AW12" s="145" t="s">
        <v>6852</v>
      </c>
      <c r="AX12" s="76"/>
      <c r="AY12" s="77" t="s">
        <v>6790</v>
      </c>
      <c r="AZ12" s="80" t="s">
        <v>6746</v>
      </c>
      <c r="BA12" s="72" t="s">
        <v>6853</v>
      </c>
      <c r="BB12" s="72" t="s">
        <v>6854</v>
      </c>
      <c r="BC12" s="81" t="s">
        <v>6741</v>
      </c>
      <c r="BD12" s="72" t="s">
        <v>6742</v>
      </c>
      <c r="BE12" s="72" t="s">
        <v>6855</v>
      </c>
      <c r="BF12" s="72" t="s">
        <v>6855</v>
      </c>
      <c r="BG12" s="72" t="s">
        <v>6855</v>
      </c>
      <c r="BH12" s="72" t="s">
        <v>6855</v>
      </c>
      <c r="BI12" s="81">
        <v>152</v>
      </c>
      <c r="BJ12" s="81"/>
      <c r="BK12" s="81"/>
      <c r="BL12" s="81"/>
      <c r="BM12" s="74"/>
      <c r="BN12" s="100">
        <v>3464</v>
      </c>
      <c r="BO12" s="83">
        <v>325</v>
      </c>
      <c r="BP12" s="84"/>
      <c r="BQ12" s="84"/>
      <c r="BR12" s="84"/>
      <c r="BS12" s="135" t="s">
        <v>6856</v>
      </c>
      <c r="BT12" s="86">
        <v>0</v>
      </c>
      <c r="BU12" s="87">
        <f t="shared" si="2"/>
        <v>325</v>
      </c>
      <c r="BV12" s="88"/>
      <c r="BW12" s="89"/>
      <c r="BX12" s="89"/>
      <c r="BY12" s="89"/>
      <c r="BZ12" s="89"/>
      <c r="CA12" s="90"/>
      <c r="CB12" s="146"/>
      <c r="CC12" s="91">
        <v>44903</v>
      </c>
    </row>
    <row r="13" spans="1:81" s="187" customFormat="1" ht="20.100000000000001" customHeight="1" thickBot="1">
      <c r="A13" s="147" t="s">
        <v>6857</v>
      </c>
      <c r="B13" s="148"/>
      <c r="C13" s="149"/>
      <c r="D13" s="150"/>
      <c r="E13" s="150"/>
      <c r="F13" s="151"/>
      <c r="G13" s="152">
        <f>SUM(G2:G12)</f>
        <v>3</v>
      </c>
      <c r="H13" s="153">
        <f t="shared" ref="H13:J13" si="3">SUM(H2:H12)</f>
        <v>8</v>
      </c>
      <c r="I13" s="154">
        <f t="shared" si="3"/>
        <v>100</v>
      </c>
      <c r="J13" s="155">
        <f t="shared" si="3"/>
        <v>1025</v>
      </c>
      <c r="K13" s="156"/>
      <c r="L13" s="157"/>
      <c r="M13" s="158"/>
      <c r="N13" s="159">
        <f>SUM(N2:N12)</f>
        <v>34.07</v>
      </c>
      <c r="O13" s="156"/>
      <c r="P13" s="157"/>
      <c r="Q13" s="160"/>
      <c r="R13" s="161">
        <f>SUM(R2:R12)</f>
        <v>39.56</v>
      </c>
      <c r="S13" s="152">
        <f>SUM(S2:S12)</f>
        <v>34</v>
      </c>
      <c r="T13" s="162"/>
      <c r="U13" s="152">
        <f>SUM(U2:U12)</f>
        <v>6</v>
      </c>
      <c r="V13" s="160">
        <f t="shared" ref="V13:Y13" si="4">SUM(V2:V12)</f>
        <v>1</v>
      </c>
      <c r="W13" s="160">
        <f t="shared" si="4"/>
        <v>2</v>
      </c>
      <c r="X13" s="160">
        <f t="shared" si="4"/>
        <v>1</v>
      </c>
      <c r="Y13" s="153">
        <f t="shared" si="4"/>
        <v>1</v>
      </c>
      <c r="Z13" s="163">
        <f>COUNT(Z2:Z12)</f>
        <v>11</v>
      </c>
      <c r="AA13" s="154">
        <f t="shared" ref="AA13:AF13" si="5">SUM(AA2:AA12)</f>
        <v>5</v>
      </c>
      <c r="AB13" s="155">
        <f t="shared" si="5"/>
        <v>11</v>
      </c>
      <c r="AC13" s="164">
        <f t="shared" si="5"/>
        <v>2</v>
      </c>
      <c r="AD13" s="155">
        <f t="shared" si="5"/>
        <v>3</v>
      </c>
      <c r="AE13" s="164">
        <f t="shared" si="5"/>
        <v>8</v>
      </c>
      <c r="AF13" s="155">
        <f t="shared" si="5"/>
        <v>2</v>
      </c>
      <c r="AG13" s="165"/>
      <c r="AH13" s="166"/>
      <c r="AI13" s="167"/>
      <c r="AJ13" s="152">
        <v>24</v>
      </c>
      <c r="AK13" s="168"/>
      <c r="AL13" s="160"/>
      <c r="AM13" s="160"/>
      <c r="AN13" s="160"/>
      <c r="AO13" s="160"/>
      <c r="AP13" s="160"/>
      <c r="AQ13" s="160"/>
      <c r="AR13" s="160"/>
      <c r="AS13" s="153"/>
      <c r="AT13" s="169"/>
      <c r="AU13" s="170"/>
      <c r="AV13" s="171">
        <f>COUNTIF(AV2:AV12,"Y")</f>
        <v>0</v>
      </c>
      <c r="AW13" s="172"/>
      <c r="AX13" s="173"/>
      <c r="AY13" s="174">
        <f>COUNTIF(AY2:AY12,"Y")</f>
        <v>6</v>
      </c>
      <c r="AZ13" s="169"/>
      <c r="BA13" s="175"/>
      <c r="BB13" s="175"/>
      <c r="BC13" s="175"/>
      <c r="BD13" s="175"/>
      <c r="BE13" s="176"/>
      <c r="BF13" s="176"/>
      <c r="BG13" s="176"/>
      <c r="BH13" s="176"/>
      <c r="BI13" s="160">
        <f>SUM(BI2:BI12)</f>
        <v>773</v>
      </c>
      <c r="BJ13" s="160">
        <f t="shared" ref="BJ13:BM13" si="6">SUM(BJ2:BJ12)</f>
        <v>0</v>
      </c>
      <c r="BK13" s="160">
        <f t="shared" si="6"/>
        <v>0</v>
      </c>
      <c r="BL13" s="160">
        <f t="shared" si="6"/>
        <v>1</v>
      </c>
      <c r="BM13" s="160">
        <f t="shared" si="6"/>
        <v>0</v>
      </c>
      <c r="BN13" s="177">
        <f>SUM(BN2:BN12)</f>
        <v>23187</v>
      </c>
      <c r="BO13" s="178">
        <f t="shared" ref="BO13:BR13" si="7">SUM(BO2:BO12)</f>
        <v>2895</v>
      </c>
      <c r="BP13" s="179">
        <f t="shared" si="7"/>
        <v>7318</v>
      </c>
      <c r="BQ13" s="179">
        <f t="shared" si="7"/>
        <v>2320</v>
      </c>
      <c r="BR13" s="179">
        <f t="shared" si="7"/>
        <v>5315</v>
      </c>
      <c r="BS13" s="180"/>
      <c r="BT13" s="179">
        <f>SUM(BT2:BT12)</f>
        <v>100</v>
      </c>
      <c r="BU13" s="87">
        <f t="shared" si="2"/>
        <v>17748</v>
      </c>
      <c r="BV13" s="181"/>
      <c r="BW13" s="182"/>
      <c r="BX13" s="182"/>
      <c r="BY13" s="182"/>
      <c r="BZ13" s="183"/>
      <c r="CA13" s="184"/>
      <c r="CB13" s="185"/>
      <c r="CC13" s="186"/>
    </row>
    <row r="14" spans="1:81" s="92" customFormat="1" ht="20.100000000000001" customHeight="1" thickBot="1">
      <c r="A14" s="188">
        <v>45043</v>
      </c>
      <c r="B14" s="189" t="s">
        <v>6730</v>
      </c>
      <c r="C14" s="190" t="s">
        <v>5444</v>
      </c>
      <c r="D14" s="191" t="s">
        <v>47</v>
      </c>
      <c r="E14" s="191" t="s">
        <v>2631</v>
      </c>
      <c r="F14" s="192" t="s">
        <v>2626</v>
      </c>
      <c r="G14" s="193"/>
      <c r="H14" s="194">
        <v>1</v>
      </c>
      <c r="I14" s="195"/>
      <c r="J14" s="196">
        <v>73</v>
      </c>
      <c r="K14" s="197">
        <v>0.38194444444444442</v>
      </c>
      <c r="L14" s="198">
        <v>0.50347222222222221</v>
      </c>
      <c r="M14" s="199" t="s">
        <v>6858</v>
      </c>
      <c r="N14" s="200">
        <v>3.91</v>
      </c>
      <c r="O14" s="201">
        <v>0.36805555555555558</v>
      </c>
      <c r="P14" s="198">
        <v>0.51041666666666663</v>
      </c>
      <c r="Q14" s="202">
        <v>0</v>
      </c>
      <c r="R14" s="203">
        <v>3.42</v>
      </c>
      <c r="S14" s="204">
        <v>2</v>
      </c>
      <c r="T14" s="205"/>
      <c r="U14" s="193"/>
      <c r="V14" s="202">
        <v>1</v>
      </c>
      <c r="W14" s="202"/>
      <c r="X14" s="202"/>
      <c r="Y14" s="194"/>
      <c r="Z14" s="206">
        <f>Z13+1</f>
        <v>12</v>
      </c>
      <c r="AA14" s="193"/>
      <c r="AB14" s="202">
        <v>1</v>
      </c>
      <c r="AC14" s="202">
        <v>1</v>
      </c>
      <c r="AD14" s="202"/>
      <c r="AE14" s="202">
        <v>1</v>
      </c>
      <c r="AF14" s="196"/>
      <c r="AG14" s="207" t="s">
        <v>2632</v>
      </c>
      <c r="AH14" s="1958" t="s">
        <v>2633</v>
      </c>
      <c r="AI14" s="208" t="s">
        <v>6859</v>
      </c>
      <c r="AJ14" s="209">
        <v>2</v>
      </c>
      <c r="AK14" s="210" t="s">
        <v>6860</v>
      </c>
      <c r="AL14" s="211" t="s">
        <v>6786</v>
      </c>
      <c r="AM14" s="212" t="s">
        <v>6786</v>
      </c>
      <c r="AN14" s="212" t="s">
        <v>6861</v>
      </c>
      <c r="AO14" s="212"/>
      <c r="AP14" s="212" t="s">
        <v>6861</v>
      </c>
      <c r="AQ14" s="212" t="s">
        <v>6861</v>
      </c>
      <c r="AR14" s="212" t="s">
        <v>6862</v>
      </c>
      <c r="AS14" s="213"/>
      <c r="AT14" s="214" t="s">
        <v>6863</v>
      </c>
      <c r="AU14" s="215"/>
      <c r="AV14" s="216" t="s">
        <v>6735</v>
      </c>
      <c r="AW14" s="217" t="s">
        <v>6864</v>
      </c>
      <c r="AX14" s="218" t="s">
        <v>6865</v>
      </c>
      <c r="AY14" s="219" t="s">
        <v>6790</v>
      </c>
      <c r="AZ14" s="220" t="s">
        <v>6746</v>
      </c>
      <c r="BA14" s="212" t="s">
        <v>6866</v>
      </c>
      <c r="BB14" s="212" t="s">
        <v>6867</v>
      </c>
      <c r="BC14" s="221" t="s">
        <v>6741</v>
      </c>
      <c r="BD14" s="212" t="s">
        <v>6868</v>
      </c>
      <c r="BE14" s="212" t="s">
        <v>6869</v>
      </c>
      <c r="BF14" s="212" t="s">
        <v>6869</v>
      </c>
      <c r="BG14" s="212" t="s">
        <v>6870</v>
      </c>
      <c r="BH14" s="212" t="s">
        <v>6871</v>
      </c>
      <c r="BI14" s="221">
        <v>57</v>
      </c>
      <c r="BJ14" s="1959" t="s">
        <v>6790</v>
      </c>
      <c r="BK14" s="1959" t="s">
        <v>6790</v>
      </c>
      <c r="BL14" s="221"/>
      <c r="BM14" s="213"/>
      <c r="BN14" s="222">
        <v>1380</v>
      </c>
      <c r="BO14" s="223">
        <v>0</v>
      </c>
      <c r="BP14" s="224">
        <v>1380</v>
      </c>
      <c r="BQ14" s="224">
        <v>0</v>
      </c>
      <c r="BR14" s="224"/>
      <c r="BS14" s="225" t="s">
        <v>6872</v>
      </c>
      <c r="BT14" s="226">
        <v>0</v>
      </c>
      <c r="BU14" s="87">
        <f t="shared" si="2"/>
        <v>1380</v>
      </c>
      <c r="BV14" s="227"/>
      <c r="BW14" s="1960" t="s">
        <v>6761</v>
      </c>
      <c r="BX14" s="228"/>
      <c r="BY14" s="228"/>
      <c r="BZ14" s="229"/>
      <c r="CA14" s="230"/>
      <c r="CB14" s="231" t="s">
        <v>6780</v>
      </c>
      <c r="CC14" s="232">
        <v>44876</v>
      </c>
    </row>
    <row r="15" spans="1:81" s="92" customFormat="1" ht="20.100000000000001" customHeight="1">
      <c r="A15" s="233">
        <v>45043</v>
      </c>
      <c r="B15" s="234" t="s">
        <v>6730</v>
      </c>
      <c r="C15" s="235" t="s">
        <v>6746</v>
      </c>
      <c r="D15" s="236" t="s">
        <v>57</v>
      </c>
      <c r="E15" s="236" t="s">
        <v>1803</v>
      </c>
      <c r="F15" s="237" t="s">
        <v>1798</v>
      </c>
      <c r="G15" s="238">
        <v>1</v>
      </c>
      <c r="H15" s="239"/>
      <c r="I15" s="240">
        <v>17</v>
      </c>
      <c r="J15" s="241"/>
      <c r="K15" s="242">
        <v>0.4826388888888889</v>
      </c>
      <c r="L15" s="243">
        <v>0.625</v>
      </c>
      <c r="M15" s="244" t="s">
        <v>6873</v>
      </c>
      <c r="N15" s="245">
        <v>3.42</v>
      </c>
      <c r="O15" s="246">
        <v>0.46527777777777773</v>
      </c>
      <c r="P15" s="243">
        <v>0.62847222222222221</v>
      </c>
      <c r="Q15" s="247">
        <v>0</v>
      </c>
      <c r="R15" s="248">
        <v>3.92</v>
      </c>
      <c r="S15" s="249">
        <v>1</v>
      </c>
      <c r="T15" s="250" t="s">
        <v>6763</v>
      </c>
      <c r="U15" s="238">
        <v>1</v>
      </c>
      <c r="V15" s="251"/>
      <c r="W15" s="251"/>
      <c r="X15" s="251"/>
      <c r="Y15" s="239"/>
      <c r="Z15" s="252">
        <f t="shared" ref="Z15:Z42" si="8">Z14+1</f>
        <v>13</v>
      </c>
      <c r="AA15" s="238"/>
      <c r="AB15" s="251"/>
      <c r="AC15" s="251"/>
      <c r="AD15" s="251">
        <v>1</v>
      </c>
      <c r="AE15" s="251">
        <v>1</v>
      </c>
      <c r="AF15" s="241">
        <v>1</v>
      </c>
      <c r="AG15" s="253" t="s">
        <v>1804</v>
      </c>
      <c r="AH15" s="254" t="s">
        <v>1805</v>
      </c>
      <c r="AI15" s="255" t="s">
        <v>6874</v>
      </c>
      <c r="AJ15" s="256"/>
      <c r="AK15" s="257" t="s">
        <v>6875</v>
      </c>
      <c r="AL15" s="258" t="s">
        <v>6753</v>
      </c>
      <c r="AM15" s="259" t="s">
        <v>6753</v>
      </c>
      <c r="AN15" s="259" t="s">
        <v>6767</v>
      </c>
      <c r="AO15" s="259"/>
      <c r="AP15" s="260" t="s">
        <v>6846</v>
      </c>
      <c r="AQ15" s="260" t="s">
        <v>6846</v>
      </c>
      <c r="AR15" s="259" t="s">
        <v>6876</v>
      </c>
      <c r="AS15" s="261"/>
      <c r="AT15" s="262" t="s">
        <v>6877</v>
      </c>
      <c r="AU15" s="263" t="s">
        <v>6019</v>
      </c>
      <c r="AV15" s="216" t="s">
        <v>6790</v>
      </c>
      <c r="AW15" s="264" t="s">
        <v>6878</v>
      </c>
      <c r="AX15" s="265"/>
      <c r="AY15" s="266" t="s">
        <v>6735</v>
      </c>
      <c r="AZ15" s="267" t="s">
        <v>6738</v>
      </c>
      <c r="BA15" s="259" t="s">
        <v>6866</v>
      </c>
      <c r="BB15" s="268" t="s">
        <v>6867</v>
      </c>
      <c r="BC15" s="259" t="s">
        <v>6866</v>
      </c>
      <c r="BD15" s="259" t="s">
        <v>6879</v>
      </c>
      <c r="BE15" s="259" t="s">
        <v>6880</v>
      </c>
      <c r="BF15" s="259" t="s">
        <v>6880</v>
      </c>
      <c r="BG15" s="259" t="s">
        <v>6880</v>
      </c>
      <c r="BH15" s="259" t="s">
        <v>6881</v>
      </c>
      <c r="BI15" s="269">
        <v>17</v>
      </c>
      <c r="BJ15" s="1959" t="s">
        <v>6790</v>
      </c>
      <c r="BK15" s="1959" t="s">
        <v>6790</v>
      </c>
      <c r="BL15" s="269"/>
      <c r="BM15" s="261"/>
      <c r="BN15" s="270">
        <v>2445</v>
      </c>
      <c r="BO15" s="271">
        <v>700</v>
      </c>
      <c r="BP15" s="272">
        <v>0</v>
      </c>
      <c r="BQ15" s="272">
        <v>0</v>
      </c>
      <c r="BR15" s="272">
        <v>1745</v>
      </c>
      <c r="BS15" s="85" t="s">
        <v>6882</v>
      </c>
      <c r="BT15" s="273">
        <v>0</v>
      </c>
      <c r="BU15" s="87">
        <f t="shared" si="2"/>
        <v>2445</v>
      </c>
      <c r="BV15" s="274" t="s">
        <v>6883</v>
      </c>
      <c r="BW15" s="275"/>
      <c r="BX15" s="275"/>
      <c r="BY15" s="275"/>
      <c r="BZ15" s="276"/>
      <c r="CA15" s="277"/>
      <c r="CB15" s="278"/>
      <c r="CC15" s="279">
        <v>44690</v>
      </c>
    </row>
    <row r="16" spans="1:81" s="92" customFormat="1" ht="20.100000000000001" customHeight="1">
      <c r="A16" s="280">
        <v>45044</v>
      </c>
      <c r="B16" s="281" t="s">
        <v>6730</v>
      </c>
      <c r="C16" s="235" t="s">
        <v>5444</v>
      </c>
      <c r="D16" s="282" t="s">
        <v>59</v>
      </c>
      <c r="E16" s="282" t="s">
        <v>4995</v>
      </c>
      <c r="F16" s="283" t="s">
        <v>6884</v>
      </c>
      <c r="G16" s="238"/>
      <c r="H16" s="239">
        <v>1</v>
      </c>
      <c r="I16" s="240"/>
      <c r="J16" s="241">
        <v>80</v>
      </c>
      <c r="K16" s="284">
        <v>0.37847222222222227</v>
      </c>
      <c r="L16" s="285">
        <v>0.49652777777777773</v>
      </c>
      <c r="M16" s="286" t="s">
        <v>6885</v>
      </c>
      <c r="N16" s="287">
        <v>2.83</v>
      </c>
      <c r="O16" s="288">
        <v>0.36458333333333331</v>
      </c>
      <c r="P16" s="285">
        <v>0.5</v>
      </c>
      <c r="Q16" s="251">
        <v>0</v>
      </c>
      <c r="R16" s="289">
        <v>3.25</v>
      </c>
      <c r="S16" s="290">
        <v>2</v>
      </c>
      <c r="T16" s="291" t="s">
        <v>6763</v>
      </c>
      <c r="U16" s="238"/>
      <c r="V16" s="251"/>
      <c r="W16" s="251">
        <v>1</v>
      </c>
      <c r="X16" s="251"/>
      <c r="Y16" s="239"/>
      <c r="Z16" s="252">
        <f t="shared" si="8"/>
        <v>14</v>
      </c>
      <c r="AA16" s="238"/>
      <c r="AB16" s="251">
        <v>1</v>
      </c>
      <c r="AC16" s="251"/>
      <c r="AD16" s="251"/>
      <c r="AE16" s="251">
        <v>1</v>
      </c>
      <c r="AF16" s="241"/>
      <c r="AG16" s="253" t="s">
        <v>4996</v>
      </c>
      <c r="AH16" s="292" t="s">
        <v>6886</v>
      </c>
      <c r="AI16" s="255" t="s">
        <v>6887</v>
      </c>
      <c r="AJ16" s="256">
        <v>2</v>
      </c>
      <c r="AK16" s="257" t="s">
        <v>6888</v>
      </c>
      <c r="AL16" s="258" t="s">
        <v>6889</v>
      </c>
      <c r="AM16" s="259"/>
      <c r="AN16" s="259" t="s">
        <v>6836</v>
      </c>
      <c r="AO16" s="259"/>
      <c r="AP16" s="259" t="s">
        <v>6836</v>
      </c>
      <c r="AQ16" s="259" t="s">
        <v>6836</v>
      </c>
      <c r="AR16" s="259" t="s">
        <v>6890</v>
      </c>
      <c r="AS16" s="261"/>
      <c r="AT16" s="293" t="s">
        <v>6891</v>
      </c>
      <c r="AU16" s="263" t="s">
        <v>6892</v>
      </c>
      <c r="AV16" s="216" t="s">
        <v>6735</v>
      </c>
      <c r="AW16" s="264" t="s">
        <v>6893</v>
      </c>
      <c r="AX16" s="294" t="s">
        <v>6894</v>
      </c>
      <c r="AY16" s="216" t="s">
        <v>6790</v>
      </c>
      <c r="AZ16" s="267" t="s">
        <v>6895</v>
      </c>
      <c r="BA16" s="259" t="s">
        <v>6866</v>
      </c>
      <c r="BB16" s="259" t="s">
        <v>6896</v>
      </c>
      <c r="BC16" s="269" t="s">
        <v>6741</v>
      </c>
      <c r="BD16" s="269"/>
      <c r="BE16" s="259" t="s">
        <v>6897</v>
      </c>
      <c r="BF16" s="259" t="s">
        <v>6897</v>
      </c>
      <c r="BG16" s="259" t="s">
        <v>6871</v>
      </c>
      <c r="BH16" s="259" t="s">
        <v>6871</v>
      </c>
      <c r="BI16" s="269">
        <v>23</v>
      </c>
      <c r="BJ16" s="1959" t="s">
        <v>6790</v>
      </c>
      <c r="BK16" s="295" t="s">
        <v>6735</v>
      </c>
      <c r="BL16" s="269"/>
      <c r="BM16" s="261"/>
      <c r="BN16" s="270">
        <v>1380</v>
      </c>
      <c r="BO16" s="271">
        <v>400</v>
      </c>
      <c r="BP16" s="272">
        <v>0</v>
      </c>
      <c r="BQ16" s="272">
        <v>980</v>
      </c>
      <c r="BR16" s="272"/>
      <c r="BS16" s="296" t="s">
        <v>6898</v>
      </c>
      <c r="BT16" s="273"/>
      <c r="BU16" s="87">
        <f t="shared" si="2"/>
        <v>1380</v>
      </c>
      <c r="BV16" s="274"/>
      <c r="BW16" s="297"/>
      <c r="BX16" s="297"/>
      <c r="BY16" s="297"/>
      <c r="BZ16" s="276"/>
      <c r="CA16" s="277"/>
      <c r="CB16" s="298" t="s">
        <v>6899</v>
      </c>
      <c r="CC16" s="279">
        <v>44972</v>
      </c>
    </row>
    <row r="17" spans="1:81" s="92" customFormat="1" ht="20.100000000000001" customHeight="1">
      <c r="A17" s="280">
        <v>45047</v>
      </c>
      <c r="B17" s="281" t="s">
        <v>6730</v>
      </c>
      <c r="C17" s="235" t="s">
        <v>6746</v>
      </c>
      <c r="D17" s="299" t="s">
        <v>47</v>
      </c>
      <c r="E17" s="299" t="s">
        <v>2471</v>
      </c>
      <c r="F17" s="300" t="s">
        <v>2517</v>
      </c>
      <c r="G17" s="238"/>
      <c r="H17" s="239">
        <v>1</v>
      </c>
      <c r="I17" s="240"/>
      <c r="J17" s="241">
        <v>70</v>
      </c>
      <c r="K17" s="284">
        <v>0.39583333333333331</v>
      </c>
      <c r="L17" s="285">
        <v>0.49652777777777773</v>
      </c>
      <c r="M17" s="286" t="s">
        <v>6900</v>
      </c>
      <c r="N17" s="287">
        <v>2.42</v>
      </c>
      <c r="O17" s="288">
        <v>0.375</v>
      </c>
      <c r="P17" s="285">
        <v>0.5</v>
      </c>
      <c r="Q17" s="251">
        <v>0</v>
      </c>
      <c r="R17" s="289">
        <v>3</v>
      </c>
      <c r="S17" s="290">
        <v>2</v>
      </c>
      <c r="T17" s="250" t="s">
        <v>6901</v>
      </c>
      <c r="U17" s="238">
        <v>1</v>
      </c>
      <c r="V17" s="251"/>
      <c r="W17" s="251"/>
      <c r="X17" s="251"/>
      <c r="Y17" s="239"/>
      <c r="Z17" s="252">
        <f t="shared" si="8"/>
        <v>15</v>
      </c>
      <c r="AA17" s="238"/>
      <c r="AB17" s="251"/>
      <c r="AC17" s="251">
        <v>1</v>
      </c>
      <c r="AD17" s="251">
        <v>1</v>
      </c>
      <c r="AE17" s="251"/>
      <c r="AF17" s="241"/>
      <c r="AG17" s="253" t="s">
        <v>6902</v>
      </c>
      <c r="AH17" s="301" t="s">
        <v>6903</v>
      </c>
      <c r="AI17" s="255" t="s">
        <v>6904</v>
      </c>
      <c r="AJ17" s="256">
        <v>2</v>
      </c>
      <c r="AK17" s="257" t="s">
        <v>6905</v>
      </c>
      <c r="AL17" s="258" t="s">
        <v>6906</v>
      </c>
      <c r="AM17" s="259" t="s">
        <v>6906</v>
      </c>
      <c r="AN17" s="260" t="s">
        <v>6907</v>
      </c>
      <c r="AO17" s="260"/>
      <c r="AP17" s="260" t="s">
        <v>6907</v>
      </c>
      <c r="AQ17" s="260" t="s">
        <v>6846</v>
      </c>
      <c r="AR17" s="260" t="s">
        <v>6908</v>
      </c>
      <c r="AS17" s="261"/>
      <c r="AT17" s="302" t="s">
        <v>6863</v>
      </c>
      <c r="AU17" s="303"/>
      <c r="AV17" s="266" t="s">
        <v>6735</v>
      </c>
      <c r="AW17" s="264" t="s">
        <v>6441</v>
      </c>
      <c r="AX17" s="294" t="s">
        <v>6909</v>
      </c>
      <c r="AY17" s="216" t="s">
        <v>6790</v>
      </c>
      <c r="AZ17" s="267" t="s">
        <v>6738</v>
      </c>
      <c r="BA17" s="259" t="s">
        <v>6910</v>
      </c>
      <c r="BB17" s="259" t="s">
        <v>6911</v>
      </c>
      <c r="BC17" s="269" t="s">
        <v>6741</v>
      </c>
      <c r="BD17" s="259" t="s">
        <v>6881</v>
      </c>
      <c r="BE17" s="259" t="s">
        <v>6912</v>
      </c>
      <c r="BF17" s="259" t="s">
        <v>6912</v>
      </c>
      <c r="BG17" s="259" t="s">
        <v>6912</v>
      </c>
      <c r="BH17" s="259" t="s">
        <v>6912</v>
      </c>
      <c r="BI17" s="269">
        <v>43</v>
      </c>
      <c r="BJ17" s="1959" t="s">
        <v>6790</v>
      </c>
      <c r="BK17" s="1959" t="s">
        <v>6790</v>
      </c>
      <c r="BL17" s="269"/>
      <c r="BM17" s="261"/>
      <c r="BN17" s="270">
        <v>1380</v>
      </c>
      <c r="BO17" s="271">
        <v>0</v>
      </c>
      <c r="BP17" s="272">
        <v>1380</v>
      </c>
      <c r="BQ17" s="272">
        <v>0</v>
      </c>
      <c r="BR17" s="272"/>
      <c r="BS17" s="296" t="s">
        <v>6872</v>
      </c>
      <c r="BT17" s="273">
        <v>0</v>
      </c>
      <c r="BU17" s="87">
        <f t="shared" si="2"/>
        <v>1380</v>
      </c>
      <c r="BV17" s="304"/>
      <c r="BW17" s="1961" t="s">
        <v>6761</v>
      </c>
      <c r="BX17" s="297"/>
      <c r="BY17" s="297"/>
      <c r="BZ17" s="276"/>
      <c r="CA17" s="277"/>
      <c r="CB17" s="278"/>
      <c r="CC17" s="305">
        <v>44960</v>
      </c>
    </row>
    <row r="18" spans="1:81" s="92" customFormat="1" ht="20.100000000000001" customHeight="1">
      <c r="A18" s="280">
        <v>45047</v>
      </c>
      <c r="B18" s="281" t="s">
        <v>6730</v>
      </c>
      <c r="C18" s="235" t="s">
        <v>6746</v>
      </c>
      <c r="D18" s="282" t="s">
        <v>56</v>
      </c>
      <c r="E18" s="282" t="s">
        <v>4841</v>
      </c>
      <c r="F18" s="283" t="s">
        <v>6913</v>
      </c>
      <c r="G18" s="238"/>
      <c r="H18" s="239">
        <v>1</v>
      </c>
      <c r="I18" s="240"/>
      <c r="J18" s="241">
        <v>25</v>
      </c>
      <c r="K18" s="284">
        <v>0.375</v>
      </c>
      <c r="L18" s="285">
        <v>0.47222222222222227</v>
      </c>
      <c r="M18" s="286" t="s">
        <v>6914</v>
      </c>
      <c r="N18" s="287">
        <v>2.33</v>
      </c>
      <c r="O18" s="288">
        <v>0.3611111111111111</v>
      </c>
      <c r="P18" s="285">
        <v>0.47569444444444442</v>
      </c>
      <c r="Q18" s="251">
        <v>0</v>
      </c>
      <c r="R18" s="289">
        <v>3</v>
      </c>
      <c r="S18" s="290">
        <v>1</v>
      </c>
      <c r="T18" s="291"/>
      <c r="U18" s="238">
        <v>1</v>
      </c>
      <c r="V18" s="251"/>
      <c r="W18" s="251"/>
      <c r="X18" s="251"/>
      <c r="Y18" s="239"/>
      <c r="Z18" s="252">
        <f t="shared" si="8"/>
        <v>16</v>
      </c>
      <c r="AA18" s="238"/>
      <c r="AB18" s="251">
        <v>1</v>
      </c>
      <c r="AC18" s="251"/>
      <c r="AD18" s="251">
        <v>1</v>
      </c>
      <c r="AE18" s="251"/>
      <c r="AF18" s="241"/>
      <c r="AG18" s="253" t="s">
        <v>4883</v>
      </c>
      <c r="AH18" s="1106" t="s">
        <v>4884</v>
      </c>
      <c r="AI18" s="255" t="s">
        <v>6915</v>
      </c>
      <c r="AJ18" s="256">
        <v>1</v>
      </c>
      <c r="AK18" s="257" t="s">
        <v>6916</v>
      </c>
      <c r="AL18" s="258" t="s">
        <v>6792</v>
      </c>
      <c r="AM18" s="259" t="s">
        <v>6792</v>
      </c>
      <c r="AN18" s="259" t="s">
        <v>6793</v>
      </c>
      <c r="AO18" s="259"/>
      <c r="AP18" s="260" t="s">
        <v>6917</v>
      </c>
      <c r="AQ18" s="259" t="s">
        <v>6918</v>
      </c>
      <c r="AR18" s="260" t="s">
        <v>6908</v>
      </c>
      <c r="AS18" s="261"/>
      <c r="AT18" s="264" t="s">
        <v>6919</v>
      </c>
      <c r="AU18" s="263" t="s">
        <v>5839</v>
      </c>
      <c r="AV18" s="216" t="s">
        <v>6790</v>
      </c>
      <c r="AW18" s="264" t="s">
        <v>6920</v>
      </c>
      <c r="AX18" s="263" t="s">
        <v>6921</v>
      </c>
      <c r="AY18" s="216" t="s">
        <v>6790</v>
      </c>
      <c r="AZ18" s="267" t="s">
        <v>6746</v>
      </c>
      <c r="BA18" s="259" t="s">
        <v>6910</v>
      </c>
      <c r="BB18" s="259" t="s">
        <v>6922</v>
      </c>
      <c r="BC18" s="269" t="s">
        <v>6741</v>
      </c>
      <c r="BD18" s="259" t="s">
        <v>6881</v>
      </c>
      <c r="BE18" s="259" t="s">
        <v>6923</v>
      </c>
      <c r="BF18" s="259" t="s">
        <v>6912</v>
      </c>
      <c r="BG18" s="259" t="s">
        <v>6912</v>
      </c>
      <c r="BH18" s="259" t="s">
        <v>6923</v>
      </c>
      <c r="BI18" s="269">
        <v>14</v>
      </c>
      <c r="BJ18" s="1959" t="s">
        <v>6790</v>
      </c>
      <c r="BK18" s="295" t="s">
        <v>6735</v>
      </c>
      <c r="BL18" s="269"/>
      <c r="BM18" s="261"/>
      <c r="BN18" s="270">
        <v>1140</v>
      </c>
      <c r="BO18" s="271">
        <v>350</v>
      </c>
      <c r="BP18" s="272">
        <v>0</v>
      </c>
      <c r="BQ18" s="272"/>
      <c r="BR18" s="272">
        <v>740</v>
      </c>
      <c r="BS18" s="85" t="s">
        <v>6882</v>
      </c>
      <c r="BT18" s="273">
        <v>50</v>
      </c>
      <c r="BU18" s="87">
        <f t="shared" si="2"/>
        <v>1040</v>
      </c>
      <c r="BV18" s="274"/>
      <c r="BW18" s="297"/>
      <c r="BX18" s="297"/>
      <c r="BY18" s="297"/>
      <c r="BZ18" s="276"/>
      <c r="CA18" s="277"/>
      <c r="CB18" s="278"/>
      <c r="CC18" s="307">
        <v>44965</v>
      </c>
    </row>
    <row r="19" spans="1:81" s="92" customFormat="1" ht="20.100000000000001" customHeight="1">
      <c r="A19" s="280">
        <v>45048</v>
      </c>
      <c r="B19" s="281" t="s">
        <v>6730</v>
      </c>
      <c r="C19" s="235" t="s">
        <v>6746</v>
      </c>
      <c r="D19" s="299" t="s">
        <v>6924</v>
      </c>
      <c r="E19" s="308" t="s">
        <v>3986</v>
      </c>
      <c r="F19" s="300" t="s">
        <v>6925</v>
      </c>
      <c r="G19" s="238"/>
      <c r="H19" s="239">
        <v>1</v>
      </c>
      <c r="I19" s="240"/>
      <c r="J19" s="241">
        <v>61</v>
      </c>
      <c r="K19" s="284">
        <v>0.37847222222222227</v>
      </c>
      <c r="L19" s="285">
        <v>0.49652777777777773</v>
      </c>
      <c r="M19" s="286" t="s">
        <v>6885</v>
      </c>
      <c r="N19" s="287">
        <v>2.83</v>
      </c>
      <c r="O19" s="288">
        <v>0.36458333333333331</v>
      </c>
      <c r="P19" s="285">
        <v>12</v>
      </c>
      <c r="Q19" s="251">
        <v>0</v>
      </c>
      <c r="R19" s="289">
        <v>3.25</v>
      </c>
      <c r="S19" s="290">
        <v>2</v>
      </c>
      <c r="T19" s="291"/>
      <c r="U19" s="238"/>
      <c r="V19" s="251">
        <v>1</v>
      </c>
      <c r="W19" s="251"/>
      <c r="X19" s="251"/>
      <c r="Y19" s="239"/>
      <c r="Z19" s="252">
        <f t="shared" si="8"/>
        <v>17</v>
      </c>
      <c r="AA19" s="238"/>
      <c r="AB19" s="251">
        <v>1</v>
      </c>
      <c r="AC19" s="251"/>
      <c r="AD19" s="251"/>
      <c r="AE19" s="251">
        <v>1</v>
      </c>
      <c r="AF19" s="241"/>
      <c r="AG19" s="253" t="s">
        <v>3987</v>
      </c>
      <c r="AH19" s="306" t="s">
        <v>3988</v>
      </c>
      <c r="AI19" s="309" t="s">
        <v>6926</v>
      </c>
      <c r="AJ19" s="256"/>
      <c r="AK19" s="310" t="s">
        <v>6927</v>
      </c>
      <c r="AL19" s="258" t="s">
        <v>6767</v>
      </c>
      <c r="AM19" s="259" t="s">
        <v>6767</v>
      </c>
      <c r="AN19" s="259" t="s">
        <v>6928</v>
      </c>
      <c r="AO19" s="259"/>
      <c r="AP19" s="260" t="s">
        <v>6917</v>
      </c>
      <c r="AQ19" s="260" t="s">
        <v>6917</v>
      </c>
      <c r="AR19" s="260" t="s">
        <v>6911</v>
      </c>
      <c r="AS19" s="261"/>
      <c r="AT19" s="264" t="s">
        <v>6929</v>
      </c>
      <c r="AU19" s="263"/>
      <c r="AV19" s="216" t="s">
        <v>6790</v>
      </c>
      <c r="AW19" s="262" t="s">
        <v>6930</v>
      </c>
      <c r="AX19" s="294" t="s">
        <v>6931</v>
      </c>
      <c r="AY19" s="216" t="s">
        <v>6790</v>
      </c>
      <c r="AZ19" s="267" t="s">
        <v>6895</v>
      </c>
      <c r="BA19" s="259" t="s">
        <v>6910</v>
      </c>
      <c r="BB19" s="259" t="s">
        <v>6911</v>
      </c>
      <c r="BC19" s="269" t="s">
        <v>6741</v>
      </c>
      <c r="BD19" s="259" t="s">
        <v>6923</v>
      </c>
      <c r="BE19" s="259" t="s">
        <v>6932</v>
      </c>
      <c r="BF19" s="259" t="s">
        <v>6932</v>
      </c>
      <c r="BG19" s="259" t="s">
        <v>6932</v>
      </c>
      <c r="BH19" s="259" t="s">
        <v>6932</v>
      </c>
      <c r="BI19" s="269">
        <v>54</v>
      </c>
      <c r="BJ19" s="1959" t="s">
        <v>6790</v>
      </c>
      <c r="BK19" s="295" t="s">
        <v>6735</v>
      </c>
      <c r="BL19" s="269"/>
      <c r="BM19" s="261"/>
      <c r="BN19" s="270">
        <v>1380</v>
      </c>
      <c r="BO19" s="271">
        <v>0</v>
      </c>
      <c r="BP19" s="272"/>
      <c r="BQ19" s="272">
        <v>1380</v>
      </c>
      <c r="BR19" s="272"/>
      <c r="BS19" s="296" t="s">
        <v>6933</v>
      </c>
      <c r="BT19" s="273">
        <v>0</v>
      </c>
      <c r="BU19" s="87">
        <f t="shared" si="2"/>
        <v>1380</v>
      </c>
      <c r="BV19" s="274"/>
      <c r="BW19" s="297" t="s">
        <v>6934</v>
      </c>
      <c r="BX19" s="297"/>
      <c r="BY19" s="297"/>
      <c r="BZ19" s="276"/>
      <c r="CA19" s="277" t="s">
        <v>6935</v>
      </c>
      <c r="CB19" s="278"/>
      <c r="CC19" s="307">
        <v>44960</v>
      </c>
    </row>
    <row r="20" spans="1:81" s="92" customFormat="1" ht="20.100000000000001" customHeight="1">
      <c r="A20" s="280">
        <v>45049</v>
      </c>
      <c r="B20" s="234" t="s">
        <v>6730</v>
      </c>
      <c r="C20" s="235" t="s">
        <v>6746</v>
      </c>
      <c r="D20" s="299" t="s">
        <v>42</v>
      </c>
      <c r="E20" s="299" t="s">
        <v>4174</v>
      </c>
      <c r="F20" s="300" t="s">
        <v>4169</v>
      </c>
      <c r="G20" s="238">
        <v>1</v>
      </c>
      <c r="H20" s="239"/>
      <c r="I20" s="240">
        <v>15</v>
      </c>
      <c r="J20" s="241"/>
      <c r="K20" s="284">
        <v>0.49305555555555558</v>
      </c>
      <c r="L20" s="285">
        <v>0.625</v>
      </c>
      <c r="M20" s="286" t="s">
        <v>6936</v>
      </c>
      <c r="N20" s="287">
        <v>3.17</v>
      </c>
      <c r="O20" s="288">
        <v>0.47916666666666669</v>
      </c>
      <c r="P20" s="285">
        <v>0.62847222222222221</v>
      </c>
      <c r="Q20" s="251">
        <v>0</v>
      </c>
      <c r="R20" s="289">
        <v>3.58</v>
      </c>
      <c r="S20" s="290">
        <v>1</v>
      </c>
      <c r="T20" s="250" t="s">
        <v>6763</v>
      </c>
      <c r="U20" s="238">
        <v>1</v>
      </c>
      <c r="V20" s="251"/>
      <c r="W20" s="251"/>
      <c r="X20" s="251"/>
      <c r="Y20" s="239"/>
      <c r="Z20" s="252">
        <f t="shared" si="8"/>
        <v>18</v>
      </c>
      <c r="AA20" s="238"/>
      <c r="AB20" s="251"/>
      <c r="AC20" s="251"/>
      <c r="AD20" s="251"/>
      <c r="AE20" s="251">
        <v>1</v>
      </c>
      <c r="AF20" s="241">
        <v>1</v>
      </c>
      <c r="AG20" s="253" t="s">
        <v>4175</v>
      </c>
      <c r="AH20" s="306" t="s">
        <v>6937</v>
      </c>
      <c r="AI20" s="255" t="s">
        <v>4170</v>
      </c>
      <c r="AJ20" s="256">
        <v>1</v>
      </c>
      <c r="AK20" s="257" t="s">
        <v>6938</v>
      </c>
      <c r="AL20" s="258" t="s">
        <v>6753</v>
      </c>
      <c r="AM20" s="259" t="s">
        <v>6753</v>
      </c>
      <c r="AN20" s="259" t="s">
        <v>6939</v>
      </c>
      <c r="AO20" s="259"/>
      <c r="AP20" s="260" t="s">
        <v>6917</v>
      </c>
      <c r="AQ20" s="260" t="s">
        <v>6917</v>
      </c>
      <c r="AR20" s="260" t="s">
        <v>6911</v>
      </c>
      <c r="AS20" s="261"/>
      <c r="AT20" s="262" t="s">
        <v>6940</v>
      </c>
      <c r="AU20" s="303"/>
      <c r="AV20" s="266" t="s">
        <v>6790</v>
      </c>
      <c r="AW20" s="264" t="s">
        <v>6734</v>
      </c>
      <c r="AX20" s="265"/>
      <c r="AY20" s="266" t="s">
        <v>6735</v>
      </c>
      <c r="AZ20" s="267" t="s">
        <v>6738</v>
      </c>
      <c r="BA20" s="259" t="s">
        <v>6941</v>
      </c>
      <c r="BB20" s="259" t="s">
        <v>6879</v>
      </c>
      <c r="BC20" s="259" t="s">
        <v>6941</v>
      </c>
      <c r="BD20" s="259" t="s">
        <v>6923</v>
      </c>
      <c r="BE20" s="259" t="s">
        <v>6942</v>
      </c>
      <c r="BF20" s="259" t="s">
        <v>6942</v>
      </c>
      <c r="BG20" s="259" t="s">
        <v>6942</v>
      </c>
      <c r="BH20" s="259" t="s">
        <v>6942</v>
      </c>
      <c r="BI20" s="269">
        <v>16</v>
      </c>
      <c r="BJ20" s="1959" t="s">
        <v>6790</v>
      </c>
      <c r="BK20" s="1962" t="s">
        <v>6790</v>
      </c>
      <c r="BL20" s="269"/>
      <c r="BM20" s="261"/>
      <c r="BN20" s="270">
        <v>2170</v>
      </c>
      <c r="BO20" s="271">
        <v>350</v>
      </c>
      <c r="BP20" s="272">
        <v>0</v>
      </c>
      <c r="BQ20" s="272">
        <v>0</v>
      </c>
      <c r="BR20" s="311">
        <v>1750</v>
      </c>
      <c r="BS20" s="312" t="s">
        <v>6943</v>
      </c>
      <c r="BT20" s="273">
        <v>70</v>
      </c>
      <c r="BU20" s="87">
        <f t="shared" si="2"/>
        <v>2030</v>
      </c>
      <c r="BV20" s="274" t="s">
        <v>6944</v>
      </c>
      <c r="BW20" s="297"/>
      <c r="BX20" s="297"/>
      <c r="BY20" s="297"/>
      <c r="BZ20" s="276"/>
      <c r="CA20" s="277" t="s">
        <v>6945</v>
      </c>
      <c r="CB20" s="278" t="s">
        <v>6946</v>
      </c>
      <c r="CC20" s="307">
        <v>44903</v>
      </c>
    </row>
    <row r="21" spans="1:81" s="92" customFormat="1" ht="20.100000000000001" customHeight="1">
      <c r="A21" s="280">
        <v>45050</v>
      </c>
      <c r="B21" s="281" t="s">
        <v>6730</v>
      </c>
      <c r="C21" s="235" t="s">
        <v>6746</v>
      </c>
      <c r="D21" s="299" t="s">
        <v>42</v>
      </c>
      <c r="E21" s="299" t="s">
        <v>4165</v>
      </c>
      <c r="F21" s="300" t="s">
        <v>4180</v>
      </c>
      <c r="G21" s="238">
        <v>1</v>
      </c>
      <c r="H21" s="239"/>
      <c r="I21" s="240">
        <v>55</v>
      </c>
      <c r="J21" s="241"/>
      <c r="K21" s="284">
        <v>0.47916666666666669</v>
      </c>
      <c r="L21" s="285">
        <v>0.60763888888888895</v>
      </c>
      <c r="M21" s="286" t="s">
        <v>6947</v>
      </c>
      <c r="N21" s="287">
        <v>3.08</v>
      </c>
      <c r="O21" s="288">
        <v>0.46527777777777773</v>
      </c>
      <c r="P21" s="285">
        <v>0.61111111111111105</v>
      </c>
      <c r="Q21" s="251">
        <v>0</v>
      </c>
      <c r="R21" s="289">
        <v>3.5</v>
      </c>
      <c r="S21" s="290">
        <v>2</v>
      </c>
      <c r="T21" s="291" t="s">
        <v>6763</v>
      </c>
      <c r="U21" s="238">
        <v>1</v>
      </c>
      <c r="V21" s="251"/>
      <c r="W21" s="251"/>
      <c r="X21" s="251"/>
      <c r="Y21" s="239"/>
      <c r="Z21" s="252">
        <f t="shared" si="8"/>
        <v>19</v>
      </c>
      <c r="AA21" s="238"/>
      <c r="AB21" s="251">
        <v>1</v>
      </c>
      <c r="AC21" s="251"/>
      <c r="AD21" s="251"/>
      <c r="AE21" s="251"/>
      <c r="AF21" s="241">
        <v>1</v>
      </c>
      <c r="AG21" s="253" t="s">
        <v>4185</v>
      </c>
      <c r="AH21" s="313" t="s">
        <v>4186</v>
      </c>
      <c r="AI21" s="314" t="s">
        <v>6948</v>
      </c>
      <c r="AJ21" s="256">
        <v>2</v>
      </c>
      <c r="AK21" s="257" t="s">
        <v>6949</v>
      </c>
      <c r="AL21" s="258" t="s">
        <v>6950</v>
      </c>
      <c r="AM21" s="259" t="s">
        <v>6950</v>
      </c>
      <c r="AN21" s="259" t="s">
        <v>6950</v>
      </c>
      <c r="AO21" s="259"/>
      <c r="AP21" s="260" t="s">
        <v>6917</v>
      </c>
      <c r="AQ21" s="260" t="s">
        <v>6917</v>
      </c>
      <c r="AR21" s="260" t="s">
        <v>6911</v>
      </c>
      <c r="AS21" s="261"/>
      <c r="AT21" s="262" t="s">
        <v>6951</v>
      </c>
      <c r="AU21" s="303"/>
      <c r="AV21" s="266" t="s">
        <v>6790</v>
      </c>
      <c r="AW21" s="264" t="s">
        <v>6734</v>
      </c>
      <c r="AX21" s="315"/>
      <c r="AY21" s="266" t="s">
        <v>6735</v>
      </c>
      <c r="AZ21" s="267" t="s">
        <v>6746</v>
      </c>
      <c r="BA21" s="259" t="s">
        <v>6941</v>
      </c>
      <c r="BB21" s="259" t="s">
        <v>6952</v>
      </c>
      <c r="BC21" s="259" t="s">
        <v>6941</v>
      </c>
      <c r="BD21" s="259" t="s">
        <v>6923</v>
      </c>
      <c r="BE21" s="259" t="s">
        <v>6942</v>
      </c>
      <c r="BF21" s="259" t="s">
        <v>6942</v>
      </c>
      <c r="BG21" s="259" t="s">
        <v>6942</v>
      </c>
      <c r="BH21" s="259" t="s">
        <v>6942</v>
      </c>
      <c r="BI21" s="269">
        <v>32</v>
      </c>
      <c r="BJ21" s="1959" t="s">
        <v>6790</v>
      </c>
      <c r="BK21" s="1962" t="s">
        <v>6790</v>
      </c>
      <c r="BL21" s="269">
        <v>1</v>
      </c>
      <c r="BM21" s="261"/>
      <c r="BN21" s="270">
        <v>2770</v>
      </c>
      <c r="BO21" s="271">
        <v>350</v>
      </c>
      <c r="BP21" s="272">
        <v>0</v>
      </c>
      <c r="BQ21" s="272">
        <v>0</v>
      </c>
      <c r="BR21" s="272">
        <v>1750</v>
      </c>
      <c r="BS21" s="312" t="s">
        <v>6953</v>
      </c>
      <c r="BT21" s="273">
        <v>670</v>
      </c>
      <c r="BU21" s="87">
        <f t="shared" si="2"/>
        <v>1430</v>
      </c>
      <c r="BV21" s="274" t="s">
        <v>6954</v>
      </c>
      <c r="BW21" s="297"/>
      <c r="BX21" s="297"/>
      <c r="BY21" s="297"/>
      <c r="BZ21" s="276"/>
      <c r="CA21" s="277" t="s">
        <v>6945</v>
      </c>
      <c r="CB21" s="278"/>
      <c r="CC21" s="307">
        <v>44622</v>
      </c>
    </row>
    <row r="22" spans="1:81" s="92" customFormat="1" ht="20.100000000000001" customHeight="1">
      <c r="A22" s="280">
        <v>45050</v>
      </c>
      <c r="B22" s="281" t="s">
        <v>6730</v>
      </c>
      <c r="C22" s="235" t="s">
        <v>6746</v>
      </c>
      <c r="D22" s="282" t="s">
        <v>23</v>
      </c>
      <c r="E22" s="282" t="s">
        <v>1079</v>
      </c>
      <c r="F22" s="283" t="s">
        <v>1221</v>
      </c>
      <c r="G22" s="238"/>
      <c r="H22" s="239">
        <v>1</v>
      </c>
      <c r="I22" s="240"/>
      <c r="J22" s="241">
        <v>50</v>
      </c>
      <c r="K22" s="284">
        <v>0.35416666666666669</v>
      </c>
      <c r="L22" s="285">
        <v>0.45833333333333331</v>
      </c>
      <c r="M22" s="286" t="s">
        <v>6955</v>
      </c>
      <c r="N22" s="287">
        <v>2.5</v>
      </c>
      <c r="O22" s="288">
        <v>0.34027777777777773</v>
      </c>
      <c r="P22" s="285">
        <v>0.46527777777777773</v>
      </c>
      <c r="Q22" s="251">
        <v>0</v>
      </c>
      <c r="R22" s="289">
        <v>3</v>
      </c>
      <c r="S22" s="290">
        <v>2</v>
      </c>
      <c r="T22" s="291" t="s">
        <v>6763</v>
      </c>
      <c r="U22" s="238"/>
      <c r="V22" s="251">
        <v>1</v>
      </c>
      <c r="W22" s="251"/>
      <c r="X22" s="251"/>
      <c r="Y22" s="239"/>
      <c r="Z22" s="252">
        <f t="shared" si="8"/>
        <v>20</v>
      </c>
      <c r="AA22" s="238">
        <v>1</v>
      </c>
      <c r="AB22" s="251">
        <v>1</v>
      </c>
      <c r="AC22" s="251"/>
      <c r="AD22" s="251"/>
      <c r="AE22" s="251"/>
      <c r="AF22" s="241"/>
      <c r="AG22" s="253" t="s">
        <v>1224</v>
      </c>
      <c r="AH22" s="316" t="s">
        <v>1225</v>
      </c>
      <c r="AI22" s="317" t="s">
        <v>6956</v>
      </c>
      <c r="AJ22" s="256">
        <v>2</v>
      </c>
      <c r="AK22" s="257" t="s">
        <v>6957</v>
      </c>
      <c r="AL22" s="258" t="s">
        <v>6958</v>
      </c>
      <c r="AM22" s="259" t="s">
        <v>6958</v>
      </c>
      <c r="AN22" s="259" t="s">
        <v>6959</v>
      </c>
      <c r="AO22" s="259"/>
      <c r="AP22" s="260" t="s">
        <v>6917</v>
      </c>
      <c r="AQ22" s="260" t="s">
        <v>6917</v>
      </c>
      <c r="AR22" s="260" t="s">
        <v>6911</v>
      </c>
      <c r="AS22" s="261"/>
      <c r="AT22" s="302" t="s">
        <v>6960</v>
      </c>
      <c r="AU22" s="303"/>
      <c r="AV22" s="266" t="s">
        <v>6735</v>
      </c>
      <c r="AW22" s="264" t="s">
        <v>6961</v>
      </c>
      <c r="AX22" s="315"/>
      <c r="AY22" s="318" t="s">
        <v>6735</v>
      </c>
      <c r="AZ22" s="267" t="s">
        <v>5444</v>
      </c>
      <c r="BA22" s="259" t="s">
        <v>6962</v>
      </c>
      <c r="BB22" s="259" t="s">
        <v>6952</v>
      </c>
      <c r="BC22" s="269" t="s">
        <v>6741</v>
      </c>
      <c r="BD22" s="259" t="s">
        <v>6963</v>
      </c>
      <c r="BE22" s="259" t="s">
        <v>6964</v>
      </c>
      <c r="BF22" s="259" t="s">
        <v>6965</v>
      </c>
      <c r="BG22" s="259" t="s">
        <v>6965</v>
      </c>
      <c r="BH22" s="259" t="s">
        <v>6942</v>
      </c>
      <c r="BI22" s="269">
        <v>48</v>
      </c>
      <c r="BJ22" s="1959" t="s">
        <v>6790</v>
      </c>
      <c r="BK22" s="1962" t="s">
        <v>6790</v>
      </c>
      <c r="BL22" s="269"/>
      <c r="BM22" s="261"/>
      <c r="BN22" s="270">
        <v>1380</v>
      </c>
      <c r="BO22" s="271">
        <v>400</v>
      </c>
      <c r="BP22" s="272"/>
      <c r="BQ22" s="272">
        <v>980</v>
      </c>
      <c r="BR22" s="272"/>
      <c r="BS22" s="319" t="s">
        <v>6966</v>
      </c>
      <c r="BT22" s="273"/>
      <c r="BU22" s="87">
        <f t="shared" si="2"/>
        <v>1380</v>
      </c>
      <c r="BV22" s="320" t="s">
        <v>6967</v>
      </c>
      <c r="BW22" s="297"/>
      <c r="BX22" s="297"/>
      <c r="BY22" s="297"/>
      <c r="BZ22" s="276"/>
      <c r="CA22" s="277"/>
      <c r="CB22" s="278" t="s">
        <v>6968</v>
      </c>
      <c r="CC22" s="307">
        <v>45000</v>
      </c>
    </row>
    <row r="23" spans="1:81" s="92" customFormat="1" ht="20.100000000000001" customHeight="1">
      <c r="A23" s="280">
        <v>45054</v>
      </c>
      <c r="B23" s="281" t="s">
        <v>6730</v>
      </c>
      <c r="C23" s="235" t="s">
        <v>6746</v>
      </c>
      <c r="D23" s="321" t="s">
        <v>6924</v>
      </c>
      <c r="E23" s="322" t="s">
        <v>3978</v>
      </c>
      <c r="F23" s="321" t="s">
        <v>4032</v>
      </c>
      <c r="G23" s="238"/>
      <c r="H23" s="239">
        <v>1</v>
      </c>
      <c r="I23" s="240"/>
      <c r="J23" s="241">
        <v>32</v>
      </c>
      <c r="K23" s="284">
        <v>0.39583333333333331</v>
      </c>
      <c r="L23" s="285">
        <v>0.50347222222222221</v>
      </c>
      <c r="M23" s="286" t="s">
        <v>6731</v>
      </c>
      <c r="N23" s="287">
        <v>2.58</v>
      </c>
      <c r="O23" s="288">
        <v>0.38194444444444442</v>
      </c>
      <c r="P23" s="285">
        <v>0.50694444444444442</v>
      </c>
      <c r="Q23" s="251">
        <v>0</v>
      </c>
      <c r="R23" s="289">
        <v>3</v>
      </c>
      <c r="S23" s="290">
        <v>1</v>
      </c>
      <c r="T23" s="291" t="s">
        <v>1889</v>
      </c>
      <c r="U23" s="238">
        <v>1</v>
      </c>
      <c r="V23" s="251"/>
      <c r="W23" s="251"/>
      <c r="X23" s="251"/>
      <c r="Y23" s="239"/>
      <c r="Z23" s="252">
        <f>Z22+1</f>
        <v>21</v>
      </c>
      <c r="AA23" s="238"/>
      <c r="AB23" s="251"/>
      <c r="AC23" s="251">
        <v>1</v>
      </c>
      <c r="AD23" s="251">
        <v>1</v>
      </c>
      <c r="AE23" s="251"/>
      <c r="AF23" s="241"/>
      <c r="AG23" s="322" t="s">
        <v>6969</v>
      </c>
      <c r="AH23" s="323" t="s">
        <v>6970</v>
      </c>
      <c r="AI23" s="324" t="s">
        <v>6971</v>
      </c>
      <c r="AJ23" s="256">
        <v>1</v>
      </c>
      <c r="AK23" s="257" t="s">
        <v>6972</v>
      </c>
      <c r="AL23" s="258" t="s">
        <v>6879</v>
      </c>
      <c r="AM23" s="259" t="s">
        <v>6879</v>
      </c>
      <c r="AN23" s="259" t="s">
        <v>6879</v>
      </c>
      <c r="AO23" s="259"/>
      <c r="AP23" s="259" t="s">
        <v>6923</v>
      </c>
      <c r="AQ23" s="259" t="s">
        <v>6923</v>
      </c>
      <c r="AR23" s="259" t="s">
        <v>6923</v>
      </c>
      <c r="AS23" s="261"/>
      <c r="AT23" s="264" t="s">
        <v>6734</v>
      </c>
      <c r="AU23" s="303"/>
      <c r="AV23" s="266" t="s">
        <v>6735</v>
      </c>
      <c r="AW23" s="325" t="s">
        <v>6973</v>
      </c>
      <c r="AX23" s="315"/>
      <c r="AY23" s="318" t="s">
        <v>6735</v>
      </c>
      <c r="AZ23" s="267" t="s">
        <v>6738</v>
      </c>
      <c r="BA23" s="259" t="s">
        <v>6974</v>
      </c>
      <c r="BB23" s="259" t="s">
        <v>6923</v>
      </c>
      <c r="BC23" s="269" t="s">
        <v>6741</v>
      </c>
      <c r="BD23" s="259" t="s">
        <v>6975</v>
      </c>
      <c r="BE23" s="259" t="s">
        <v>6942</v>
      </c>
      <c r="BF23" s="259" t="s">
        <v>6942</v>
      </c>
      <c r="BG23" s="259" t="s">
        <v>6942</v>
      </c>
      <c r="BH23" s="259" t="s">
        <v>6942</v>
      </c>
      <c r="BI23" s="269">
        <v>31</v>
      </c>
      <c r="BJ23" s="1959" t="s">
        <v>6790</v>
      </c>
      <c r="BK23" s="1962" t="s">
        <v>6790</v>
      </c>
      <c r="BL23" s="269"/>
      <c r="BM23" s="261"/>
      <c r="BN23" s="270">
        <v>1140</v>
      </c>
      <c r="BO23" s="271"/>
      <c r="BP23" s="272"/>
      <c r="BQ23" s="272">
        <v>1090</v>
      </c>
      <c r="BR23" s="272"/>
      <c r="BS23" s="85" t="s">
        <v>6933</v>
      </c>
      <c r="BT23" s="273">
        <v>50</v>
      </c>
      <c r="BU23" s="87">
        <f t="shared" si="2"/>
        <v>1040</v>
      </c>
      <c r="BV23" s="320"/>
      <c r="BW23" s="297" t="s">
        <v>6934</v>
      </c>
      <c r="BX23" s="297"/>
      <c r="BY23" s="297"/>
      <c r="BZ23" s="276"/>
      <c r="CA23" s="277"/>
      <c r="CB23" s="278" t="s">
        <v>6976</v>
      </c>
      <c r="CC23" s="307">
        <v>45040</v>
      </c>
    </row>
    <row r="24" spans="1:81" s="92" customFormat="1" ht="20.100000000000001" customHeight="1">
      <c r="A24" s="280">
        <v>45055</v>
      </c>
      <c r="B24" s="234" t="s">
        <v>6730</v>
      </c>
      <c r="C24" s="235" t="s">
        <v>6746</v>
      </c>
      <c r="D24" s="299" t="s">
        <v>39</v>
      </c>
      <c r="E24" s="299" t="s">
        <v>1917</v>
      </c>
      <c r="F24" s="300" t="s">
        <v>1974</v>
      </c>
      <c r="G24" s="238"/>
      <c r="H24" s="239">
        <v>1</v>
      </c>
      <c r="I24" s="240"/>
      <c r="J24" s="241">
        <v>150</v>
      </c>
      <c r="K24" s="284">
        <v>0.38541666666666669</v>
      </c>
      <c r="L24" s="285">
        <v>0.52083333333333337</v>
      </c>
      <c r="M24" s="286" t="s">
        <v>6977</v>
      </c>
      <c r="N24" s="287">
        <v>3.25</v>
      </c>
      <c r="O24" s="288">
        <v>0.375</v>
      </c>
      <c r="P24" s="285">
        <v>0.52430555555555558</v>
      </c>
      <c r="Q24" s="251">
        <v>0</v>
      </c>
      <c r="R24" s="289">
        <v>3.58</v>
      </c>
      <c r="S24" s="290">
        <v>4</v>
      </c>
      <c r="T24" s="250" t="s">
        <v>6799</v>
      </c>
      <c r="U24" s="238"/>
      <c r="V24" s="251"/>
      <c r="W24" s="251">
        <v>1</v>
      </c>
      <c r="X24" s="251"/>
      <c r="Y24" s="239"/>
      <c r="Z24" s="252">
        <f>Z23+1</f>
        <v>22</v>
      </c>
      <c r="AA24" s="238">
        <v>1</v>
      </c>
      <c r="AB24" s="251">
        <v>1</v>
      </c>
      <c r="AC24" s="251" t="s">
        <v>5482</v>
      </c>
      <c r="AD24" s="251">
        <v>1</v>
      </c>
      <c r="AE24" s="251"/>
      <c r="AF24" s="241"/>
      <c r="AG24" s="253" t="s">
        <v>6978</v>
      </c>
      <c r="AH24" s="326" t="s">
        <v>1980</v>
      </c>
      <c r="AI24" s="255" t="s">
        <v>1981</v>
      </c>
      <c r="AJ24" s="256">
        <v>5</v>
      </c>
      <c r="AK24" s="257" t="s">
        <v>6979</v>
      </c>
      <c r="AL24" s="258" t="s">
        <v>6958</v>
      </c>
      <c r="AM24" s="259" t="s">
        <v>6958</v>
      </c>
      <c r="AN24" s="259" t="s">
        <v>6917</v>
      </c>
      <c r="AO24" s="259"/>
      <c r="AP24" s="260" t="s">
        <v>6917</v>
      </c>
      <c r="AQ24" s="260" t="s">
        <v>6917</v>
      </c>
      <c r="AR24" s="260" t="s">
        <v>6911</v>
      </c>
      <c r="AS24" s="261"/>
      <c r="AT24" s="264" t="s">
        <v>6734</v>
      </c>
      <c r="AU24" s="303"/>
      <c r="AV24" s="266" t="s">
        <v>6735</v>
      </c>
      <c r="AW24" s="264" t="s">
        <v>6980</v>
      </c>
      <c r="AX24" s="263" t="s">
        <v>6931</v>
      </c>
      <c r="AY24" s="216" t="s">
        <v>6790</v>
      </c>
      <c r="AZ24" s="267" t="s">
        <v>6738</v>
      </c>
      <c r="BA24" s="259" t="s">
        <v>6981</v>
      </c>
      <c r="BB24" s="259" t="s">
        <v>6952</v>
      </c>
      <c r="BC24" s="269" t="s">
        <v>6741</v>
      </c>
      <c r="BD24" s="259" t="s">
        <v>6912</v>
      </c>
      <c r="BE24" s="259" t="s">
        <v>6982</v>
      </c>
      <c r="BF24" s="259" t="s">
        <v>6982</v>
      </c>
      <c r="BG24" s="259" t="s">
        <v>6982</v>
      </c>
      <c r="BH24" s="259" t="s">
        <v>6982</v>
      </c>
      <c r="BI24" s="269">
        <v>151</v>
      </c>
      <c r="BJ24" s="1959" t="s">
        <v>6790</v>
      </c>
      <c r="BK24" s="1959" t="s">
        <v>6790</v>
      </c>
      <c r="BL24" s="269"/>
      <c r="BM24" s="261"/>
      <c r="BN24" s="270">
        <v>2119</v>
      </c>
      <c r="BO24" s="271">
        <v>1059.5</v>
      </c>
      <c r="BP24" s="327">
        <v>1059.5</v>
      </c>
      <c r="BQ24" s="272">
        <v>0</v>
      </c>
      <c r="BR24" s="272"/>
      <c r="BS24" s="296" t="s">
        <v>6983</v>
      </c>
      <c r="BT24" s="273">
        <v>0</v>
      </c>
      <c r="BU24" s="87">
        <f t="shared" si="2"/>
        <v>2119</v>
      </c>
      <c r="BV24" s="328" t="s">
        <v>6984</v>
      </c>
      <c r="BW24" s="297" t="s">
        <v>6985</v>
      </c>
      <c r="BX24" s="297"/>
      <c r="BY24" s="297"/>
      <c r="BZ24" s="276"/>
      <c r="CA24" s="277"/>
      <c r="CB24" s="278" t="s">
        <v>6780</v>
      </c>
      <c r="CC24" s="307">
        <v>44876</v>
      </c>
    </row>
    <row r="25" spans="1:81" s="92" customFormat="1" ht="20.100000000000001" customHeight="1">
      <c r="A25" s="280">
        <v>45056</v>
      </c>
      <c r="B25" s="234" t="s">
        <v>6730</v>
      </c>
      <c r="C25" s="235" t="s">
        <v>6746</v>
      </c>
      <c r="D25" s="299" t="s">
        <v>6924</v>
      </c>
      <c r="E25" s="299" t="s">
        <v>3970</v>
      </c>
      <c r="F25" s="300" t="s">
        <v>3966</v>
      </c>
      <c r="G25" s="238"/>
      <c r="H25" s="239">
        <v>1</v>
      </c>
      <c r="I25" s="240"/>
      <c r="J25" s="241">
        <v>115</v>
      </c>
      <c r="K25" s="284">
        <v>0.45833333333333331</v>
      </c>
      <c r="L25" s="285">
        <v>0.62152777777777779</v>
      </c>
      <c r="M25" s="286" t="s">
        <v>6986</v>
      </c>
      <c r="N25" s="287">
        <v>3.91</v>
      </c>
      <c r="O25" s="288">
        <v>0.44444444444444442</v>
      </c>
      <c r="P25" s="285">
        <v>0.625</v>
      </c>
      <c r="Q25" s="251">
        <v>0</v>
      </c>
      <c r="R25" s="289">
        <v>4.33</v>
      </c>
      <c r="S25" s="290">
        <v>3</v>
      </c>
      <c r="T25" s="250" t="s">
        <v>6763</v>
      </c>
      <c r="U25" s="238"/>
      <c r="V25" s="251">
        <v>1</v>
      </c>
      <c r="W25" s="251"/>
      <c r="X25" s="251"/>
      <c r="Y25" s="239"/>
      <c r="Z25" s="252">
        <f>Z24+1</f>
        <v>23</v>
      </c>
      <c r="AA25" s="238"/>
      <c r="AB25" s="251">
        <v>1</v>
      </c>
      <c r="AC25" s="251"/>
      <c r="AD25" s="251">
        <v>1</v>
      </c>
      <c r="AE25" s="251">
        <v>1</v>
      </c>
      <c r="AF25" s="241"/>
      <c r="AG25" s="253" t="s">
        <v>3971</v>
      </c>
      <c r="AH25" s="1106" t="s">
        <v>3972</v>
      </c>
      <c r="AI25" s="255" t="s">
        <v>3967</v>
      </c>
      <c r="AJ25" s="256">
        <v>3</v>
      </c>
      <c r="AK25" s="257" t="s">
        <v>6987</v>
      </c>
      <c r="AL25" s="258" t="s">
        <v>6753</v>
      </c>
      <c r="AM25" s="259" t="s">
        <v>6753</v>
      </c>
      <c r="AN25" s="259" t="s">
        <v>6753</v>
      </c>
      <c r="AO25" s="259"/>
      <c r="AP25" s="260" t="s">
        <v>6917</v>
      </c>
      <c r="AQ25" s="260" t="s">
        <v>6917</v>
      </c>
      <c r="AR25" s="260" t="s">
        <v>6911</v>
      </c>
      <c r="AS25" s="261"/>
      <c r="AT25" s="264" t="s">
        <v>6988</v>
      </c>
      <c r="AU25" s="263" t="s">
        <v>5965</v>
      </c>
      <c r="AV25" s="216" t="s">
        <v>6790</v>
      </c>
      <c r="AW25" s="302" t="s">
        <v>6989</v>
      </c>
      <c r="AX25" s="265"/>
      <c r="AY25" s="266" t="s">
        <v>6735</v>
      </c>
      <c r="AZ25" s="267" t="s">
        <v>6738</v>
      </c>
      <c r="BA25" s="259" t="s">
        <v>6981</v>
      </c>
      <c r="BB25" s="259" t="s">
        <v>6923</v>
      </c>
      <c r="BC25" s="269" t="s">
        <v>6741</v>
      </c>
      <c r="BD25" s="259" t="s">
        <v>6990</v>
      </c>
      <c r="BE25" s="259" t="s">
        <v>6982</v>
      </c>
      <c r="BF25" s="259" t="s">
        <v>6982</v>
      </c>
      <c r="BG25" s="259" t="s">
        <v>6982</v>
      </c>
      <c r="BH25" s="259" t="s">
        <v>6982</v>
      </c>
      <c r="BI25" s="269">
        <v>85</v>
      </c>
      <c r="BJ25" s="1959" t="s">
        <v>6790</v>
      </c>
      <c r="BK25" s="1962" t="s">
        <v>6790</v>
      </c>
      <c r="BL25" s="269"/>
      <c r="BM25" s="261"/>
      <c r="BN25" s="270">
        <v>1740</v>
      </c>
      <c r="BO25" s="271">
        <v>120</v>
      </c>
      <c r="BP25" s="272">
        <v>0</v>
      </c>
      <c r="BQ25" s="272">
        <v>1620</v>
      </c>
      <c r="BR25" s="272"/>
      <c r="BS25" s="296" t="s">
        <v>6933</v>
      </c>
      <c r="BT25" s="273">
        <v>0</v>
      </c>
      <c r="BU25" s="87">
        <f t="shared" si="2"/>
        <v>1740</v>
      </c>
      <c r="BV25" s="274" t="s">
        <v>6991</v>
      </c>
      <c r="BW25" s="297" t="s">
        <v>6934</v>
      </c>
      <c r="BX25" s="297"/>
      <c r="BY25" s="297"/>
      <c r="BZ25" s="276"/>
      <c r="CA25" s="277"/>
      <c r="CB25" s="278" t="s">
        <v>6992</v>
      </c>
      <c r="CC25" s="307">
        <v>44909</v>
      </c>
    </row>
    <row r="26" spans="1:81" s="92" customFormat="1" ht="20.100000000000001" customHeight="1">
      <c r="A26" s="280">
        <v>45056</v>
      </c>
      <c r="B26" s="234" t="s">
        <v>6730</v>
      </c>
      <c r="C26" s="235" t="s">
        <v>5444</v>
      </c>
      <c r="D26" s="299" t="s">
        <v>59</v>
      </c>
      <c r="E26" s="299" t="s">
        <v>5004</v>
      </c>
      <c r="F26" s="300" t="s">
        <v>6993</v>
      </c>
      <c r="G26" s="238"/>
      <c r="H26" s="239">
        <v>1</v>
      </c>
      <c r="I26" s="240"/>
      <c r="J26" s="241">
        <v>85</v>
      </c>
      <c r="K26" s="284">
        <v>0.46527777777777773</v>
      </c>
      <c r="L26" s="285">
        <v>0.59722222222222221</v>
      </c>
      <c r="M26" s="286" t="s">
        <v>6936</v>
      </c>
      <c r="N26" s="287">
        <v>3.17</v>
      </c>
      <c r="O26" s="288">
        <v>0.4513888888888889</v>
      </c>
      <c r="P26" s="285">
        <v>0.60069444444444442</v>
      </c>
      <c r="Q26" s="251">
        <v>0</v>
      </c>
      <c r="R26" s="289">
        <v>3.58</v>
      </c>
      <c r="S26" s="290">
        <v>3</v>
      </c>
      <c r="T26" s="250" t="s">
        <v>6763</v>
      </c>
      <c r="U26" s="238"/>
      <c r="V26" s="251">
        <v>1</v>
      </c>
      <c r="W26" s="251"/>
      <c r="X26" s="251"/>
      <c r="Y26" s="239"/>
      <c r="Z26" s="252">
        <f t="shared" si="8"/>
        <v>24</v>
      </c>
      <c r="AA26" s="238"/>
      <c r="AB26" s="251">
        <v>1</v>
      </c>
      <c r="AC26" s="251"/>
      <c r="AD26" s="251">
        <v>1</v>
      </c>
      <c r="AE26" s="251"/>
      <c r="AF26" s="241"/>
      <c r="AG26" s="253" t="s">
        <v>5005</v>
      </c>
      <c r="AH26" s="254" t="s">
        <v>5006</v>
      </c>
      <c r="AI26" s="255" t="s">
        <v>6994</v>
      </c>
      <c r="AJ26" s="256">
        <v>3</v>
      </c>
      <c r="AK26" s="257" t="s">
        <v>6995</v>
      </c>
      <c r="AL26" s="258" t="s">
        <v>6996</v>
      </c>
      <c r="AM26" s="259" t="s">
        <v>6996</v>
      </c>
      <c r="AN26" s="259" t="s">
        <v>6997</v>
      </c>
      <c r="AO26" s="259"/>
      <c r="AP26" s="260" t="s">
        <v>6862</v>
      </c>
      <c r="AQ26" s="260" t="s">
        <v>6862</v>
      </c>
      <c r="AR26" s="260" t="s">
        <v>6998</v>
      </c>
      <c r="AS26" s="261"/>
      <c r="AT26" s="75" t="s">
        <v>6999</v>
      </c>
      <c r="AU26" s="329" t="s">
        <v>6892</v>
      </c>
      <c r="AV26" s="216" t="s">
        <v>6790</v>
      </c>
      <c r="AW26" s="264" t="s">
        <v>6417</v>
      </c>
      <c r="AX26" s="330"/>
      <c r="AY26" s="266" t="s">
        <v>6790</v>
      </c>
      <c r="AZ26" s="267" t="s">
        <v>6895</v>
      </c>
      <c r="BA26" s="259" t="s">
        <v>6981</v>
      </c>
      <c r="BB26" s="259" t="s">
        <v>7000</v>
      </c>
      <c r="BC26" s="269" t="s">
        <v>6741</v>
      </c>
      <c r="BD26" s="259" t="s">
        <v>7000</v>
      </c>
      <c r="BE26" s="1962" t="s">
        <v>7001</v>
      </c>
      <c r="BF26" s="1962" t="s">
        <v>7001</v>
      </c>
      <c r="BG26" s="1962" t="s">
        <v>7001</v>
      </c>
      <c r="BH26" s="259" t="s">
        <v>7001</v>
      </c>
      <c r="BI26" s="269">
        <v>75</v>
      </c>
      <c r="BJ26" s="1959" t="s">
        <v>6790</v>
      </c>
      <c r="BK26" s="1962" t="s">
        <v>6790</v>
      </c>
      <c r="BL26" s="269"/>
      <c r="BM26" s="261"/>
      <c r="BN26" s="270">
        <v>1620</v>
      </c>
      <c r="BO26" s="271">
        <v>400</v>
      </c>
      <c r="BP26" s="272">
        <v>1220</v>
      </c>
      <c r="BQ26" s="272">
        <v>0</v>
      </c>
      <c r="BR26" s="272"/>
      <c r="BS26" s="296" t="s">
        <v>7002</v>
      </c>
      <c r="BT26" s="273">
        <v>0</v>
      </c>
      <c r="BU26" s="87">
        <f t="shared" si="2"/>
        <v>1620</v>
      </c>
      <c r="BV26" s="274"/>
      <c r="BW26" s="297"/>
      <c r="BX26" s="297"/>
      <c r="BY26" s="297"/>
      <c r="BZ26" s="276"/>
      <c r="CA26" s="277"/>
      <c r="CB26" s="278" t="s">
        <v>6992</v>
      </c>
      <c r="CC26" s="307">
        <v>44909</v>
      </c>
    </row>
    <row r="27" spans="1:81" s="92" customFormat="1" ht="20.100000000000001" customHeight="1">
      <c r="A27" s="280">
        <v>45064</v>
      </c>
      <c r="B27" s="234" t="s">
        <v>6730</v>
      </c>
      <c r="C27" s="235" t="s">
        <v>5444</v>
      </c>
      <c r="D27" s="331" t="s">
        <v>56</v>
      </c>
      <c r="E27" s="331" t="s">
        <v>4156</v>
      </c>
      <c r="F27" s="332" t="s">
        <v>4820</v>
      </c>
      <c r="G27" s="238"/>
      <c r="H27" s="239">
        <v>1</v>
      </c>
      <c r="I27" s="240"/>
      <c r="J27" s="241">
        <v>64</v>
      </c>
      <c r="K27" s="284">
        <v>0.36458333333333331</v>
      </c>
      <c r="L27" s="285">
        <v>0.53125</v>
      </c>
      <c r="M27" s="286" t="s">
        <v>6797</v>
      </c>
      <c r="N27" s="287">
        <v>4</v>
      </c>
      <c r="O27" s="288">
        <v>0.35416666666666669</v>
      </c>
      <c r="P27" s="285">
        <v>0.53472222222222221</v>
      </c>
      <c r="Q27" s="251">
        <v>0</v>
      </c>
      <c r="R27" s="289">
        <v>4.33</v>
      </c>
      <c r="S27" s="290">
        <v>2</v>
      </c>
      <c r="T27" s="250"/>
      <c r="U27" s="238"/>
      <c r="V27" s="251">
        <v>1</v>
      </c>
      <c r="W27" s="251"/>
      <c r="X27" s="251"/>
      <c r="Y27" s="239"/>
      <c r="Z27" s="252">
        <f>Z26+1</f>
        <v>25</v>
      </c>
      <c r="AA27" s="238">
        <v>1</v>
      </c>
      <c r="AB27" s="251">
        <v>1</v>
      </c>
      <c r="AC27" s="251"/>
      <c r="AD27" s="251">
        <v>1</v>
      </c>
      <c r="AE27" s="251">
        <v>1</v>
      </c>
      <c r="AF27" s="241"/>
      <c r="AG27" s="253" t="s">
        <v>4824</v>
      </c>
      <c r="AH27" s="2039" t="s">
        <v>7003</v>
      </c>
      <c r="AI27" s="314" t="s">
        <v>4826</v>
      </c>
      <c r="AJ27" s="256">
        <v>2</v>
      </c>
      <c r="AK27" s="333" t="s">
        <v>7004</v>
      </c>
      <c r="AL27" s="258" t="s">
        <v>6851</v>
      </c>
      <c r="AM27" s="259"/>
      <c r="AN27" s="259" t="s">
        <v>6862</v>
      </c>
      <c r="AO27" s="259"/>
      <c r="AP27" s="259" t="s">
        <v>6862</v>
      </c>
      <c r="AQ27" s="259"/>
      <c r="AR27" s="260"/>
      <c r="AS27" s="261"/>
      <c r="AT27" s="264" t="s">
        <v>6734</v>
      </c>
      <c r="AU27" s="334"/>
      <c r="AV27" s="335" t="s">
        <v>6735</v>
      </c>
      <c r="AW27" s="264" t="s">
        <v>6413</v>
      </c>
      <c r="AX27" s="336" t="s">
        <v>6931</v>
      </c>
      <c r="AY27" s="337" t="s">
        <v>6790</v>
      </c>
      <c r="AZ27" s="267" t="s">
        <v>6738</v>
      </c>
      <c r="BA27" s="259" t="s">
        <v>7005</v>
      </c>
      <c r="BB27" s="259" t="s">
        <v>7006</v>
      </c>
      <c r="BC27" s="269" t="s">
        <v>6741</v>
      </c>
      <c r="BD27" s="259" t="s">
        <v>7001</v>
      </c>
      <c r="BE27" s="1962" t="s">
        <v>7007</v>
      </c>
      <c r="BF27" s="1962" t="s">
        <v>7007</v>
      </c>
      <c r="BG27" s="1962" t="s">
        <v>7007</v>
      </c>
      <c r="BH27" s="259" t="s">
        <v>7007</v>
      </c>
      <c r="BI27" s="269">
        <v>54</v>
      </c>
      <c r="BJ27" s="1959" t="s">
        <v>6790</v>
      </c>
      <c r="BK27" s="1962" t="s">
        <v>6790</v>
      </c>
      <c r="BL27" s="269"/>
      <c r="BM27" s="261"/>
      <c r="BN27" s="270">
        <v>1200</v>
      </c>
      <c r="BO27" s="271">
        <v>1200</v>
      </c>
      <c r="BP27" s="272">
        <v>0</v>
      </c>
      <c r="BQ27" s="272">
        <v>0</v>
      </c>
      <c r="BR27" s="272"/>
      <c r="BS27" s="296" t="s">
        <v>7008</v>
      </c>
      <c r="BT27" s="338">
        <v>0</v>
      </c>
      <c r="BU27" s="87">
        <f t="shared" si="2"/>
        <v>1200</v>
      </c>
      <c r="BV27" s="304"/>
      <c r="BW27" s="339"/>
      <c r="BX27" s="339"/>
      <c r="BY27" s="339"/>
      <c r="BZ27" s="276"/>
      <c r="CA27" s="340"/>
      <c r="CB27" s="278" t="s">
        <v>7009</v>
      </c>
      <c r="CC27" s="307">
        <v>44875</v>
      </c>
    </row>
    <row r="28" spans="1:81" s="92" customFormat="1" ht="20.100000000000001" customHeight="1">
      <c r="A28" s="280">
        <v>45069</v>
      </c>
      <c r="B28" s="234" t="s">
        <v>6730</v>
      </c>
      <c r="C28" s="235" t="s">
        <v>6746</v>
      </c>
      <c r="D28" s="322" t="s">
        <v>81</v>
      </c>
      <c r="E28" s="191" t="s">
        <v>5375</v>
      </c>
      <c r="F28" s="192" t="s">
        <v>5370</v>
      </c>
      <c r="G28" s="238">
        <v>1</v>
      </c>
      <c r="H28" s="239"/>
      <c r="I28" s="240">
        <v>30</v>
      </c>
      <c r="J28" s="241"/>
      <c r="K28" s="284">
        <v>0.375</v>
      </c>
      <c r="L28" s="285">
        <v>0.48958333333333331</v>
      </c>
      <c r="M28" s="286" t="s">
        <v>7010</v>
      </c>
      <c r="N28" s="287">
        <v>2.75</v>
      </c>
      <c r="O28" s="288">
        <v>0.3611111111111111</v>
      </c>
      <c r="P28" s="285">
        <v>0.49305555555555558</v>
      </c>
      <c r="Q28" s="251">
        <v>0</v>
      </c>
      <c r="R28" s="289">
        <v>3.17</v>
      </c>
      <c r="S28" s="290">
        <v>1</v>
      </c>
      <c r="T28" s="250" t="s">
        <v>6763</v>
      </c>
      <c r="U28" s="238">
        <v>1</v>
      </c>
      <c r="V28" s="251"/>
      <c r="W28" s="251"/>
      <c r="X28" s="251"/>
      <c r="Y28" s="239"/>
      <c r="Z28" s="252">
        <f>Z27+1</f>
        <v>26</v>
      </c>
      <c r="AA28" s="238"/>
      <c r="AB28" s="251">
        <v>1</v>
      </c>
      <c r="AC28" s="251"/>
      <c r="AD28" s="251"/>
      <c r="AE28" s="251">
        <v>1</v>
      </c>
      <c r="AF28" s="241">
        <v>1</v>
      </c>
      <c r="AG28" s="322" t="s">
        <v>5376</v>
      </c>
      <c r="AH28" s="326" t="s">
        <v>5377</v>
      </c>
      <c r="AI28" s="324" t="s">
        <v>7011</v>
      </c>
      <c r="AJ28" s="256">
        <v>1</v>
      </c>
      <c r="AK28" s="257" t="s">
        <v>7012</v>
      </c>
      <c r="AL28" s="258" t="s">
        <v>7013</v>
      </c>
      <c r="AM28" s="259" t="s">
        <v>7013</v>
      </c>
      <c r="AN28" s="259" t="s">
        <v>7014</v>
      </c>
      <c r="AO28" s="259"/>
      <c r="AP28" s="259" t="s">
        <v>7015</v>
      </c>
      <c r="AQ28" s="259" t="s">
        <v>7015</v>
      </c>
      <c r="AR28" s="259" t="s">
        <v>7015</v>
      </c>
      <c r="AS28" s="261"/>
      <c r="AT28" s="262" t="s">
        <v>7016</v>
      </c>
      <c r="AU28" s="341" t="s">
        <v>7017</v>
      </c>
      <c r="AV28" s="342" t="s">
        <v>6790</v>
      </c>
      <c r="AW28" s="264" t="s">
        <v>6734</v>
      </c>
      <c r="AX28" s="330"/>
      <c r="AY28" s="266" t="s">
        <v>6735</v>
      </c>
      <c r="AZ28" s="267" t="s">
        <v>6738</v>
      </c>
      <c r="BA28" s="259" t="s">
        <v>7005</v>
      </c>
      <c r="BB28" s="259" t="s">
        <v>7018</v>
      </c>
      <c r="BC28" s="259" t="s">
        <v>7019</v>
      </c>
      <c r="BD28" s="259" t="s">
        <v>7020</v>
      </c>
      <c r="BE28" s="1962" t="s">
        <v>7021</v>
      </c>
      <c r="BF28" s="1962" t="s">
        <v>7021</v>
      </c>
      <c r="BG28" s="1962" t="s">
        <v>7021</v>
      </c>
      <c r="BH28" s="259" t="s">
        <v>7021</v>
      </c>
      <c r="BI28" s="269">
        <v>14</v>
      </c>
      <c r="BJ28" s="1959" t="s">
        <v>6790</v>
      </c>
      <c r="BK28" s="1962" t="s">
        <v>6790</v>
      </c>
      <c r="BL28" s="269"/>
      <c r="BM28" s="261"/>
      <c r="BN28" s="270">
        <v>2360</v>
      </c>
      <c r="BO28" s="271">
        <v>700</v>
      </c>
      <c r="BP28" s="272"/>
      <c r="BQ28" s="272">
        <v>1660</v>
      </c>
      <c r="BR28" s="272"/>
      <c r="BS28" s="296" t="s">
        <v>7022</v>
      </c>
      <c r="BT28" s="273"/>
      <c r="BU28" s="87">
        <f t="shared" si="2"/>
        <v>2360</v>
      </c>
      <c r="BV28" s="328" t="s">
        <v>7023</v>
      </c>
      <c r="BW28" s="339"/>
      <c r="BX28" s="339"/>
      <c r="BY28" s="339"/>
      <c r="BZ28" s="276"/>
      <c r="CA28" s="340" t="s">
        <v>7024</v>
      </c>
      <c r="CB28" s="278" t="s">
        <v>7025</v>
      </c>
      <c r="CC28" s="307">
        <v>45027</v>
      </c>
    </row>
    <row r="29" spans="1:81" s="92" customFormat="1" ht="20.100000000000001" customHeight="1">
      <c r="A29" s="280">
        <v>45075</v>
      </c>
      <c r="B29" s="234" t="s">
        <v>6730</v>
      </c>
      <c r="C29" s="235" t="s">
        <v>5444</v>
      </c>
      <c r="D29" s="299" t="s">
        <v>55</v>
      </c>
      <c r="E29" s="299" t="s">
        <v>2786</v>
      </c>
      <c r="F29" s="300" t="s">
        <v>7026</v>
      </c>
      <c r="G29" s="238"/>
      <c r="H29" s="239">
        <v>1</v>
      </c>
      <c r="I29" s="240"/>
      <c r="J29" s="241">
        <v>189</v>
      </c>
      <c r="K29" s="284">
        <v>0.3611111111111111</v>
      </c>
      <c r="L29" s="285">
        <v>0.44791666666666669</v>
      </c>
      <c r="M29" s="286" t="s">
        <v>7027</v>
      </c>
      <c r="N29" s="287">
        <v>2.08</v>
      </c>
      <c r="O29" s="288">
        <v>0.34375</v>
      </c>
      <c r="P29" s="285">
        <v>0.4548611111111111</v>
      </c>
      <c r="Q29" s="251">
        <v>0</v>
      </c>
      <c r="R29" s="289">
        <v>2.67</v>
      </c>
      <c r="S29" s="290">
        <v>5</v>
      </c>
      <c r="T29" s="250"/>
      <c r="U29" s="238"/>
      <c r="V29" s="251"/>
      <c r="W29" s="251">
        <v>1</v>
      </c>
      <c r="X29" s="251"/>
      <c r="Y29" s="239"/>
      <c r="Z29" s="252">
        <f>Z28+1</f>
        <v>27</v>
      </c>
      <c r="AA29" s="238"/>
      <c r="AB29" s="251">
        <v>1</v>
      </c>
      <c r="AC29" s="251"/>
      <c r="AD29" s="251">
        <v>1</v>
      </c>
      <c r="AE29" s="251"/>
      <c r="AF29" s="241"/>
      <c r="AG29" s="253" t="s">
        <v>2824</v>
      </c>
      <c r="AH29" s="1106" t="s">
        <v>2825</v>
      </c>
      <c r="AI29" s="255" t="s">
        <v>7028</v>
      </c>
      <c r="AJ29" s="256">
        <v>5</v>
      </c>
      <c r="AK29" s="310" t="s">
        <v>7029</v>
      </c>
      <c r="AL29" s="258" t="s">
        <v>6786</v>
      </c>
      <c r="AM29" s="259" t="s">
        <v>6786</v>
      </c>
      <c r="AN29" s="260" t="s">
        <v>7030</v>
      </c>
      <c r="AO29" s="260"/>
      <c r="AP29" s="343" t="s">
        <v>7031</v>
      </c>
      <c r="AQ29" s="343" t="s">
        <v>7031</v>
      </c>
      <c r="AR29" s="260" t="s">
        <v>6869</v>
      </c>
      <c r="AS29" s="344" t="s">
        <v>7032</v>
      </c>
      <c r="AT29" s="345" t="s">
        <v>7033</v>
      </c>
      <c r="AU29" s="330"/>
      <c r="AV29" s="266" t="s">
        <v>6735</v>
      </c>
      <c r="AW29" s="264" t="s">
        <v>7034</v>
      </c>
      <c r="AX29" s="263" t="s">
        <v>6421</v>
      </c>
      <c r="AY29" s="335" t="s">
        <v>6790</v>
      </c>
      <c r="AZ29" s="267" t="s">
        <v>7035</v>
      </c>
      <c r="BA29" s="259" t="s">
        <v>7036</v>
      </c>
      <c r="BB29" s="259" t="s">
        <v>7037</v>
      </c>
      <c r="BC29" s="269" t="s">
        <v>6741</v>
      </c>
      <c r="BD29" s="259" t="s">
        <v>7038</v>
      </c>
      <c r="BE29" s="1962" t="s">
        <v>7039</v>
      </c>
      <c r="BF29" s="1962" t="s">
        <v>7039</v>
      </c>
      <c r="BG29" s="1962" t="s">
        <v>7040</v>
      </c>
      <c r="BH29" s="259" t="s">
        <v>7041</v>
      </c>
      <c r="BI29" s="295"/>
      <c r="BJ29" s="346" t="s">
        <v>6735</v>
      </c>
      <c r="BK29" s="295" t="s">
        <v>6735</v>
      </c>
      <c r="BL29" s="269"/>
      <c r="BM29" s="261"/>
      <c r="BN29" s="270">
        <v>2320</v>
      </c>
      <c r="BO29" s="271">
        <v>400</v>
      </c>
      <c r="BP29" s="272">
        <v>1920</v>
      </c>
      <c r="BQ29" s="272">
        <v>0</v>
      </c>
      <c r="BR29" s="272"/>
      <c r="BS29" s="296" t="s">
        <v>7042</v>
      </c>
      <c r="BT29" s="273">
        <v>0</v>
      </c>
      <c r="BU29" s="87">
        <f t="shared" si="2"/>
        <v>2320</v>
      </c>
      <c r="BV29" s="274"/>
      <c r="BW29" s="297"/>
      <c r="BX29" s="297"/>
      <c r="BY29" s="297"/>
      <c r="BZ29" s="276"/>
      <c r="CA29" s="277"/>
      <c r="CB29" s="278"/>
      <c r="CC29" s="307">
        <v>44874</v>
      </c>
    </row>
    <row r="30" spans="1:81" s="92" customFormat="1" ht="20.100000000000001" customHeight="1">
      <c r="A30" s="280">
        <v>45084</v>
      </c>
      <c r="B30" s="234" t="s">
        <v>6730</v>
      </c>
      <c r="C30" s="235" t="s">
        <v>6746</v>
      </c>
      <c r="D30" s="299" t="s">
        <v>13</v>
      </c>
      <c r="E30" s="299" t="s">
        <v>13</v>
      </c>
      <c r="F30" s="300" t="s">
        <v>172</v>
      </c>
      <c r="G30" s="238">
        <v>1</v>
      </c>
      <c r="H30" s="239"/>
      <c r="I30" s="240">
        <v>27</v>
      </c>
      <c r="J30" s="241"/>
      <c r="K30" s="284">
        <v>0.38194444444444442</v>
      </c>
      <c r="L30" s="285">
        <v>0.47222222222222227</v>
      </c>
      <c r="M30" s="286" t="s">
        <v>7043</v>
      </c>
      <c r="N30" s="287">
        <v>2.17</v>
      </c>
      <c r="O30" s="288">
        <v>0.36805555555555558</v>
      </c>
      <c r="P30" s="285">
        <v>0.47569444444444442</v>
      </c>
      <c r="Q30" s="251">
        <v>0</v>
      </c>
      <c r="R30" s="289">
        <v>2.58</v>
      </c>
      <c r="S30" s="290">
        <v>1</v>
      </c>
      <c r="T30" s="250" t="s">
        <v>6763</v>
      </c>
      <c r="U30" s="238"/>
      <c r="V30" s="251">
        <v>1</v>
      </c>
      <c r="W30" s="251"/>
      <c r="X30" s="251"/>
      <c r="Y30" s="239"/>
      <c r="Z30" s="252">
        <f>Z29+1</f>
        <v>28</v>
      </c>
      <c r="AA30" s="238"/>
      <c r="AB30" s="251">
        <v>1</v>
      </c>
      <c r="AC30" s="251"/>
      <c r="AD30" s="251">
        <v>1</v>
      </c>
      <c r="AE30" s="251"/>
      <c r="AF30" s="241"/>
      <c r="AG30" s="253" t="s">
        <v>179</v>
      </c>
      <c r="AH30" s="306" t="s">
        <v>7044</v>
      </c>
      <c r="AI30" s="255" t="s">
        <v>181</v>
      </c>
      <c r="AJ30" s="256">
        <v>1</v>
      </c>
      <c r="AK30" s="310" t="s">
        <v>7045</v>
      </c>
      <c r="AL30" s="258" t="s">
        <v>6757</v>
      </c>
      <c r="AM30" s="259" t="s">
        <v>6757</v>
      </c>
      <c r="AN30" s="260" t="s">
        <v>7046</v>
      </c>
      <c r="AO30" s="260"/>
      <c r="AP30" s="260" t="s">
        <v>6982</v>
      </c>
      <c r="AQ30" s="260" t="s">
        <v>6982</v>
      </c>
      <c r="AR30" s="260" t="s">
        <v>6982</v>
      </c>
      <c r="AS30" s="261"/>
      <c r="AT30" s="347" t="s">
        <v>7047</v>
      </c>
      <c r="AU30" s="330"/>
      <c r="AV30" s="266" t="s">
        <v>6735</v>
      </c>
      <c r="AW30" s="262" t="s">
        <v>7048</v>
      </c>
      <c r="AX30" s="334" t="s">
        <v>6421</v>
      </c>
      <c r="AY30" s="335" t="s">
        <v>6790</v>
      </c>
      <c r="AZ30" s="267" t="s">
        <v>6738</v>
      </c>
      <c r="BA30" s="259" t="s">
        <v>7049</v>
      </c>
      <c r="BB30" s="259" t="s">
        <v>7050</v>
      </c>
      <c r="BC30" s="259" t="s">
        <v>7049</v>
      </c>
      <c r="BD30" s="259" t="s">
        <v>7051</v>
      </c>
      <c r="BE30" s="1962" t="s">
        <v>7039</v>
      </c>
      <c r="BF30" s="1962" t="s">
        <v>7039</v>
      </c>
      <c r="BG30" s="1962" t="s">
        <v>7052</v>
      </c>
      <c r="BH30" s="259" t="s">
        <v>7041</v>
      </c>
      <c r="BI30" s="269">
        <v>23</v>
      </c>
      <c r="BJ30" s="1962" t="s">
        <v>6790</v>
      </c>
      <c r="BK30" s="1962" t="s">
        <v>6790</v>
      </c>
      <c r="BL30" s="269"/>
      <c r="BM30" s="261"/>
      <c r="BN30" s="270">
        <v>1555</v>
      </c>
      <c r="BO30" s="271">
        <v>400</v>
      </c>
      <c r="BP30" s="272">
        <v>0</v>
      </c>
      <c r="BQ30" s="272"/>
      <c r="BR30" s="272">
        <v>1155</v>
      </c>
      <c r="BS30" s="319" t="s">
        <v>7053</v>
      </c>
      <c r="BT30" s="273">
        <v>0</v>
      </c>
      <c r="BU30" s="87">
        <f t="shared" si="2"/>
        <v>1555</v>
      </c>
      <c r="BV30" s="328" t="s">
        <v>7054</v>
      </c>
      <c r="BW30" s="297"/>
      <c r="BX30" s="297"/>
      <c r="BY30" s="297"/>
      <c r="BZ30" s="276"/>
      <c r="CA30" s="277"/>
      <c r="CB30" s="278" t="s">
        <v>7055</v>
      </c>
      <c r="CC30" s="307">
        <v>44909</v>
      </c>
    </row>
    <row r="31" spans="1:81" s="92" customFormat="1" ht="20.100000000000001" customHeight="1">
      <c r="A31" s="280">
        <v>45085</v>
      </c>
      <c r="B31" s="234" t="s">
        <v>6730</v>
      </c>
      <c r="C31" s="235" t="s">
        <v>6746</v>
      </c>
      <c r="D31" s="299" t="s">
        <v>23</v>
      </c>
      <c r="E31" s="299" t="s">
        <v>7056</v>
      </c>
      <c r="F31" s="300" t="s">
        <v>7057</v>
      </c>
      <c r="G31" s="238"/>
      <c r="H31" s="239">
        <v>1</v>
      </c>
      <c r="I31" s="240"/>
      <c r="J31" s="241">
        <v>158</v>
      </c>
      <c r="K31" s="284">
        <v>0.45833333333333331</v>
      </c>
      <c r="L31" s="285">
        <v>0.5625</v>
      </c>
      <c r="M31" s="286" t="s">
        <v>6955</v>
      </c>
      <c r="N31" s="287">
        <v>2.5</v>
      </c>
      <c r="O31" s="288">
        <v>0.44444444444444442</v>
      </c>
      <c r="P31" s="285">
        <v>0.56597222222222221</v>
      </c>
      <c r="Q31" s="251">
        <v>0</v>
      </c>
      <c r="R31" s="289">
        <v>2.92</v>
      </c>
      <c r="S31" s="290">
        <v>4</v>
      </c>
      <c r="T31" s="250" t="s">
        <v>6763</v>
      </c>
      <c r="U31" s="238"/>
      <c r="V31" s="251"/>
      <c r="W31" s="251">
        <v>1</v>
      </c>
      <c r="X31" s="251"/>
      <c r="Y31" s="239"/>
      <c r="Z31" s="252">
        <f t="shared" si="8"/>
        <v>29</v>
      </c>
      <c r="AA31" s="238"/>
      <c r="AB31" s="251">
        <v>1</v>
      </c>
      <c r="AC31" s="251"/>
      <c r="AD31" s="251"/>
      <c r="AE31" s="251">
        <v>1</v>
      </c>
      <c r="AF31" s="241"/>
      <c r="AG31" s="253" t="s">
        <v>1233</v>
      </c>
      <c r="AH31" s="306" t="s">
        <v>1234</v>
      </c>
      <c r="AI31" s="255" t="s">
        <v>1229</v>
      </c>
      <c r="AJ31" s="256">
        <v>4</v>
      </c>
      <c r="AK31" s="257" t="s">
        <v>7058</v>
      </c>
      <c r="AL31" s="258" t="s">
        <v>6757</v>
      </c>
      <c r="AM31" s="259" t="s">
        <v>6757</v>
      </c>
      <c r="AN31" s="260" t="s">
        <v>7059</v>
      </c>
      <c r="AO31" s="260"/>
      <c r="AP31" s="260" t="s">
        <v>7059</v>
      </c>
      <c r="AQ31" s="260" t="s">
        <v>7059</v>
      </c>
      <c r="AR31" s="260" t="s">
        <v>7059</v>
      </c>
      <c r="AS31" s="261"/>
      <c r="AT31" s="347" t="s">
        <v>7047</v>
      </c>
      <c r="AU31" s="348"/>
      <c r="AV31" s="266" t="s">
        <v>6735</v>
      </c>
      <c r="AW31" s="264" t="s">
        <v>7060</v>
      </c>
      <c r="AX31" s="334" t="s">
        <v>6421</v>
      </c>
      <c r="AY31" s="335" t="s">
        <v>6735</v>
      </c>
      <c r="AZ31" s="267" t="s">
        <v>6738</v>
      </c>
      <c r="BA31" s="259" t="s">
        <v>7061</v>
      </c>
      <c r="BB31" s="259" t="s">
        <v>7062</v>
      </c>
      <c r="BC31" s="269" t="s">
        <v>6741</v>
      </c>
      <c r="BD31" s="259" t="s">
        <v>7063</v>
      </c>
      <c r="BE31" s="1962" t="s">
        <v>7039</v>
      </c>
      <c r="BF31" s="1962" t="s">
        <v>7039</v>
      </c>
      <c r="BG31" s="1962" t="s">
        <v>7064</v>
      </c>
      <c r="BH31" s="259" t="s">
        <v>7065</v>
      </c>
      <c r="BI31" s="269">
        <v>99</v>
      </c>
      <c r="BJ31" s="1962" t="s">
        <v>6790</v>
      </c>
      <c r="BK31" s="1962" t="s">
        <v>6790</v>
      </c>
      <c r="BL31" s="269"/>
      <c r="BM31" s="261"/>
      <c r="BN31" s="270">
        <v>2040</v>
      </c>
      <c r="BO31" s="271">
        <v>1640.5</v>
      </c>
      <c r="BP31" s="272">
        <v>399.5</v>
      </c>
      <c r="BQ31" s="272">
        <v>0</v>
      </c>
      <c r="BR31" s="272"/>
      <c r="BS31" s="319" t="s">
        <v>6966</v>
      </c>
      <c r="BT31" s="273">
        <v>0</v>
      </c>
      <c r="BU31" s="87">
        <f t="shared" si="2"/>
        <v>2040</v>
      </c>
      <c r="BV31" s="328" t="s">
        <v>7066</v>
      </c>
      <c r="BW31" s="297"/>
      <c r="BX31" s="297"/>
      <c r="BY31" s="297"/>
      <c r="BZ31" s="276"/>
      <c r="CA31" s="277"/>
      <c r="CB31" s="278" t="s">
        <v>7067</v>
      </c>
      <c r="CC31" s="307">
        <v>44909</v>
      </c>
    </row>
    <row r="32" spans="1:81" s="92" customFormat="1" ht="20.100000000000001" customHeight="1">
      <c r="A32" s="280">
        <v>45085</v>
      </c>
      <c r="B32" s="234" t="s">
        <v>6730</v>
      </c>
      <c r="C32" s="235" t="s">
        <v>6746</v>
      </c>
      <c r="D32" s="299" t="s">
        <v>23</v>
      </c>
      <c r="E32" s="299" t="s">
        <v>1171</v>
      </c>
      <c r="F32" s="300" t="s">
        <v>7068</v>
      </c>
      <c r="G32" s="238"/>
      <c r="H32" s="239">
        <v>1</v>
      </c>
      <c r="I32" s="240"/>
      <c r="J32" s="241">
        <v>150</v>
      </c>
      <c r="K32" s="284">
        <v>0.37847222222222227</v>
      </c>
      <c r="L32" s="285">
        <v>0.5</v>
      </c>
      <c r="M32" s="286" t="s">
        <v>6858</v>
      </c>
      <c r="N32" s="287">
        <v>2.91</v>
      </c>
      <c r="O32" s="288">
        <v>0.36458333333333331</v>
      </c>
      <c r="P32" s="285">
        <v>0.50347222222222221</v>
      </c>
      <c r="Q32" s="251">
        <v>0</v>
      </c>
      <c r="R32" s="289">
        <v>3.25</v>
      </c>
      <c r="S32" s="290">
        <v>4</v>
      </c>
      <c r="T32" s="250" t="s">
        <v>6763</v>
      </c>
      <c r="U32" s="238"/>
      <c r="V32" s="251"/>
      <c r="W32" s="251">
        <v>1</v>
      </c>
      <c r="X32" s="251"/>
      <c r="Y32" s="239"/>
      <c r="Z32" s="252">
        <f t="shared" si="8"/>
        <v>30</v>
      </c>
      <c r="AA32" s="238"/>
      <c r="AB32" s="251">
        <v>1</v>
      </c>
      <c r="AC32" s="251"/>
      <c r="AD32" s="251"/>
      <c r="AE32" s="251">
        <v>1</v>
      </c>
      <c r="AF32" s="241"/>
      <c r="AG32" s="253" t="s">
        <v>1233</v>
      </c>
      <c r="AH32" s="306" t="s">
        <v>1234</v>
      </c>
      <c r="AI32" s="255" t="s">
        <v>1229</v>
      </c>
      <c r="AJ32" s="256">
        <v>4</v>
      </c>
      <c r="AK32" s="257" t="s">
        <v>7069</v>
      </c>
      <c r="AL32" s="258" t="s">
        <v>6753</v>
      </c>
      <c r="AM32" s="259" t="s">
        <v>6753</v>
      </c>
      <c r="AN32" s="260" t="s">
        <v>7059</v>
      </c>
      <c r="AO32" s="260"/>
      <c r="AP32" s="260" t="s">
        <v>7059</v>
      </c>
      <c r="AQ32" s="260" t="s">
        <v>7059</v>
      </c>
      <c r="AR32" s="260" t="s">
        <v>7059</v>
      </c>
      <c r="AS32" s="261"/>
      <c r="AT32" s="347" t="s">
        <v>7047</v>
      </c>
      <c r="AU32" s="330"/>
      <c r="AV32" s="266" t="s">
        <v>6735</v>
      </c>
      <c r="AW32" s="264" t="s">
        <v>7060</v>
      </c>
      <c r="AX32" s="334" t="s">
        <v>6421</v>
      </c>
      <c r="AY32" s="335" t="s">
        <v>6735</v>
      </c>
      <c r="AZ32" s="267" t="s">
        <v>5444</v>
      </c>
      <c r="BA32" s="259" t="s">
        <v>7061</v>
      </c>
      <c r="BB32" s="259" t="s">
        <v>7062</v>
      </c>
      <c r="BC32" s="269" t="s">
        <v>6741</v>
      </c>
      <c r="BD32" s="259" t="s">
        <v>7063</v>
      </c>
      <c r="BE32" s="1962" t="s">
        <v>7039</v>
      </c>
      <c r="BF32" s="1962" t="s">
        <v>7039</v>
      </c>
      <c r="BG32" s="1962" t="s">
        <v>7064</v>
      </c>
      <c r="BH32" s="259" t="s">
        <v>7065</v>
      </c>
      <c r="BI32" s="349">
        <v>101</v>
      </c>
      <c r="BJ32" s="1962" t="s">
        <v>6790</v>
      </c>
      <c r="BK32" s="1962" t="s">
        <v>6790</v>
      </c>
      <c r="BL32" s="269"/>
      <c r="BM32" s="261"/>
      <c r="BN32" s="270">
        <v>2040</v>
      </c>
      <c r="BO32" s="271">
        <v>1640.5</v>
      </c>
      <c r="BP32" s="272">
        <v>399.5</v>
      </c>
      <c r="BQ32" s="272">
        <v>0</v>
      </c>
      <c r="BR32" s="272"/>
      <c r="BS32" s="319" t="s">
        <v>6966</v>
      </c>
      <c r="BT32" s="273">
        <v>0</v>
      </c>
      <c r="BU32" s="87">
        <f t="shared" si="2"/>
        <v>2040</v>
      </c>
      <c r="BV32" s="328" t="s">
        <v>7066</v>
      </c>
      <c r="BW32" s="297"/>
      <c r="BX32" s="297"/>
      <c r="BY32" s="297"/>
      <c r="BZ32" s="276"/>
      <c r="CA32" s="277"/>
      <c r="CB32" s="278"/>
      <c r="CC32" s="307">
        <v>44706</v>
      </c>
    </row>
    <row r="33" spans="1:81" s="92" customFormat="1" ht="20.100000000000001" customHeight="1">
      <c r="A33" s="280">
        <v>45093</v>
      </c>
      <c r="B33" s="234" t="s">
        <v>6730</v>
      </c>
      <c r="C33" s="235" t="s">
        <v>6746</v>
      </c>
      <c r="D33" s="299" t="s">
        <v>72</v>
      </c>
      <c r="E33" s="299" t="s">
        <v>2356</v>
      </c>
      <c r="F33" s="300" t="s">
        <v>2351</v>
      </c>
      <c r="G33" s="238">
        <v>1</v>
      </c>
      <c r="H33" s="239"/>
      <c r="I33" s="240">
        <v>20</v>
      </c>
      <c r="J33" s="241"/>
      <c r="K33" s="284">
        <v>0.375</v>
      </c>
      <c r="L33" s="285">
        <v>0.46875</v>
      </c>
      <c r="M33" s="286" t="s">
        <v>7070</v>
      </c>
      <c r="N33" s="287">
        <v>2.25</v>
      </c>
      <c r="O33" s="288">
        <v>0.3611111111111111</v>
      </c>
      <c r="P33" s="285">
        <v>0.47222222222222227</v>
      </c>
      <c r="Q33" s="251">
        <v>0</v>
      </c>
      <c r="R33" s="289">
        <v>2.67</v>
      </c>
      <c r="S33" s="290">
        <v>1</v>
      </c>
      <c r="T33" s="250" t="s">
        <v>6763</v>
      </c>
      <c r="U33" s="238">
        <v>1</v>
      </c>
      <c r="V33" s="251"/>
      <c r="W33" s="251"/>
      <c r="X33" s="251"/>
      <c r="Y33" s="239"/>
      <c r="Z33" s="252">
        <f>Z32+1</f>
        <v>31</v>
      </c>
      <c r="AA33" s="238"/>
      <c r="AB33" s="251"/>
      <c r="AC33" s="251"/>
      <c r="AD33" s="251">
        <v>1</v>
      </c>
      <c r="AE33" s="251"/>
      <c r="AF33" s="241">
        <v>1</v>
      </c>
      <c r="AG33" s="253" t="s">
        <v>2357</v>
      </c>
      <c r="AH33" s="306" t="s">
        <v>2358</v>
      </c>
      <c r="AI33" s="255" t="s">
        <v>7071</v>
      </c>
      <c r="AJ33" s="256"/>
      <c r="AK33" s="257" t="s">
        <v>7072</v>
      </c>
      <c r="AL33" s="258" t="s">
        <v>6767</v>
      </c>
      <c r="AM33" s="259" t="s">
        <v>6767</v>
      </c>
      <c r="AN33" s="260" t="s">
        <v>7073</v>
      </c>
      <c r="AO33" s="260"/>
      <c r="AP33" s="260" t="s">
        <v>7074</v>
      </c>
      <c r="AQ33" s="260" t="s">
        <v>7074</v>
      </c>
      <c r="AR33" s="260" t="s">
        <v>7074</v>
      </c>
      <c r="AS33" s="261"/>
      <c r="AT33" s="302" t="s">
        <v>7033</v>
      </c>
      <c r="AU33" s="350"/>
      <c r="AV33" s="266" t="s">
        <v>6735</v>
      </c>
      <c r="AW33" s="264" t="s">
        <v>6734</v>
      </c>
      <c r="AX33" s="351"/>
      <c r="AY33" s="335" t="s">
        <v>6735</v>
      </c>
      <c r="AZ33" s="267" t="s">
        <v>6738</v>
      </c>
      <c r="BA33" s="259" t="s">
        <v>7075</v>
      </c>
      <c r="BB33" s="259" t="s">
        <v>7062</v>
      </c>
      <c r="BC33" s="259" t="s">
        <v>7076</v>
      </c>
      <c r="BD33" s="259" t="s">
        <v>7064</v>
      </c>
      <c r="BE33" s="1962" t="s">
        <v>7039</v>
      </c>
      <c r="BF33" s="1962" t="s">
        <v>7039</v>
      </c>
      <c r="BG33" s="1962" t="s">
        <v>7077</v>
      </c>
      <c r="BH33" s="259" t="s">
        <v>7065</v>
      </c>
      <c r="BI33" s="349">
        <v>20</v>
      </c>
      <c r="BJ33" s="1962" t="s">
        <v>6790</v>
      </c>
      <c r="BK33" s="1962" t="s">
        <v>6790</v>
      </c>
      <c r="BL33" s="269"/>
      <c r="BM33" s="261"/>
      <c r="BN33" s="270">
        <v>2445</v>
      </c>
      <c r="BO33" s="352">
        <v>1222.5</v>
      </c>
      <c r="BP33" s="311">
        <v>0</v>
      </c>
      <c r="BQ33" s="311">
        <v>0</v>
      </c>
      <c r="BR33" s="311">
        <v>1222.5</v>
      </c>
      <c r="BS33" s="85" t="s">
        <v>7078</v>
      </c>
      <c r="BT33" s="273">
        <v>0</v>
      </c>
      <c r="BU33" s="87">
        <f t="shared" si="2"/>
        <v>2445</v>
      </c>
      <c r="BV33" s="320" t="s">
        <v>7079</v>
      </c>
      <c r="BW33" s="297"/>
      <c r="BX33" s="297"/>
      <c r="BY33" s="297"/>
      <c r="BZ33" s="276"/>
      <c r="CA33" s="277"/>
      <c r="CB33" s="278" t="s">
        <v>6946</v>
      </c>
      <c r="CC33" s="307">
        <v>44903</v>
      </c>
    </row>
    <row r="34" spans="1:81" s="92" customFormat="1" ht="20.100000000000001" customHeight="1">
      <c r="A34" s="280">
        <v>45093</v>
      </c>
      <c r="B34" s="234" t="s">
        <v>6730</v>
      </c>
      <c r="C34" s="235" t="s">
        <v>6746</v>
      </c>
      <c r="D34" s="299" t="s">
        <v>6924</v>
      </c>
      <c r="E34" s="299" t="s">
        <v>3996</v>
      </c>
      <c r="F34" s="353" t="s">
        <v>7080</v>
      </c>
      <c r="G34" s="238"/>
      <c r="H34" s="239">
        <v>1</v>
      </c>
      <c r="I34" s="240"/>
      <c r="J34" s="241">
        <v>215</v>
      </c>
      <c r="K34" s="284">
        <v>0.375</v>
      </c>
      <c r="L34" s="285">
        <v>0.47361111111111115</v>
      </c>
      <c r="M34" s="286" t="s">
        <v>7081</v>
      </c>
      <c r="N34" s="354">
        <v>2.37</v>
      </c>
      <c r="O34" s="4245">
        <v>0.3611111111111111</v>
      </c>
      <c r="P34" s="4247">
        <v>0.51874999999999993</v>
      </c>
      <c r="Q34" s="4249">
        <v>0</v>
      </c>
      <c r="R34" s="4251">
        <v>3.78</v>
      </c>
      <c r="S34" s="4253">
        <v>6</v>
      </c>
      <c r="T34" s="250" t="s">
        <v>6763</v>
      </c>
      <c r="U34" s="238"/>
      <c r="V34" s="251"/>
      <c r="W34" s="251">
        <v>1</v>
      </c>
      <c r="X34" s="251"/>
      <c r="Y34" s="239"/>
      <c r="Z34" s="252">
        <f t="shared" si="8"/>
        <v>32</v>
      </c>
      <c r="AA34" s="238"/>
      <c r="AB34" s="251"/>
      <c r="AC34" s="251"/>
      <c r="AD34" s="251">
        <v>1</v>
      </c>
      <c r="AE34" s="251">
        <v>1</v>
      </c>
      <c r="AF34" s="241"/>
      <c r="AG34" s="253" t="s">
        <v>4018</v>
      </c>
      <c r="AH34" s="306" t="s">
        <v>4019</v>
      </c>
      <c r="AI34" s="255" t="s">
        <v>4020</v>
      </c>
      <c r="AJ34" s="256">
        <v>5</v>
      </c>
      <c r="AK34" s="257" t="s">
        <v>7082</v>
      </c>
      <c r="AL34" s="258" t="s">
        <v>7083</v>
      </c>
      <c r="AM34" s="259" t="s">
        <v>7083</v>
      </c>
      <c r="AN34" s="260" t="s">
        <v>7084</v>
      </c>
      <c r="AO34" s="260"/>
      <c r="AP34" s="260" t="s">
        <v>7084</v>
      </c>
      <c r="AQ34" s="260" t="s">
        <v>7084</v>
      </c>
      <c r="AR34" s="260" t="s">
        <v>7084</v>
      </c>
      <c r="AS34" s="261"/>
      <c r="AT34" s="264" t="s">
        <v>7085</v>
      </c>
      <c r="AU34" s="263" t="s">
        <v>5965</v>
      </c>
      <c r="AV34" s="342" t="s">
        <v>6790</v>
      </c>
      <c r="AW34" s="264" t="s">
        <v>7060</v>
      </c>
      <c r="AX34" s="355" t="s">
        <v>6421</v>
      </c>
      <c r="AY34" s="335" t="s">
        <v>6735</v>
      </c>
      <c r="AZ34" s="267" t="s">
        <v>5483</v>
      </c>
      <c r="BA34" s="259" t="s">
        <v>7075</v>
      </c>
      <c r="BB34" s="259" t="s">
        <v>7062</v>
      </c>
      <c r="BC34" s="269" t="s">
        <v>6741</v>
      </c>
      <c r="BD34" s="259" t="s">
        <v>7064</v>
      </c>
      <c r="BE34" s="1962" t="s">
        <v>7039</v>
      </c>
      <c r="BF34" s="1962" t="s">
        <v>7039</v>
      </c>
      <c r="BG34" s="1962" t="s">
        <v>7077</v>
      </c>
      <c r="BH34" s="259" t="s">
        <v>7065</v>
      </c>
      <c r="BI34" s="269">
        <v>135</v>
      </c>
      <c r="BJ34" s="1962" t="s">
        <v>6790</v>
      </c>
      <c r="BK34" s="295" t="s">
        <v>6735</v>
      </c>
      <c r="BL34" s="269"/>
      <c r="BM34" s="261"/>
      <c r="BN34" s="270">
        <v>2560</v>
      </c>
      <c r="BO34" s="271">
        <v>0</v>
      </c>
      <c r="BP34" s="272">
        <v>0</v>
      </c>
      <c r="BQ34" s="272">
        <v>2560</v>
      </c>
      <c r="BR34" s="272"/>
      <c r="BS34" s="296" t="s">
        <v>6933</v>
      </c>
      <c r="BT34" s="273">
        <v>0</v>
      </c>
      <c r="BU34" s="87">
        <f t="shared" si="2"/>
        <v>2560</v>
      </c>
      <c r="BV34" s="274"/>
      <c r="BW34" s="297" t="s">
        <v>6934</v>
      </c>
      <c r="BX34" s="297"/>
      <c r="BY34" s="297"/>
      <c r="BZ34" s="276"/>
      <c r="CA34" s="277"/>
      <c r="CB34" s="356" t="s">
        <v>7086</v>
      </c>
      <c r="CC34" s="307">
        <v>44900</v>
      </c>
    </row>
    <row r="35" spans="1:81" s="92" customFormat="1" ht="20.100000000000001" customHeight="1">
      <c r="A35" s="280">
        <v>45093</v>
      </c>
      <c r="B35" s="234" t="s">
        <v>6730</v>
      </c>
      <c r="C35" s="235" t="s">
        <v>6746</v>
      </c>
      <c r="D35" s="299" t="s">
        <v>6924</v>
      </c>
      <c r="E35" s="299" t="s">
        <v>3996</v>
      </c>
      <c r="F35" s="357" t="s">
        <v>7087</v>
      </c>
      <c r="G35" s="238"/>
      <c r="H35" s="239">
        <v>1</v>
      </c>
      <c r="I35" s="240"/>
      <c r="J35" s="241">
        <v>215</v>
      </c>
      <c r="K35" s="284">
        <v>0.41666666666666669</v>
      </c>
      <c r="L35" s="285">
        <v>0.51527777777777783</v>
      </c>
      <c r="M35" s="286" t="s">
        <v>7081</v>
      </c>
      <c r="N35" s="200">
        <v>2.37</v>
      </c>
      <c r="O35" s="4246"/>
      <c r="P35" s="4248"/>
      <c r="Q35" s="4250"/>
      <c r="R35" s="4252"/>
      <c r="S35" s="4254"/>
      <c r="T35" s="250" t="s">
        <v>6763</v>
      </c>
      <c r="U35" s="238"/>
      <c r="V35" s="251"/>
      <c r="W35" s="251">
        <v>1</v>
      </c>
      <c r="X35" s="251"/>
      <c r="Y35" s="239"/>
      <c r="Z35" s="252">
        <f t="shared" si="8"/>
        <v>33</v>
      </c>
      <c r="AA35" s="238"/>
      <c r="AB35" s="251"/>
      <c r="AC35" s="251"/>
      <c r="AD35" s="251">
        <v>1</v>
      </c>
      <c r="AE35" s="251">
        <v>1</v>
      </c>
      <c r="AF35" s="241"/>
      <c r="AG35" s="253" t="s">
        <v>4018</v>
      </c>
      <c r="AH35" s="306" t="s">
        <v>4019</v>
      </c>
      <c r="AI35" s="255" t="s">
        <v>4020</v>
      </c>
      <c r="AJ35" s="256">
        <v>5</v>
      </c>
      <c r="AK35" s="257" t="s">
        <v>7082</v>
      </c>
      <c r="AL35" s="258" t="s">
        <v>6767</v>
      </c>
      <c r="AM35" s="259" t="s">
        <v>6767</v>
      </c>
      <c r="AN35" s="260" t="s">
        <v>7084</v>
      </c>
      <c r="AO35" s="260"/>
      <c r="AP35" s="260" t="s">
        <v>7084</v>
      </c>
      <c r="AQ35" s="260" t="s">
        <v>7084</v>
      </c>
      <c r="AR35" s="260" t="s">
        <v>7084</v>
      </c>
      <c r="AS35" s="261"/>
      <c r="AT35" s="264" t="s">
        <v>7085</v>
      </c>
      <c r="AU35" s="263" t="s">
        <v>5965</v>
      </c>
      <c r="AV35" s="342" t="s">
        <v>6790</v>
      </c>
      <c r="AW35" s="264" t="s">
        <v>7060</v>
      </c>
      <c r="AX35" s="355" t="s">
        <v>6421</v>
      </c>
      <c r="AY35" s="335" t="s">
        <v>6735</v>
      </c>
      <c r="AZ35" s="267" t="s">
        <v>5444</v>
      </c>
      <c r="BA35" s="259" t="s">
        <v>7075</v>
      </c>
      <c r="BB35" s="259" t="s">
        <v>7062</v>
      </c>
      <c r="BC35" s="269" t="s">
        <v>6741</v>
      </c>
      <c r="BD35" s="259" t="s">
        <v>7064</v>
      </c>
      <c r="BE35" s="1962" t="s">
        <v>7077</v>
      </c>
      <c r="BF35" s="1962" t="s">
        <v>7041</v>
      </c>
      <c r="BG35" s="1962" t="s">
        <v>7077</v>
      </c>
      <c r="BH35" s="259" t="s">
        <v>7065</v>
      </c>
      <c r="BI35" s="269">
        <v>165</v>
      </c>
      <c r="BJ35" s="1962" t="s">
        <v>6790</v>
      </c>
      <c r="BK35" s="295" t="s">
        <v>6735</v>
      </c>
      <c r="BL35" s="269"/>
      <c r="BM35" s="261"/>
      <c r="BN35" s="270">
        <v>2560</v>
      </c>
      <c r="BO35" s="271">
        <v>0</v>
      </c>
      <c r="BP35" s="272">
        <v>0</v>
      </c>
      <c r="BQ35" s="272">
        <v>2560</v>
      </c>
      <c r="BR35" s="272"/>
      <c r="BS35" s="296" t="s">
        <v>6933</v>
      </c>
      <c r="BT35" s="273">
        <v>0</v>
      </c>
      <c r="BU35" s="87">
        <f t="shared" si="2"/>
        <v>2560</v>
      </c>
      <c r="BV35" s="274"/>
      <c r="BW35" s="297" t="s">
        <v>6934</v>
      </c>
      <c r="BX35" s="297"/>
      <c r="BY35" s="297"/>
      <c r="BZ35" s="276"/>
      <c r="CA35" s="277"/>
      <c r="CB35" s="278" t="s">
        <v>6780</v>
      </c>
      <c r="CC35" s="307">
        <v>44890</v>
      </c>
    </row>
    <row r="36" spans="1:81" s="92" customFormat="1" ht="20.100000000000001" customHeight="1">
      <c r="A36" s="280">
        <v>45096</v>
      </c>
      <c r="B36" s="281" t="s">
        <v>6730</v>
      </c>
      <c r="C36" s="358" t="s">
        <v>7088</v>
      </c>
      <c r="D36" s="359" t="s">
        <v>23</v>
      </c>
      <c r="E36" s="359" t="s">
        <v>1106</v>
      </c>
      <c r="F36" s="360" t="s">
        <v>1115</v>
      </c>
      <c r="G36" s="238"/>
      <c r="H36" s="239">
        <v>1</v>
      </c>
      <c r="I36" s="240"/>
      <c r="J36" s="241">
        <v>58</v>
      </c>
      <c r="K36" s="284">
        <v>0.38541666666666669</v>
      </c>
      <c r="L36" s="285">
        <v>0.50347222222222221</v>
      </c>
      <c r="M36" s="286" t="s">
        <v>6885</v>
      </c>
      <c r="N36" s="287">
        <v>2.83</v>
      </c>
      <c r="O36" s="288">
        <v>0.37152777777777773</v>
      </c>
      <c r="P36" s="285">
        <v>0.50694444444444442</v>
      </c>
      <c r="Q36" s="251">
        <v>0</v>
      </c>
      <c r="R36" s="289">
        <v>3.25</v>
      </c>
      <c r="S36" s="290">
        <v>2</v>
      </c>
      <c r="T36" s="291" t="s">
        <v>6763</v>
      </c>
      <c r="U36" s="238">
        <v>1</v>
      </c>
      <c r="V36" s="251"/>
      <c r="W36" s="251"/>
      <c r="X36" s="251"/>
      <c r="Y36" s="239"/>
      <c r="Z36" s="252">
        <f>Z35+1</f>
        <v>34</v>
      </c>
      <c r="AA36" s="238"/>
      <c r="AB36" s="251">
        <v>1</v>
      </c>
      <c r="AC36" s="251"/>
      <c r="AD36" s="251">
        <v>1</v>
      </c>
      <c r="AE36" s="251"/>
      <c r="AF36" s="241"/>
      <c r="AG36" s="322" t="s">
        <v>7089</v>
      </c>
      <c r="AH36" s="1106" t="s">
        <v>7090</v>
      </c>
      <c r="AI36" s="361" t="s">
        <v>7091</v>
      </c>
      <c r="AJ36" s="256"/>
      <c r="AK36" s="257" t="s">
        <v>7092</v>
      </c>
      <c r="AL36" s="258" t="s">
        <v>7093</v>
      </c>
      <c r="AM36" s="258" t="s">
        <v>7093</v>
      </c>
      <c r="AN36" s="259" t="s">
        <v>7094</v>
      </c>
      <c r="AO36" s="259"/>
      <c r="AP36" s="259" t="s">
        <v>7094</v>
      </c>
      <c r="AQ36" s="259" t="s">
        <v>7094</v>
      </c>
      <c r="AR36" s="260" t="s">
        <v>7094</v>
      </c>
      <c r="AS36" s="261"/>
      <c r="AT36" s="264" t="s">
        <v>6734</v>
      </c>
      <c r="AU36" s="350"/>
      <c r="AV36" s="266" t="s">
        <v>6735</v>
      </c>
      <c r="AW36" s="264" t="s">
        <v>7095</v>
      </c>
      <c r="AX36" s="330"/>
      <c r="AY36" s="335" t="s">
        <v>6735</v>
      </c>
      <c r="AZ36" s="267" t="s">
        <v>6738</v>
      </c>
      <c r="BA36" s="259" t="s">
        <v>7096</v>
      </c>
      <c r="BB36" s="259" t="s">
        <v>7097</v>
      </c>
      <c r="BC36" s="269" t="s">
        <v>6741</v>
      </c>
      <c r="BD36" s="269"/>
      <c r="BE36" s="269"/>
      <c r="BF36" s="269"/>
      <c r="BG36" s="269"/>
      <c r="BH36" s="269"/>
      <c r="BI36" s="269">
        <v>17</v>
      </c>
      <c r="BJ36" s="1962" t="s">
        <v>6790</v>
      </c>
      <c r="BK36" s="1962" t="s">
        <v>6790</v>
      </c>
      <c r="BL36" s="269"/>
      <c r="BM36" s="261">
        <v>1</v>
      </c>
      <c r="BN36" s="270">
        <v>1380</v>
      </c>
      <c r="BO36" s="271">
        <v>1330</v>
      </c>
      <c r="BP36" s="272"/>
      <c r="BQ36" s="272"/>
      <c r="BR36" s="272"/>
      <c r="BS36" s="296" t="s">
        <v>7098</v>
      </c>
      <c r="BT36" s="273">
        <v>50</v>
      </c>
      <c r="BU36" s="87">
        <f t="shared" si="2"/>
        <v>1280</v>
      </c>
      <c r="BV36" s="320" t="s">
        <v>7099</v>
      </c>
      <c r="BW36" s="297"/>
      <c r="BX36" s="297"/>
      <c r="BY36" s="297"/>
      <c r="BZ36" s="276"/>
      <c r="CA36" s="277"/>
      <c r="CB36" s="278"/>
      <c r="CC36" s="307">
        <v>45085</v>
      </c>
    </row>
    <row r="37" spans="1:81" s="92" customFormat="1" ht="20.100000000000001" customHeight="1">
      <c r="A37" s="280">
        <v>45096</v>
      </c>
      <c r="B37" s="281" t="s">
        <v>6730</v>
      </c>
      <c r="C37" s="235" t="s">
        <v>6746</v>
      </c>
      <c r="D37" s="282" t="s">
        <v>19</v>
      </c>
      <c r="E37" s="282" t="s">
        <v>961</v>
      </c>
      <c r="F37" s="283" t="s">
        <v>7100</v>
      </c>
      <c r="G37" s="238"/>
      <c r="H37" s="239">
        <v>1</v>
      </c>
      <c r="I37" s="240"/>
      <c r="J37" s="241">
        <v>20</v>
      </c>
      <c r="K37" s="284">
        <v>0.38541666666666669</v>
      </c>
      <c r="L37" s="285">
        <v>0.48958333333333331</v>
      </c>
      <c r="M37" s="286" t="s">
        <v>6955</v>
      </c>
      <c r="N37" s="287">
        <v>2.5</v>
      </c>
      <c r="O37" s="288">
        <v>0.37152777777777773</v>
      </c>
      <c r="P37" s="285">
        <v>0.49305555555555558</v>
      </c>
      <c r="Q37" s="251">
        <v>0</v>
      </c>
      <c r="R37" s="289">
        <v>2.92</v>
      </c>
      <c r="S37" s="290">
        <v>1</v>
      </c>
      <c r="T37" s="291" t="s">
        <v>6763</v>
      </c>
      <c r="U37" s="238">
        <v>1</v>
      </c>
      <c r="V37" s="251"/>
      <c r="W37" s="251"/>
      <c r="X37" s="251"/>
      <c r="Y37" s="239"/>
      <c r="Z37" s="252">
        <f t="shared" si="8"/>
        <v>35</v>
      </c>
      <c r="AA37" s="238"/>
      <c r="AB37" s="251">
        <v>1</v>
      </c>
      <c r="AC37" s="251"/>
      <c r="AD37" s="251"/>
      <c r="AE37" s="251">
        <v>1</v>
      </c>
      <c r="AF37" s="241"/>
      <c r="AG37" s="253" t="s">
        <v>985</v>
      </c>
      <c r="AH37" s="313" t="s">
        <v>986</v>
      </c>
      <c r="AI37" s="255" t="s">
        <v>987</v>
      </c>
      <c r="AJ37" s="256">
        <v>1</v>
      </c>
      <c r="AK37" s="257" t="s">
        <v>7101</v>
      </c>
      <c r="AL37" s="258" t="s">
        <v>6757</v>
      </c>
      <c r="AM37" s="259" t="s">
        <v>6757</v>
      </c>
      <c r="AN37" s="260" t="s">
        <v>7102</v>
      </c>
      <c r="AO37" s="260"/>
      <c r="AP37" s="259" t="s">
        <v>7018</v>
      </c>
      <c r="AQ37" s="259" t="s">
        <v>7018</v>
      </c>
      <c r="AR37" s="259" t="s">
        <v>7021</v>
      </c>
      <c r="AS37" s="261"/>
      <c r="AT37" s="264" t="s">
        <v>5977</v>
      </c>
      <c r="AU37" s="350"/>
      <c r="AV37" s="342" t="s">
        <v>6790</v>
      </c>
      <c r="AW37" s="264" t="s">
        <v>7060</v>
      </c>
      <c r="AX37" s="362" t="s">
        <v>6421</v>
      </c>
      <c r="AY37" s="335" t="s">
        <v>6735</v>
      </c>
      <c r="AZ37" s="267" t="s">
        <v>5444</v>
      </c>
      <c r="BA37" s="259" t="s">
        <v>7096</v>
      </c>
      <c r="BB37" s="259" t="s">
        <v>7062</v>
      </c>
      <c r="BC37" s="269" t="s">
        <v>6741</v>
      </c>
      <c r="BD37" s="259" t="s">
        <v>7103</v>
      </c>
      <c r="BE37" s="259" t="s">
        <v>7065</v>
      </c>
      <c r="BF37" s="259" t="s">
        <v>7041</v>
      </c>
      <c r="BG37" s="259" t="s">
        <v>7065</v>
      </c>
      <c r="BH37" s="259" t="s">
        <v>7065</v>
      </c>
      <c r="BI37" s="269">
        <v>18</v>
      </c>
      <c r="BJ37" s="1962" t="s">
        <v>6790</v>
      </c>
      <c r="BK37" s="1962" t="s">
        <v>6790</v>
      </c>
      <c r="BL37" s="269"/>
      <c r="BM37" s="261"/>
      <c r="BN37" s="270">
        <v>1140</v>
      </c>
      <c r="BO37" s="271">
        <v>0</v>
      </c>
      <c r="BP37" s="272">
        <v>0</v>
      </c>
      <c r="BQ37" s="272">
        <v>1140</v>
      </c>
      <c r="BR37" s="272">
        <v>0</v>
      </c>
      <c r="BS37" s="296" t="s">
        <v>7104</v>
      </c>
      <c r="BT37" s="273"/>
      <c r="BU37" s="87">
        <f t="shared" si="2"/>
        <v>1140</v>
      </c>
      <c r="BV37" s="274"/>
      <c r="BW37" s="297"/>
      <c r="BX37" s="297"/>
      <c r="BY37" s="297"/>
      <c r="BZ37" s="276" t="s">
        <v>7105</v>
      </c>
      <c r="CA37" s="277"/>
      <c r="CB37" s="278"/>
      <c r="CC37" s="307">
        <v>44980</v>
      </c>
    </row>
    <row r="38" spans="1:81" s="92" customFormat="1" ht="20.100000000000001" customHeight="1">
      <c r="A38" s="280">
        <v>45097</v>
      </c>
      <c r="B38" s="234" t="s">
        <v>6730</v>
      </c>
      <c r="C38" s="235" t="s">
        <v>5444</v>
      </c>
      <c r="D38" s="299" t="s">
        <v>51</v>
      </c>
      <c r="E38" s="299" t="s">
        <v>2701</v>
      </c>
      <c r="F38" s="300" t="s">
        <v>2696</v>
      </c>
      <c r="G38" s="238"/>
      <c r="H38" s="239">
        <v>1</v>
      </c>
      <c r="I38" s="240"/>
      <c r="J38" s="241">
        <v>135</v>
      </c>
      <c r="K38" s="284">
        <v>0.36458333333333331</v>
      </c>
      <c r="L38" s="285">
        <v>0.45833333333333331</v>
      </c>
      <c r="M38" s="286" t="s">
        <v>7070</v>
      </c>
      <c r="N38" s="287">
        <v>2.25</v>
      </c>
      <c r="O38" s="288">
        <v>0.34722222222222227</v>
      </c>
      <c r="P38" s="285">
        <v>0.46180555555555558</v>
      </c>
      <c r="Q38" s="251">
        <v>0</v>
      </c>
      <c r="R38" s="289">
        <v>2.75</v>
      </c>
      <c r="S38" s="290">
        <v>4</v>
      </c>
      <c r="T38" s="250"/>
      <c r="U38" s="238"/>
      <c r="V38" s="251"/>
      <c r="W38" s="251">
        <v>1</v>
      </c>
      <c r="X38" s="251"/>
      <c r="Y38" s="239"/>
      <c r="Z38" s="252">
        <f t="shared" si="8"/>
        <v>36</v>
      </c>
      <c r="AA38" s="238">
        <v>1</v>
      </c>
      <c r="AB38" s="251">
        <v>1</v>
      </c>
      <c r="AC38" s="251"/>
      <c r="AD38" s="251"/>
      <c r="AE38" s="251"/>
      <c r="AF38" s="241"/>
      <c r="AG38" s="253" t="s">
        <v>2702</v>
      </c>
      <c r="AH38" s="1106" t="s">
        <v>2703</v>
      </c>
      <c r="AI38" s="255" t="s">
        <v>7106</v>
      </c>
      <c r="AJ38" s="256">
        <v>4</v>
      </c>
      <c r="AK38" s="257" t="s">
        <v>7107</v>
      </c>
      <c r="AL38" s="258" t="s">
        <v>6804</v>
      </c>
      <c r="AM38" s="259" t="s">
        <v>6804</v>
      </c>
      <c r="AN38" s="260" t="s">
        <v>7108</v>
      </c>
      <c r="AO38" s="260"/>
      <c r="AP38" s="260" t="s">
        <v>7108</v>
      </c>
      <c r="AQ38" s="260" t="s">
        <v>7108</v>
      </c>
      <c r="AR38" s="260" t="s">
        <v>7109</v>
      </c>
      <c r="AS38" s="363"/>
      <c r="AT38" s="264" t="s">
        <v>6734</v>
      </c>
      <c r="AU38" s="350"/>
      <c r="AV38" s="266" t="s">
        <v>6735</v>
      </c>
      <c r="AW38" s="264" t="s">
        <v>7034</v>
      </c>
      <c r="AX38" s="364" t="s">
        <v>6421</v>
      </c>
      <c r="AY38" s="335" t="s">
        <v>6790</v>
      </c>
      <c r="AZ38" s="267" t="s">
        <v>6738</v>
      </c>
      <c r="BA38" s="259" t="s">
        <v>7096</v>
      </c>
      <c r="BB38" s="259" t="s">
        <v>7097</v>
      </c>
      <c r="BC38" s="269" t="s">
        <v>6741</v>
      </c>
      <c r="BD38" s="259" t="s">
        <v>7110</v>
      </c>
      <c r="BE38" s="259" t="s">
        <v>7111</v>
      </c>
      <c r="BF38" s="259" t="s">
        <v>7039</v>
      </c>
      <c r="BG38" s="259" t="s">
        <v>7111</v>
      </c>
      <c r="BH38" s="259" t="s">
        <v>7094</v>
      </c>
      <c r="BI38" s="269">
        <v>103</v>
      </c>
      <c r="BJ38" s="1962" t="s">
        <v>6790</v>
      </c>
      <c r="BK38" s="1962" t="s">
        <v>6790</v>
      </c>
      <c r="BL38" s="269">
        <v>1</v>
      </c>
      <c r="BM38" s="261"/>
      <c r="BN38" s="270">
        <v>2040</v>
      </c>
      <c r="BO38" s="271">
        <v>2040</v>
      </c>
      <c r="BP38" s="272">
        <v>0</v>
      </c>
      <c r="BQ38" s="272">
        <v>0</v>
      </c>
      <c r="BR38" s="272"/>
      <c r="BS38" s="296" t="s">
        <v>7112</v>
      </c>
      <c r="BT38" s="273">
        <v>0</v>
      </c>
      <c r="BU38" s="87">
        <f t="shared" si="2"/>
        <v>2040</v>
      </c>
      <c r="BV38" s="274"/>
      <c r="BW38" s="297"/>
      <c r="BX38" s="297"/>
      <c r="BY38" s="297"/>
      <c r="BZ38" s="276"/>
      <c r="CA38" s="277"/>
      <c r="CB38" s="278" t="s">
        <v>7113</v>
      </c>
      <c r="CC38" s="307">
        <v>44903</v>
      </c>
    </row>
    <row r="39" spans="1:81" s="92" customFormat="1" ht="20.100000000000001" customHeight="1">
      <c r="A39" s="280">
        <v>45098</v>
      </c>
      <c r="B39" s="234" t="s">
        <v>6730</v>
      </c>
      <c r="C39" s="235" t="s">
        <v>5444</v>
      </c>
      <c r="D39" s="124" t="s">
        <v>35</v>
      </c>
      <c r="E39" s="124" t="s">
        <v>1739</v>
      </c>
      <c r="F39" s="124" t="s">
        <v>1734</v>
      </c>
      <c r="G39" s="238"/>
      <c r="H39" s="239">
        <v>1</v>
      </c>
      <c r="I39" s="240"/>
      <c r="J39" s="241">
        <v>55</v>
      </c>
      <c r="K39" s="284">
        <v>0.375</v>
      </c>
      <c r="L39" s="285">
        <v>0.47222222222222227</v>
      </c>
      <c r="M39" s="286" t="s">
        <v>6914</v>
      </c>
      <c r="N39" s="287">
        <v>2.33</v>
      </c>
      <c r="O39" s="288">
        <v>0.3611111111111111</v>
      </c>
      <c r="P39" s="285">
        <v>0.47569444444444442</v>
      </c>
      <c r="Q39" s="251">
        <v>0</v>
      </c>
      <c r="R39" s="289">
        <v>2.75</v>
      </c>
      <c r="S39" s="290">
        <v>2</v>
      </c>
      <c r="T39" s="365" t="s">
        <v>7114</v>
      </c>
      <c r="U39" s="238"/>
      <c r="V39" s="251">
        <v>1</v>
      </c>
      <c r="W39" s="251"/>
      <c r="X39" s="251"/>
      <c r="Y39" s="239"/>
      <c r="Z39" s="252">
        <f>Z38+1</f>
        <v>37</v>
      </c>
      <c r="AA39" s="238"/>
      <c r="AB39" s="251">
        <v>1</v>
      </c>
      <c r="AC39" s="251"/>
      <c r="AD39" s="251">
        <v>1</v>
      </c>
      <c r="AE39" s="251"/>
      <c r="AF39" s="241"/>
      <c r="AG39" s="253" t="s">
        <v>7115</v>
      </c>
      <c r="AH39" s="326" t="s">
        <v>7116</v>
      </c>
      <c r="AI39" s="255"/>
      <c r="AJ39" s="256"/>
      <c r="AK39" s="257" t="s">
        <v>7117</v>
      </c>
      <c r="AL39" s="258" t="s">
        <v>7118</v>
      </c>
      <c r="AM39" s="258" t="s">
        <v>7118</v>
      </c>
      <c r="AN39" s="260" t="s">
        <v>7119</v>
      </c>
      <c r="AO39" s="260"/>
      <c r="AP39" s="260" t="s">
        <v>7119</v>
      </c>
      <c r="AQ39" s="260" t="s">
        <v>7119</v>
      </c>
      <c r="AR39" s="260" t="s">
        <v>7120</v>
      </c>
      <c r="AS39" s="363"/>
      <c r="AT39" s="264" t="s">
        <v>6734</v>
      </c>
      <c r="AU39" s="350"/>
      <c r="AV39" s="266" t="s">
        <v>6735</v>
      </c>
      <c r="AW39" s="264" t="s">
        <v>7034</v>
      </c>
      <c r="AX39" s="366" t="s">
        <v>6421</v>
      </c>
      <c r="AY39" s="335" t="s">
        <v>6790</v>
      </c>
      <c r="AZ39" s="267" t="s">
        <v>6738</v>
      </c>
      <c r="BA39" s="259" t="s">
        <v>7121</v>
      </c>
      <c r="BB39" s="259" t="s">
        <v>7052</v>
      </c>
      <c r="BC39" s="269" t="s">
        <v>6741</v>
      </c>
      <c r="BD39" s="259" t="s">
        <v>7039</v>
      </c>
      <c r="BE39" s="259" t="s">
        <v>7122</v>
      </c>
      <c r="BF39" s="259" t="s">
        <v>7122</v>
      </c>
      <c r="BG39" s="259" t="s">
        <v>7122</v>
      </c>
      <c r="BH39" s="259" t="s">
        <v>7094</v>
      </c>
      <c r="BI39" s="269">
        <v>36</v>
      </c>
      <c r="BJ39" s="1962" t="s">
        <v>6790</v>
      </c>
      <c r="BK39" s="295" t="s">
        <v>6735</v>
      </c>
      <c r="BL39" s="269"/>
      <c r="BM39" s="261"/>
      <c r="BN39" s="270">
        <v>1380</v>
      </c>
      <c r="BO39" s="271">
        <v>2040</v>
      </c>
      <c r="BP39" s="272"/>
      <c r="BQ39" s="272"/>
      <c r="BR39" s="272"/>
      <c r="BS39" s="296" t="s">
        <v>7123</v>
      </c>
      <c r="BT39" s="273"/>
      <c r="BU39" s="87">
        <f t="shared" si="2"/>
        <v>2040</v>
      </c>
      <c r="BV39" s="274"/>
      <c r="BW39" s="297"/>
      <c r="BX39" s="297"/>
      <c r="BY39" s="297"/>
      <c r="BZ39" s="276"/>
      <c r="CA39" s="277"/>
      <c r="CB39" s="278"/>
      <c r="CC39" s="307">
        <v>45040</v>
      </c>
    </row>
    <row r="40" spans="1:81" s="92" customFormat="1" ht="20.100000000000001" customHeight="1">
      <c r="A40" s="280">
        <v>45099</v>
      </c>
      <c r="B40" s="234" t="s">
        <v>6730</v>
      </c>
      <c r="C40" s="367" t="s">
        <v>6746</v>
      </c>
      <c r="D40" s="282" t="s">
        <v>31</v>
      </c>
      <c r="E40" s="282" t="s">
        <v>31</v>
      </c>
      <c r="F40" s="283" t="s">
        <v>1599</v>
      </c>
      <c r="G40" s="238"/>
      <c r="H40" s="239">
        <v>1</v>
      </c>
      <c r="I40" s="240"/>
      <c r="J40" s="241">
        <v>130</v>
      </c>
      <c r="K40" s="284">
        <v>0.36805555555555558</v>
      </c>
      <c r="L40" s="285">
        <v>0.47222222222222227</v>
      </c>
      <c r="M40" s="286" t="s">
        <v>6955</v>
      </c>
      <c r="N40" s="287">
        <v>2.5</v>
      </c>
      <c r="O40" s="288">
        <v>0.35416666666666669</v>
      </c>
      <c r="P40" s="285">
        <v>0.47916666666666669</v>
      </c>
      <c r="Q40" s="251">
        <v>0</v>
      </c>
      <c r="R40" s="289">
        <v>3</v>
      </c>
      <c r="S40" s="290">
        <v>4</v>
      </c>
      <c r="T40" s="250" t="s">
        <v>6763</v>
      </c>
      <c r="U40" s="238">
        <v>1</v>
      </c>
      <c r="V40" s="251"/>
      <c r="W40" s="251"/>
      <c r="X40" s="251"/>
      <c r="Y40" s="239"/>
      <c r="Z40" s="252">
        <f>Z39+1</f>
        <v>38</v>
      </c>
      <c r="AA40" s="238">
        <v>1</v>
      </c>
      <c r="AB40" s="251">
        <v>1</v>
      </c>
      <c r="AC40" s="251"/>
      <c r="AD40" s="251"/>
      <c r="AE40" s="251"/>
      <c r="AF40" s="241"/>
      <c r="AG40" s="368" t="s">
        <v>7124</v>
      </c>
      <c r="AH40" s="301" t="s">
        <v>7125</v>
      </c>
      <c r="AI40" s="309" t="s">
        <v>1600</v>
      </c>
      <c r="AJ40" s="256">
        <v>4</v>
      </c>
      <c r="AK40" s="257" t="s">
        <v>7126</v>
      </c>
      <c r="AL40" s="369" t="s">
        <v>6907</v>
      </c>
      <c r="AM40" s="260" t="s">
        <v>6907</v>
      </c>
      <c r="AN40" s="260" t="s">
        <v>6845</v>
      </c>
      <c r="AO40" s="260"/>
      <c r="AP40" s="260" t="s">
        <v>6912</v>
      </c>
      <c r="AQ40" s="259" t="s">
        <v>7018</v>
      </c>
      <c r="AR40" s="259" t="s">
        <v>7021</v>
      </c>
      <c r="AS40" s="363"/>
      <c r="AT40" s="264" t="s">
        <v>7085</v>
      </c>
      <c r="AU40" s="334" t="s">
        <v>5965</v>
      </c>
      <c r="AV40" s="342" t="s">
        <v>6790</v>
      </c>
      <c r="AW40" s="264" t="s">
        <v>7034</v>
      </c>
      <c r="AX40" s="370" t="s">
        <v>6421</v>
      </c>
      <c r="AY40" s="335" t="s">
        <v>6790</v>
      </c>
      <c r="AZ40" s="267" t="s">
        <v>6738</v>
      </c>
      <c r="BA40" s="259" t="s">
        <v>7096</v>
      </c>
      <c r="BB40" s="259" t="s">
        <v>7062</v>
      </c>
      <c r="BC40" s="269" t="s">
        <v>6741</v>
      </c>
      <c r="BD40" s="259" t="s">
        <v>7041</v>
      </c>
      <c r="BE40" s="259" t="s">
        <v>7127</v>
      </c>
      <c r="BF40" s="259" t="s">
        <v>7127</v>
      </c>
      <c r="BG40" s="259" t="s">
        <v>7127</v>
      </c>
      <c r="BH40" s="259" t="s">
        <v>7127</v>
      </c>
      <c r="BI40" s="269">
        <v>94</v>
      </c>
      <c r="BJ40" s="1962" t="s">
        <v>6790</v>
      </c>
      <c r="BK40" s="1962" t="s">
        <v>6790</v>
      </c>
      <c r="BL40" s="269"/>
      <c r="BM40" s="261"/>
      <c r="BN40" s="270">
        <v>2040</v>
      </c>
      <c r="BO40" s="271">
        <v>0</v>
      </c>
      <c r="BP40" s="272">
        <v>0</v>
      </c>
      <c r="BQ40" s="272">
        <v>2040</v>
      </c>
      <c r="BR40" s="272">
        <v>0</v>
      </c>
      <c r="BS40" s="296" t="s">
        <v>7128</v>
      </c>
      <c r="BT40" s="273">
        <v>0</v>
      </c>
      <c r="BU40" s="87">
        <f t="shared" si="2"/>
        <v>2040</v>
      </c>
      <c r="BV40" s="274"/>
      <c r="BW40" s="297"/>
      <c r="BX40" s="297"/>
      <c r="BY40" s="297"/>
      <c r="BZ40" s="276"/>
      <c r="CA40" s="277"/>
      <c r="CB40" s="278"/>
      <c r="CC40" s="307">
        <v>45007</v>
      </c>
    </row>
    <row r="41" spans="1:81" s="372" customFormat="1" ht="20.100000000000001" customHeight="1">
      <c r="A41" s="280">
        <v>45100</v>
      </c>
      <c r="B41" s="234" t="s">
        <v>6730</v>
      </c>
      <c r="C41" s="235" t="s">
        <v>6746</v>
      </c>
      <c r="D41" s="299" t="s">
        <v>23</v>
      </c>
      <c r="E41" s="299" t="s">
        <v>1079</v>
      </c>
      <c r="F41" s="300" t="s">
        <v>7129</v>
      </c>
      <c r="G41" s="238"/>
      <c r="H41" s="239">
        <v>1</v>
      </c>
      <c r="I41" s="240"/>
      <c r="J41" s="241">
        <v>160</v>
      </c>
      <c r="K41" s="284">
        <v>0.375</v>
      </c>
      <c r="L41" s="285">
        <v>0.48402777777777778</v>
      </c>
      <c r="M41" s="286" t="s">
        <v>7130</v>
      </c>
      <c r="N41" s="354">
        <v>2.62</v>
      </c>
      <c r="O41" s="4245">
        <v>0.3611111111111111</v>
      </c>
      <c r="P41" s="4247">
        <v>0.60763888888888895</v>
      </c>
      <c r="Q41" s="4249">
        <v>30</v>
      </c>
      <c r="R41" s="4251">
        <v>5.42</v>
      </c>
      <c r="S41" s="4253">
        <v>4</v>
      </c>
      <c r="T41" s="250" t="s">
        <v>6763</v>
      </c>
      <c r="U41" s="238">
        <v>1</v>
      </c>
      <c r="V41" s="251"/>
      <c r="W41" s="251"/>
      <c r="X41" s="251"/>
      <c r="Y41" s="239"/>
      <c r="Z41" s="252">
        <f>Z40+1</f>
        <v>39</v>
      </c>
      <c r="AA41" s="238"/>
      <c r="AB41" s="251"/>
      <c r="AC41" s="251"/>
      <c r="AD41" s="251">
        <v>1</v>
      </c>
      <c r="AE41" s="251">
        <v>1</v>
      </c>
      <c r="AF41" s="241"/>
      <c r="AG41" s="253" t="s">
        <v>1179</v>
      </c>
      <c r="AH41" s="306" t="s">
        <v>1180</v>
      </c>
      <c r="AI41" s="255" t="s">
        <v>7131</v>
      </c>
      <c r="AJ41" s="256">
        <v>4</v>
      </c>
      <c r="AK41" s="257" t="s">
        <v>7132</v>
      </c>
      <c r="AL41" s="258" t="s">
        <v>6753</v>
      </c>
      <c r="AM41" s="259" t="s">
        <v>6753</v>
      </c>
      <c r="AN41" s="260" t="s">
        <v>6879</v>
      </c>
      <c r="AO41" s="260"/>
      <c r="AP41" s="259" t="s">
        <v>7018</v>
      </c>
      <c r="AQ41" s="259" t="s">
        <v>7018</v>
      </c>
      <c r="AR41" s="259" t="s">
        <v>7021</v>
      </c>
      <c r="AS41" s="363"/>
      <c r="AT41" s="264" t="s">
        <v>6734</v>
      </c>
      <c r="AU41" s="350"/>
      <c r="AV41" s="266" t="s">
        <v>6735</v>
      </c>
      <c r="AW41" s="264" t="s">
        <v>7133</v>
      </c>
      <c r="AX41" s="330"/>
      <c r="AY41" s="335" t="s">
        <v>6790</v>
      </c>
      <c r="AZ41" s="267" t="s">
        <v>6738</v>
      </c>
      <c r="BA41" s="259" t="s">
        <v>7096</v>
      </c>
      <c r="BB41" s="259" t="s">
        <v>7062</v>
      </c>
      <c r="BC41" s="269" t="s">
        <v>6741</v>
      </c>
      <c r="BD41" s="259" t="s">
        <v>7134</v>
      </c>
      <c r="BE41" s="259" t="s">
        <v>7127</v>
      </c>
      <c r="BF41" s="259" t="s">
        <v>7127</v>
      </c>
      <c r="BG41" s="259" t="s">
        <v>7127</v>
      </c>
      <c r="BH41" s="259" t="s">
        <v>7127</v>
      </c>
      <c r="BI41" s="269">
        <v>76</v>
      </c>
      <c r="BJ41" s="1962" t="s">
        <v>6790</v>
      </c>
      <c r="BK41" s="1962" t="s">
        <v>6790</v>
      </c>
      <c r="BL41" s="269"/>
      <c r="BM41" s="261"/>
      <c r="BN41" s="270">
        <v>2040</v>
      </c>
      <c r="BO41" s="271">
        <v>175</v>
      </c>
      <c r="BP41" s="272">
        <v>1430</v>
      </c>
      <c r="BQ41" s="272">
        <v>0</v>
      </c>
      <c r="BR41" s="272"/>
      <c r="BS41" s="296" t="s">
        <v>6966</v>
      </c>
      <c r="BT41" s="273">
        <v>435</v>
      </c>
      <c r="BU41" s="87">
        <f t="shared" si="2"/>
        <v>1170</v>
      </c>
      <c r="BV41" s="328" t="s">
        <v>7135</v>
      </c>
      <c r="BW41" s="297"/>
      <c r="BX41" s="297"/>
      <c r="BY41" s="297"/>
      <c r="BZ41" s="276"/>
      <c r="CA41" s="277"/>
      <c r="CB41" s="278"/>
      <c r="CC41" s="371">
        <v>44903</v>
      </c>
    </row>
    <row r="42" spans="1:81" s="92" customFormat="1" ht="20.100000000000001" customHeight="1" thickBot="1">
      <c r="A42" s="373">
        <v>45100</v>
      </c>
      <c r="B42" s="374" t="s">
        <v>6730</v>
      </c>
      <c r="C42" s="375" t="s">
        <v>6746</v>
      </c>
      <c r="D42" s="376" t="s">
        <v>23</v>
      </c>
      <c r="E42" s="376" t="s">
        <v>1079</v>
      </c>
      <c r="F42" s="377" t="s">
        <v>7136</v>
      </c>
      <c r="G42" s="378"/>
      <c r="H42" s="379">
        <v>1</v>
      </c>
      <c r="I42" s="380"/>
      <c r="J42" s="381">
        <v>160</v>
      </c>
      <c r="K42" s="382">
        <v>0.48749999999999999</v>
      </c>
      <c r="L42" s="383">
        <v>0.60416666666666663</v>
      </c>
      <c r="M42" s="384" t="s">
        <v>7137</v>
      </c>
      <c r="N42" s="385">
        <v>2.8</v>
      </c>
      <c r="O42" s="4255"/>
      <c r="P42" s="4256"/>
      <c r="Q42" s="4257"/>
      <c r="R42" s="4258"/>
      <c r="S42" s="4259"/>
      <c r="T42" s="386" t="s">
        <v>6763</v>
      </c>
      <c r="U42" s="378">
        <v>1</v>
      </c>
      <c r="V42" s="387"/>
      <c r="W42" s="387"/>
      <c r="X42" s="387"/>
      <c r="Y42" s="379"/>
      <c r="Z42" s="388">
        <f t="shared" si="8"/>
        <v>40</v>
      </c>
      <c r="AA42" s="378"/>
      <c r="AB42" s="387"/>
      <c r="AC42" s="387"/>
      <c r="AD42" s="387">
        <v>1</v>
      </c>
      <c r="AE42" s="387">
        <v>1</v>
      </c>
      <c r="AF42" s="381"/>
      <c r="AG42" s="389" t="s">
        <v>1179</v>
      </c>
      <c r="AH42" s="390" t="s">
        <v>1180</v>
      </c>
      <c r="AI42" s="391" t="s">
        <v>7131</v>
      </c>
      <c r="AJ42" s="392">
        <v>4</v>
      </c>
      <c r="AK42" s="393" t="s">
        <v>7132</v>
      </c>
      <c r="AL42" s="394" t="s">
        <v>6753</v>
      </c>
      <c r="AM42" s="395" t="s">
        <v>6753</v>
      </c>
      <c r="AN42" s="396" t="s">
        <v>6879</v>
      </c>
      <c r="AO42" s="396"/>
      <c r="AP42" s="395" t="s">
        <v>7018</v>
      </c>
      <c r="AQ42" s="395" t="s">
        <v>7018</v>
      </c>
      <c r="AR42" s="395" t="s">
        <v>7021</v>
      </c>
      <c r="AS42" s="397"/>
      <c r="AT42" s="264" t="s">
        <v>6734</v>
      </c>
      <c r="AU42" s="398"/>
      <c r="AV42" s="266" t="s">
        <v>6735</v>
      </c>
      <c r="AW42" s="399" t="s">
        <v>7133</v>
      </c>
      <c r="AX42" s="400"/>
      <c r="AY42" s="335" t="s">
        <v>6790</v>
      </c>
      <c r="AZ42" s="401" t="s">
        <v>6738</v>
      </c>
      <c r="BA42" s="395" t="s">
        <v>7096</v>
      </c>
      <c r="BB42" s="395" t="s">
        <v>7062</v>
      </c>
      <c r="BC42" s="402" t="s">
        <v>6741</v>
      </c>
      <c r="BD42" s="395" t="s">
        <v>7134</v>
      </c>
      <c r="BE42" s="259" t="s">
        <v>7127</v>
      </c>
      <c r="BF42" s="259" t="s">
        <v>7127</v>
      </c>
      <c r="BG42" s="259" t="s">
        <v>7127</v>
      </c>
      <c r="BH42" s="259" t="s">
        <v>7127</v>
      </c>
      <c r="BI42" s="402">
        <v>66</v>
      </c>
      <c r="BJ42" s="1963" t="s">
        <v>6790</v>
      </c>
      <c r="BK42" s="1963" t="s">
        <v>6790</v>
      </c>
      <c r="BL42" s="402"/>
      <c r="BM42" s="397"/>
      <c r="BN42" s="403">
        <v>2040</v>
      </c>
      <c r="BO42" s="404">
        <v>175</v>
      </c>
      <c r="BP42" s="405">
        <v>1430</v>
      </c>
      <c r="BQ42" s="405">
        <v>0</v>
      </c>
      <c r="BR42" s="405"/>
      <c r="BS42" s="406" t="s">
        <v>6966</v>
      </c>
      <c r="BT42" s="407">
        <v>435</v>
      </c>
      <c r="BU42" s="87">
        <f t="shared" si="2"/>
        <v>1170</v>
      </c>
      <c r="BV42" s="328" t="s">
        <v>7135</v>
      </c>
      <c r="BW42" s="408"/>
      <c r="BX42" s="408"/>
      <c r="BY42" s="408"/>
      <c r="BZ42" s="409"/>
      <c r="CA42" s="410"/>
      <c r="CB42" s="411"/>
      <c r="CC42" s="305">
        <v>44916</v>
      </c>
    </row>
    <row r="43" spans="1:81" s="187" customFormat="1" ht="20.100000000000001" customHeight="1" thickBot="1">
      <c r="A43" s="412" t="s">
        <v>7138</v>
      </c>
      <c r="B43" s="413"/>
      <c r="C43" s="414"/>
      <c r="D43" s="415"/>
      <c r="E43" s="415"/>
      <c r="F43" s="416"/>
      <c r="G43" s="417">
        <f>SUM(G14:G42)</f>
        <v>6</v>
      </c>
      <c r="H43" s="418">
        <f>SUM(H14:H42)</f>
        <v>23</v>
      </c>
      <c r="I43" s="419">
        <f>SUM(I14:I42)</f>
        <v>164</v>
      </c>
      <c r="J43" s="418">
        <f>SUM(J14:J42)</f>
        <v>2450</v>
      </c>
      <c r="K43" s="420"/>
      <c r="L43" s="421"/>
      <c r="M43" s="422"/>
      <c r="N43" s="423">
        <f>SUM(N14:N42)</f>
        <v>80.63</v>
      </c>
      <c r="O43" s="420"/>
      <c r="P43" s="421"/>
      <c r="Q43" s="419"/>
      <c r="R43" s="424">
        <f>SUM(R14:R42)</f>
        <v>89.87</v>
      </c>
      <c r="S43" s="425">
        <f>SUM(S14:S42)</f>
        <v>67</v>
      </c>
      <c r="T43" s="426"/>
      <c r="U43" s="417">
        <f>SUM(U14:U42)</f>
        <v>13</v>
      </c>
      <c r="V43" s="419">
        <f>SUM(V14:V42)</f>
        <v>8</v>
      </c>
      <c r="W43" s="419">
        <f>SUM(W14:W42)</f>
        <v>8</v>
      </c>
      <c r="X43" s="419">
        <f>SUM(X14:X42)</f>
        <v>0</v>
      </c>
      <c r="Y43" s="418">
        <f>SUM(Y14:Y42)</f>
        <v>0</v>
      </c>
      <c r="Z43" s="427">
        <f>COUNT(Z14:Z42)</f>
        <v>29</v>
      </c>
      <c r="AA43" s="428">
        <f t="shared" ref="AA43:AF43" si="9">SUM(AA14:AA42)</f>
        <v>5</v>
      </c>
      <c r="AB43" s="429">
        <f t="shared" si="9"/>
        <v>20</v>
      </c>
      <c r="AC43" s="430">
        <f t="shared" si="9"/>
        <v>3</v>
      </c>
      <c r="AD43" s="429">
        <f t="shared" si="9"/>
        <v>17</v>
      </c>
      <c r="AE43" s="430">
        <f t="shared" si="9"/>
        <v>15</v>
      </c>
      <c r="AF43" s="429">
        <f t="shared" si="9"/>
        <v>5</v>
      </c>
      <c r="AG43" s="431"/>
      <c r="AH43" s="432"/>
      <c r="AI43" s="433"/>
      <c r="AJ43" s="417">
        <v>40</v>
      </c>
      <c r="AK43" s="434"/>
      <c r="AL43" s="435"/>
      <c r="AM43" s="435"/>
      <c r="AN43" s="436"/>
      <c r="AO43" s="436"/>
      <c r="AP43" s="436"/>
      <c r="AQ43" s="436"/>
      <c r="AR43" s="437"/>
      <c r="AS43" s="418"/>
      <c r="AT43" s="438"/>
      <c r="AU43" s="439"/>
      <c r="AV43" s="440">
        <f>COUNTIF(AV14:AV42,"Y")</f>
        <v>12</v>
      </c>
      <c r="AW43" s="441"/>
      <c r="AX43" s="442"/>
      <c r="AY43" s="443">
        <f>COUNTIF(AY14:AY42,"Y")</f>
        <v>15</v>
      </c>
      <c r="AZ43" s="444"/>
      <c r="BA43" s="445"/>
      <c r="BB43" s="445"/>
      <c r="BC43" s="445"/>
      <c r="BD43" s="445"/>
      <c r="BE43" s="446"/>
      <c r="BF43" s="446"/>
      <c r="BG43" s="446"/>
      <c r="BH43" s="446"/>
      <c r="BI43" s="419">
        <f>SUM(BI14:BI42)</f>
        <v>1667</v>
      </c>
      <c r="BJ43" s="419">
        <f>COUNTIF(BJ14:BJ42, "Y")</f>
        <v>28</v>
      </c>
      <c r="BK43" s="419">
        <f>COUNTIF(BK14:BK42, "Y")</f>
        <v>22</v>
      </c>
      <c r="BL43" s="419">
        <f t="shared" ref="BL43:BM43" si="10">SUM(BL14:BL42)</f>
        <v>2</v>
      </c>
      <c r="BM43" s="419">
        <f t="shared" si="10"/>
        <v>1</v>
      </c>
      <c r="BN43" s="447">
        <f>SUM(BN14:BN42)</f>
        <v>53184</v>
      </c>
      <c r="BO43" s="448">
        <f>SUM(BO14:BO42)</f>
        <v>17093</v>
      </c>
      <c r="BP43" s="448">
        <f>SUM(BP14:BP42)</f>
        <v>10618.5</v>
      </c>
      <c r="BQ43" s="448">
        <f>SUM(BQ14:BQ42)</f>
        <v>16010</v>
      </c>
      <c r="BR43" s="448">
        <f>SUM(BR14:BR42)</f>
        <v>8362.5</v>
      </c>
      <c r="BS43" s="449"/>
      <c r="BT43" s="448">
        <f>SUM(BT14:BT42)</f>
        <v>1760</v>
      </c>
      <c r="BU43" s="450">
        <f>SUM(BU14:BU42)</f>
        <v>50324</v>
      </c>
      <c r="BV43" s="451"/>
      <c r="BW43" s="452"/>
      <c r="BX43" s="452"/>
      <c r="BY43" s="452"/>
      <c r="BZ43" s="453"/>
      <c r="CA43" s="454"/>
      <c r="CB43" s="455"/>
      <c r="CC43" s="456"/>
    </row>
    <row r="44" spans="1:81" s="92" customFormat="1" ht="20.100000000000001" customHeight="1">
      <c r="A44" s="457">
        <v>45118</v>
      </c>
      <c r="B44" s="458" t="s">
        <v>6730</v>
      </c>
      <c r="C44" s="459" t="s">
        <v>5444</v>
      </c>
      <c r="D44" s="460" t="s">
        <v>8</v>
      </c>
      <c r="E44" s="460" t="s">
        <v>8</v>
      </c>
      <c r="F44" s="54" t="s">
        <v>3080</v>
      </c>
      <c r="G44" s="461"/>
      <c r="H44" s="462">
        <v>1</v>
      </c>
      <c r="I44" s="461"/>
      <c r="J44" s="462">
        <v>180</v>
      </c>
      <c r="K44" s="463">
        <v>0.46180555555555558</v>
      </c>
      <c r="L44" s="464" t="s">
        <v>7139</v>
      </c>
      <c r="M44" s="465" t="s">
        <v>7140</v>
      </c>
      <c r="N44" s="385">
        <v>3.58</v>
      </c>
      <c r="O44" s="463">
        <v>0.44791666666666669</v>
      </c>
      <c r="P44" s="464" t="s">
        <v>7141</v>
      </c>
      <c r="Q44" s="462">
        <v>0</v>
      </c>
      <c r="R44" s="466">
        <v>4</v>
      </c>
      <c r="S44" s="461">
        <v>4.5</v>
      </c>
      <c r="T44" s="63" t="s">
        <v>6763</v>
      </c>
      <c r="U44" s="461">
        <v>1</v>
      </c>
      <c r="V44" s="462"/>
      <c r="W44" s="462"/>
      <c r="X44" s="462"/>
      <c r="Y44" s="462"/>
      <c r="Z44" s="461">
        <f>SUM(Z42+1)</f>
        <v>41</v>
      </c>
      <c r="AA44" s="461"/>
      <c r="AB44" s="462">
        <v>1</v>
      </c>
      <c r="AC44" s="467"/>
      <c r="AD44" s="468"/>
      <c r="AE44" s="467">
        <v>1</v>
      </c>
      <c r="AF44" s="468"/>
      <c r="AG44" s="469" t="s">
        <v>3085</v>
      </c>
      <c r="AH44" s="470" t="s">
        <v>7142</v>
      </c>
      <c r="AI44" s="471"/>
      <c r="AJ44" s="472">
        <v>5</v>
      </c>
      <c r="AK44" s="143" t="s">
        <v>7143</v>
      </c>
      <c r="AL44" s="473" t="s">
        <v>6889</v>
      </c>
      <c r="AM44" s="474" t="s">
        <v>7097</v>
      </c>
      <c r="AN44" s="474" t="s">
        <v>7097</v>
      </c>
      <c r="AO44" s="474"/>
      <c r="AP44" s="474" t="s">
        <v>7097</v>
      </c>
      <c r="AQ44" s="474" t="s">
        <v>7097</v>
      </c>
      <c r="AR44" s="474" t="s">
        <v>7077</v>
      </c>
      <c r="AS44" s="475" t="s">
        <v>7144</v>
      </c>
      <c r="AT44" s="476" t="s">
        <v>7145</v>
      </c>
      <c r="AU44" s="477"/>
      <c r="AV44" s="478" t="s">
        <v>7146</v>
      </c>
      <c r="AW44" s="264" t="s">
        <v>7034</v>
      </c>
      <c r="AX44" s="479" t="s">
        <v>6421</v>
      </c>
      <c r="AY44" s="1964" t="s">
        <v>7147</v>
      </c>
      <c r="AZ44" s="480" t="s">
        <v>6746</v>
      </c>
      <c r="BA44" s="473" t="s">
        <v>7148</v>
      </c>
      <c r="BB44" s="473" t="s">
        <v>7149</v>
      </c>
      <c r="BC44" s="481" t="s">
        <v>6741</v>
      </c>
      <c r="BD44" s="473" t="s">
        <v>7150</v>
      </c>
      <c r="BE44" s="473" t="s">
        <v>7151</v>
      </c>
      <c r="BF44" s="473" t="s">
        <v>7151</v>
      </c>
      <c r="BG44" s="473" t="s">
        <v>7151</v>
      </c>
      <c r="BH44" s="473" t="s">
        <v>7094</v>
      </c>
      <c r="BI44" s="481">
        <v>200</v>
      </c>
      <c r="BJ44" s="482" t="s">
        <v>6790</v>
      </c>
      <c r="BK44" s="482" t="s">
        <v>6790</v>
      </c>
      <c r="BL44" s="481"/>
      <c r="BM44" s="483"/>
      <c r="BN44" s="484">
        <v>2320</v>
      </c>
      <c r="BO44" s="485">
        <v>350</v>
      </c>
      <c r="BP44" s="486">
        <f>1920-600</f>
        <v>1320</v>
      </c>
      <c r="BQ44" s="486">
        <v>600</v>
      </c>
      <c r="BR44" s="486"/>
      <c r="BS44" s="487" t="s">
        <v>7152</v>
      </c>
      <c r="BT44" s="488">
        <v>50</v>
      </c>
      <c r="BU44" s="87">
        <f t="shared" ref="BU44:BU68" si="11">SUM(BO44:BR44)-BT44</f>
        <v>2220</v>
      </c>
      <c r="BV44" s="489"/>
      <c r="BW44" s="490"/>
      <c r="BX44" s="490"/>
      <c r="BY44" s="490"/>
      <c r="BZ44" s="491"/>
      <c r="CA44" s="492"/>
      <c r="CB44" s="493"/>
      <c r="CC44" s="494">
        <v>44874</v>
      </c>
    </row>
    <row r="45" spans="1:81" s="92" customFormat="1" ht="20.100000000000001" customHeight="1">
      <c r="A45" s="93">
        <v>45120</v>
      </c>
      <c r="B45" s="52" t="s">
        <v>6730</v>
      </c>
      <c r="C45" s="53" t="s">
        <v>6746</v>
      </c>
      <c r="D45" s="112" t="s">
        <v>31</v>
      </c>
      <c r="E45" s="94" t="s">
        <v>31</v>
      </c>
      <c r="F45" s="55" t="s">
        <v>1618</v>
      </c>
      <c r="G45" s="56"/>
      <c r="H45" s="57">
        <v>1</v>
      </c>
      <c r="I45" s="56"/>
      <c r="J45" s="57">
        <v>134</v>
      </c>
      <c r="K45" s="58">
        <v>0.36805555555555558</v>
      </c>
      <c r="L45" s="59">
        <v>0.4861111111111111</v>
      </c>
      <c r="M45" s="60" t="s">
        <v>6885</v>
      </c>
      <c r="N45" s="61">
        <v>2.83</v>
      </c>
      <c r="O45" s="58">
        <v>0.35416666666666669</v>
      </c>
      <c r="P45" s="59">
        <v>0.48958333333333331</v>
      </c>
      <c r="Q45" s="57">
        <v>0</v>
      </c>
      <c r="R45" s="62"/>
      <c r="S45" s="56">
        <v>3.75</v>
      </c>
      <c r="T45" s="63" t="s">
        <v>6763</v>
      </c>
      <c r="U45" s="56">
        <v>1</v>
      </c>
      <c r="V45" s="57"/>
      <c r="W45" s="57"/>
      <c r="X45" s="57"/>
      <c r="Y45" s="57"/>
      <c r="Z45" s="56">
        <f t="shared" ref="Z45:Z55" si="12">Z44+1</f>
        <v>42</v>
      </c>
      <c r="AA45" s="56">
        <v>1</v>
      </c>
      <c r="AB45" s="57"/>
      <c r="AC45" s="65"/>
      <c r="AD45" s="67"/>
      <c r="AE45" s="65">
        <v>1</v>
      </c>
      <c r="AF45" s="67"/>
      <c r="AG45" s="495" t="s">
        <v>1624</v>
      </c>
      <c r="AH45" s="496" t="s">
        <v>1625</v>
      </c>
      <c r="AI45" s="70" t="s">
        <v>7153</v>
      </c>
      <c r="AJ45" s="63">
        <v>5</v>
      </c>
      <c r="AK45" s="71" t="s">
        <v>7154</v>
      </c>
      <c r="AL45" s="72" t="s">
        <v>6767</v>
      </c>
      <c r="AM45" s="72" t="s">
        <v>6767</v>
      </c>
      <c r="AN45" s="260" t="s">
        <v>6952</v>
      </c>
      <c r="AO45" s="260"/>
      <c r="AP45" s="259" t="s">
        <v>7021</v>
      </c>
      <c r="AQ45" s="259" t="s">
        <v>7021</v>
      </c>
      <c r="AR45" s="260" t="s">
        <v>7051</v>
      </c>
      <c r="AS45" s="74"/>
      <c r="AT45" s="497" t="s">
        <v>7155</v>
      </c>
      <c r="AU45" s="498" t="s">
        <v>5965</v>
      </c>
      <c r="AV45" s="499" t="s">
        <v>7146</v>
      </c>
      <c r="AW45" s="264" t="s">
        <v>7156</v>
      </c>
      <c r="AX45" s="500" t="s">
        <v>6421</v>
      </c>
      <c r="AY45" s="1965" t="s">
        <v>7146</v>
      </c>
      <c r="AZ45" s="80" t="s">
        <v>7157</v>
      </c>
      <c r="BA45" s="72" t="s">
        <v>7158</v>
      </c>
      <c r="BB45" s="72" t="s">
        <v>7159</v>
      </c>
      <c r="BC45" s="81" t="s">
        <v>6741</v>
      </c>
      <c r="BD45" s="72" t="s">
        <v>7160</v>
      </c>
      <c r="BE45" s="72" t="s">
        <v>7161</v>
      </c>
      <c r="BF45" s="72" t="s">
        <v>7162</v>
      </c>
      <c r="BG45" s="72" t="s">
        <v>7162</v>
      </c>
      <c r="BH45" s="72" t="s">
        <v>7162</v>
      </c>
      <c r="BI45" s="81">
        <v>92</v>
      </c>
      <c r="BJ45" s="482" t="s">
        <v>6790</v>
      </c>
      <c r="BK45" s="482" t="s">
        <v>6790</v>
      </c>
      <c r="BL45" s="81"/>
      <c r="BM45" s="74"/>
      <c r="BN45" s="100">
        <v>2119</v>
      </c>
      <c r="BO45" s="83">
        <v>0</v>
      </c>
      <c r="BP45" s="84">
        <v>0</v>
      </c>
      <c r="BQ45" s="84">
        <v>2119</v>
      </c>
      <c r="BR45" s="84"/>
      <c r="BS45" s="85" t="s">
        <v>6847</v>
      </c>
      <c r="BT45" s="86">
        <v>0</v>
      </c>
      <c r="BU45" s="87">
        <f t="shared" si="11"/>
        <v>2119</v>
      </c>
      <c r="BV45" s="501"/>
      <c r="BW45" s="502"/>
      <c r="BX45" s="89"/>
      <c r="BY45" s="89"/>
      <c r="BZ45" s="89"/>
      <c r="CA45" s="90"/>
      <c r="CB45" s="90"/>
      <c r="CC45" s="91">
        <v>44916</v>
      </c>
    </row>
    <row r="46" spans="1:81" s="92" customFormat="1" ht="20.100000000000001" customHeight="1">
      <c r="A46" s="280">
        <v>45121</v>
      </c>
      <c r="B46" s="234" t="s">
        <v>6730</v>
      </c>
      <c r="C46" s="235" t="s">
        <v>6746</v>
      </c>
      <c r="D46" s="503" t="s">
        <v>19</v>
      </c>
      <c r="E46" s="504" t="s">
        <v>961</v>
      </c>
      <c r="F46" s="300" t="s">
        <v>1011</v>
      </c>
      <c r="G46" s="238"/>
      <c r="H46" s="239">
        <v>1</v>
      </c>
      <c r="I46" s="240"/>
      <c r="J46" s="241">
        <v>32</v>
      </c>
      <c r="K46" s="284">
        <v>0.49305555555555558</v>
      </c>
      <c r="L46" s="285">
        <v>0.61458333333333337</v>
      </c>
      <c r="M46" s="286" t="s">
        <v>6858</v>
      </c>
      <c r="N46" s="287">
        <v>2.92</v>
      </c>
      <c r="O46" s="288">
        <v>0.47916666666666669</v>
      </c>
      <c r="P46" s="285">
        <v>0.61805555555555558</v>
      </c>
      <c r="Q46" s="251">
        <v>0</v>
      </c>
      <c r="R46" s="289"/>
      <c r="S46" s="290">
        <v>1</v>
      </c>
      <c r="T46" s="250" t="s">
        <v>6763</v>
      </c>
      <c r="U46" s="238"/>
      <c r="V46" s="251">
        <v>1</v>
      </c>
      <c r="W46" s="251"/>
      <c r="X46" s="251"/>
      <c r="Y46" s="239"/>
      <c r="Z46" s="56">
        <f t="shared" si="12"/>
        <v>43</v>
      </c>
      <c r="AA46" s="505"/>
      <c r="AB46" s="251"/>
      <c r="AC46" s="251"/>
      <c r="AD46" s="251">
        <v>1</v>
      </c>
      <c r="AE46" s="251">
        <v>1</v>
      </c>
      <c r="AF46" s="241"/>
      <c r="AG46" s="322" t="s">
        <v>1016</v>
      </c>
      <c r="AH46" s="506" t="s">
        <v>1017</v>
      </c>
      <c r="AI46" s="507" t="s">
        <v>7163</v>
      </c>
      <c r="AJ46" s="256">
        <v>1</v>
      </c>
      <c r="AK46" s="257" t="s">
        <v>7164</v>
      </c>
      <c r="AL46" s="258" t="s">
        <v>6912</v>
      </c>
      <c r="AM46" s="259" t="s">
        <v>6912</v>
      </c>
      <c r="AN46" s="260" t="s">
        <v>7165</v>
      </c>
      <c r="AO46" s="260"/>
      <c r="AP46" s="260" t="s">
        <v>7051</v>
      </c>
      <c r="AQ46" s="260" t="s">
        <v>7051</v>
      </c>
      <c r="AR46" s="260" t="s">
        <v>7051</v>
      </c>
      <c r="AS46" s="261"/>
      <c r="AT46" s="508" t="s">
        <v>7166</v>
      </c>
      <c r="AU46" s="303"/>
      <c r="AV46" s="509" t="s">
        <v>7146</v>
      </c>
      <c r="AW46" s="264" t="s">
        <v>7034</v>
      </c>
      <c r="AX46" s="510" t="s">
        <v>6421</v>
      </c>
      <c r="AY46" s="1966" t="s">
        <v>7147</v>
      </c>
      <c r="AZ46" s="267" t="s">
        <v>5444</v>
      </c>
      <c r="BA46" s="259" t="s">
        <v>7158</v>
      </c>
      <c r="BB46" s="72" t="s">
        <v>7159</v>
      </c>
      <c r="BC46" s="269" t="s">
        <v>6741</v>
      </c>
      <c r="BD46" s="259" t="s">
        <v>7167</v>
      </c>
      <c r="BE46" s="72" t="s">
        <v>7162</v>
      </c>
      <c r="BF46" s="72" t="s">
        <v>7162</v>
      </c>
      <c r="BG46" s="72" t="s">
        <v>7162</v>
      </c>
      <c r="BH46" s="72" t="s">
        <v>7162</v>
      </c>
      <c r="BI46" s="269">
        <v>23</v>
      </c>
      <c r="BJ46" s="482" t="s">
        <v>6790</v>
      </c>
      <c r="BK46" s="482" t="s">
        <v>6790</v>
      </c>
      <c r="BL46" s="269">
        <v>1</v>
      </c>
      <c r="BM46" s="261"/>
      <c r="BN46" s="270">
        <v>1140</v>
      </c>
      <c r="BO46" s="271">
        <v>400</v>
      </c>
      <c r="BP46" s="272"/>
      <c r="BQ46" s="272">
        <v>740</v>
      </c>
      <c r="BR46" s="272"/>
      <c r="BS46" s="296" t="s">
        <v>7104</v>
      </c>
      <c r="BT46" s="273"/>
      <c r="BU46" s="87">
        <f t="shared" si="11"/>
        <v>1140</v>
      </c>
      <c r="BV46" s="328"/>
      <c r="BW46" s="339"/>
      <c r="BX46" s="339"/>
      <c r="BY46" s="339"/>
      <c r="BZ46" s="276" t="s">
        <v>7168</v>
      </c>
      <c r="CA46" s="340"/>
      <c r="CB46" s="278" t="s">
        <v>7169</v>
      </c>
      <c r="CC46" s="307">
        <v>45049</v>
      </c>
    </row>
    <row r="47" spans="1:81" s="92" customFormat="1" ht="20.100000000000001" customHeight="1">
      <c r="A47" s="93">
        <v>45125</v>
      </c>
      <c r="B47" s="123" t="s">
        <v>6730</v>
      </c>
      <c r="C47" s="53" t="s">
        <v>5444</v>
      </c>
      <c r="D47" s="94" t="s">
        <v>52</v>
      </c>
      <c r="E47" s="94" t="s">
        <v>4708</v>
      </c>
      <c r="F47" s="55" t="s">
        <v>4703</v>
      </c>
      <c r="G47" s="56"/>
      <c r="H47" s="57">
        <v>1</v>
      </c>
      <c r="I47" s="56"/>
      <c r="J47" s="57">
        <v>25</v>
      </c>
      <c r="K47" s="58">
        <v>0.45833333333333331</v>
      </c>
      <c r="L47" s="59">
        <v>0.53125</v>
      </c>
      <c r="M47" s="60" t="s">
        <v>7170</v>
      </c>
      <c r="N47" s="61">
        <v>1.75</v>
      </c>
      <c r="O47" s="58">
        <v>0.44444444444444442</v>
      </c>
      <c r="P47" s="59">
        <v>0.53125</v>
      </c>
      <c r="Q47" s="57">
        <v>0</v>
      </c>
      <c r="R47" s="62"/>
      <c r="S47" s="56">
        <v>1</v>
      </c>
      <c r="T47" s="140" t="s">
        <v>7171</v>
      </c>
      <c r="U47" s="56"/>
      <c r="V47" s="57"/>
      <c r="W47" s="57">
        <v>1</v>
      </c>
      <c r="X47" s="57"/>
      <c r="Y47" s="57"/>
      <c r="Z47" s="56">
        <f t="shared" si="12"/>
        <v>44</v>
      </c>
      <c r="AA47" s="56"/>
      <c r="AB47" s="125"/>
      <c r="AC47" s="125"/>
      <c r="AD47" s="126">
        <v>1</v>
      </c>
      <c r="AE47" s="126">
        <v>1</v>
      </c>
      <c r="AF47" s="67"/>
      <c r="AG47" s="68" t="s">
        <v>4709</v>
      </c>
      <c r="AH47" s="496" t="s">
        <v>7172</v>
      </c>
      <c r="AI47" s="471" t="s">
        <v>7173</v>
      </c>
      <c r="AJ47" s="63">
        <v>1</v>
      </c>
      <c r="AK47" s="511" t="s">
        <v>7174</v>
      </c>
      <c r="AL47" s="72" t="s">
        <v>7038</v>
      </c>
      <c r="AM47" s="72" t="s">
        <v>7038</v>
      </c>
      <c r="AN47" s="260" t="s">
        <v>7077</v>
      </c>
      <c r="AO47" s="260"/>
      <c r="AP47" s="260" t="s">
        <v>7077</v>
      </c>
      <c r="AQ47" s="260" t="s">
        <v>7077</v>
      </c>
      <c r="AR47" s="73" t="s">
        <v>7150</v>
      </c>
      <c r="AS47" s="74"/>
      <c r="AT47" s="508" t="s">
        <v>7166</v>
      </c>
      <c r="AU47" s="76"/>
      <c r="AV47" s="512" t="s">
        <v>7146</v>
      </c>
      <c r="AW47" s="264" t="s">
        <v>7034</v>
      </c>
      <c r="AX47" s="513" t="s">
        <v>6421</v>
      </c>
      <c r="AY47" s="514" t="s">
        <v>7147</v>
      </c>
      <c r="AZ47" s="80" t="s">
        <v>5444</v>
      </c>
      <c r="BA47" s="72" t="s">
        <v>7175</v>
      </c>
      <c r="BB47" s="72" t="s">
        <v>7176</v>
      </c>
      <c r="BC47" s="81" t="s">
        <v>6741</v>
      </c>
      <c r="BD47" s="72" t="s">
        <v>7177</v>
      </c>
      <c r="BE47" s="72" t="s">
        <v>7178</v>
      </c>
      <c r="BF47" s="72" t="s">
        <v>7178</v>
      </c>
      <c r="BG47" s="72" t="s">
        <v>7178</v>
      </c>
      <c r="BH47" s="72" t="s">
        <v>7094</v>
      </c>
      <c r="BI47" s="81">
        <v>34</v>
      </c>
      <c r="BJ47" s="482" t="s">
        <v>6790</v>
      </c>
      <c r="BK47" s="482" t="s">
        <v>6790</v>
      </c>
      <c r="BL47" s="81"/>
      <c r="BM47" s="74"/>
      <c r="BN47" s="100">
        <v>1140</v>
      </c>
      <c r="BO47" s="83">
        <v>400</v>
      </c>
      <c r="BP47" s="84"/>
      <c r="BQ47" s="515">
        <v>740</v>
      </c>
      <c r="BR47" s="84"/>
      <c r="BS47" s="516" t="s">
        <v>7179</v>
      </c>
      <c r="BT47" s="86"/>
      <c r="BU47" s="87">
        <f t="shared" si="11"/>
        <v>1140</v>
      </c>
      <c r="BV47" s="517"/>
      <c r="BW47" s="89"/>
      <c r="BX47" s="89"/>
      <c r="BY47" s="89"/>
      <c r="BZ47" s="89"/>
      <c r="CA47" s="90"/>
      <c r="CB47" s="90" t="s">
        <v>7180</v>
      </c>
      <c r="CC47" s="91">
        <v>45069</v>
      </c>
    </row>
    <row r="48" spans="1:81" s="92" customFormat="1" ht="20.100000000000001" customHeight="1">
      <c r="A48" s="93">
        <v>45125</v>
      </c>
      <c r="B48" s="52" t="s">
        <v>6730</v>
      </c>
      <c r="C48" s="53" t="s">
        <v>6746</v>
      </c>
      <c r="D48" s="94" t="s">
        <v>31</v>
      </c>
      <c r="E48" s="94" t="s">
        <v>1544</v>
      </c>
      <c r="F48" s="55" t="s">
        <v>1539</v>
      </c>
      <c r="G48" s="56"/>
      <c r="H48" s="57">
        <v>1</v>
      </c>
      <c r="I48" s="56"/>
      <c r="J48" s="57">
        <v>155</v>
      </c>
      <c r="K48" s="58">
        <v>0.375</v>
      </c>
      <c r="L48" s="59">
        <v>0.49305555555555558</v>
      </c>
      <c r="M48" s="60" t="s">
        <v>6885</v>
      </c>
      <c r="N48" s="61">
        <v>2.83</v>
      </c>
      <c r="O48" s="58">
        <v>0.3611111111111111</v>
      </c>
      <c r="P48" s="59">
        <v>0.49652777777777773</v>
      </c>
      <c r="Q48" s="57">
        <v>0</v>
      </c>
      <c r="R48" s="62"/>
      <c r="S48" s="56">
        <v>3.875</v>
      </c>
      <c r="T48" s="63"/>
      <c r="U48" s="56">
        <v>1</v>
      </c>
      <c r="V48" s="57"/>
      <c r="W48" s="57"/>
      <c r="X48" s="57"/>
      <c r="Y48" s="57"/>
      <c r="Z48" s="56">
        <f t="shared" si="12"/>
        <v>45</v>
      </c>
      <c r="AA48" s="56"/>
      <c r="AB48" s="57">
        <v>1</v>
      </c>
      <c r="AC48" s="65"/>
      <c r="AD48" s="67">
        <v>1</v>
      </c>
      <c r="AE48" s="57"/>
      <c r="AF48" s="127"/>
      <c r="AG48" s="518" t="s">
        <v>1545</v>
      </c>
      <c r="AH48" s="496" t="s">
        <v>7181</v>
      </c>
      <c r="AI48" s="519" t="s">
        <v>7182</v>
      </c>
      <c r="AJ48" s="520">
        <v>4</v>
      </c>
      <c r="AK48" s="521" t="s">
        <v>7183</v>
      </c>
      <c r="AL48" s="72" t="s">
        <v>6753</v>
      </c>
      <c r="AM48" s="72" t="s">
        <v>6753</v>
      </c>
      <c r="AN48" s="72" t="s">
        <v>7184</v>
      </c>
      <c r="AO48" s="522"/>
      <c r="AP48" s="259" t="s">
        <v>7021</v>
      </c>
      <c r="AQ48" s="259" t="s">
        <v>7021</v>
      </c>
      <c r="AR48" s="73" t="s">
        <v>7160</v>
      </c>
      <c r="AS48" s="74"/>
      <c r="AT48" s="523" t="s">
        <v>7185</v>
      </c>
      <c r="AU48" s="498" t="s">
        <v>5965</v>
      </c>
      <c r="AV48" s="524" t="s">
        <v>7147</v>
      </c>
      <c r="AW48" s="264" t="s">
        <v>7034</v>
      </c>
      <c r="AX48" s="525" t="s">
        <v>6421</v>
      </c>
      <c r="AY48" s="526" t="s">
        <v>7147</v>
      </c>
      <c r="AZ48" s="80" t="s">
        <v>6746</v>
      </c>
      <c r="BA48" s="72" t="s">
        <v>7175</v>
      </c>
      <c r="BB48" s="72" t="s">
        <v>7186</v>
      </c>
      <c r="BC48" s="81" t="s">
        <v>6741</v>
      </c>
      <c r="BD48" s="72" t="s">
        <v>7187</v>
      </c>
      <c r="BE48" s="72" t="s">
        <v>7188</v>
      </c>
      <c r="BF48" s="72" t="s">
        <v>7189</v>
      </c>
      <c r="BG48" s="72" t="s">
        <v>7188</v>
      </c>
      <c r="BH48" s="72" t="s">
        <v>7188</v>
      </c>
      <c r="BI48" s="81">
        <v>96</v>
      </c>
      <c r="BJ48" s="482" t="s">
        <v>6790</v>
      </c>
      <c r="BK48" s="482" t="s">
        <v>6790</v>
      </c>
      <c r="BL48" s="81"/>
      <c r="BM48" s="74"/>
      <c r="BN48" s="100">
        <v>2040</v>
      </c>
      <c r="BO48" s="83">
        <v>0</v>
      </c>
      <c r="BP48" s="84">
        <v>0</v>
      </c>
      <c r="BQ48" s="84">
        <v>2040</v>
      </c>
      <c r="BR48" s="84"/>
      <c r="BS48" s="85" t="s">
        <v>6847</v>
      </c>
      <c r="BT48" s="86">
        <v>0</v>
      </c>
      <c r="BU48" s="87">
        <f t="shared" si="11"/>
        <v>2040</v>
      </c>
      <c r="BV48" s="517"/>
      <c r="BW48" s="89"/>
      <c r="BX48" s="89"/>
      <c r="BY48" s="89"/>
      <c r="BZ48" s="89"/>
      <c r="CA48" s="90"/>
      <c r="CB48" s="90"/>
      <c r="CC48" s="91">
        <v>44818</v>
      </c>
    </row>
    <row r="49" spans="1:81" s="92" customFormat="1" ht="20.100000000000001" customHeight="1">
      <c r="A49" s="93">
        <v>45131</v>
      </c>
      <c r="B49" s="123" t="s">
        <v>6730</v>
      </c>
      <c r="C49" s="53" t="s">
        <v>5444</v>
      </c>
      <c r="D49" s="94" t="s">
        <v>43</v>
      </c>
      <c r="E49" s="94" t="s">
        <v>2383</v>
      </c>
      <c r="F49" s="55" t="s">
        <v>7190</v>
      </c>
      <c r="G49" s="56"/>
      <c r="H49" s="57">
        <v>1</v>
      </c>
      <c r="I49" s="56"/>
      <c r="J49" s="57">
        <v>240</v>
      </c>
      <c r="K49" s="58">
        <v>0.36805555555555558</v>
      </c>
      <c r="L49" s="59">
        <v>0.49305555555555558</v>
      </c>
      <c r="M49" s="60" t="s">
        <v>6838</v>
      </c>
      <c r="N49" s="61">
        <v>3</v>
      </c>
      <c r="O49" s="58">
        <v>0.35416666666666669</v>
      </c>
      <c r="P49" s="59">
        <v>0.49652777777777773</v>
      </c>
      <c r="Q49" s="57">
        <v>0</v>
      </c>
      <c r="R49" s="62"/>
      <c r="S49" s="56">
        <v>8</v>
      </c>
      <c r="T49" s="140" t="s">
        <v>7171</v>
      </c>
      <c r="U49" s="56">
        <v>1</v>
      </c>
      <c r="V49" s="57"/>
      <c r="W49" s="57"/>
      <c r="X49" s="57"/>
      <c r="Y49" s="57"/>
      <c r="Z49" s="56">
        <f t="shared" si="12"/>
        <v>46</v>
      </c>
      <c r="AA49" s="56"/>
      <c r="AB49" s="125">
        <v>1</v>
      </c>
      <c r="AC49" s="125"/>
      <c r="AD49" s="126">
        <v>1</v>
      </c>
      <c r="AE49" s="527"/>
      <c r="AF49" s="468"/>
      <c r="AG49" s="528" t="s">
        <v>2429</v>
      </c>
      <c r="AH49" s="1967" t="s">
        <v>2430</v>
      </c>
      <c r="AI49" s="529" t="s">
        <v>2425</v>
      </c>
      <c r="AJ49" s="472">
        <v>8</v>
      </c>
      <c r="AK49" s="511" t="s">
        <v>7191</v>
      </c>
      <c r="AL49" s="72" t="s">
        <v>7040</v>
      </c>
      <c r="AM49" s="72" t="s">
        <v>7040</v>
      </c>
      <c r="AN49" s="260" t="s">
        <v>7077</v>
      </c>
      <c r="AO49" s="260"/>
      <c r="AP49" s="260" t="s">
        <v>7077</v>
      </c>
      <c r="AQ49" s="260" t="s">
        <v>7151</v>
      </c>
      <c r="AR49" s="260" t="s">
        <v>7151</v>
      </c>
      <c r="AS49" s="74"/>
      <c r="AT49" s="530" t="s">
        <v>7192</v>
      </c>
      <c r="AU49" s="531"/>
      <c r="AV49" s="512" t="s">
        <v>7146</v>
      </c>
      <c r="AW49" s="264" t="s">
        <v>7034</v>
      </c>
      <c r="AX49" s="500" t="s">
        <v>6421</v>
      </c>
      <c r="AY49" s="532" t="s">
        <v>7147</v>
      </c>
      <c r="AZ49" s="80" t="s">
        <v>6895</v>
      </c>
      <c r="BA49" s="72" t="s">
        <v>7193</v>
      </c>
      <c r="BB49" s="72" t="s">
        <v>7194</v>
      </c>
      <c r="BC49" s="81" t="s">
        <v>6741</v>
      </c>
      <c r="BD49" s="72" t="s">
        <v>7195</v>
      </c>
      <c r="BE49" s="72" t="s">
        <v>7196</v>
      </c>
      <c r="BF49" s="72" t="s">
        <v>7196</v>
      </c>
      <c r="BG49" s="72" t="s">
        <v>7196</v>
      </c>
      <c r="BH49" s="72" t="s">
        <v>7094</v>
      </c>
      <c r="BI49" s="81">
        <v>197</v>
      </c>
      <c r="BJ49" s="482" t="s">
        <v>6790</v>
      </c>
      <c r="BK49" s="482" t="s">
        <v>6790</v>
      </c>
      <c r="BL49" s="81"/>
      <c r="BM49" s="74"/>
      <c r="BN49" s="100">
        <v>2560</v>
      </c>
      <c r="BO49" s="83">
        <v>1800</v>
      </c>
      <c r="BP49" s="84"/>
      <c r="BQ49" s="84">
        <v>600</v>
      </c>
      <c r="BR49" s="84"/>
      <c r="BS49" s="103" t="s">
        <v>7197</v>
      </c>
      <c r="BT49" s="86">
        <v>760</v>
      </c>
      <c r="BU49" s="87">
        <f t="shared" si="11"/>
        <v>1640</v>
      </c>
      <c r="BV49" s="517"/>
      <c r="BW49" s="89"/>
      <c r="BX49" s="89"/>
      <c r="BY49" s="89"/>
      <c r="BZ49" s="89"/>
      <c r="CA49" s="90"/>
      <c r="CB49" s="90" t="s">
        <v>7198</v>
      </c>
      <c r="CC49" s="91">
        <v>45078</v>
      </c>
    </row>
    <row r="50" spans="1:81" s="92" customFormat="1" ht="20.100000000000001" customHeight="1">
      <c r="A50" s="533">
        <v>45132</v>
      </c>
      <c r="B50" s="52" t="s">
        <v>6730</v>
      </c>
      <c r="C50" s="53" t="s">
        <v>5444</v>
      </c>
      <c r="D50" s="534" t="s">
        <v>47</v>
      </c>
      <c r="E50" s="534" t="s">
        <v>2604</v>
      </c>
      <c r="F50" s="534" t="s">
        <v>2599</v>
      </c>
      <c r="G50" s="56"/>
      <c r="H50" s="57">
        <v>1</v>
      </c>
      <c r="I50" s="56"/>
      <c r="J50" s="57">
        <v>225</v>
      </c>
      <c r="K50" s="535">
        <v>0.3611111111111111</v>
      </c>
      <c r="L50" s="536">
        <v>0.45833333333333331</v>
      </c>
      <c r="M50" s="537" t="s">
        <v>6914</v>
      </c>
      <c r="N50" s="538">
        <v>2.33</v>
      </c>
      <c r="O50" s="535">
        <v>0.34722222222222227</v>
      </c>
      <c r="P50" s="536">
        <v>0.46180555555555558</v>
      </c>
      <c r="Q50" s="539">
        <v>0</v>
      </c>
      <c r="R50" s="540"/>
      <c r="S50" s="541">
        <v>5.625</v>
      </c>
      <c r="T50" s="63" t="s">
        <v>6763</v>
      </c>
      <c r="U50" s="56"/>
      <c r="V50" s="57"/>
      <c r="W50" s="57">
        <v>1</v>
      </c>
      <c r="X50" s="57"/>
      <c r="Y50" s="57"/>
      <c r="Z50" s="56">
        <f t="shared" si="12"/>
        <v>47</v>
      </c>
      <c r="AA50" s="56"/>
      <c r="AB50" s="125">
        <v>1</v>
      </c>
      <c r="AC50" s="126"/>
      <c r="AD50" s="126">
        <v>1</v>
      </c>
      <c r="AE50" s="527"/>
      <c r="AF50" s="67"/>
      <c r="AG50" s="469" t="s">
        <v>7199</v>
      </c>
      <c r="AH50" s="542" t="s">
        <v>2606</v>
      </c>
      <c r="AI50" s="70" t="s">
        <v>2600</v>
      </c>
      <c r="AJ50" s="63">
        <v>6</v>
      </c>
      <c r="AK50" s="71" t="s">
        <v>7200</v>
      </c>
      <c r="AL50" s="72" t="s">
        <v>6792</v>
      </c>
      <c r="AM50" s="72" t="s">
        <v>6792</v>
      </c>
      <c r="AN50" s="73" t="s">
        <v>6793</v>
      </c>
      <c r="AO50" s="543"/>
      <c r="AP50" s="260" t="s">
        <v>7077</v>
      </c>
      <c r="AQ50" s="260" t="s">
        <v>7077</v>
      </c>
      <c r="AR50" s="73" t="s">
        <v>7176</v>
      </c>
      <c r="AS50" s="74"/>
      <c r="AT50" s="544" t="s">
        <v>6734</v>
      </c>
      <c r="AU50" s="76"/>
      <c r="AV50" s="545" t="s">
        <v>7146</v>
      </c>
      <c r="AW50" s="264" t="s">
        <v>7034</v>
      </c>
      <c r="AX50" s="510" t="s">
        <v>6421</v>
      </c>
      <c r="AY50" s="582" t="s">
        <v>7147</v>
      </c>
      <c r="AZ50" s="546" t="s">
        <v>6746</v>
      </c>
      <c r="BA50" s="547" t="s">
        <v>7201</v>
      </c>
      <c r="BB50" s="72" t="s">
        <v>7194</v>
      </c>
      <c r="BC50" s="81" t="s">
        <v>6741</v>
      </c>
      <c r="BD50" s="72" t="s">
        <v>7195</v>
      </c>
      <c r="BE50" s="73" t="s">
        <v>7202</v>
      </c>
      <c r="BF50" s="73" t="s">
        <v>7202</v>
      </c>
      <c r="BG50" s="73" t="s">
        <v>7202</v>
      </c>
      <c r="BH50" s="73" t="s">
        <v>7094</v>
      </c>
      <c r="BI50" s="81">
        <v>176</v>
      </c>
      <c r="BJ50" s="482" t="s">
        <v>6790</v>
      </c>
      <c r="BK50" s="482" t="s">
        <v>6790</v>
      </c>
      <c r="BL50" s="81"/>
      <c r="BM50" s="74"/>
      <c r="BN50" s="100">
        <v>3118</v>
      </c>
      <c r="BO50" s="83">
        <v>0</v>
      </c>
      <c r="BP50" s="84">
        <v>3118</v>
      </c>
      <c r="BQ50" s="84">
        <v>0</v>
      </c>
      <c r="BR50" s="84"/>
      <c r="BS50" s="103" t="s">
        <v>7203</v>
      </c>
      <c r="BT50" s="86">
        <v>0</v>
      </c>
      <c r="BU50" s="87">
        <f t="shared" si="11"/>
        <v>3118</v>
      </c>
      <c r="BV50" s="517"/>
      <c r="BW50" s="1954" t="s">
        <v>6761</v>
      </c>
      <c r="BX50" s="89"/>
      <c r="BY50" s="89"/>
      <c r="BZ50" s="89"/>
      <c r="CA50" s="83" t="s">
        <v>7204</v>
      </c>
      <c r="CB50" s="90"/>
      <c r="CC50" s="91">
        <v>44851</v>
      </c>
    </row>
    <row r="51" spans="1:81" s="92" customFormat="1" ht="20.100000000000001" customHeight="1">
      <c r="A51" s="533">
        <v>45138</v>
      </c>
      <c r="B51" s="123" t="s">
        <v>6730</v>
      </c>
      <c r="C51" s="53" t="s">
        <v>6746</v>
      </c>
      <c r="D51" s="124" t="s">
        <v>6924</v>
      </c>
      <c r="E51" s="124" t="s">
        <v>4054</v>
      </c>
      <c r="F51" s="124" t="s">
        <v>4049</v>
      </c>
      <c r="G51" s="56"/>
      <c r="H51" s="57">
        <v>1</v>
      </c>
      <c r="I51" s="56"/>
      <c r="J51" s="57">
        <v>30</v>
      </c>
      <c r="K51" s="535">
        <v>0.3611111111111111</v>
      </c>
      <c r="L51" s="536">
        <v>0.46180555555555558</v>
      </c>
      <c r="M51" s="537" t="s">
        <v>6900</v>
      </c>
      <c r="N51" s="538">
        <v>2.42</v>
      </c>
      <c r="O51" s="535">
        <v>0.34722222222222227</v>
      </c>
      <c r="P51" s="536">
        <v>0.46527777777777773</v>
      </c>
      <c r="Q51" s="539">
        <v>0</v>
      </c>
      <c r="R51" s="540"/>
      <c r="S51" s="541">
        <v>1</v>
      </c>
      <c r="T51" s="140" t="s">
        <v>6763</v>
      </c>
      <c r="U51" s="56">
        <v>1</v>
      </c>
      <c r="V51" s="57"/>
      <c r="W51" s="57"/>
      <c r="X51" s="57"/>
      <c r="Y51" s="57"/>
      <c r="Z51" s="56">
        <f t="shared" si="12"/>
        <v>48</v>
      </c>
      <c r="AA51" s="56"/>
      <c r="AB51" s="125"/>
      <c r="AC51" s="126"/>
      <c r="AD51" s="67">
        <v>1</v>
      </c>
      <c r="AE51" s="126">
        <v>1</v>
      </c>
      <c r="AF51" s="127"/>
      <c r="AG51" s="68" t="s">
        <v>4055</v>
      </c>
      <c r="AH51" s="496" t="s">
        <v>4056</v>
      </c>
      <c r="AI51" s="70" t="s">
        <v>4050</v>
      </c>
      <c r="AJ51" s="63">
        <v>1</v>
      </c>
      <c r="AK51" s="71" t="s">
        <v>7205</v>
      </c>
      <c r="AL51" s="72" t="s">
        <v>6752</v>
      </c>
      <c r="AM51" s="72" t="s">
        <v>6752</v>
      </c>
      <c r="AN51" s="72" t="s">
        <v>7206</v>
      </c>
      <c r="AO51" s="259" t="s">
        <v>7021</v>
      </c>
      <c r="AP51" s="259" t="s">
        <v>7021</v>
      </c>
      <c r="AQ51" s="259" t="s">
        <v>7021</v>
      </c>
      <c r="AR51" s="73" t="s">
        <v>7187</v>
      </c>
      <c r="AS51" s="74"/>
      <c r="AT51" s="523" t="s">
        <v>7185</v>
      </c>
      <c r="AU51" s="498" t="s">
        <v>5965</v>
      </c>
      <c r="AV51" s="524" t="s">
        <v>7147</v>
      </c>
      <c r="AW51" s="264" t="s">
        <v>7207</v>
      </c>
      <c r="AX51" s="548" t="s">
        <v>6421</v>
      </c>
      <c r="AY51" s="1968" t="s">
        <v>7147</v>
      </c>
      <c r="AZ51" s="546" t="s">
        <v>7157</v>
      </c>
      <c r="BA51" s="547" t="s">
        <v>7208</v>
      </c>
      <c r="BB51" s="72" t="s">
        <v>7209</v>
      </c>
      <c r="BC51" s="81" t="s">
        <v>6741</v>
      </c>
      <c r="BD51" s="549" t="s">
        <v>7189</v>
      </c>
      <c r="BE51" s="73" t="s">
        <v>7210</v>
      </c>
      <c r="BF51" s="73" t="s">
        <v>7210</v>
      </c>
      <c r="BG51" s="73" t="s">
        <v>7210</v>
      </c>
      <c r="BH51" s="73" t="s">
        <v>7210</v>
      </c>
      <c r="BI51" s="81">
        <v>17</v>
      </c>
      <c r="BJ51" s="482" t="s">
        <v>6790</v>
      </c>
      <c r="BK51" s="482" t="s">
        <v>6790</v>
      </c>
      <c r="BL51" s="81"/>
      <c r="BM51" s="74"/>
      <c r="BN51" s="100">
        <v>1140</v>
      </c>
      <c r="BO51" s="83">
        <v>0</v>
      </c>
      <c r="BP51" s="84">
        <v>0</v>
      </c>
      <c r="BQ51" s="84">
        <v>1140</v>
      </c>
      <c r="BR51" s="84"/>
      <c r="BS51" s="85" t="s">
        <v>6847</v>
      </c>
      <c r="BT51" s="86">
        <v>0</v>
      </c>
      <c r="BU51" s="87">
        <f t="shared" si="11"/>
        <v>1140</v>
      </c>
      <c r="BV51" s="517"/>
      <c r="BW51" s="89" t="s">
        <v>6934</v>
      </c>
      <c r="BX51" s="89"/>
      <c r="BY51" s="89"/>
      <c r="BZ51" s="89"/>
      <c r="CA51" s="83"/>
      <c r="CB51" s="90"/>
      <c r="CC51" s="91">
        <v>44980</v>
      </c>
    </row>
    <row r="52" spans="1:81" s="92" customFormat="1" ht="20.100000000000001" customHeight="1">
      <c r="A52" s="93">
        <v>45140</v>
      </c>
      <c r="B52" s="52" t="s">
        <v>6730</v>
      </c>
      <c r="C52" s="550" t="s">
        <v>7088</v>
      </c>
      <c r="D52" s="94" t="s">
        <v>47</v>
      </c>
      <c r="E52" s="94" t="s">
        <v>2589</v>
      </c>
      <c r="F52" s="55" t="s">
        <v>2584</v>
      </c>
      <c r="G52" s="56"/>
      <c r="H52" s="57">
        <v>1</v>
      </c>
      <c r="I52" s="56"/>
      <c r="J52" s="57">
        <v>225</v>
      </c>
      <c r="K52" s="551">
        <v>0.375</v>
      </c>
      <c r="L52" s="552">
        <v>0.49652777777777773</v>
      </c>
      <c r="M52" s="60" t="s">
        <v>6858</v>
      </c>
      <c r="N52" s="61">
        <v>2.91</v>
      </c>
      <c r="O52" s="58">
        <v>0.3611111111111111</v>
      </c>
      <c r="P52" s="59">
        <v>0.5</v>
      </c>
      <c r="Q52" s="57">
        <v>0</v>
      </c>
      <c r="R52" s="62"/>
      <c r="S52" s="56">
        <v>5.625</v>
      </c>
      <c r="T52" s="63" t="s">
        <v>6763</v>
      </c>
      <c r="U52" s="56">
        <v>1</v>
      </c>
      <c r="V52" s="57"/>
      <c r="W52" s="57"/>
      <c r="X52" s="57"/>
      <c r="Y52" s="57"/>
      <c r="Z52" s="56">
        <f t="shared" si="12"/>
        <v>49</v>
      </c>
      <c r="AA52" s="56"/>
      <c r="AB52" s="126"/>
      <c r="AC52" s="66"/>
      <c r="AD52" s="66">
        <v>1</v>
      </c>
      <c r="AE52" s="553">
        <v>1</v>
      </c>
      <c r="AF52" s="67"/>
      <c r="AG52" s="68" t="s">
        <v>2590</v>
      </c>
      <c r="AH52" s="554" t="s">
        <v>7211</v>
      </c>
      <c r="AI52" s="70" t="s">
        <v>2592</v>
      </c>
      <c r="AJ52" s="63">
        <v>8</v>
      </c>
      <c r="AK52" s="71" t="s">
        <v>7212</v>
      </c>
      <c r="AL52" s="72" t="s">
        <v>6786</v>
      </c>
      <c r="AM52" s="72" t="s">
        <v>6786</v>
      </c>
      <c r="AN52" s="73" t="s">
        <v>6793</v>
      </c>
      <c r="AO52" s="73" t="s">
        <v>7162</v>
      </c>
      <c r="AP52" s="73" t="s">
        <v>7162</v>
      </c>
      <c r="AQ52" s="73" t="s">
        <v>7162</v>
      </c>
      <c r="AR52" s="73" t="s">
        <v>7162</v>
      </c>
      <c r="AS52" s="74"/>
      <c r="AT52" s="555" t="s">
        <v>7213</v>
      </c>
      <c r="AU52" s="76"/>
      <c r="AV52" s="512" t="s">
        <v>7146</v>
      </c>
      <c r="AW52" s="262" t="s">
        <v>7214</v>
      </c>
      <c r="AX52" s="548" t="s">
        <v>6421</v>
      </c>
      <c r="AY52" s="576" t="s">
        <v>7147</v>
      </c>
      <c r="AZ52" s="546" t="s">
        <v>7157</v>
      </c>
      <c r="BA52" s="556" t="s">
        <v>7215</v>
      </c>
      <c r="BB52" s="556" t="s">
        <v>7216</v>
      </c>
      <c r="BC52" s="81" t="s">
        <v>6741</v>
      </c>
      <c r="BD52" s="73" t="s">
        <v>7217</v>
      </c>
      <c r="BE52" s="73" t="s">
        <v>7210</v>
      </c>
      <c r="BF52" s="73" t="s">
        <v>7210</v>
      </c>
      <c r="BG52" s="73" t="s">
        <v>7210</v>
      </c>
      <c r="BH52" s="73" t="s">
        <v>7210</v>
      </c>
      <c r="BI52" s="81">
        <v>96</v>
      </c>
      <c r="BJ52" s="482" t="s">
        <v>6790</v>
      </c>
      <c r="BK52" s="295" t="s">
        <v>6735</v>
      </c>
      <c r="BL52" s="81"/>
      <c r="BM52" s="74"/>
      <c r="BN52" s="100">
        <v>3118</v>
      </c>
      <c r="BO52" s="83">
        <v>0</v>
      </c>
      <c r="BP52" s="84">
        <v>3118</v>
      </c>
      <c r="BQ52" s="84">
        <v>0</v>
      </c>
      <c r="BR52" s="84"/>
      <c r="BS52" s="103" t="s">
        <v>7203</v>
      </c>
      <c r="BT52" s="86">
        <v>0</v>
      </c>
      <c r="BU52" s="87">
        <f t="shared" si="11"/>
        <v>3118</v>
      </c>
      <c r="BV52" s="517"/>
      <c r="BW52" s="1954" t="s">
        <v>6761</v>
      </c>
      <c r="BX52" s="89"/>
      <c r="BY52" s="89"/>
      <c r="BZ52" s="89"/>
      <c r="CA52" s="83" t="s">
        <v>7218</v>
      </c>
      <c r="CB52" s="90"/>
      <c r="CC52" s="91">
        <v>44874</v>
      </c>
    </row>
    <row r="53" spans="1:81" s="92" customFormat="1" ht="20.100000000000001" customHeight="1">
      <c r="A53" s="93">
        <v>45141</v>
      </c>
      <c r="B53" s="52" t="s">
        <v>6730</v>
      </c>
      <c r="C53" s="550" t="s">
        <v>5444</v>
      </c>
      <c r="D53" s="94" t="s">
        <v>59</v>
      </c>
      <c r="E53" s="94" t="s">
        <v>5029</v>
      </c>
      <c r="F53" s="55" t="s">
        <v>5024</v>
      </c>
      <c r="G53" s="56"/>
      <c r="H53" s="57">
        <v>1</v>
      </c>
      <c r="I53" s="56"/>
      <c r="J53" s="57">
        <v>250</v>
      </c>
      <c r="K53" s="58">
        <v>0.375</v>
      </c>
      <c r="L53" s="59">
        <v>0.5</v>
      </c>
      <c r="M53" s="60" t="s">
        <v>6838</v>
      </c>
      <c r="N53" s="61">
        <v>3</v>
      </c>
      <c r="O53" s="58"/>
      <c r="P53" s="59"/>
      <c r="Q53" s="57"/>
      <c r="R53" s="62"/>
      <c r="S53" s="56">
        <v>6.25</v>
      </c>
      <c r="T53" s="63" t="s">
        <v>6763</v>
      </c>
      <c r="U53" s="56">
        <v>1</v>
      </c>
      <c r="V53" s="57"/>
      <c r="W53" s="57"/>
      <c r="X53" s="57"/>
      <c r="Y53" s="57"/>
      <c r="Z53" s="56">
        <f t="shared" si="12"/>
        <v>50</v>
      </c>
      <c r="AA53" s="56"/>
      <c r="AB53" s="65">
        <v>1</v>
      </c>
      <c r="AC53" s="66"/>
      <c r="AD53" s="66">
        <v>1</v>
      </c>
      <c r="AE53" s="65"/>
      <c r="AF53" s="67"/>
      <c r="AG53" s="68" t="s">
        <v>5030</v>
      </c>
      <c r="AH53" s="554" t="s">
        <v>7219</v>
      </c>
      <c r="AI53" s="70" t="s">
        <v>5025</v>
      </c>
      <c r="AJ53" s="63"/>
      <c r="AK53" s="71" t="s">
        <v>7220</v>
      </c>
      <c r="AL53" s="72" t="s">
        <v>6851</v>
      </c>
      <c r="AM53" s="73" t="s">
        <v>7195</v>
      </c>
      <c r="AN53" s="73" t="s">
        <v>7221</v>
      </c>
      <c r="AO53" s="73"/>
      <c r="AP53" s="73" t="s">
        <v>7222</v>
      </c>
      <c r="AQ53" s="73" t="s">
        <v>7221</v>
      </c>
      <c r="AR53" s="73" t="s">
        <v>7223</v>
      </c>
      <c r="AS53" s="74"/>
      <c r="AT53" s="557" t="s">
        <v>7224</v>
      </c>
      <c r="AU53" s="558" t="s">
        <v>5708</v>
      </c>
      <c r="AV53" s="512" t="s">
        <v>7147</v>
      </c>
      <c r="AW53" s="262" t="s">
        <v>7225</v>
      </c>
      <c r="AX53" s="548" t="s">
        <v>6421</v>
      </c>
      <c r="AY53" s="576" t="s">
        <v>7147</v>
      </c>
      <c r="AZ53" s="546" t="s">
        <v>7226</v>
      </c>
      <c r="BA53" s="559" t="s">
        <v>7227</v>
      </c>
      <c r="BB53" s="556" t="s">
        <v>7228</v>
      </c>
      <c r="BC53" s="81" t="s">
        <v>6741</v>
      </c>
      <c r="BD53" s="549" t="s">
        <v>7229</v>
      </c>
      <c r="BE53" s="73" t="s">
        <v>7230</v>
      </c>
      <c r="BF53" s="73" t="s">
        <v>7230</v>
      </c>
      <c r="BG53" s="73" t="s">
        <v>7230</v>
      </c>
      <c r="BH53" s="73" t="s">
        <v>7094</v>
      </c>
      <c r="BI53" s="81">
        <v>170</v>
      </c>
      <c r="BJ53" s="482" t="s">
        <v>6790</v>
      </c>
      <c r="BK53" s="295" t="s">
        <v>6735</v>
      </c>
      <c r="BL53" s="81"/>
      <c r="BM53" s="74"/>
      <c r="BN53" s="100">
        <v>3464</v>
      </c>
      <c r="BO53" s="83">
        <v>325</v>
      </c>
      <c r="BP53" s="84">
        <f>3139-600</f>
        <v>2539</v>
      </c>
      <c r="BQ53" s="84">
        <v>600</v>
      </c>
      <c r="BR53" s="84"/>
      <c r="BS53" s="85" t="s">
        <v>7231</v>
      </c>
      <c r="BT53" s="86">
        <v>0</v>
      </c>
      <c r="BU53" s="87">
        <f t="shared" si="11"/>
        <v>3464</v>
      </c>
      <c r="BV53" s="501"/>
      <c r="BW53" s="502"/>
      <c r="BX53" s="89"/>
      <c r="BY53" s="89"/>
      <c r="BZ53" s="89"/>
      <c r="CA53" s="560"/>
      <c r="CB53" s="90"/>
      <c r="CC53" s="91">
        <v>44916</v>
      </c>
    </row>
    <row r="54" spans="1:81" s="92" customFormat="1" ht="20.100000000000001" customHeight="1">
      <c r="A54" s="533">
        <v>45145</v>
      </c>
      <c r="B54" s="123" t="s">
        <v>6730</v>
      </c>
      <c r="C54" s="53" t="s">
        <v>6746</v>
      </c>
      <c r="D54" s="124" t="s">
        <v>6</v>
      </c>
      <c r="E54" s="124" t="s">
        <v>2952</v>
      </c>
      <c r="F54" s="124" t="s">
        <v>2958</v>
      </c>
      <c r="G54" s="56">
        <v>1</v>
      </c>
      <c r="H54" s="57"/>
      <c r="I54" s="56">
        <v>110</v>
      </c>
      <c r="J54" s="57"/>
      <c r="K54" s="535">
        <v>0.44444444444444442</v>
      </c>
      <c r="L54" s="536">
        <v>0.55208333333333337</v>
      </c>
      <c r="M54" s="537" t="s">
        <v>6731</v>
      </c>
      <c r="N54" s="538">
        <v>2.58</v>
      </c>
      <c r="O54" s="535">
        <v>0.3888888888888889</v>
      </c>
      <c r="P54" s="536">
        <v>0.61458333333333337</v>
      </c>
      <c r="Q54" s="539">
        <v>0</v>
      </c>
      <c r="R54" s="540"/>
      <c r="S54" s="541">
        <v>3</v>
      </c>
      <c r="T54" s="561" t="s">
        <v>6763</v>
      </c>
      <c r="U54" s="56"/>
      <c r="V54" s="57"/>
      <c r="W54" s="57">
        <v>1</v>
      </c>
      <c r="X54" s="57"/>
      <c r="Y54" s="57"/>
      <c r="Z54" s="56">
        <f t="shared" si="12"/>
        <v>51</v>
      </c>
      <c r="AA54" s="56"/>
      <c r="AB54" s="125">
        <v>1</v>
      </c>
      <c r="AC54" s="125"/>
      <c r="AD54" s="126"/>
      <c r="AE54" s="126"/>
      <c r="AF54" s="125">
        <v>1</v>
      </c>
      <c r="AG54" s="495" t="s">
        <v>2963</v>
      </c>
      <c r="AH54" s="69" t="s">
        <v>2964</v>
      </c>
      <c r="AI54" s="70" t="s">
        <v>7232</v>
      </c>
      <c r="AJ54" s="63">
        <v>3</v>
      </c>
      <c r="AK54" s="71" t="s">
        <v>7233</v>
      </c>
      <c r="AL54" s="72" t="s">
        <v>7234</v>
      </c>
      <c r="AM54" s="72" t="s">
        <v>7234</v>
      </c>
      <c r="AN54" s="73" t="s">
        <v>7187</v>
      </c>
      <c r="AO54" s="73" t="s">
        <v>7162</v>
      </c>
      <c r="AP54" s="73" t="s">
        <v>7162</v>
      </c>
      <c r="AQ54" s="73" t="s">
        <v>7162</v>
      </c>
      <c r="AR54" s="73" t="s">
        <v>7162</v>
      </c>
      <c r="AS54" s="74"/>
      <c r="AT54" s="497" t="s">
        <v>6734</v>
      </c>
      <c r="AU54" s="76"/>
      <c r="AV54" s="512" t="s">
        <v>7146</v>
      </c>
      <c r="AW54" s="562" t="s">
        <v>6878</v>
      </c>
      <c r="AX54" s="548" t="s">
        <v>6421</v>
      </c>
      <c r="AY54" s="576" t="s">
        <v>7146</v>
      </c>
      <c r="AZ54" s="546" t="s">
        <v>5444</v>
      </c>
      <c r="BA54" s="547" t="s">
        <v>7235</v>
      </c>
      <c r="BB54" s="72" t="s">
        <v>7236</v>
      </c>
      <c r="BC54" s="72" t="s">
        <v>7235</v>
      </c>
      <c r="BD54" s="549" t="s">
        <v>7237</v>
      </c>
      <c r="BE54" s="73" t="s">
        <v>7238</v>
      </c>
      <c r="BF54" s="73" t="s">
        <v>7239</v>
      </c>
      <c r="BG54" s="73" t="s">
        <v>7239</v>
      </c>
      <c r="BH54" s="73" t="s">
        <v>7239</v>
      </c>
      <c r="BI54" s="81">
        <v>101</v>
      </c>
      <c r="BJ54" s="482" t="s">
        <v>6790</v>
      </c>
      <c r="BK54" s="482" t="s">
        <v>6790</v>
      </c>
      <c r="BL54" s="81"/>
      <c r="BM54" s="74"/>
      <c r="BN54" s="100">
        <v>2035</v>
      </c>
      <c r="BO54" s="83">
        <v>2035</v>
      </c>
      <c r="BP54" s="84"/>
      <c r="BQ54" s="84"/>
      <c r="BR54" s="84"/>
      <c r="BS54" s="103" t="s">
        <v>7240</v>
      </c>
      <c r="BT54" s="86"/>
      <c r="BU54" s="87">
        <f t="shared" si="11"/>
        <v>2035</v>
      </c>
      <c r="BV54" s="563" t="s">
        <v>7241</v>
      </c>
      <c r="BW54" s="564"/>
      <c r="BX54" s="502"/>
      <c r="BY54" s="89"/>
      <c r="BZ54" s="89"/>
      <c r="CA54" s="83"/>
      <c r="CB54" s="565" t="s">
        <v>7242</v>
      </c>
      <c r="CC54" s="91">
        <v>45096</v>
      </c>
    </row>
    <row r="55" spans="1:81" s="92" customFormat="1" ht="20.100000000000001" customHeight="1">
      <c r="A55" s="93">
        <v>45146</v>
      </c>
      <c r="B55" s="123" t="s">
        <v>6730</v>
      </c>
      <c r="C55" s="53" t="s">
        <v>6746</v>
      </c>
      <c r="D55" s="124" t="s">
        <v>31</v>
      </c>
      <c r="E55" s="124" t="s">
        <v>31</v>
      </c>
      <c r="F55" s="124" t="s">
        <v>1561</v>
      </c>
      <c r="G55" s="56"/>
      <c r="H55" s="57">
        <v>1</v>
      </c>
      <c r="I55" s="56"/>
      <c r="J55" s="57">
        <v>296</v>
      </c>
      <c r="K55" s="58">
        <v>0.37986111111111115</v>
      </c>
      <c r="L55" s="59">
        <v>0.52777777777777779</v>
      </c>
      <c r="M55" s="60" t="s">
        <v>7243</v>
      </c>
      <c r="N55" s="61">
        <v>3.55</v>
      </c>
      <c r="O55" s="58">
        <v>0.36458333333333331</v>
      </c>
      <c r="P55" s="59">
        <v>0.53125</v>
      </c>
      <c r="Q55" s="57">
        <v>0</v>
      </c>
      <c r="R55" s="62"/>
      <c r="S55" s="56">
        <v>7.4</v>
      </c>
      <c r="T55" s="140" t="s">
        <v>6763</v>
      </c>
      <c r="U55" s="56">
        <v>1</v>
      </c>
      <c r="V55" s="57"/>
      <c r="W55" s="57"/>
      <c r="X55" s="57"/>
      <c r="Y55" s="57"/>
      <c r="Z55" s="56">
        <f t="shared" si="12"/>
        <v>52</v>
      </c>
      <c r="AA55" s="56"/>
      <c r="AB55" s="125">
        <v>1</v>
      </c>
      <c r="AC55" s="125"/>
      <c r="AD55" s="125">
        <v>1</v>
      </c>
      <c r="AE55" s="126">
        <v>1</v>
      </c>
      <c r="AF55" s="127"/>
      <c r="AG55" s="566" t="s">
        <v>1567</v>
      </c>
      <c r="AH55" s="69" t="s">
        <v>1568</v>
      </c>
      <c r="AI55" s="567" t="s">
        <v>1569</v>
      </c>
      <c r="AJ55" s="63">
        <v>8</v>
      </c>
      <c r="AK55" s="71" t="s">
        <v>7244</v>
      </c>
      <c r="AL55" s="72" t="s">
        <v>6767</v>
      </c>
      <c r="AM55" s="72" t="s">
        <v>6767</v>
      </c>
      <c r="AN55" s="73" t="s">
        <v>7187</v>
      </c>
      <c r="AO55" s="73" t="s">
        <v>7187</v>
      </c>
      <c r="AP55" s="73" t="s">
        <v>7187</v>
      </c>
      <c r="AQ55" s="73" t="s">
        <v>7187</v>
      </c>
      <c r="AR55" s="549" t="s">
        <v>7188</v>
      </c>
      <c r="AS55" s="74"/>
      <c r="AT55" s="523" t="s">
        <v>7185</v>
      </c>
      <c r="AU55" s="498" t="s">
        <v>5965</v>
      </c>
      <c r="AV55" s="568" t="s">
        <v>7147</v>
      </c>
      <c r="AW55" s="262" t="s">
        <v>7245</v>
      </c>
      <c r="AX55" s="548" t="s">
        <v>6421</v>
      </c>
      <c r="AY55" s="576" t="s">
        <v>7147</v>
      </c>
      <c r="AZ55" s="546" t="s">
        <v>6746</v>
      </c>
      <c r="BA55" s="556" t="s">
        <v>7246</v>
      </c>
      <c r="BB55" s="72" t="s">
        <v>7236</v>
      </c>
      <c r="BC55" s="81" t="s">
        <v>6741</v>
      </c>
      <c r="BD55" s="549" t="s">
        <v>7247</v>
      </c>
      <c r="BE55" s="73" t="s">
        <v>7248</v>
      </c>
      <c r="BF55" s="73" t="s">
        <v>7249</v>
      </c>
      <c r="BG55" s="73" t="s">
        <v>7249</v>
      </c>
      <c r="BH55" s="73" t="s">
        <v>7249</v>
      </c>
      <c r="BI55" s="81">
        <v>188</v>
      </c>
      <c r="BJ55" s="482" t="s">
        <v>6790</v>
      </c>
      <c r="BK55" s="482" t="s">
        <v>6790</v>
      </c>
      <c r="BL55" s="81"/>
      <c r="BM55" s="74"/>
      <c r="BN55" s="100">
        <v>3260</v>
      </c>
      <c r="BO55" s="83">
        <v>0</v>
      </c>
      <c r="BP55" s="84">
        <v>0</v>
      </c>
      <c r="BQ55" s="84">
        <v>3260</v>
      </c>
      <c r="BR55" s="84"/>
      <c r="BS55" s="85" t="s">
        <v>6847</v>
      </c>
      <c r="BT55" s="86">
        <v>0</v>
      </c>
      <c r="BU55" s="87">
        <f t="shared" si="11"/>
        <v>3260</v>
      </c>
      <c r="BV55" s="88"/>
      <c r="BW55" s="491"/>
      <c r="BX55" s="89"/>
      <c r="BY55" s="89"/>
      <c r="BZ55" s="89"/>
      <c r="CA55" s="560"/>
      <c r="CB55" s="90" t="s">
        <v>7250</v>
      </c>
      <c r="CC55" s="91">
        <v>44965</v>
      </c>
    </row>
    <row r="56" spans="1:81" s="92" customFormat="1" ht="20.100000000000001" customHeight="1">
      <c r="A56" s="93">
        <v>45147</v>
      </c>
      <c r="B56" s="52" t="s">
        <v>6730</v>
      </c>
      <c r="C56" s="53" t="s">
        <v>6746</v>
      </c>
      <c r="D56" s="94" t="s">
        <v>6924</v>
      </c>
      <c r="E56" s="94" t="s">
        <v>4010</v>
      </c>
      <c r="F56" s="55" t="s">
        <v>4023</v>
      </c>
      <c r="G56" s="56"/>
      <c r="H56" s="57">
        <v>1</v>
      </c>
      <c r="I56" s="56"/>
      <c r="J56" s="57">
        <v>150</v>
      </c>
      <c r="K56" s="58">
        <v>0.5</v>
      </c>
      <c r="L56" s="59">
        <v>0.64583333333333337</v>
      </c>
      <c r="M56" s="60" t="s">
        <v>7251</v>
      </c>
      <c r="N56" s="61">
        <v>3.5</v>
      </c>
      <c r="O56" s="58">
        <v>0.4861111111111111</v>
      </c>
      <c r="P56" s="59">
        <v>0.64930555555555558</v>
      </c>
      <c r="Q56" s="57">
        <v>0</v>
      </c>
      <c r="R56" s="62"/>
      <c r="S56" s="56">
        <v>3.75</v>
      </c>
      <c r="T56" s="63" t="s">
        <v>6763</v>
      </c>
      <c r="U56" s="56"/>
      <c r="V56" s="57">
        <v>1</v>
      </c>
      <c r="W56" s="57"/>
      <c r="X56" s="57"/>
      <c r="Y56" s="57"/>
      <c r="Z56" s="56">
        <f>SUM(Z55+1)</f>
        <v>53</v>
      </c>
      <c r="AA56" s="56"/>
      <c r="AB56" s="65">
        <v>1</v>
      </c>
      <c r="AC56" s="66"/>
      <c r="AD56" s="66">
        <v>1</v>
      </c>
      <c r="AE56" s="65"/>
      <c r="AF56" s="67"/>
      <c r="AG56" s="68" t="s">
        <v>4028</v>
      </c>
      <c r="AH56" s="496" t="s">
        <v>4029</v>
      </c>
      <c r="AI56" s="70" t="s">
        <v>7252</v>
      </c>
      <c r="AJ56" s="63"/>
      <c r="AK56" s="71" t="s">
        <v>7253</v>
      </c>
      <c r="AL56" s="72" t="s">
        <v>6753</v>
      </c>
      <c r="AM56" s="72" t="s">
        <v>6753</v>
      </c>
      <c r="AN56" s="259" t="s">
        <v>7254</v>
      </c>
      <c r="AO56" s="73" t="s">
        <v>7194</v>
      </c>
      <c r="AP56" s="73" t="s">
        <v>7194</v>
      </c>
      <c r="AQ56" s="73" t="s">
        <v>7194</v>
      </c>
      <c r="AR56" s="73" t="s">
        <v>7255</v>
      </c>
      <c r="AS56" s="74"/>
      <c r="AT56" s="523" t="s">
        <v>7185</v>
      </c>
      <c r="AU56" s="498" t="s">
        <v>5965</v>
      </c>
      <c r="AV56" s="568" t="s">
        <v>7147</v>
      </c>
      <c r="AW56" s="264" t="s">
        <v>7256</v>
      </c>
      <c r="AX56" s="548" t="s">
        <v>6421</v>
      </c>
      <c r="AY56" s="576" t="s">
        <v>7147</v>
      </c>
      <c r="AZ56" s="546" t="s">
        <v>7157</v>
      </c>
      <c r="BA56" s="547" t="s">
        <v>7257</v>
      </c>
      <c r="BB56" s="72" t="s">
        <v>7236</v>
      </c>
      <c r="BC56" s="81" t="s">
        <v>6741</v>
      </c>
      <c r="BD56" s="549" t="s">
        <v>7247</v>
      </c>
      <c r="BE56" s="73" t="s">
        <v>7258</v>
      </c>
      <c r="BF56" s="73" t="s">
        <v>7249</v>
      </c>
      <c r="BG56" s="73" t="s">
        <v>7249</v>
      </c>
      <c r="BH56" s="73" t="s">
        <v>7249</v>
      </c>
      <c r="BI56" s="81">
        <v>117</v>
      </c>
      <c r="BJ56" s="482" t="s">
        <v>6790</v>
      </c>
      <c r="BK56" s="482" t="s">
        <v>6790</v>
      </c>
      <c r="BL56" s="81"/>
      <c r="BM56" s="74"/>
      <c r="BN56" s="100">
        <v>2119</v>
      </c>
      <c r="BO56" s="83">
        <v>0</v>
      </c>
      <c r="BP56" s="84">
        <v>0</v>
      </c>
      <c r="BQ56" s="84">
        <v>2119</v>
      </c>
      <c r="BR56" s="84"/>
      <c r="BS56" s="85" t="s">
        <v>6933</v>
      </c>
      <c r="BT56" s="86">
        <v>0</v>
      </c>
      <c r="BU56" s="87">
        <f t="shared" si="11"/>
        <v>2119</v>
      </c>
      <c r="BV56" s="517"/>
      <c r="BW56" s="89" t="s">
        <v>6934</v>
      </c>
      <c r="BX56" s="89"/>
      <c r="BY56" s="89"/>
      <c r="BZ56" s="89"/>
      <c r="CA56" s="83"/>
      <c r="CB56" s="90"/>
      <c r="CC56" s="91">
        <v>44909</v>
      </c>
    </row>
    <row r="57" spans="1:81" s="92" customFormat="1" ht="20.100000000000001" customHeight="1">
      <c r="A57" s="93">
        <v>45152</v>
      </c>
      <c r="B57" s="52" t="s">
        <v>6730</v>
      </c>
      <c r="C57" s="53" t="s">
        <v>6746</v>
      </c>
      <c r="D57" s="94" t="s">
        <v>6924</v>
      </c>
      <c r="E57" s="94" t="s">
        <v>4010</v>
      </c>
      <c r="F57" s="55" t="s">
        <v>4005</v>
      </c>
      <c r="G57" s="56"/>
      <c r="H57" s="57">
        <v>1</v>
      </c>
      <c r="I57" s="56"/>
      <c r="J57" s="57">
        <v>75</v>
      </c>
      <c r="K57" s="58">
        <v>0.36458333333333331</v>
      </c>
      <c r="L57" s="59">
        <v>0.5</v>
      </c>
      <c r="M57" s="60" t="s">
        <v>6977</v>
      </c>
      <c r="N57" s="61">
        <v>3.25</v>
      </c>
      <c r="O57" s="58">
        <v>0.35069444444444442</v>
      </c>
      <c r="P57" s="59">
        <v>0.50347222222222221</v>
      </c>
      <c r="Q57" s="57">
        <v>0</v>
      </c>
      <c r="R57" s="62"/>
      <c r="S57" s="56">
        <v>1.875</v>
      </c>
      <c r="T57" s="63"/>
      <c r="U57" s="56">
        <v>1</v>
      </c>
      <c r="V57" s="57"/>
      <c r="W57" s="57"/>
      <c r="X57" s="57"/>
      <c r="Y57" s="57"/>
      <c r="Z57" s="56">
        <f t="shared" ref="Z57:Z68" si="13">SUM(Z56+1)</f>
        <v>54</v>
      </c>
      <c r="AA57" s="56"/>
      <c r="AB57" s="65">
        <v>1</v>
      </c>
      <c r="AC57" s="66"/>
      <c r="AD57" s="66">
        <v>1</v>
      </c>
      <c r="AE57" s="65">
        <v>1</v>
      </c>
      <c r="AF57" s="67"/>
      <c r="AG57" s="68" t="s">
        <v>7259</v>
      </c>
      <c r="AH57" s="496" t="s">
        <v>4012</v>
      </c>
      <c r="AI57" s="70" t="s">
        <v>7260</v>
      </c>
      <c r="AJ57" s="63">
        <v>2</v>
      </c>
      <c r="AK57" s="71" t="s">
        <v>7261</v>
      </c>
      <c r="AL57" s="72" t="s">
        <v>6753</v>
      </c>
      <c r="AM57" s="72" t="s">
        <v>6753</v>
      </c>
      <c r="AN57" s="72" t="s">
        <v>6928</v>
      </c>
      <c r="AO57" s="72" t="s">
        <v>6928</v>
      </c>
      <c r="AP57" s="73" t="s">
        <v>7255</v>
      </c>
      <c r="AQ57" s="73" t="s">
        <v>7255</v>
      </c>
      <c r="AR57" s="73" t="s">
        <v>7236</v>
      </c>
      <c r="AS57" s="526"/>
      <c r="AT57" s="523" t="s">
        <v>7185</v>
      </c>
      <c r="AU57" s="498" t="s">
        <v>5965</v>
      </c>
      <c r="AV57" s="568" t="s">
        <v>7147</v>
      </c>
      <c r="AW57" s="569" t="s">
        <v>7262</v>
      </c>
      <c r="AX57" s="76"/>
      <c r="AY57" s="576" t="s">
        <v>7146</v>
      </c>
      <c r="AZ57" s="80" t="s">
        <v>7157</v>
      </c>
      <c r="BA57" s="556" t="s">
        <v>7263</v>
      </c>
      <c r="BB57" s="556" t="s">
        <v>7264</v>
      </c>
      <c r="BC57" s="81" t="s">
        <v>6741</v>
      </c>
      <c r="BD57" s="73" t="s">
        <v>7210</v>
      </c>
      <c r="BE57" s="73" t="s">
        <v>7239</v>
      </c>
      <c r="BF57" s="73" t="s">
        <v>7265</v>
      </c>
      <c r="BG57" s="73" t="s">
        <v>7265</v>
      </c>
      <c r="BH57" s="73" t="s">
        <v>7265</v>
      </c>
      <c r="BI57" s="81">
        <v>60</v>
      </c>
      <c r="BJ57" s="482" t="s">
        <v>6790</v>
      </c>
      <c r="BK57" s="482" t="s">
        <v>6790</v>
      </c>
      <c r="BL57" s="81"/>
      <c r="BM57" s="74"/>
      <c r="BN57" s="100">
        <v>1380</v>
      </c>
      <c r="BO57" s="83">
        <v>0</v>
      </c>
      <c r="BP57" s="84">
        <v>0</v>
      </c>
      <c r="BQ57" s="84">
        <v>1380</v>
      </c>
      <c r="BR57" s="84"/>
      <c r="BS57" s="85" t="s">
        <v>6847</v>
      </c>
      <c r="BT57" s="86"/>
      <c r="BU57" s="87">
        <f t="shared" si="11"/>
        <v>1380</v>
      </c>
      <c r="BV57" s="517"/>
      <c r="BW57" s="89" t="s">
        <v>6934</v>
      </c>
      <c r="BX57" s="89"/>
      <c r="BY57" s="89"/>
      <c r="BZ57" s="89"/>
      <c r="CA57" s="90"/>
      <c r="CB57" s="90" t="s">
        <v>6780</v>
      </c>
      <c r="CC57" s="91">
        <v>44889</v>
      </c>
    </row>
    <row r="58" spans="1:81" s="92" customFormat="1" ht="20.100000000000001" customHeight="1">
      <c r="A58" s="93">
        <v>45153</v>
      </c>
      <c r="B58" s="52" t="s">
        <v>6730</v>
      </c>
      <c r="C58" s="570" t="s">
        <v>6746</v>
      </c>
      <c r="D58" s="94" t="s">
        <v>26</v>
      </c>
      <c r="E58" s="94" t="s">
        <v>7266</v>
      </c>
      <c r="F58" s="55" t="s">
        <v>3941</v>
      </c>
      <c r="G58" s="56">
        <v>1</v>
      </c>
      <c r="H58" s="57"/>
      <c r="I58" s="56">
        <v>200</v>
      </c>
      <c r="J58" s="57"/>
      <c r="K58" s="58">
        <v>0.45833333333333331</v>
      </c>
      <c r="L58" s="59">
        <v>0.59027777777777779</v>
      </c>
      <c r="M58" s="60" t="s">
        <v>6936</v>
      </c>
      <c r="N58" s="61">
        <v>3.17</v>
      </c>
      <c r="O58" s="58">
        <v>0.39583333333333331</v>
      </c>
      <c r="P58" s="59">
        <v>0.64236111111111105</v>
      </c>
      <c r="Q58" s="57">
        <v>30</v>
      </c>
      <c r="R58" s="62"/>
      <c r="S58" s="56">
        <v>5</v>
      </c>
      <c r="T58" s="63" t="s">
        <v>6763</v>
      </c>
      <c r="U58" s="56">
        <v>1</v>
      </c>
      <c r="V58" s="57"/>
      <c r="W58" s="57"/>
      <c r="X58" s="57"/>
      <c r="Y58" s="57"/>
      <c r="Z58" s="56">
        <f t="shared" si="13"/>
        <v>55</v>
      </c>
      <c r="AA58" s="56"/>
      <c r="AB58" s="65">
        <v>1</v>
      </c>
      <c r="AC58" s="66"/>
      <c r="AD58" s="66"/>
      <c r="AE58" s="65">
        <v>1</v>
      </c>
      <c r="AF58" s="67"/>
      <c r="AG58" s="68" t="s">
        <v>3947</v>
      </c>
      <c r="AH58" s="69" t="s">
        <v>3948</v>
      </c>
      <c r="AI58" s="70" t="s">
        <v>3942</v>
      </c>
      <c r="AJ58" s="63">
        <v>7</v>
      </c>
      <c r="AK58" s="71" t="s">
        <v>7267</v>
      </c>
      <c r="AL58" s="72" t="s">
        <v>6792</v>
      </c>
      <c r="AM58" s="72" t="s">
        <v>6792</v>
      </c>
      <c r="AN58" s="73" t="s">
        <v>7188</v>
      </c>
      <c r="AO58" s="549"/>
      <c r="AP58" s="73" t="s">
        <v>7189</v>
      </c>
      <c r="AQ58" s="73" t="s">
        <v>7189</v>
      </c>
      <c r="AR58" s="73" t="s">
        <v>7236</v>
      </c>
      <c r="AS58" s="74"/>
      <c r="AT58" s="571" t="s">
        <v>7268</v>
      </c>
      <c r="AU58" s="76"/>
      <c r="AV58" s="572" t="s">
        <v>7146</v>
      </c>
      <c r="AW58" s="573" t="s">
        <v>7262</v>
      </c>
      <c r="AX58" s="76"/>
      <c r="AY58" s="576" t="s">
        <v>7146</v>
      </c>
      <c r="AZ58" s="546" t="s">
        <v>5444</v>
      </c>
      <c r="BA58" s="556" t="s">
        <v>7269</v>
      </c>
      <c r="BB58" s="556" t="s">
        <v>7264</v>
      </c>
      <c r="BC58" s="556" t="s">
        <v>7269</v>
      </c>
      <c r="BD58" s="73" t="s">
        <v>7210</v>
      </c>
      <c r="BE58" s="73" t="s">
        <v>7270</v>
      </c>
      <c r="BF58" s="73" t="s">
        <v>7265</v>
      </c>
      <c r="BG58" s="73" t="s">
        <v>7265</v>
      </c>
      <c r="BH58" s="73" t="s">
        <v>7265</v>
      </c>
      <c r="BI58" s="81">
        <v>62</v>
      </c>
      <c r="BJ58" s="482" t="s">
        <v>6790</v>
      </c>
      <c r="BK58" s="482" t="s">
        <v>6790</v>
      </c>
      <c r="BL58" s="81"/>
      <c r="BM58" s="74"/>
      <c r="BN58" s="100">
        <v>1300</v>
      </c>
      <c r="BO58" s="83">
        <v>350</v>
      </c>
      <c r="BP58" s="84">
        <v>0</v>
      </c>
      <c r="BQ58" s="84">
        <v>0</v>
      </c>
      <c r="BR58" s="84">
        <v>950</v>
      </c>
      <c r="BS58" s="85" t="s">
        <v>7271</v>
      </c>
      <c r="BT58" s="86">
        <v>50</v>
      </c>
      <c r="BU58" s="87">
        <f t="shared" si="11"/>
        <v>1250</v>
      </c>
      <c r="BV58" s="517" t="s">
        <v>7272</v>
      </c>
      <c r="BW58" s="89"/>
      <c r="BX58" s="89"/>
      <c r="BY58" s="89"/>
      <c r="BZ58" s="89"/>
      <c r="CA58" s="83"/>
      <c r="CB58" s="90" t="s">
        <v>7273</v>
      </c>
      <c r="CC58" s="91">
        <v>44889</v>
      </c>
    </row>
    <row r="59" spans="1:81" s="92" customFormat="1" ht="20.100000000000001" customHeight="1">
      <c r="A59" s="93">
        <v>45159</v>
      </c>
      <c r="B59" s="52" t="s">
        <v>6730</v>
      </c>
      <c r="C59" s="550" t="s">
        <v>5444</v>
      </c>
      <c r="D59" s="94" t="s">
        <v>47</v>
      </c>
      <c r="E59" s="94" t="s">
        <v>2494</v>
      </c>
      <c r="F59" s="55" t="s">
        <v>2489</v>
      </c>
      <c r="G59" s="56"/>
      <c r="H59" s="57">
        <v>1</v>
      </c>
      <c r="I59" s="56"/>
      <c r="J59" s="57">
        <v>250</v>
      </c>
      <c r="K59" s="58">
        <v>0.3611111111111111</v>
      </c>
      <c r="L59" s="59">
        <v>0.48958333333333331</v>
      </c>
      <c r="M59" s="60" t="s">
        <v>6947</v>
      </c>
      <c r="N59" s="61">
        <v>3.08</v>
      </c>
      <c r="O59" s="58"/>
      <c r="P59" s="59"/>
      <c r="Q59" s="57"/>
      <c r="R59" s="62"/>
      <c r="S59" s="56">
        <v>7</v>
      </c>
      <c r="T59" s="63"/>
      <c r="U59" s="56">
        <v>1</v>
      </c>
      <c r="V59" s="57"/>
      <c r="W59" s="57"/>
      <c r="X59" s="57"/>
      <c r="Y59" s="57"/>
      <c r="Z59" s="56">
        <f t="shared" si="13"/>
        <v>56</v>
      </c>
      <c r="AA59" s="56"/>
      <c r="AB59" s="65">
        <v>1</v>
      </c>
      <c r="AC59" s="66"/>
      <c r="AD59" s="66">
        <v>1</v>
      </c>
      <c r="AE59" s="65"/>
      <c r="AF59" s="67"/>
      <c r="AG59" s="68" t="s">
        <v>2495</v>
      </c>
      <c r="AH59" s="554" t="s">
        <v>2496</v>
      </c>
      <c r="AI59" s="70" t="s">
        <v>7274</v>
      </c>
      <c r="AJ59" s="63">
        <v>7</v>
      </c>
      <c r="AK59" s="71" t="s">
        <v>7275</v>
      </c>
      <c r="AL59" s="72" t="s">
        <v>7094</v>
      </c>
      <c r="AM59" s="72" t="s">
        <v>6854</v>
      </c>
      <c r="AN59" s="73" t="s">
        <v>7276</v>
      </c>
      <c r="AO59" s="73"/>
      <c r="AP59" s="73" t="s">
        <v>7276</v>
      </c>
      <c r="AQ59" s="73" t="s">
        <v>7276</v>
      </c>
      <c r="AR59" s="73" t="s">
        <v>7277</v>
      </c>
      <c r="AS59" s="74"/>
      <c r="AT59" s="575" t="s">
        <v>7278</v>
      </c>
      <c r="AU59" s="76"/>
      <c r="AV59" s="576" t="s">
        <v>7147</v>
      </c>
      <c r="AW59" s="264" t="s">
        <v>7034</v>
      </c>
      <c r="AX59" s="76"/>
      <c r="AY59" s="576" t="s">
        <v>7147</v>
      </c>
      <c r="AZ59" s="546" t="s">
        <v>6746</v>
      </c>
      <c r="BA59" s="556" t="s">
        <v>7279</v>
      </c>
      <c r="BB59" s="556" t="s">
        <v>7280</v>
      </c>
      <c r="BC59" s="81" t="s">
        <v>6741</v>
      </c>
      <c r="BD59" s="73" t="s">
        <v>7281</v>
      </c>
      <c r="BE59" s="73" t="s">
        <v>7282</v>
      </c>
      <c r="BF59" s="73" t="s">
        <v>7282</v>
      </c>
      <c r="BG59" s="73" t="s">
        <v>7282</v>
      </c>
      <c r="BH59" s="73" t="s">
        <v>7094</v>
      </c>
      <c r="BI59" s="81">
        <v>189</v>
      </c>
      <c r="BJ59" s="482" t="s">
        <v>6790</v>
      </c>
      <c r="BK59" s="295" t="s">
        <v>6735</v>
      </c>
      <c r="BL59" s="81"/>
      <c r="BM59" s="74"/>
      <c r="BN59" s="100">
        <v>2560</v>
      </c>
      <c r="BO59" s="83">
        <v>0</v>
      </c>
      <c r="BP59" s="84">
        <v>0</v>
      </c>
      <c r="BQ59" s="84">
        <v>2560</v>
      </c>
      <c r="BR59" s="84">
        <v>0</v>
      </c>
      <c r="BS59" s="577" t="s">
        <v>7283</v>
      </c>
      <c r="BT59" s="86"/>
      <c r="BU59" s="87">
        <f t="shared" si="11"/>
        <v>2560</v>
      </c>
      <c r="BV59" s="517"/>
      <c r="BW59" s="1954" t="s">
        <v>6761</v>
      </c>
      <c r="BX59" s="89"/>
      <c r="BY59" s="89"/>
      <c r="BZ59" s="89"/>
      <c r="CA59" s="83"/>
      <c r="CB59" s="90"/>
      <c r="CC59" s="91">
        <v>45012</v>
      </c>
    </row>
    <row r="60" spans="1:81" s="92" customFormat="1" ht="20.100000000000001" customHeight="1">
      <c r="A60" s="93">
        <v>45160</v>
      </c>
      <c r="B60" s="52" t="s">
        <v>6730</v>
      </c>
      <c r="C60" s="550" t="s">
        <v>5444</v>
      </c>
      <c r="D60" s="94" t="s">
        <v>59</v>
      </c>
      <c r="E60" s="94" t="s">
        <v>5063</v>
      </c>
      <c r="F60" s="578" t="s">
        <v>5115</v>
      </c>
      <c r="G60" s="67"/>
      <c r="H60" s="57">
        <v>1</v>
      </c>
      <c r="I60" s="56"/>
      <c r="J60" s="579">
        <v>229</v>
      </c>
      <c r="K60" s="58">
        <v>0.37708333333333338</v>
      </c>
      <c r="L60" s="59">
        <v>0.47916666666666669</v>
      </c>
      <c r="M60" s="60" t="s">
        <v>7284</v>
      </c>
      <c r="N60" s="61">
        <v>2.4500000000000002</v>
      </c>
      <c r="O60" s="58">
        <v>0.3611111111111111</v>
      </c>
      <c r="P60" s="59">
        <v>0.4826388888888889</v>
      </c>
      <c r="Q60" s="57">
        <v>0</v>
      </c>
      <c r="R60" s="62">
        <v>2.92</v>
      </c>
      <c r="S60" s="56">
        <v>5.7249999999999996</v>
      </c>
      <c r="T60" s="63" t="s">
        <v>6763</v>
      </c>
      <c r="U60" s="56">
        <v>1</v>
      </c>
      <c r="V60" s="57"/>
      <c r="W60" s="57"/>
      <c r="X60" s="57"/>
      <c r="Y60" s="57"/>
      <c r="Z60" s="56">
        <f t="shared" si="13"/>
        <v>57</v>
      </c>
      <c r="AA60" s="56"/>
      <c r="AB60" s="65">
        <v>1</v>
      </c>
      <c r="AC60" s="66"/>
      <c r="AD60" s="66"/>
      <c r="AE60" s="65">
        <v>1</v>
      </c>
      <c r="AF60" s="67"/>
      <c r="AG60" s="495" t="s">
        <v>5120</v>
      </c>
      <c r="AH60" s="69" t="s">
        <v>5121</v>
      </c>
      <c r="AI60" s="580" t="s">
        <v>5122</v>
      </c>
      <c r="AJ60" s="63"/>
      <c r="AK60" s="71" t="s">
        <v>7285</v>
      </c>
      <c r="AL60" s="72" t="s">
        <v>6851</v>
      </c>
      <c r="AM60" s="73" t="s">
        <v>7286</v>
      </c>
      <c r="AN60" s="73" t="s">
        <v>7287</v>
      </c>
      <c r="AO60" s="73"/>
      <c r="AP60" s="73" t="s">
        <v>7202</v>
      </c>
      <c r="AQ60" s="73" t="s">
        <v>7202</v>
      </c>
      <c r="AR60" s="73" t="s">
        <v>7288</v>
      </c>
      <c r="AS60" s="74"/>
      <c r="AT60" s="581" t="s">
        <v>7289</v>
      </c>
      <c r="AU60" s="76"/>
      <c r="AV60" s="582" t="s">
        <v>7147</v>
      </c>
      <c r="AW60" s="264" t="s">
        <v>7034</v>
      </c>
      <c r="AX60" s="76"/>
      <c r="AY60" s="576" t="s">
        <v>7147</v>
      </c>
      <c r="AZ60" s="546" t="s">
        <v>6746</v>
      </c>
      <c r="BA60" s="556" t="s">
        <v>7279</v>
      </c>
      <c r="BB60" s="556" t="s">
        <v>7290</v>
      </c>
      <c r="BC60" s="81" t="s">
        <v>6741</v>
      </c>
      <c r="BD60" s="73" t="s">
        <v>7291</v>
      </c>
      <c r="BE60" s="73" t="s">
        <v>7292</v>
      </c>
      <c r="BF60" s="73" t="s">
        <v>7292</v>
      </c>
      <c r="BG60" s="73" t="s">
        <v>7292</v>
      </c>
      <c r="BH60" s="73" t="s">
        <v>7094</v>
      </c>
      <c r="BI60" s="81">
        <v>125</v>
      </c>
      <c r="BJ60" s="482" t="s">
        <v>6790</v>
      </c>
      <c r="BK60" s="482" t="s">
        <v>6790</v>
      </c>
      <c r="BL60" s="81"/>
      <c r="BM60" s="74"/>
      <c r="BN60" s="100">
        <v>3118</v>
      </c>
      <c r="BO60" s="83">
        <v>400</v>
      </c>
      <c r="BP60" s="84">
        <f>2718-600</f>
        <v>2118</v>
      </c>
      <c r="BQ60" s="84">
        <v>600</v>
      </c>
      <c r="BR60" s="84"/>
      <c r="BS60" s="85" t="s">
        <v>7231</v>
      </c>
      <c r="BT60" s="86">
        <v>0</v>
      </c>
      <c r="BU60" s="87">
        <f t="shared" si="11"/>
        <v>3118</v>
      </c>
      <c r="BV60" s="88"/>
      <c r="BW60" s="89"/>
      <c r="BX60" s="89"/>
      <c r="BY60" s="89"/>
      <c r="BZ60" s="89"/>
      <c r="CA60" s="560"/>
      <c r="CB60" s="90"/>
      <c r="CC60" s="91">
        <v>44874</v>
      </c>
    </row>
    <row r="61" spans="1:81" s="92" customFormat="1" ht="20.100000000000001" customHeight="1">
      <c r="A61" s="93">
        <v>45166</v>
      </c>
      <c r="B61" s="52" t="s">
        <v>6730</v>
      </c>
      <c r="C61" s="550" t="s">
        <v>6746</v>
      </c>
      <c r="D61" s="583" t="s">
        <v>22</v>
      </c>
      <c r="E61" s="584" t="s">
        <v>3611</v>
      </c>
      <c r="F61" s="360" t="s">
        <v>3620</v>
      </c>
      <c r="G61" s="56">
        <v>1</v>
      </c>
      <c r="H61" s="57"/>
      <c r="I61" s="56">
        <v>67</v>
      </c>
      <c r="J61" s="57"/>
      <c r="K61" s="58">
        <v>0.47916666666666669</v>
      </c>
      <c r="L61" s="59">
        <v>0.62847222222222221</v>
      </c>
      <c r="M61" s="60" t="s">
        <v>7140</v>
      </c>
      <c r="N61" s="61">
        <v>3.58</v>
      </c>
      <c r="O61" s="58">
        <v>0.29166666666666669</v>
      </c>
      <c r="P61" s="59" t="s">
        <v>7293</v>
      </c>
      <c r="Q61" s="57">
        <v>30</v>
      </c>
      <c r="R61" s="62"/>
      <c r="S61" s="56">
        <v>2</v>
      </c>
      <c r="T61" s="63" t="s">
        <v>6763</v>
      </c>
      <c r="U61" s="56">
        <v>1</v>
      </c>
      <c r="V61" s="57"/>
      <c r="W61" s="57"/>
      <c r="X61" s="57"/>
      <c r="Y61" s="57"/>
      <c r="Z61" s="56">
        <f t="shared" si="13"/>
        <v>58</v>
      </c>
      <c r="AA61" s="56"/>
      <c r="AB61" s="65">
        <v>1</v>
      </c>
      <c r="AC61" s="66"/>
      <c r="AD61" s="66">
        <v>1</v>
      </c>
      <c r="AE61" s="65"/>
      <c r="AF61" s="67">
        <v>1</v>
      </c>
      <c r="AG61" s="141" t="s">
        <v>3625</v>
      </c>
      <c r="AH61" s="554" t="s">
        <v>7294</v>
      </c>
      <c r="AI61" s="567" t="s">
        <v>3621</v>
      </c>
      <c r="AJ61" s="63">
        <v>2</v>
      </c>
      <c r="AK61" s="71" t="s">
        <v>7295</v>
      </c>
      <c r="AL61" s="72" t="s">
        <v>7296</v>
      </c>
      <c r="AM61" s="72" t="s">
        <v>7296</v>
      </c>
      <c r="AN61" s="259" t="s">
        <v>7297</v>
      </c>
      <c r="AO61" s="73"/>
      <c r="AP61" s="73" t="s">
        <v>7236</v>
      </c>
      <c r="AQ61" s="73" t="s">
        <v>7264</v>
      </c>
      <c r="AR61" s="73" t="s">
        <v>7248</v>
      </c>
      <c r="AS61" s="74"/>
      <c r="AT61" s="585" t="s">
        <v>7298</v>
      </c>
      <c r="AU61" s="76"/>
      <c r="AV61" s="582" t="s">
        <v>7147</v>
      </c>
      <c r="AW61" s="586" t="s">
        <v>7299</v>
      </c>
      <c r="AX61" s="76"/>
      <c r="AY61" s="576" t="s">
        <v>7146</v>
      </c>
      <c r="AZ61" s="546" t="s">
        <v>5444</v>
      </c>
      <c r="BA61" s="556" t="s">
        <v>7300</v>
      </c>
      <c r="BB61" s="556" t="s">
        <v>7265</v>
      </c>
      <c r="BC61" s="556" t="s">
        <v>7300</v>
      </c>
      <c r="BD61" s="73" t="s">
        <v>7301</v>
      </c>
      <c r="BE61" s="73" t="s">
        <v>7238</v>
      </c>
      <c r="BF61" s="73" t="s">
        <v>7302</v>
      </c>
      <c r="BG61" s="73" t="s">
        <v>7302</v>
      </c>
      <c r="BH61" s="73" t="s">
        <v>7302</v>
      </c>
      <c r="BI61" s="81">
        <v>38</v>
      </c>
      <c r="BJ61" s="482" t="s">
        <v>6790</v>
      </c>
      <c r="BK61" s="482" t="s">
        <v>6790</v>
      </c>
      <c r="BL61" s="81">
        <v>1</v>
      </c>
      <c r="BM61" s="74"/>
      <c r="BN61" s="100">
        <v>2595</v>
      </c>
      <c r="BO61" s="83">
        <v>350</v>
      </c>
      <c r="BP61" s="84">
        <v>2195</v>
      </c>
      <c r="BQ61" s="84"/>
      <c r="BR61" s="84"/>
      <c r="BS61" s="587" t="s">
        <v>7303</v>
      </c>
      <c r="BT61" s="86">
        <v>50</v>
      </c>
      <c r="BU61" s="87">
        <f t="shared" si="11"/>
        <v>2495</v>
      </c>
      <c r="BV61" s="588" t="s">
        <v>7304</v>
      </c>
      <c r="BW61" s="502"/>
      <c r="BX61" s="89"/>
      <c r="BY61" s="89"/>
      <c r="BZ61" s="89"/>
      <c r="CA61" s="560"/>
      <c r="CB61" s="90"/>
      <c r="CC61" s="91">
        <v>45069</v>
      </c>
    </row>
    <row r="62" spans="1:81" s="92" customFormat="1" ht="20.100000000000001" customHeight="1">
      <c r="A62" s="93">
        <v>45166</v>
      </c>
      <c r="B62" s="589" t="s">
        <v>6730</v>
      </c>
      <c r="C62" s="590" t="s">
        <v>6746</v>
      </c>
      <c r="D62" s="591" t="s">
        <v>56</v>
      </c>
      <c r="E62" s="124" t="s">
        <v>56</v>
      </c>
      <c r="F62" s="592" t="s">
        <v>4913</v>
      </c>
      <c r="G62" s="67"/>
      <c r="H62" s="57">
        <v>1</v>
      </c>
      <c r="I62" s="56"/>
      <c r="J62" s="57">
        <v>100</v>
      </c>
      <c r="K62" s="58">
        <v>0.375</v>
      </c>
      <c r="L62" s="59">
        <v>0.4826388888888889</v>
      </c>
      <c r="M62" s="60" t="s">
        <v>7305</v>
      </c>
      <c r="N62" s="61">
        <v>2.58</v>
      </c>
      <c r="O62" s="58">
        <v>0.3611111111111111</v>
      </c>
      <c r="P62" s="59">
        <v>0.4861111111111111</v>
      </c>
      <c r="Q62" s="57">
        <v>0</v>
      </c>
      <c r="R62" s="62"/>
      <c r="S62" s="56">
        <v>3</v>
      </c>
      <c r="T62" s="63" t="s">
        <v>6763</v>
      </c>
      <c r="U62" s="56">
        <v>1</v>
      </c>
      <c r="V62" s="57"/>
      <c r="W62" s="57"/>
      <c r="X62" s="57"/>
      <c r="Y62" s="57"/>
      <c r="Z62" s="56">
        <f t="shared" si="13"/>
        <v>59</v>
      </c>
      <c r="AA62" s="56"/>
      <c r="AB62" s="65">
        <v>1</v>
      </c>
      <c r="AC62" s="66"/>
      <c r="AD62" s="66"/>
      <c r="AE62" s="65">
        <v>1</v>
      </c>
      <c r="AF62" s="67"/>
      <c r="AG62" s="593" t="s">
        <v>7306</v>
      </c>
      <c r="AH62" s="69" t="s">
        <v>7307</v>
      </c>
      <c r="AI62" s="594" t="s">
        <v>7308</v>
      </c>
      <c r="AJ62" s="63">
        <v>3</v>
      </c>
      <c r="AK62" s="71" t="s">
        <v>7309</v>
      </c>
      <c r="AL62" s="72" t="s">
        <v>7210</v>
      </c>
      <c r="AM62" s="72" t="s">
        <v>7210</v>
      </c>
      <c r="AN62" s="595" t="s">
        <v>7310</v>
      </c>
      <c r="AO62" s="73"/>
      <c r="AP62" s="73" t="s">
        <v>7210</v>
      </c>
      <c r="AQ62" s="73" t="s">
        <v>7210</v>
      </c>
      <c r="AR62" s="73" t="s">
        <v>7210</v>
      </c>
      <c r="AS62" s="74"/>
      <c r="AT62" s="585" t="s">
        <v>7311</v>
      </c>
      <c r="AU62" s="498" t="s">
        <v>5867</v>
      </c>
      <c r="AV62" s="576" t="s">
        <v>7147</v>
      </c>
      <c r="AW62" s="596" t="s">
        <v>7312</v>
      </c>
      <c r="AX62" s="548"/>
      <c r="AY62" s="576" t="s">
        <v>7146</v>
      </c>
      <c r="AZ62" s="546" t="s">
        <v>6746</v>
      </c>
      <c r="BA62" s="556" t="s">
        <v>7300</v>
      </c>
      <c r="BB62" s="556" t="s">
        <v>7265</v>
      </c>
      <c r="BC62" s="597" t="s">
        <v>6741</v>
      </c>
      <c r="BD62" s="73" t="s">
        <v>7301</v>
      </c>
      <c r="BE62" s="73" t="s">
        <v>7313</v>
      </c>
      <c r="BF62" s="73" t="s">
        <v>7302</v>
      </c>
      <c r="BG62" s="73" t="s">
        <v>7302</v>
      </c>
      <c r="BH62" s="73" t="s">
        <v>7302</v>
      </c>
      <c r="BI62" s="81">
        <v>53</v>
      </c>
      <c r="BJ62" s="482" t="s">
        <v>6790</v>
      </c>
      <c r="BK62" s="482" t="s">
        <v>6790</v>
      </c>
      <c r="BL62" s="81"/>
      <c r="BM62" s="74">
        <v>1</v>
      </c>
      <c r="BN62" s="100">
        <v>1765</v>
      </c>
      <c r="BO62" s="83">
        <v>1715</v>
      </c>
      <c r="BP62" s="84"/>
      <c r="BQ62" s="84"/>
      <c r="BR62" s="84"/>
      <c r="BS62" s="598" t="s">
        <v>7314</v>
      </c>
      <c r="BT62" s="86">
        <v>50</v>
      </c>
      <c r="BU62" s="87">
        <f t="shared" si="11"/>
        <v>1665</v>
      </c>
      <c r="BV62" s="599" t="s">
        <v>7315</v>
      </c>
      <c r="BW62" s="502"/>
      <c r="BX62" s="89"/>
      <c r="BY62" s="89"/>
      <c r="BZ62" s="89"/>
      <c r="CA62" s="560"/>
      <c r="CB62" s="90"/>
      <c r="CC62" s="91">
        <v>45147</v>
      </c>
    </row>
    <row r="63" spans="1:81" s="92" customFormat="1" ht="20.100000000000001" customHeight="1">
      <c r="A63" s="93">
        <v>45167</v>
      </c>
      <c r="B63" s="52" t="s">
        <v>6730</v>
      </c>
      <c r="C63" s="600" t="s">
        <v>6746</v>
      </c>
      <c r="D63" s="112" t="s">
        <v>6924</v>
      </c>
      <c r="E63" s="460" t="s">
        <v>3962</v>
      </c>
      <c r="F63" s="54" t="s">
        <v>4040</v>
      </c>
      <c r="G63" s="56"/>
      <c r="H63" s="57">
        <v>1</v>
      </c>
      <c r="I63" s="56"/>
      <c r="J63" s="57">
        <v>100</v>
      </c>
      <c r="K63" s="58">
        <v>0.375</v>
      </c>
      <c r="L63" s="59">
        <v>0.51736111111111105</v>
      </c>
      <c r="M63" s="60" t="s">
        <v>7316</v>
      </c>
      <c r="N63" s="61">
        <v>3.42</v>
      </c>
      <c r="O63" s="58">
        <v>0.3611111111111111</v>
      </c>
      <c r="P63" s="59">
        <v>0.52083333333333337</v>
      </c>
      <c r="Q63" s="57">
        <v>0</v>
      </c>
      <c r="R63" s="62"/>
      <c r="S63" s="56">
        <v>2.5</v>
      </c>
      <c r="T63" s="63" t="s">
        <v>6763</v>
      </c>
      <c r="U63" s="56">
        <v>1</v>
      </c>
      <c r="V63" s="57"/>
      <c r="W63" s="57"/>
      <c r="X63" s="57"/>
      <c r="Y63" s="57"/>
      <c r="Z63" s="56">
        <f t="shared" si="13"/>
        <v>60</v>
      </c>
      <c r="AA63" s="56">
        <v>1</v>
      </c>
      <c r="AB63" s="126"/>
      <c r="AC63" s="527"/>
      <c r="AD63" s="66">
        <v>1</v>
      </c>
      <c r="AE63" s="126"/>
      <c r="AF63" s="67"/>
      <c r="AG63" s="68" t="s">
        <v>4045</v>
      </c>
      <c r="AH63" s="496" t="s">
        <v>7317</v>
      </c>
      <c r="AI63" s="70" t="s">
        <v>4041</v>
      </c>
      <c r="AJ63" s="63">
        <v>4</v>
      </c>
      <c r="AK63" s="71" t="s">
        <v>7318</v>
      </c>
      <c r="AL63" s="72" t="s">
        <v>6767</v>
      </c>
      <c r="AM63" s="72" t="s">
        <v>6767</v>
      </c>
      <c r="AN63" s="72" t="s">
        <v>6767</v>
      </c>
      <c r="AO63" s="482"/>
      <c r="AP63" s="73" t="s">
        <v>7236</v>
      </c>
      <c r="AQ63" s="73" t="s">
        <v>7264</v>
      </c>
      <c r="AR63" s="73" t="s">
        <v>7249</v>
      </c>
      <c r="AS63" s="74"/>
      <c r="AT63" s="497" t="s">
        <v>7319</v>
      </c>
      <c r="AU63" s="498" t="s">
        <v>7320</v>
      </c>
      <c r="AV63" s="601" t="s">
        <v>7147</v>
      </c>
      <c r="AW63" s="264" t="s">
        <v>7034</v>
      </c>
      <c r="AX63" s="548" t="s">
        <v>6421</v>
      </c>
      <c r="AY63" s="576" t="s">
        <v>7147</v>
      </c>
      <c r="AZ63" s="80" t="s">
        <v>7157</v>
      </c>
      <c r="BA63" s="556" t="s">
        <v>7321</v>
      </c>
      <c r="BB63" s="556" t="s">
        <v>7265</v>
      </c>
      <c r="BC63" s="81" t="s">
        <v>6741</v>
      </c>
      <c r="BD63" s="73" t="s">
        <v>7322</v>
      </c>
      <c r="BE63" s="73" t="s">
        <v>7238</v>
      </c>
      <c r="BF63" s="73" t="s">
        <v>7302</v>
      </c>
      <c r="BG63" s="73" t="s">
        <v>7302</v>
      </c>
      <c r="BH63" s="73" t="s">
        <v>7302</v>
      </c>
      <c r="BI63" s="81">
        <v>74</v>
      </c>
      <c r="BJ63" s="482" t="s">
        <v>6790</v>
      </c>
      <c r="BK63" s="482" t="s">
        <v>6790</v>
      </c>
      <c r="BL63" s="81"/>
      <c r="BM63" s="74"/>
      <c r="BN63" s="100">
        <v>1765</v>
      </c>
      <c r="BO63" s="83">
        <v>0</v>
      </c>
      <c r="BP63" s="84">
        <v>1765</v>
      </c>
      <c r="BQ63" s="84">
        <v>0</v>
      </c>
      <c r="BR63" s="84"/>
      <c r="BS63" s="85" t="s">
        <v>6933</v>
      </c>
      <c r="BT63" s="86">
        <v>0</v>
      </c>
      <c r="BU63" s="87">
        <f t="shared" si="11"/>
        <v>1765</v>
      </c>
      <c r="BV63" s="489"/>
      <c r="BW63" s="89" t="s">
        <v>6934</v>
      </c>
      <c r="BX63" s="89"/>
      <c r="BY63" s="89"/>
      <c r="BZ63" s="89"/>
      <c r="CA63" s="602"/>
      <c r="CB63" s="90" t="s">
        <v>7323</v>
      </c>
      <c r="CC63" s="91">
        <v>44861</v>
      </c>
    </row>
    <row r="64" spans="1:81" s="92" customFormat="1" ht="20.100000000000001" customHeight="1">
      <c r="A64" s="603">
        <v>45169</v>
      </c>
      <c r="B64" s="52" t="s">
        <v>6730</v>
      </c>
      <c r="C64" s="53" t="s">
        <v>6746</v>
      </c>
      <c r="D64" s="359" t="s">
        <v>31</v>
      </c>
      <c r="E64" s="359" t="s">
        <v>1641</v>
      </c>
      <c r="F64" s="360" t="s">
        <v>7324</v>
      </c>
      <c r="G64" s="56"/>
      <c r="H64" s="57">
        <v>1</v>
      </c>
      <c r="I64" s="56"/>
      <c r="J64" s="57">
        <v>200</v>
      </c>
      <c r="K64" s="604">
        <v>0.375</v>
      </c>
      <c r="L64" s="605">
        <v>0.4826388888888889</v>
      </c>
      <c r="M64" s="107" t="s">
        <v>7305</v>
      </c>
      <c r="N64" s="108">
        <v>2.58</v>
      </c>
      <c r="O64" s="604">
        <v>0.3611111111111111</v>
      </c>
      <c r="P64" s="605">
        <v>0.4861111111111111</v>
      </c>
      <c r="Q64" s="109">
        <v>0</v>
      </c>
      <c r="R64" s="110"/>
      <c r="S64" s="111">
        <v>5</v>
      </c>
      <c r="T64" s="63" t="s">
        <v>6763</v>
      </c>
      <c r="U64" s="56">
        <v>1</v>
      </c>
      <c r="V64" s="57"/>
      <c r="W64" s="57"/>
      <c r="X64" s="57"/>
      <c r="Y64" s="57"/>
      <c r="Z64" s="56">
        <f t="shared" si="13"/>
        <v>61</v>
      </c>
      <c r="AA64" s="64">
        <v>1</v>
      </c>
      <c r="AB64" s="65">
        <v>1</v>
      </c>
      <c r="AC64" s="65"/>
      <c r="AD64" s="65"/>
      <c r="AE64" s="65"/>
      <c r="AF64" s="67"/>
      <c r="AG64" s="141" t="s">
        <v>1652</v>
      </c>
      <c r="AH64" s="554" t="s">
        <v>1653</v>
      </c>
      <c r="AI64" s="70" t="s">
        <v>7325</v>
      </c>
      <c r="AJ64" s="63">
        <v>5</v>
      </c>
      <c r="AK64" s="71" t="s">
        <v>7326</v>
      </c>
      <c r="AL64" s="72" t="s">
        <v>7093</v>
      </c>
      <c r="AM64" s="72" t="s">
        <v>7093</v>
      </c>
      <c r="AN64" s="72" t="s">
        <v>7327</v>
      </c>
      <c r="AO64" s="482"/>
      <c r="AP64" s="72" t="s">
        <v>7065</v>
      </c>
      <c r="AQ64" s="73" t="s">
        <v>7210</v>
      </c>
      <c r="AR64" s="73" t="s">
        <v>7328</v>
      </c>
      <c r="AS64" s="606"/>
      <c r="AT64" s="607" t="s">
        <v>7329</v>
      </c>
      <c r="AU64" s="608" t="s">
        <v>7320</v>
      </c>
      <c r="AV64" s="576" t="s">
        <v>7146</v>
      </c>
      <c r="AW64" s="264" t="s">
        <v>7330</v>
      </c>
      <c r="AX64" s="548" t="s">
        <v>6421</v>
      </c>
      <c r="AY64" s="576" t="s">
        <v>7147</v>
      </c>
      <c r="AZ64" s="80" t="s">
        <v>6746</v>
      </c>
      <c r="BA64" s="73" t="s">
        <v>7331</v>
      </c>
      <c r="BB64" s="73" t="s">
        <v>7301</v>
      </c>
      <c r="BC64" s="81" t="s">
        <v>6741</v>
      </c>
      <c r="BD64" s="73" t="s">
        <v>7238</v>
      </c>
      <c r="BE64" s="73" t="s">
        <v>7313</v>
      </c>
      <c r="BF64" s="609" t="s">
        <v>7332</v>
      </c>
      <c r="BG64" s="609" t="s">
        <v>7332</v>
      </c>
      <c r="BH64" s="609" t="s">
        <v>7332</v>
      </c>
      <c r="BI64" s="81">
        <v>148</v>
      </c>
      <c r="BJ64" s="482" t="s">
        <v>6790</v>
      </c>
      <c r="BK64" s="482" t="s">
        <v>6790</v>
      </c>
      <c r="BL64" s="81"/>
      <c r="BM64" s="74">
        <v>1</v>
      </c>
      <c r="BN64" s="100">
        <v>2320</v>
      </c>
      <c r="BO64" s="83"/>
      <c r="BP64" s="84"/>
      <c r="BQ64" s="84">
        <v>2320</v>
      </c>
      <c r="BR64" s="84"/>
      <c r="BS64" s="610" t="s">
        <v>7333</v>
      </c>
      <c r="BT64" s="86"/>
      <c r="BU64" s="87">
        <f t="shared" si="11"/>
        <v>2320</v>
      </c>
      <c r="BV64" s="88"/>
      <c r="BW64" s="89"/>
      <c r="BX64" s="89"/>
      <c r="BY64" s="89"/>
      <c r="BZ64" s="89"/>
      <c r="CA64" s="90"/>
      <c r="CB64" s="90"/>
      <c r="CC64" s="91">
        <v>44720</v>
      </c>
    </row>
    <row r="65" spans="1:99" s="92" customFormat="1" ht="20.100000000000001" customHeight="1">
      <c r="A65" s="93">
        <v>45173</v>
      </c>
      <c r="B65" s="123" t="s">
        <v>6730</v>
      </c>
      <c r="C65" s="53" t="s">
        <v>6746</v>
      </c>
      <c r="D65" s="124" t="s">
        <v>31</v>
      </c>
      <c r="E65" s="611" t="s">
        <v>31</v>
      </c>
      <c r="F65" s="611" t="s">
        <v>1577</v>
      </c>
      <c r="G65" s="56"/>
      <c r="H65" s="57">
        <v>1</v>
      </c>
      <c r="I65" s="56"/>
      <c r="J65" s="57">
        <v>340</v>
      </c>
      <c r="K65" s="58">
        <v>0.375</v>
      </c>
      <c r="L65" s="59">
        <v>0.49305555555555558</v>
      </c>
      <c r="M65" s="60" t="s">
        <v>6885</v>
      </c>
      <c r="N65" s="61">
        <v>2.83</v>
      </c>
      <c r="O65" s="58">
        <v>0.3611111111111111</v>
      </c>
      <c r="P65" s="59">
        <v>0.49652777777777773</v>
      </c>
      <c r="Q65" s="57">
        <v>0</v>
      </c>
      <c r="R65" s="62"/>
      <c r="S65" s="56">
        <v>10</v>
      </c>
      <c r="T65" s="140" t="s">
        <v>6763</v>
      </c>
      <c r="U65" s="56">
        <v>1</v>
      </c>
      <c r="V65" s="57"/>
      <c r="W65" s="57"/>
      <c r="X65" s="57"/>
      <c r="Y65" s="57"/>
      <c r="Z65" s="56">
        <f t="shared" si="13"/>
        <v>62</v>
      </c>
      <c r="AA65" s="56"/>
      <c r="AB65" s="125">
        <v>1</v>
      </c>
      <c r="AC65" s="125"/>
      <c r="AD65" s="126">
        <v>1</v>
      </c>
      <c r="AE65" s="126"/>
      <c r="AF65" s="67"/>
      <c r="AG65" s="612" t="s">
        <v>1582</v>
      </c>
      <c r="AH65" s="69" t="s">
        <v>1583</v>
      </c>
      <c r="AI65" s="567" t="s">
        <v>1584</v>
      </c>
      <c r="AJ65" s="63">
        <v>9</v>
      </c>
      <c r="AK65" s="71" t="s">
        <v>7334</v>
      </c>
      <c r="AL65" s="259" t="s">
        <v>7021</v>
      </c>
      <c r="AM65" s="259" t="s">
        <v>7021</v>
      </c>
      <c r="AN65" s="73" t="s">
        <v>7236</v>
      </c>
      <c r="AO65" s="549"/>
      <c r="AP65" s="73" t="s">
        <v>7236</v>
      </c>
      <c r="AQ65" s="73" t="s">
        <v>7210</v>
      </c>
      <c r="AR65" s="73" t="s">
        <v>7210</v>
      </c>
      <c r="AS65" s="74"/>
      <c r="AT65" s="523" t="s">
        <v>7335</v>
      </c>
      <c r="AU65" s="608" t="s">
        <v>7320</v>
      </c>
      <c r="AV65" s="582" t="s">
        <v>7147</v>
      </c>
      <c r="AW65" s="262" t="s">
        <v>7336</v>
      </c>
      <c r="AX65" s="613" t="s">
        <v>7337</v>
      </c>
      <c r="AY65" s="1969" t="s">
        <v>7147</v>
      </c>
      <c r="AZ65" s="80" t="s">
        <v>6746</v>
      </c>
      <c r="BA65" s="556" t="s">
        <v>7338</v>
      </c>
      <c r="BB65" s="556" t="s">
        <v>7322</v>
      </c>
      <c r="BC65" s="81" t="s">
        <v>6741</v>
      </c>
      <c r="BD65" s="73" t="s">
        <v>7339</v>
      </c>
      <c r="BE65" s="609" t="s">
        <v>7332</v>
      </c>
      <c r="BF65" s="73" t="s">
        <v>7340</v>
      </c>
      <c r="BG65" s="73" t="s">
        <v>7340</v>
      </c>
      <c r="BH65" s="73" t="s">
        <v>7340</v>
      </c>
      <c r="BI65" s="81">
        <v>289</v>
      </c>
      <c r="BJ65" s="482" t="s">
        <v>6790</v>
      </c>
      <c r="BK65" s="482" t="s">
        <v>6790</v>
      </c>
      <c r="BL65" s="81"/>
      <c r="BM65" s="74"/>
      <c r="BN65" s="100">
        <v>3680</v>
      </c>
      <c r="BO65" s="83">
        <v>0</v>
      </c>
      <c r="BP65" s="84">
        <v>0</v>
      </c>
      <c r="BQ65" s="84">
        <v>3680</v>
      </c>
      <c r="BR65" s="84"/>
      <c r="BS65" s="615" t="s">
        <v>7333</v>
      </c>
      <c r="BT65" s="86"/>
      <c r="BU65" s="87">
        <f t="shared" si="11"/>
        <v>3680</v>
      </c>
      <c r="BV65" s="88"/>
      <c r="BW65" s="89"/>
      <c r="BX65" s="89"/>
      <c r="BY65" s="89"/>
      <c r="BZ65" s="89"/>
      <c r="CA65" s="602"/>
      <c r="CB65" s="90"/>
      <c r="CC65" s="91">
        <v>45075</v>
      </c>
    </row>
    <row r="66" spans="1:99" s="92" customFormat="1" ht="20.100000000000001" customHeight="1">
      <c r="A66" s="93">
        <v>45177</v>
      </c>
      <c r="B66" s="123" t="s">
        <v>6730</v>
      </c>
      <c r="C66" s="53" t="s">
        <v>7341</v>
      </c>
      <c r="D66" s="616" t="s">
        <v>16</v>
      </c>
      <c r="E66" s="583" t="s">
        <v>3201</v>
      </c>
      <c r="F66" s="592" t="s">
        <v>3255</v>
      </c>
      <c r="G66" s="67"/>
      <c r="H66" s="57">
        <v>1</v>
      </c>
      <c r="I66" s="56"/>
      <c r="J66" s="57">
        <v>71</v>
      </c>
      <c r="K66" s="58">
        <v>0.54861111111111105</v>
      </c>
      <c r="L66" s="59">
        <v>0.63888888888888895</v>
      </c>
      <c r="M66" s="60" t="s">
        <v>7043</v>
      </c>
      <c r="N66" s="61">
        <v>2.17</v>
      </c>
      <c r="O66" s="58">
        <v>0.53472222222222221</v>
      </c>
      <c r="P66" s="59">
        <v>0.64236111111111105</v>
      </c>
      <c r="Q66" s="57">
        <v>0</v>
      </c>
      <c r="R66" s="62">
        <v>2.58</v>
      </c>
      <c r="S66" s="56">
        <v>2</v>
      </c>
      <c r="T66" s="140" t="s">
        <v>6763</v>
      </c>
      <c r="U66" s="56"/>
      <c r="V66" s="57"/>
      <c r="W66" s="57">
        <v>1</v>
      </c>
      <c r="X66" s="57"/>
      <c r="Y66" s="57"/>
      <c r="Z66" s="56">
        <f t="shared" si="13"/>
        <v>63</v>
      </c>
      <c r="AA66" s="56">
        <v>1</v>
      </c>
      <c r="AB66" s="125"/>
      <c r="AC66" s="125">
        <v>1</v>
      </c>
      <c r="AD66" s="527"/>
      <c r="AE66" s="527"/>
      <c r="AF66" s="67"/>
      <c r="AG66" s="612" t="s">
        <v>3260</v>
      </c>
      <c r="AH66" s="69" t="s">
        <v>3261</v>
      </c>
      <c r="AI66" s="567">
        <v>93219200</v>
      </c>
      <c r="AJ66" s="63">
        <v>2</v>
      </c>
      <c r="AK66" s="71" t="s">
        <v>7342</v>
      </c>
      <c r="AL66" s="595" t="s">
        <v>7343</v>
      </c>
      <c r="AM66" s="595" t="s">
        <v>7343</v>
      </c>
      <c r="AN66" s="549" t="s">
        <v>7344</v>
      </c>
      <c r="AO66" s="73"/>
      <c r="AP66" s="549" t="s">
        <v>7344</v>
      </c>
      <c r="AQ66" s="549" t="s">
        <v>7344</v>
      </c>
      <c r="AR66" s="549" t="s">
        <v>7345</v>
      </c>
      <c r="AS66" s="74"/>
      <c r="AT66" s="617" t="s">
        <v>7346</v>
      </c>
      <c r="AU66" s="76"/>
      <c r="AV66" s="576" t="s">
        <v>7146</v>
      </c>
      <c r="AW66" s="264" t="s">
        <v>7034</v>
      </c>
      <c r="AX66" s="613" t="s">
        <v>7337</v>
      </c>
      <c r="AY66" s="1969" t="s">
        <v>7147</v>
      </c>
      <c r="AZ66" s="80" t="s">
        <v>5444</v>
      </c>
      <c r="BA66" s="556" t="s">
        <v>7347</v>
      </c>
      <c r="BB66" s="559" t="s">
        <v>7345</v>
      </c>
      <c r="BC66" s="81" t="s">
        <v>6741</v>
      </c>
      <c r="BD66" s="549" t="s">
        <v>7348</v>
      </c>
      <c r="BE66" s="549" t="s">
        <v>7349</v>
      </c>
      <c r="BF66" s="549" t="s">
        <v>7350</v>
      </c>
      <c r="BG66" s="73" t="s">
        <v>7349</v>
      </c>
      <c r="BH66" s="549" t="s">
        <v>7350</v>
      </c>
      <c r="BI66" s="81">
        <v>67</v>
      </c>
      <c r="BJ66" s="482" t="s">
        <v>6790</v>
      </c>
      <c r="BK66" s="482" t="s">
        <v>6790</v>
      </c>
      <c r="BL66" s="81"/>
      <c r="BM66" s="74">
        <v>1</v>
      </c>
      <c r="BN66" s="100">
        <v>1380</v>
      </c>
      <c r="BO66" s="83">
        <v>0</v>
      </c>
      <c r="BP66" s="84">
        <v>0</v>
      </c>
      <c r="BQ66" s="84">
        <v>1380</v>
      </c>
      <c r="BR66" s="84"/>
      <c r="BS66" s="618" t="s">
        <v>7351</v>
      </c>
      <c r="BT66" s="86">
        <v>0</v>
      </c>
      <c r="BU66" s="87">
        <f t="shared" si="11"/>
        <v>1380</v>
      </c>
      <c r="BV66" s="88" t="s">
        <v>7352</v>
      </c>
      <c r="BW66" s="89"/>
      <c r="BX66" s="89"/>
      <c r="BY66" s="89"/>
      <c r="BZ66" s="89"/>
      <c r="CA66" s="602"/>
      <c r="CB66" s="90" t="s">
        <v>7353</v>
      </c>
      <c r="CC66" s="91">
        <v>45134</v>
      </c>
    </row>
    <row r="67" spans="1:99" s="92" customFormat="1" ht="20.100000000000001" customHeight="1">
      <c r="A67" s="619">
        <v>45181</v>
      </c>
      <c r="B67" s="52" t="s">
        <v>6730</v>
      </c>
      <c r="C67" s="620" t="s">
        <v>6746</v>
      </c>
      <c r="D67" s="621" t="s">
        <v>41</v>
      </c>
      <c r="E67" s="621" t="s">
        <v>1270</v>
      </c>
      <c r="F67" s="622" t="s">
        <v>1290</v>
      </c>
      <c r="G67" s="623">
        <v>1</v>
      </c>
      <c r="H67" s="125"/>
      <c r="I67" s="623">
        <v>130</v>
      </c>
      <c r="J67" s="125"/>
      <c r="K67" s="624">
        <v>0.50347222222222221</v>
      </c>
      <c r="L67" s="625">
        <v>0.62847222222222221</v>
      </c>
      <c r="M67" s="626" t="s">
        <v>6838</v>
      </c>
      <c r="N67" s="627">
        <v>3</v>
      </c>
      <c r="O67" s="624">
        <v>0.3923611111111111</v>
      </c>
      <c r="P67" s="625">
        <v>0.72916666666666663</v>
      </c>
      <c r="Q67" s="125">
        <v>30</v>
      </c>
      <c r="R67" s="628"/>
      <c r="S67" s="623">
        <v>2.8250000000000002</v>
      </c>
      <c r="T67" s="629" t="s">
        <v>6763</v>
      </c>
      <c r="U67" s="623">
        <v>1</v>
      </c>
      <c r="V67" s="125"/>
      <c r="W67" s="125"/>
      <c r="X67" s="125"/>
      <c r="Y67" s="125"/>
      <c r="Z67" s="56">
        <f t="shared" si="13"/>
        <v>64</v>
      </c>
      <c r="AA67" s="630"/>
      <c r="AB67" s="126"/>
      <c r="AC67" s="126"/>
      <c r="AD67" s="126">
        <v>1</v>
      </c>
      <c r="AE67" s="126"/>
      <c r="AF67" s="631">
        <v>1</v>
      </c>
      <c r="AG67" s="632" t="s">
        <v>7354</v>
      </c>
      <c r="AH67" s="633" t="s">
        <v>7355</v>
      </c>
      <c r="AI67" s="519" t="s">
        <v>7356</v>
      </c>
      <c r="AJ67" s="629">
        <v>4</v>
      </c>
      <c r="AK67" s="634" t="s">
        <v>7357</v>
      </c>
      <c r="AL67" s="635" t="s">
        <v>6792</v>
      </c>
      <c r="AM67" s="635" t="s">
        <v>6792</v>
      </c>
      <c r="AN67" s="73" t="s">
        <v>7159</v>
      </c>
      <c r="AO67" s="549"/>
      <c r="AP67" s="73" t="s">
        <v>7236</v>
      </c>
      <c r="AQ67" s="636" t="s">
        <v>7301</v>
      </c>
      <c r="AR67" s="636" t="s">
        <v>7238</v>
      </c>
      <c r="AS67" s="526"/>
      <c r="AT67" s="571" t="s">
        <v>7358</v>
      </c>
      <c r="AU67" s="637"/>
      <c r="AV67" s="582" t="s">
        <v>7146</v>
      </c>
      <c r="AW67" s="569" t="s">
        <v>7359</v>
      </c>
      <c r="AX67" s="637"/>
      <c r="AY67" s="1970" t="s">
        <v>7146</v>
      </c>
      <c r="AZ67" s="639" t="s">
        <v>5444</v>
      </c>
      <c r="BA67" s="636" t="s">
        <v>7360</v>
      </c>
      <c r="BB67" s="73" t="s">
        <v>7332</v>
      </c>
      <c r="BC67" s="635" t="s">
        <v>7360</v>
      </c>
      <c r="BD67" s="636" t="s">
        <v>7340</v>
      </c>
      <c r="BE67" s="72" t="s">
        <v>7361</v>
      </c>
      <c r="BF67" s="636" t="s">
        <v>7362</v>
      </c>
      <c r="BG67" s="636" t="s">
        <v>7362</v>
      </c>
      <c r="BH67" s="636" t="s">
        <v>7362</v>
      </c>
      <c r="BI67" s="640">
        <v>111</v>
      </c>
      <c r="BJ67" s="482" t="s">
        <v>6790</v>
      </c>
      <c r="BK67" s="482" t="s">
        <v>6790</v>
      </c>
      <c r="BL67" s="640"/>
      <c r="BM67" s="526"/>
      <c r="BN67" s="641">
        <v>1765</v>
      </c>
      <c r="BO67" s="642">
        <f>1765-BQ67</f>
        <v>1310.45</v>
      </c>
      <c r="BP67" s="643">
        <v>0</v>
      </c>
      <c r="BQ67" s="643">
        <v>454.55</v>
      </c>
      <c r="BR67" s="643"/>
      <c r="BS67" s="85" t="s">
        <v>7363</v>
      </c>
      <c r="BT67" s="644">
        <v>0</v>
      </c>
      <c r="BU67" s="87">
        <f t="shared" si="11"/>
        <v>1765</v>
      </c>
      <c r="BV67" s="320" t="s">
        <v>7364</v>
      </c>
      <c r="BW67" s="645"/>
      <c r="BX67" s="645"/>
      <c r="BY67" s="645"/>
      <c r="BZ67" s="645"/>
      <c r="CA67" s="646"/>
      <c r="CB67" s="646"/>
      <c r="CC67" s="647">
        <v>44874</v>
      </c>
    </row>
    <row r="68" spans="1:99" s="92" customFormat="1" ht="20.100000000000001" customHeight="1" thickBot="1">
      <c r="A68" s="619">
        <v>45182</v>
      </c>
      <c r="B68" s="52" t="s">
        <v>6730</v>
      </c>
      <c r="C68" s="648" t="s">
        <v>5444</v>
      </c>
      <c r="D68" s="621" t="s">
        <v>48</v>
      </c>
      <c r="E68" s="621" t="s">
        <v>4388</v>
      </c>
      <c r="F68" s="622" t="s">
        <v>7365</v>
      </c>
      <c r="G68" s="623"/>
      <c r="H68" s="125">
        <v>1</v>
      </c>
      <c r="I68" s="623"/>
      <c r="J68" s="649">
        <v>280</v>
      </c>
      <c r="K68" s="624">
        <v>0.36458333333333331</v>
      </c>
      <c r="L68" s="625">
        <v>0.45833333333333331</v>
      </c>
      <c r="M68" s="626" t="s">
        <v>7070</v>
      </c>
      <c r="N68" s="627">
        <v>2.25</v>
      </c>
      <c r="O68" s="624"/>
      <c r="P68" s="625"/>
      <c r="Q68" s="125"/>
      <c r="R68" s="628"/>
      <c r="S68" s="623">
        <v>7</v>
      </c>
      <c r="T68" s="629" t="s">
        <v>7366</v>
      </c>
      <c r="U68" s="623"/>
      <c r="V68" s="125"/>
      <c r="W68" s="125">
        <v>1</v>
      </c>
      <c r="X68" s="125"/>
      <c r="Y68" s="125"/>
      <c r="Z68" s="56">
        <f t="shared" si="13"/>
        <v>65</v>
      </c>
      <c r="AA68" s="630"/>
      <c r="AB68" s="126">
        <v>1</v>
      </c>
      <c r="AC68" s="126"/>
      <c r="AD68" s="126">
        <v>1</v>
      </c>
      <c r="AE68" s="126"/>
      <c r="AF68" s="631"/>
      <c r="AG68" s="632" t="s">
        <v>4420</v>
      </c>
      <c r="AH68" s="650" t="s">
        <v>4421</v>
      </c>
      <c r="AI68" s="519" t="s">
        <v>7367</v>
      </c>
      <c r="AJ68" s="629">
        <v>6</v>
      </c>
      <c r="AK68" s="634" t="s">
        <v>7368</v>
      </c>
      <c r="AL68" s="72" t="s">
        <v>6851</v>
      </c>
      <c r="AM68" s="636" t="s">
        <v>7369</v>
      </c>
      <c r="AN68" s="636" t="s">
        <v>7369</v>
      </c>
      <c r="AO68" s="636"/>
      <c r="AP68" s="636" t="s">
        <v>7369</v>
      </c>
      <c r="AQ68" s="636" t="s">
        <v>7369</v>
      </c>
      <c r="AR68" s="636" t="s">
        <v>7370</v>
      </c>
      <c r="AS68" s="526"/>
      <c r="AT68" s="651" t="s">
        <v>7371</v>
      </c>
      <c r="AU68" s="637"/>
      <c r="AV68" s="576" t="s">
        <v>7146</v>
      </c>
      <c r="AW68" s="264" t="s">
        <v>7034</v>
      </c>
      <c r="AX68" s="334" t="s">
        <v>7337</v>
      </c>
      <c r="AY68" s="1970" t="s">
        <v>7147</v>
      </c>
      <c r="AZ68" s="639" t="s">
        <v>5444</v>
      </c>
      <c r="BA68" s="636" t="s">
        <v>7360</v>
      </c>
      <c r="BB68" s="636" t="s">
        <v>7372</v>
      </c>
      <c r="BC68" s="640" t="s">
        <v>6741</v>
      </c>
      <c r="BD68" s="636" t="s">
        <v>7373</v>
      </c>
      <c r="BE68" s="636" t="s">
        <v>7374</v>
      </c>
      <c r="BF68" s="636" t="s">
        <v>7374</v>
      </c>
      <c r="BG68" s="636" t="s">
        <v>7375</v>
      </c>
      <c r="BH68" s="636" t="s">
        <v>7375</v>
      </c>
      <c r="BI68" s="640">
        <v>244</v>
      </c>
      <c r="BJ68" s="482" t="s">
        <v>6790</v>
      </c>
      <c r="BK68" s="482" t="s">
        <v>6790</v>
      </c>
      <c r="BL68" s="640"/>
      <c r="BM68" s="526"/>
      <c r="BN68" s="641">
        <v>2800</v>
      </c>
      <c r="BO68" s="642">
        <v>400</v>
      </c>
      <c r="BP68" s="652">
        <f>SUM(BN68-BO68)</f>
        <v>2400</v>
      </c>
      <c r="BQ68" s="643">
        <v>0</v>
      </c>
      <c r="BR68" s="643"/>
      <c r="BS68" s="653" t="s">
        <v>7376</v>
      </c>
      <c r="BT68" s="644">
        <v>0</v>
      </c>
      <c r="BU68" s="87">
        <f t="shared" si="11"/>
        <v>2800</v>
      </c>
      <c r="BV68" s="654"/>
      <c r="BW68" s="645"/>
      <c r="BX68" s="645"/>
      <c r="BY68" s="645"/>
      <c r="BZ68" s="645"/>
      <c r="CA68" s="646"/>
      <c r="CB68" s="646"/>
      <c r="CC68" s="647">
        <v>44909</v>
      </c>
    </row>
    <row r="69" spans="1:99" s="701" customFormat="1" ht="20.100000000000001" customHeight="1" thickBot="1">
      <c r="A69" s="655" t="s">
        <v>7377</v>
      </c>
      <c r="B69" s="656"/>
      <c r="C69" s="657"/>
      <c r="D69" s="658"/>
      <c r="E69" s="659"/>
      <c r="F69" s="660"/>
      <c r="G69" s="661">
        <f ca="1">SUM(G44:G119)</f>
        <v>5</v>
      </c>
      <c r="H69" s="662">
        <f ca="1">SUM(H44:H119)</f>
        <v>21</v>
      </c>
      <c r="I69" s="663">
        <f ca="1">SUM(I44:I119)</f>
        <v>507</v>
      </c>
      <c r="J69" s="662">
        <f ca="1">SUM(J44:J119)</f>
        <v>3587</v>
      </c>
      <c r="K69" s="664"/>
      <c r="L69" s="665"/>
      <c r="M69" s="666"/>
      <c r="N69" s="667">
        <f ca="1">SUM(N44:N119)</f>
        <v>53.239999999999995</v>
      </c>
      <c r="O69" s="664"/>
      <c r="P69" s="665"/>
      <c r="Q69" s="663"/>
      <c r="R69" s="668"/>
      <c r="S69" s="669">
        <f ca="1">SUM(S44:S119)</f>
        <v>108.7</v>
      </c>
      <c r="T69" s="670"/>
      <c r="U69" s="671">
        <f ca="1">SUM(U44:U119)</f>
        <v>18</v>
      </c>
      <c r="V69" s="672">
        <f ca="1">SUM(V44:V119)</f>
        <v>2</v>
      </c>
      <c r="W69" s="663">
        <f ca="1">SUM(W44:W119)</f>
        <v>5</v>
      </c>
      <c r="X69" s="663">
        <f ca="1">SUM(X44:X119)</f>
        <v>0</v>
      </c>
      <c r="Y69" s="662">
        <f ca="1">SUM(Y44:Y119)</f>
        <v>0</v>
      </c>
      <c r="Z69" s="673">
        <f ca="1">COUNT(Z44:Z119)</f>
        <v>26</v>
      </c>
      <c r="AA69" s="671">
        <f t="shared" ref="AA69:AF69" ca="1" si="14">SUM(AA44:AA119)</f>
        <v>4</v>
      </c>
      <c r="AB69" s="672">
        <f t="shared" ca="1" si="14"/>
        <v>15</v>
      </c>
      <c r="AC69" s="674">
        <f t="shared" ca="1" si="14"/>
        <v>1</v>
      </c>
      <c r="AD69" s="672">
        <f t="shared" ca="1" si="14"/>
        <v>15</v>
      </c>
      <c r="AE69" s="674">
        <f t="shared" ca="1" si="14"/>
        <v>11</v>
      </c>
      <c r="AF69" s="672">
        <f t="shared" ca="1" si="14"/>
        <v>3</v>
      </c>
      <c r="AG69" s="675"/>
      <c r="AH69" s="676"/>
      <c r="AI69" s="677"/>
      <c r="AJ69" s="661">
        <v>68</v>
      </c>
      <c r="AK69" s="678"/>
      <c r="AL69" s="679"/>
      <c r="AM69" s="679"/>
      <c r="AN69" s="680"/>
      <c r="AO69" s="680"/>
      <c r="AP69" s="680"/>
      <c r="AQ69" s="680"/>
      <c r="AR69" s="680"/>
      <c r="AS69" s="681"/>
      <c r="AT69" s="682"/>
      <c r="AU69" s="683"/>
      <c r="AV69" s="684">
        <f ca="1">COUNTIF(AV44:AV119,"Y")</f>
        <v>10</v>
      </c>
      <c r="AW69" s="685"/>
      <c r="AX69" s="686"/>
      <c r="AY69" s="687">
        <f ca="1">COUNTIF(AY44:AY119,"Y")</f>
        <v>15</v>
      </c>
      <c r="AZ69" s="682"/>
      <c r="BA69" s="688"/>
      <c r="BB69" s="688"/>
      <c r="BC69" s="688"/>
      <c r="BD69" s="688"/>
      <c r="BE69" s="689"/>
      <c r="BF69" s="689"/>
      <c r="BG69" s="689"/>
      <c r="BH69" s="689"/>
      <c r="BI69" s="663">
        <f>SUM(BI44:BI68)</f>
        <v>2967</v>
      </c>
      <c r="BJ69" s="663">
        <f t="shared" ref="BJ69:BR69" ca="1" si="15">SUM(BJ44:BJ119)</f>
        <v>0</v>
      </c>
      <c r="BK69" s="663">
        <f t="shared" ca="1" si="15"/>
        <v>0</v>
      </c>
      <c r="BL69" s="663">
        <f t="shared" ca="1" si="15"/>
        <v>2</v>
      </c>
      <c r="BM69" s="663">
        <f t="shared" ca="1" si="15"/>
        <v>3</v>
      </c>
      <c r="BN69" s="690">
        <f t="shared" ca="1" si="15"/>
        <v>56001</v>
      </c>
      <c r="BO69" s="691">
        <f t="shared" ca="1" si="15"/>
        <v>9835.4500000000007</v>
      </c>
      <c r="BP69" s="692">
        <f t="shared" ca="1" si="15"/>
        <v>17655</v>
      </c>
      <c r="BQ69" s="692">
        <f t="shared" ca="1" si="15"/>
        <v>26650.55</v>
      </c>
      <c r="BR69" s="692">
        <f t="shared" ca="1" si="15"/>
        <v>950</v>
      </c>
      <c r="BS69" s="693"/>
      <c r="BT69" s="692">
        <f ca="1">SUM(BT44:BT119)</f>
        <v>960</v>
      </c>
      <c r="BU69" s="694">
        <f ca="1">SUM(BU44:BU119)</f>
        <v>54131</v>
      </c>
      <c r="BV69" s="695"/>
      <c r="BW69" s="696"/>
      <c r="BX69" s="696"/>
      <c r="BY69" s="696"/>
      <c r="BZ69" s="697"/>
      <c r="CA69" s="698"/>
      <c r="CB69" s="699"/>
      <c r="CC69" s="700"/>
    </row>
    <row r="70" spans="1:99" s="92" customFormat="1" ht="20.100000000000001" customHeight="1">
      <c r="A70" s="702">
        <v>45202</v>
      </c>
      <c r="B70" s="703" t="s">
        <v>6730</v>
      </c>
      <c r="C70" s="704" t="s">
        <v>5444</v>
      </c>
      <c r="D70" s="705" t="s">
        <v>15</v>
      </c>
      <c r="E70" s="706" t="s">
        <v>753</v>
      </c>
      <c r="F70" s="1971" t="s">
        <v>779</v>
      </c>
      <c r="G70" s="707"/>
      <c r="H70" s="708">
        <v>1</v>
      </c>
      <c r="I70" s="709"/>
      <c r="J70" s="708">
        <v>20</v>
      </c>
      <c r="K70" s="710"/>
      <c r="L70" s="711"/>
      <c r="M70" s="712"/>
      <c r="N70" s="713"/>
      <c r="O70" s="710"/>
      <c r="P70" s="711"/>
      <c r="Q70" s="714"/>
      <c r="R70" s="715"/>
      <c r="S70" s="716">
        <v>0.5</v>
      </c>
      <c r="T70" s="717" t="s">
        <v>1889</v>
      </c>
      <c r="U70" s="709">
        <v>1</v>
      </c>
      <c r="V70" s="708"/>
      <c r="W70" s="708"/>
      <c r="X70" s="708"/>
      <c r="Y70" s="708"/>
      <c r="Z70" s="718">
        <f>SUM(Z68+1)</f>
        <v>66</v>
      </c>
      <c r="AA70" s="719"/>
      <c r="AB70" s="720"/>
      <c r="AC70" s="720"/>
      <c r="AD70" s="720"/>
      <c r="AE70" s="720"/>
      <c r="AF70" s="707"/>
      <c r="AG70" s="721" t="s">
        <v>784</v>
      </c>
      <c r="AH70" s="722" t="s">
        <v>785</v>
      </c>
      <c r="AI70" s="723" t="s">
        <v>7378</v>
      </c>
      <c r="AJ70" s="724">
        <v>1</v>
      </c>
      <c r="AK70" s="725" t="s">
        <v>7379</v>
      </c>
      <c r="AL70" s="473" t="s">
        <v>7094</v>
      </c>
      <c r="AM70" s="473"/>
      <c r="AN70" s="473" t="s">
        <v>7380</v>
      </c>
      <c r="AO70" s="1972"/>
      <c r="AP70" s="726" t="s">
        <v>7380</v>
      </c>
      <c r="AQ70" s="726" t="s">
        <v>7380</v>
      </c>
      <c r="AR70" s="726" t="s">
        <v>7373</v>
      </c>
      <c r="AS70" s="727"/>
      <c r="AT70" s="728"/>
      <c r="AU70" s="729"/>
      <c r="AV70" s="1973" t="s">
        <v>7146</v>
      </c>
      <c r="AW70" s="264" t="s">
        <v>7034</v>
      </c>
      <c r="AX70" s="731" t="s">
        <v>7337</v>
      </c>
      <c r="AY70" s="730"/>
      <c r="AZ70" s="728" t="s">
        <v>7157</v>
      </c>
      <c r="BA70" s="732" t="s">
        <v>7381</v>
      </c>
      <c r="BB70" s="726" t="s">
        <v>7382</v>
      </c>
      <c r="BC70" s="733" t="s">
        <v>6741</v>
      </c>
      <c r="BD70" s="726" t="s">
        <v>7383</v>
      </c>
      <c r="BE70" s="726" t="s">
        <v>7384</v>
      </c>
      <c r="BF70" s="726" t="s">
        <v>7384</v>
      </c>
      <c r="BG70" s="726" t="s">
        <v>7384</v>
      </c>
      <c r="BH70" s="72" t="s">
        <v>7385</v>
      </c>
      <c r="BI70" s="733">
        <v>17</v>
      </c>
      <c r="BJ70" s="482" t="s">
        <v>6790</v>
      </c>
      <c r="BK70" s="482" t="s">
        <v>6790</v>
      </c>
      <c r="BL70" s="733"/>
      <c r="BM70" s="727"/>
      <c r="BN70" s="734">
        <v>1140</v>
      </c>
      <c r="BO70" s="735">
        <v>350</v>
      </c>
      <c r="BP70" s="1974">
        <v>740</v>
      </c>
      <c r="BQ70" s="736">
        <v>0</v>
      </c>
      <c r="BR70" s="736"/>
      <c r="BS70" s="1975" t="s">
        <v>754</v>
      </c>
      <c r="BT70" s="737">
        <v>50</v>
      </c>
      <c r="BU70" s="87">
        <f t="shared" ref="BU70:BU95" si="16">SUM(BO70:BR70)-BT70</f>
        <v>1040</v>
      </c>
      <c r="BV70" s="738"/>
      <c r="BW70" s="1976" t="s">
        <v>7386</v>
      </c>
      <c r="BX70" s="739"/>
      <c r="BY70" s="739"/>
      <c r="BZ70" s="739"/>
      <c r="CA70" s="740"/>
      <c r="CB70" s="741"/>
      <c r="CC70" s="742">
        <v>44909</v>
      </c>
    </row>
    <row r="71" spans="1:99" s="92" customFormat="1" ht="20.100000000000001" customHeight="1" thickBot="1">
      <c r="A71" s="743">
        <v>45205</v>
      </c>
      <c r="B71" s="744" t="s">
        <v>6730</v>
      </c>
      <c r="C71" s="459" t="s">
        <v>6746</v>
      </c>
      <c r="D71" s="745" t="s">
        <v>6924</v>
      </c>
      <c r="E71" s="745" t="s">
        <v>3978</v>
      </c>
      <c r="F71" s="745" t="s">
        <v>3974</v>
      </c>
      <c r="G71" s="461"/>
      <c r="H71" s="462">
        <v>1</v>
      </c>
      <c r="I71" s="461"/>
      <c r="J71" s="462">
        <v>200</v>
      </c>
      <c r="K71" s="746">
        <v>0.43055555555555558</v>
      </c>
      <c r="L71" s="747">
        <v>0.54166666666666663</v>
      </c>
      <c r="M71" s="748"/>
      <c r="N71" s="749"/>
      <c r="O71" s="746">
        <v>0.41666666666666669</v>
      </c>
      <c r="P71" s="747">
        <v>0.54513888888888895</v>
      </c>
      <c r="Q71" s="750">
        <v>0</v>
      </c>
      <c r="R71" s="751"/>
      <c r="S71" s="752">
        <v>3</v>
      </c>
      <c r="T71" s="472" t="s">
        <v>6763</v>
      </c>
      <c r="U71" s="461">
        <v>1</v>
      </c>
      <c r="V71" s="462"/>
      <c r="W71" s="462"/>
      <c r="X71" s="462"/>
      <c r="Y71" s="462"/>
      <c r="Z71" s="56">
        <f>SUM(Z70+1)</f>
        <v>67</v>
      </c>
      <c r="AA71" s="753"/>
      <c r="AB71" s="467">
        <v>1</v>
      </c>
      <c r="AC71" s="467"/>
      <c r="AD71" s="467"/>
      <c r="AE71" s="467">
        <v>1</v>
      </c>
      <c r="AF71" s="468"/>
      <c r="AG71" s="754" t="s">
        <v>3979</v>
      </c>
      <c r="AH71" s="650" t="s">
        <v>3980</v>
      </c>
      <c r="AI71" s="755" t="s">
        <v>3981</v>
      </c>
      <c r="AJ71" s="756">
        <v>3</v>
      </c>
      <c r="AK71" s="143" t="s">
        <v>7387</v>
      </c>
      <c r="AL71" s="757" t="s">
        <v>7264</v>
      </c>
      <c r="AM71" s="758" t="s">
        <v>7264</v>
      </c>
      <c r="AN71" s="72" t="s">
        <v>7238</v>
      </c>
      <c r="AO71" s="595"/>
      <c r="AP71" s="72" t="s">
        <v>7238</v>
      </c>
      <c r="AQ71" s="474" t="s">
        <v>7388</v>
      </c>
      <c r="AR71" s="73" t="s">
        <v>7389</v>
      </c>
      <c r="AS71" s="483"/>
      <c r="AT71" s="523" t="s">
        <v>7335</v>
      </c>
      <c r="AU71" s="759" t="s">
        <v>7320</v>
      </c>
      <c r="AV71" s="760"/>
      <c r="AW71" s="761" t="s">
        <v>7390</v>
      </c>
      <c r="AX71" s="477"/>
      <c r="AY71" s="478"/>
      <c r="AZ71" s="480" t="s">
        <v>5444</v>
      </c>
      <c r="BA71" s="762" t="s">
        <v>7391</v>
      </c>
      <c r="BB71" s="474" t="s">
        <v>7392</v>
      </c>
      <c r="BC71" s="473" t="s">
        <v>7391</v>
      </c>
      <c r="BD71" s="474" t="s">
        <v>7393</v>
      </c>
      <c r="BE71" s="72" t="s">
        <v>7361</v>
      </c>
      <c r="BF71" s="764" t="s">
        <v>7394</v>
      </c>
      <c r="BG71" s="474" t="s">
        <v>7395</v>
      </c>
      <c r="BH71" s="764" t="s">
        <v>7394</v>
      </c>
      <c r="BI71" s="481">
        <v>145</v>
      </c>
      <c r="BJ71" s="482" t="s">
        <v>6790</v>
      </c>
      <c r="BK71" s="482" t="s">
        <v>6790</v>
      </c>
      <c r="BL71" s="481"/>
      <c r="BM71" s="483">
        <v>1</v>
      </c>
      <c r="BN71" s="484">
        <v>2998</v>
      </c>
      <c r="BO71" s="485">
        <v>0</v>
      </c>
      <c r="BP71" s="486">
        <v>2948</v>
      </c>
      <c r="BQ71" s="486"/>
      <c r="BR71" s="486">
        <v>0</v>
      </c>
      <c r="BS71" s="765" t="s">
        <v>7396</v>
      </c>
      <c r="BT71" s="766">
        <v>50</v>
      </c>
      <c r="BU71" s="87">
        <f t="shared" si="16"/>
        <v>2898</v>
      </c>
      <c r="BV71" s="767"/>
      <c r="BW71" s="491"/>
      <c r="BX71" s="491"/>
      <c r="BY71" s="491"/>
      <c r="BZ71" s="491"/>
      <c r="CA71" s="768"/>
      <c r="CB71" s="492" t="s">
        <v>7397</v>
      </c>
      <c r="CC71" s="494">
        <v>45145</v>
      </c>
    </row>
    <row r="72" spans="1:99" s="92" customFormat="1" ht="20.100000000000001" customHeight="1">
      <c r="A72" s="123">
        <v>45208</v>
      </c>
      <c r="B72" s="769" t="s">
        <v>6730</v>
      </c>
      <c r="C72" s="770" t="s">
        <v>6746</v>
      </c>
      <c r="D72" s="124" t="s">
        <v>19</v>
      </c>
      <c r="E72" s="124" t="s">
        <v>968</v>
      </c>
      <c r="F72" s="771" t="s">
        <v>1031</v>
      </c>
      <c r="G72" s="56"/>
      <c r="H72" s="57">
        <v>1</v>
      </c>
      <c r="I72" s="630"/>
      <c r="J72" s="772">
        <v>30</v>
      </c>
      <c r="K72" s="773">
        <v>0.375</v>
      </c>
      <c r="L72" s="59">
        <v>0.51041666666666663</v>
      </c>
      <c r="M72" s="60"/>
      <c r="N72" s="61"/>
      <c r="O72" s="58">
        <v>0.3611111111111111</v>
      </c>
      <c r="P72" s="59">
        <v>0.51388888888888895</v>
      </c>
      <c r="Q72" s="126">
        <v>0</v>
      </c>
      <c r="R72" s="61"/>
      <c r="S72" s="774">
        <v>0.75</v>
      </c>
      <c r="T72" s="775" t="s">
        <v>1889</v>
      </c>
      <c r="U72" s="64">
        <v>1</v>
      </c>
      <c r="V72" s="67"/>
      <c r="W72" s="65"/>
      <c r="X72" s="67"/>
      <c r="Y72" s="57"/>
      <c r="Z72" s="56">
        <f>SUM(Z71+1)</f>
        <v>68</v>
      </c>
      <c r="AA72" s="56">
        <v>1</v>
      </c>
      <c r="AB72" s="125">
        <v>1</v>
      </c>
      <c r="AC72" s="126"/>
      <c r="AD72" s="527"/>
      <c r="AE72" s="631">
        <v>1</v>
      </c>
      <c r="AF72" s="127"/>
      <c r="AG72" s="776" t="s">
        <v>1036</v>
      </c>
      <c r="AH72" s="542" t="s">
        <v>7398</v>
      </c>
      <c r="AI72" s="777" t="s">
        <v>7399</v>
      </c>
      <c r="AJ72" s="520">
        <v>1</v>
      </c>
      <c r="AK72" s="778" t="s">
        <v>7400</v>
      </c>
      <c r="AL72" s="473" t="s">
        <v>6767</v>
      </c>
      <c r="AM72" s="473" t="s">
        <v>6767</v>
      </c>
      <c r="AN72" s="473" t="s">
        <v>7401</v>
      </c>
      <c r="AO72" s="482"/>
      <c r="AP72" s="549" t="s">
        <v>7216</v>
      </c>
      <c r="AQ72" s="73" t="s">
        <v>7340</v>
      </c>
      <c r="AR72" s="73" t="s">
        <v>7402</v>
      </c>
      <c r="AS72" s="74"/>
      <c r="AT72" s="779" t="s">
        <v>6734</v>
      </c>
      <c r="AU72" s="780"/>
      <c r="AV72" s="1973" t="s">
        <v>7146</v>
      </c>
      <c r="AW72" s="782" t="s">
        <v>7403</v>
      </c>
      <c r="AX72" s="76"/>
      <c r="AY72" s="783"/>
      <c r="AZ72" s="784" t="s">
        <v>6895</v>
      </c>
      <c r="BA72" s="556" t="s">
        <v>7404</v>
      </c>
      <c r="BB72" s="556" t="s">
        <v>7402</v>
      </c>
      <c r="BC72" s="81" t="s">
        <v>6741</v>
      </c>
      <c r="BD72" s="73" t="s">
        <v>7393</v>
      </c>
      <c r="BE72" s="764" t="s">
        <v>7394</v>
      </c>
      <c r="BF72" s="764" t="s">
        <v>7394</v>
      </c>
      <c r="BG72" s="764" t="s">
        <v>7394</v>
      </c>
      <c r="BH72" s="764" t="s">
        <v>7394</v>
      </c>
      <c r="BI72" s="81">
        <v>28</v>
      </c>
      <c r="BJ72" s="295" t="s">
        <v>6735</v>
      </c>
      <c r="BK72" s="482" t="s">
        <v>6790</v>
      </c>
      <c r="BL72" s="81"/>
      <c r="BM72" s="74"/>
      <c r="BN72" s="100">
        <v>1140</v>
      </c>
      <c r="BO72" s="84">
        <v>350</v>
      </c>
      <c r="BP72" s="84">
        <v>0</v>
      </c>
      <c r="BQ72" s="84">
        <v>790</v>
      </c>
      <c r="BR72" s="84"/>
      <c r="BS72" s="85" t="s">
        <v>7104</v>
      </c>
      <c r="BT72" s="644">
        <v>50</v>
      </c>
      <c r="BU72" s="87">
        <f t="shared" si="16"/>
        <v>1090</v>
      </c>
      <c r="BV72" s="785" t="s">
        <v>7405</v>
      </c>
      <c r="BW72" s="89"/>
      <c r="BX72" s="89"/>
      <c r="BY72" s="89"/>
      <c r="BZ72" s="89" t="s">
        <v>7105</v>
      </c>
      <c r="CA72" s="90"/>
      <c r="CB72" s="90" t="s">
        <v>7406</v>
      </c>
      <c r="CC72" s="91">
        <v>44965</v>
      </c>
      <c r="CD72" s="786"/>
      <c r="CE72" s="786"/>
      <c r="CF72" s="786"/>
      <c r="CG72" s="786"/>
      <c r="CH72" s="786"/>
      <c r="CI72" s="786"/>
      <c r="CJ72" s="786"/>
      <c r="CK72" s="786"/>
      <c r="CL72" s="786"/>
      <c r="CM72" s="786"/>
      <c r="CN72" s="786"/>
      <c r="CO72" s="786"/>
      <c r="CP72" s="786"/>
      <c r="CQ72" s="786"/>
      <c r="CR72" s="786"/>
      <c r="CS72" s="786"/>
      <c r="CT72" s="786"/>
      <c r="CU72" s="787"/>
    </row>
    <row r="73" spans="1:99" s="92" customFormat="1" ht="20.100000000000001" customHeight="1">
      <c r="A73" s="788">
        <v>45209</v>
      </c>
      <c r="B73" s="458" t="s">
        <v>6730</v>
      </c>
      <c r="C73" s="789" t="s">
        <v>5444</v>
      </c>
      <c r="D73" s="790" t="s">
        <v>47</v>
      </c>
      <c r="E73" s="745" t="s">
        <v>2471</v>
      </c>
      <c r="F73" s="791" t="s">
        <v>7407</v>
      </c>
      <c r="G73" s="623"/>
      <c r="H73" s="127">
        <v>1</v>
      </c>
      <c r="I73" s="468"/>
      <c r="J73" s="462">
        <v>180</v>
      </c>
      <c r="K73" s="604"/>
      <c r="L73" s="605"/>
      <c r="M73" s="107"/>
      <c r="N73" s="108"/>
      <c r="O73" s="604"/>
      <c r="P73" s="605"/>
      <c r="Q73" s="792"/>
      <c r="R73" s="110"/>
      <c r="S73" s="793">
        <v>5</v>
      </c>
      <c r="T73" s="629" t="s">
        <v>6763</v>
      </c>
      <c r="U73" s="56">
        <v>1</v>
      </c>
      <c r="V73" s="57"/>
      <c r="W73" s="57"/>
      <c r="X73" s="57"/>
      <c r="Y73" s="57"/>
      <c r="Z73" s="774">
        <f t="shared" ref="Z73:Z74" si="17">Z72+1</f>
        <v>69</v>
      </c>
      <c r="AA73" s="67"/>
      <c r="AB73" s="467"/>
      <c r="AC73" s="467"/>
      <c r="AD73" s="467"/>
      <c r="AE73" s="462"/>
      <c r="AF73" s="794"/>
      <c r="AG73" s="795" t="s">
        <v>2514</v>
      </c>
      <c r="AH73" s="1977" t="s">
        <v>2515</v>
      </c>
      <c r="AI73" s="796" t="s">
        <v>2516</v>
      </c>
      <c r="AJ73" s="797">
        <v>5</v>
      </c>
      <c r="AK73" s="798" t="s">
        <v>7408</v>
      </c>
      <c r="AL73" s="799" t="s">
        <v>7409</v>
      </c>
      <c r="AM73" s="595" t="s">
        <v>7409</v>
      </c>
      <c r="AN73" s="474" t="s">
        <v>7410</v>
      </c>
      <c r="AO73" s="635"/>
      <c r="AP73" s="73" t="s">
        <v>7410</v>
      </c>
      <c r="AQ73" s="73" t="s">
        <v>7410</v>
      </c>
      <c r="AR73" s="73" t="s">
        <v>7383</v>
      </c>
      <c r="AS73" s="74"/>
      <c r="AT73" s="75" t="s">
        <v>7411</v>
      </c>
      <c r="AU73" s="800" t="s">
        <v>5817</v>
      </c>
      <c r="AV73" s="1978" t="s">
        <v>7147</v>
      </c>
      <c r="AW73" s="114" t="s">
        <v>7412</v>
      </c>
      <c r="AX73" s="1979" t="s">
        <v>7413</v>
      </c>
      <c r="AY73" s="802"/>
      <c r="AZ73" s="480" t="s">
        <v>5444</v>
      </c>
      <c r="BA73" s="73" t="s">
        <v>7414</v>
      </c>
      <c r="BB73" s="73" t="s">
        <v>7375</v>
      </c>
      <c r="BC73" s="81" t="s">
        <v>6741</v>
      </c>
      <c r="BD73" s="73" t="s">
        <v>7395</v>
      </c>
      <c r="BE73" s="73" t="s">
        <v>7415</v>
      </c>
      <c r="BF73" s="73" t="s">
        <v>7415</v>
      </c>
      <c r="BG73" s="73" t="s">
        <v>7415</v>
      </c>
      <c r="BH73" s="72" t="s">
        <v>7385</v>
      </c>
      <c r="BI73" s="81">
        <v>126</v>
      </c>
      <c r="BJ73" s="482" t="s">
        <v>6790</v>
      </c>
      <c r="BK73" s="482" t="s">
        <v>6790</v>
      </c>
      <c r="BL73" s="81"/>
      <c r="BM73" s="74"/>
      <c r="BN73" s="100">
        <v>2320</v>
      </c>
      <c r="BO73" s="83">
        <v>0</v>
      </c>
      <c r="BP73" s="84">
        <v>0</v>
      </c>
      <c r="BQ73" s="84">
        <v>2270</v>
      </c>
      <c r="BR73" s="84">
        <v>0</v>
      </c>
      <c r="BS73" s="765" t="s">
        <v>7416</v>
      </c>
      <c r="BT73" s="766">
        <v>50</v>
      </c>
      <c r="BU73" s="87">
        <f t="shared" si="16"/>
        <v>2220</v>
      </c>
      <c r="BV73" s="804"/>
      <c r="BW73" s="1954" t="s">
        <v>6761</v>
      </c>
      <c r="BX73" s="89"/>
      <c r="BY73" s="89"/>
      <c r="BZ73" s="89"/>
      <c r="CA73" s="805"/>
      <c r="CB73" s="90"/>
      <c r="CC73" s="91">
        <v>45118</v>
      </c>
    </row>
    <row r="74" spans="1:99" s="92" customFormat="1" ht="20.100000000000001" customHeight="1" thickBot="1">
      <c r="A74" s="603">
        <v>45211</v>
      </c>
      <c r="B74" s="458" t="s">
        <v>6730</v>
      </c>
      <c r="C74" s="53" t="s">
        <v>7417</v>
      </c>
      <c r="D74" s="616" t="s">
        <v>31</v>
      </c>
      <c r="E74" s="583" t="s">
        <v>1544</v>
      </c>
      <c r="F74" s="360" t="s">
        <v>7418</v>
      </c>
      <c r="G74" s="461"/>
      <c r="H74" s="462">
        <v>1</v>
      </c>
      <c r="I74" s="623"/>
      <c r="J74" s="57">
        <v>67</v>
      </c>
      <c r="K74" s="806">
        <v>0.50694444444444442</v>
      </c>
      <c r="L74" s="807">
        <v>0.63541666666666663</v>
      </c>
      <c r="M74" s="808" t="s">
        <v>6947</v>
      </c>
      <c r="N74" s="809">
        <v>3.08</v>
      </c>
      <c r="O74" s="604">
        <v>0.49305555555555558</v>
      </c>
      <c r="P74" s="810">
        <v>0.63888888888888895</v>
      </c>
      <c r="Q74" s="811">
        <v>0</v>
      </c>
      <c r="R74" s="812">
        <v>3.5</v>
      </c>
      <c r="S74" s="813">
        <v>2</v>
      </c>
      <c r="T74" s="814" t="s">
        <v>6763</v>
      </c>
      <c r="U74" s="623"/>
      <c r="V74" s="125">
        <v>1</v>
      </c>
      <c r="W74" s="125"/>
      <c r="X74" s="125"/>
      <c r="Y74" s="125"/>
      <c r="Z74" s="815">
        <f t="shared" si="17"/>
        <v>70</v>
      </c>
      <c r="AA74" s="527"/>
      <c r="AB74" s="126">
        <v>1</v>
      </c>
      <c r="AC74" s="126">
        <v>1</v>
      </c>
      <c r="AD74" s="126"/>
      <c r="AE74" s="125"/>
      <c r="AF74" s="127"/>
      <c r="AG74" s="518" t="s">
        <v>1575</v>
      </c>
      <c r="AH74" s="816" t="s">
        <v>7419</v>
      </c>
      <c r="AI74" s="817" t="s">
        <v>7420</v>
      </c>
      <c r="AJ74" s="818">
        <v>2</v>
      </c>
      <c r="AK74" s="819" t="s">
        <v>7421</v>
      </c>
      <c r="AL74" s="609" t="s">
        <v>7343</v>
      </c>
      <c r="AM74" s="820" t="s">
        <v>7343</v>
      </c>
      <c r="AN74" s="758" t="s">
        <v>7422</v>
      </c>
      <c r="AO74" s="821"/>
      <c r="AP74" s="822" t="s">
        <v>7423</v>
      </c>
      <c r="AQ74" s="822" t="s">
        <v>7423</v>
      </c>
      <c r="AR74" s="822" t="s">
        <v>7424</v>
      </c>
      <c r="AS74" s="526"/>
      <c r="AT74" s="523" t="s">
        <v>7335</v>
      </c>
      <c r="AU74" s="759" t="s">
        <v>7320</v>
      </c>
      <c r="AV74" s="1978" t="s">
        <v>7147</v>
      </c>
      <c r="AW74" s="1980" t="s">
        <v>7425</v>
      </c>
      <c r="AX74" s="1979" t="s">
        <v>7413</v>
      </c>
      <c r="AY74" s="824"/>
      <c r="AZ74" s="560" t="s">
        <v>5444</v>
      </c>
      <c r="BA74" s="73" t="s">
        <v>7414</v>
      </c>
      <c r="BB74" s="822" t="s">
        <v>7426</v>
      </c>
      <c r="BC74" s="640" t="s">
        <v>6741</v>
      </c>
      <c r="BD74" s="822" t="s">
        <v>7427</v>
      </c>
      <c r="BE74" s="636" t="s">
        <v>7428</v>
      </c>
      <c r="BF74" s="636" t="s">
        <v>7428</v>
      </c>
      <c r="BG74" s="636" t="s">
        <v>7428</v>
      </c>
      <c r="BH74" s="822" t="s">
        <v>7429</v>
      </c>
      <c r="BI74" s="640">
        <v>55</v>
      </c>
      <c r="BJ74" s="482" t="s">
        <v>6790</v>
      </c>
      <c r="BK74" s="482" t="s">
        <v>6790</v>
      </c>
      <c r="BL74" s="640"/>
      <c r="BM74" s="526"/>
      <c r="BN74" s="641">
        <v>1380</v>
      </c>
      <c r="BO74" s="643">
        <v>0</v>
      </c>
      <c r="BP74" s="643">
        <v>0</v>
      </c>
      <c r="BQ74" s="643">
        <v>1380</v>
      </c>
      <c r="BR74" s="643"/>
      <c r="BS74" s="85" t="s">
        <v>7430</v>
      </c>
      <c r="BT74" s="644">
        <v>0</v>
      </c>
      <c r="BU74" s="87">
        <f t="shared" si="16"/>
        <v>1380</v>
      </c>
      <c r="BV74" s="826"/>
      <c r="BW74" s="645"/>
      <c r="BX74" s="645"/>
      <c r="BY74" s="645"/>
      <c r="BZ74" s="645"/>
      <c r="CA74" s="827"/>
      <c r="CB74" s="646" t="s">
        <v>7431</v>
      </c>
      <c r="CC74" s="494">
        <v>45134</v>
      </c>
    </row>
    <row r="75" spans="1:99" s="92" customFormat="1" ht="20.100000000000001" customHeight="1">
      <c r="A75" s="603">
        <v>45212</v>
      </c>
      <c r="B75" s="458" t="s">
        <v>6730</v>
      </c>
      <c r="C75" s="53" t="s">
        <v>7341</v>
      </c>
      <c r="D75" s="828" t="s">
        <v>59</v>
      </c>
      <c r="E75" s="829" t="s">
        <v>4995</v>
      </c>
      <c r="F75" s="828" t="s">
        <v>5050</v>
      </c>
      <c r="G75" s="461"/>
      <c r="H75" s="462">
        <v>1</v>
      </c>
      <c r="I75" s="830"/>
      <c r="J75" s="57">
        <v>248</v>
      </c>
      <c r="K75" s="604">
        <v>0.38194444444444442</v>
      </c>
      <c r="L75" s="807">
        <v>0.49652777777777773</v>
      </c>
      <c r="M75" s="749" t="s">
        <v>7010</v>
      </c>
      <c r="N75" s="749">
        <v>2.75</v>
      </c>
      <c r="O75" s="604">
        <v>0.3611111111111111</v>
      </c>
      <c r="P75" s="831">
        <v>0.5</v>
      </c>
      <c r="Q75" s="813"/>
      <c r="R75" s="749">
        <v>3.33</v>
      </c>
      <c r="S75" s="813">
        <v>4</v>
      </c>
      <c r="T75" s="756" t="s">
        <v>6763</v>
      </c>
      <c r="U75" s="461">
        <v>1</v>
      </c>
      <c r="V75" s="462"/>
      <c r="W75" s="462"/>
      <c r="X75" s="462"/>
      <c r="Y75" s="462"/>
      <c r="Z75" s="815">
        <f>Z74+1</f>
        <v>71</v>
      </c>
      <c r="AA75" s="753"/>
      <c r="AB75" s="467">
        <v>1</v>
      </c>
      <c r="AC75" s="467"/>
      <c r="AD75" s="467">
        <v>1</v>
      </c>
      <c r="AE75" s="462"/>
      <c r="AF75" s="794"/>
      <c r="AG75" s="795" t="s">
        <v>5055</v>
      </c>
      <c r="AH75" s="1981" t="s">
        <v>5056</v>
      </c>
      <c r="AI75" s="832" t="s">
        <v>7432</v>
      </c>
      <c r="AJ75" s="818">
        <v>4</v>
      </c>
      <c r="AK75" s="819" t="s">
        <v>7433</v>
      </c>
      <c r="AL75" s="833" t="s">
        <v>7344</v>
      </c>
      <c r="AM75" s="833" t="s">
        <v>7344</v>
      </c>
      <c r="AN75" s="833" t="s">
        <v>7434</v>
      </c>
      <c r="AO75" s="821"/>
      <c r="AP75" s="762" t="s">
        <v>7435</v>
      </c>
      <c r="AQ75" s="762" t="s">
        <v>7435</v>
      </c>
      <c r="AR75" s="762" t="s">
        <v>7424</v>
      </c>
      <c r="AS75" s="834" t="s">
        <v>7436</v>
      </c>
      <c r="AT75" s="835" t="s">
        <v>7437</v>
      </c>
      <c r="AU75" s="836"/>
      <c r="AV75" s="1973" t="s">
        <v>7146</v>
      </c>
      <c r="AW75" s="1980" t="s">
        <v>7425</v>
      </c>
      <c r="AX75" s="1979" t="s">
        <v>7413</v>
      </c>
      <c r="AY75" s="824"/>
      <c r="AZ75" s="560" t="s">
        <v>5444</v>
      </c>
      <c r="BA75" s="73" t="s">
        <v>7414</v>
      </c>
      <c r="BB75" s="822" t="s">
        <v>7426</v>
      </c>
      <c r="BC75" s="640" t="s">
        <v>6741</v>
      </c>
      <c r="BD75" s="762" t="s">
        <v>7427</v>
      </c>
      <c r="BE75" s="636" t="s">
        <v>7438</v>
      </c>
      <c r="BF75" s="636" t="s">
        <v>7438</v>
      </c>
      <c r="BG75" s="636" t="s">
        <v>7438</v>
      </c>
      <c r="BH75" s="822" t="s">
        <v>7439</v>
      </c>
      <c r="BI75" s="481">
        <v>174</v>
      </c>
      <c r="BJ75" s="482" t="s">
        <v>6790</v>
      </c>
      <c r="BK75" s="482" t="s">
        <v>6790</v>
      </c>
      <c r="BL75" s="481"/>
      <c r="BM75" s="483"/>
      <c r="BN75" s="484">
        <v>2560</v>
      </c>
      <c r="BO75" s="837">
        <v>350</v>
      </c>
      <c r="BP75" s="1982">
        <v>1560</v>
      </c>
      <c r="BQ75" s="1982">
        <v>600</v>
      </c>
      <c r="BR75" s="486">
        <v>0</v>
      </c>
      <c r="BS75" s="838" t="s">
        <v>7440</v>
      </c>
      <c r="BT75" s="766">
        <v>50</v>
      </c>
      <c r="BU75" s="87">
        <f>SUM(BO75:BQ75)</f>
        <v>2510</v>
      </c>
      <c r="BV75" s="767" t="s">
        <v>7441</v>
      </c>
      <c r="BW75" s="491"/>
      <c r="BX75" s="491"/>
      <c r="BY75" s="491"/>
      <c r="BZ75" s="491"/>
      <c r="CA75" s="768"/>
      <c r="CB75" s="492" t="s">
        <v>7442</v>
      </c>
      <c r="CC75" s="494">
        <v>45145</v>
      </c>
    </row>
    <row r="76" spans="1:99" s="92" customFormat="1" ht="20.100000000000001" customHeight="1">
      <c r="A76" s="603">
        <v>45215</v>
      </c>
      <c r="B76" s="458" t="s">
        <v>6730</v>
      </c>
      <c r="C76" s="53" t="s">
        <v>6746</v>
      </c>
      <c r="D76" s="790" t="s">
        <v>6924</v>
      </c>
      <c r="E76" s="839" t="s">
        <v>4073</v>
      </c>
      <c r="F76" s="791" t="s">
        <v>4068</v>
      </c>
      <c r="G76" s="623"/>
      <c r="H76" s="127">
        <v>1</v>
      </c>
      <c r="I76" s="830"/>
      <c r="J76" s="125">
        <v>80</v>
      </c>
      <c r="K76" s="840">
        <v>0.37708333333333338</v>
      </c>
      <c r="L76" s="810">
        <v>0.51388888888888895</v>
      </c>
      <c r="M76" s="841"/>
      <c r="N76" s="749"/>
      <c r="O76" s="842">
        <v>0.3611111111111111</v>
      </c>
      <c r="P76" s="831">
        <v>0.51736111111111105</v>
      </c>
      <c r="Q76" s="843">
        <v>0</v>
      </c>
      <c r="R76" s="749"/>
      <c r="S76" s="844">
        <v>2</v>
      </c>
      <c r="T76" s="756" t="s">
        <v>6763</v>
      </c>
      <c r="U76" s="461">
        <v>1</v>
      </c>
      <c r="V76" s="462"/>
      <c r="W76" s="462"/>
      <c r="X76" s="462"/>
      <c r="Y76" s="462"/>
      <c r="Z76" s="815">
        <f>Z75+1</f>
        <v>72</v>
      </c>
      <c r="AA76" s="753"/>
      <c r="AB76" s="467">
        <v>1</v>
      </c>
      <c r="AC76" s="467"/>
      <c r="AD76" s="467">
        <v>1</v>
      </c>
      <c r="AE76" s="462">
        <v>1</v>
      </c>
      <c r="AF76" s="794"/>
      <c r="AG76" s="795" t="s">
        <v>7443</v>
      </c>
      <c r="AH76" s="542" t="s">
        <v>4075</v>
      </c>
      <c r="AI76" s="70" t="s">
        <v>7444</v>
      </c>
      <c r="AJ76" s="520">
        <v>2</v>
      </c>
      <c r="AK76" s="819" t="s">
        <v>7445</v>
      </c>
      <c r="AL76" s="609" t="s">
        <v>6753</v>
      </c>
      <c r="AM76" s="595" t="s">
        <v>6753</v>
      </c>
      <c r="AN76" s="635" t="s">
        <v>7184</v>
      </c>
      <c r="AO76" s="845"/>
      <c r="AP76" s="595" t="s">
        <v>7238</v>
      </c>
      <c r="AQ76" s="474" t="s">
        <v>7389</v>
      </c>
      <c r="AR76" s="474" t="s">
        <v>7402</v>
      </c>
      <c r="AS76" s="483"/>
      <c r="AT76" s="523" t="s">
        <v>7335</v>
      </c>
      <c r="AU76" s="846" t="s">
        <v>7320</v>
      </c>
      <c r="AV76" s="1978" t="s">
        <v>7147</v>
      </c>
      <c r="AW76" s="1980" t="s">
        <v>7425</v>
      </c>
      <c r="AX76" s="1979" t="s">
        <v>7413</v>
      </c>
      <c r="AY76" s="1983" t="s">
        <v>7146</v>
      </c>
      <c r="AZ76" s="847" t="s">
        <v>7157</v>
      </c>
      <c r="BA76" s="73" t="s">
        <v>7446</v>
      </c>
      <c r="BB76" s="764" t="s">
        <v>7394</v>
      </c>
      <c r="BC76" s="848" t="s">
        <v>6741</v>
      </c>
      <c r="BD76" s="764" t="s">
        <v>7394</v>
      </c>
      <c r="BE76" s="473" t="s">
        <v>7447</v>
      </c>
      <c r="BF76" s="473" t="s">
        <v>7448</v>
      </c>
      <c r="BG76" s="473" t="s">
        <v>7448</v>
      </c>
      <c r="BH76" s="473" t="s">
        <v>7448</v>
      </c>
      <c r="BI76" s="481">
        <v>55</v>
      </c>
      <c r="BJ76" s="482" t="s">
        <v>6790</v>
      </c>
      <c r="BK76" s="482" t="s">
        <v>6790</v>
      </c>
      <c r="BL76" s="481"/>
      <c r="BM76" s="483"/>
      <c r="BN76" s="484">
        <v>1460</v>
      </c>
      <c r="BO76" s="485">
        <v>0</v>
      </c>
      <c r="BP76" s="486">
        <v>1460</v>
      </c>
      <c r="BQ76" s="486"/>
      <c r="BR76" s="486"/>
      <c r="BS76" s="765" t="s">
        <v>7396</v>
      </c>
      <c r="BT76" s="766">
        <v>0</v>
      </c>
      <c r="BU76" s="87">
        <f>SUM(BO76:BR76)-BT76</f>
        <v>1460</v>
      </c>
      <c r="BV76" s="849"/>
      <c r="BW76" s="491" t="s">
        <v>6934</v>
      </c>
      <c r="BX76" s="491"/>
      <c r="BY76" s="491"/>
      <c r="BZ76" s="491"/>
      <c r="CA76" s="492"/>
      <c r="CB76" s="492" t="s">
        <v>7449</v>
      </c>
      <c r="CC76" s="494">
        <v>44916</v>
      </c>
      <c r="CD76" s="850"/>
      <c r="CE76" s="850"/>
      <c r="CF76" s="850"/>
      <c r="CG76" s="850"/>
      <c r="CH76" s="850"/>
      <c r="CI76" s="850"/>
      <c r="CJ76" s="850"/>
      <c r="CK76" s="850"/>
      <c r="CL76" s="850"/>
      <c r="CM76" s="850"/>
      <c r="CN76" s="850"/>
      <c r="CO76" s="850"/>
      <c r="CP76" s="850"/>
      <c r="CQ76" s="850"/>
      <c r="CR76" s="850"/>
      <c r="CS76" s="850"/>
      <c r="CT76" s="850"/>
      <c r="CU76" s="850"/>
    </row>
    <row r="77" spans="1:99" s="850" customFormat="1" ht="20.100000000000001" customHeight="1">
      <c r="A77" s="603">
        <v>45215</v>
      </c>
      <c r="B77" s="52" t="s">
        <v>6730</v>
      </c>
      <c r="C77" s="53" t="s">
        <v>6746</v>
      </c>
      <c r="D77" s="745" t="s">
        <v>6924</v>
      </c>
      <c r="E77" s="745" t="s">
        <v>4010</v>
      </c>
      <c r="F77" s="745" t="s">
        <v>4059</v>
      </c>
      <c r="G77" s="461"/>
      <c r="H77" s="462">
        <v>1</v>
      </c>
      <c r="I77" s="461"/>
      <c r="J77" s="462">
        <v>86</v>
      </c>
      <c r="K77" s="746">
        <v>0.375</v>
      </c>
      <c r="L77" s="747">
        <v>0.48958333333333331</v>
      </c>
      <c r="M77" s="107"/>
      <c r="N77" s="108"/>
      <c r="O77" s="746">
        <v>0.3611111111111111</v>
      </c>
      <c r="P77" s="605">
        <v>0.49305555555555558</v>
      </c>
      <c r="Q77" s="750">
        <v>0</v>
      </c>
      <c r="R77" s="110"/>
      <c r="S77" s="851">
        <v>3</v>
      </c>
      <c r="T77" s="852" t="s">
        <v>6763</v>
      </c>
      <c r="U77" s="56"/>
      <c r="V77" s="57">
        <v>1</v>
      </c>
      <c r="W77" s="57"/>
      <c r="X77" s="57"/>
      <c r="Y77" s="57"/>
      <c r="Z77" s="815">
        <f>Z76+1</f>
        <v>73</v>
      </c>
      <c r="AA77" s="66">
        <v>1</v>
      </c>
      <c r="AB77" s="65">
        <v>1</v>
      </c>
      <c r="AC77" s="65"/>
      <c r="AD77" s="65"/>
      <c r="AE77" s="57"/>
      <c r="AF77" s="853"/>
      <c r="AG77" s="854" t="s">
        <v>4064</v>
      </c>
      <c r="AH77" s="69" t="s">
        <v>4065</v>
      </c>
      <c r="AI77" s="855" t="s">
        <v>7450</v>
      </c>
      <c r="AJ77" s="472">
        <v>3</v>
      </c>
      <c r="AK77" s="71" t="s">
        <v>7451</v>
      </c>
      <c r="AL77" s="473" t="s">
        <v>7165</v>
      </c>
      <c r="AM77" s="72" t="s">
        <v>7165</v>
      </c>
      <c r="AN77" s="856" t="s">
        <v>7051</v>
      </c>
      <c r="AO77" s="473"/>
      <c r="AP77" s="72" t="s">
        <v>7322</v>
      </c>
      <c r="AQ77" s="73" t="s">
        <v>7389</v>
      </c>
      <c r="AR77" s="73" t="s">
        <v>7402</v>
      </c>
      <c r="AS77" s="74"/>
      <c r="AT77" s="523" t="s">
        <v>7335</v>
      </c>
      <c r="AU77" s="759" t="s">
        <v>7320</v>
      </c>
      <c r="AV77" s="1984" t="s">
        <v>7147</v>
      </c>
      <c r="AW77" s="1980" t="s">
        <v>7425</v>
      </c>
      <c r="AX77" s="1979" t="s">
        <v>7413</v>
      </c>
      <c r="AY77" s="512" t="s">
        <v>7147</v>
      </c>
      <c r="AZ77" s="857" t="s">
        <v>6746</v>
      </c>
      <c r="BA77" s="73" t="s">
        <v>7446</v>
      </c>
      <c r="BB77" s="764" t="s">
        <v>7394</v>
      </c>
      <c r="BC77" s="858" t="s">
        <v>6741</v>
      </c>
      <c r="BD77" s="764" t="s">
        <v>7394</v>
      </c>
      <c r="BE77" s="72" t="s">
        <v>7452</v>
      </c>
      <c r="BF77" s="72" t="s">
        <v>7448</v>
      </c>
      <c r="BG77" s="72" t="s">
        <v>7448</v>
      </c>
      <c r="BH77" s="72" t="s">
        <v>7448</v>
      </c>
      <c r="BI77" s="81">
        <v>73</v>
      </c>
      <c r="BJ77" s="482" t="s">
        <v>6790</v>
      </c>
      <c r="BK77" s="482" t="s">
        <v>6790</v>
      </c>
      <c r="BL77" s="81">
        <v>1</v>
      </c>
      <c r="BM77" s="74"/>
      <c r="BN77" s="100">
        <v>1620</v>
      </c>
      <c r="BO77" s="83">
        <v>0</v>
      </c>
      <c r="BP77" s="84">
        <v>0</v>
      </c>
      <c r="BQ77" s="84">
        <v>1620</v>
      </c>
      <c r="BR77" s="84">
        <v>0</v>
      </c>
      <c r="BS77" s="859" t="s">
        <v>7333</v>
      </c>
      <c r="BT77" s="860"/>
      <c r="BU77" s="87">
        <f>SUM(BO77:BR77)-BT77</f>
        <v>1620</v>
      </c>
      <c r="BV77" s="785"/>
      <c r="BW77" s="89"/>
      <c r="BX77" s="89"/>
      <c r="BY77" s="89"/>
      <c r="BZ77" s="89"/>
      <c r="CA77" s="90"/>
      <c r="CB77" s="90"/>
      <c r="CC77" s="91">
        <v>45076</v>
      </c>
    </row>
    <row r="78" spans="1:99" s="850" customFormat="1" ht="20.100000000000001" customHeight="1">
      <c r="A78" s="603">
        <v>45216</v>
      </c>
      <c r="B78" s="123" t="s">
        <v>6730</v>
      </c>
      <c r="C78" s="53" t="s">
        <v>5444</v>
      </c>
      <c r="D78" s="611" t="s">
        <v>47</v>
      </c>
      <c r="E78" s="611" t="s">
        <v>2464</v>
      </c>
      <c r="F78" s="611" t="s">
        <v>2559</v>
      </c>
      <c r="G78" s="56"/>
      <c r="H78" s="57">
        <v>1</v>
      </c>
      <c r="I78" s="56"/>
      <c r="J78" s="57">
        <v>188</v>
      </c>
      <c r="K78" s="604"/>
      <c r="L78" s="605"/>
      <c r="M78" s="107"/>
      <c r="N78" s="108"/>
      <c r="O78" s="604"/>
      <c r="P78" s="605"/>
      <c r="Q78" s="109"/>
      <c r="R78" s="110"/>
      <c r="S78" s="752">
        <v>5</v>
      </c>
      <c r="T78" s="140" t="s">
        <v>6763</v>
      </c>
      <c r="U78" s="56"/>
      <c r="V78" s="57"/>
      <c r="W78" s="57">
        <v>1</v>
      </c>
      <c r="X78" s="57"/>
      <c r="Y78" s="57"/>
      <c r="Z78" s="815">
        <f>Z77+1</f>
        <v>74</v>
      </c>
      <c r="AA78" s="67"/>
      <c r="AB78" s="57"/>
      <c r="AC78" s="57"/>
      <c r="AD78" s="57"/>
      <c r="AE78" s="57"/>
      <c r="AF78" s="127"/>
      <c r="AG78" s="861" t="s">
        <v>2565</v>
      </c>
      <c r="AH78" s="862" t="s">
        <v>2566</v>
      </c>
      <c r="AI78" s="580" t="s">
        <v>7453</v>
      </c>
      <c r="AJ78" s="63">
        <v>5</v>
      </c>
      <c r="AK78" s="71" t="s">
        <v>7454</v>
      </c>
      <c r="AL78" s="72" t="s">
        <v>6792</v>
      </c>
      <c r="AM78" s="72" t="s">
        <v>6792</v>
      </c>
      <c r="AN78" s="73" t="s">
        <v>7410</v>
      </c>
      <c r="AO78" s="73"/>
      <c r="AP78" s="73" t="s">
        <v>7410</v>
      </c>
      <c r="AQ78" s="73" t="s">
        <v>7410</v>
      </c>
      <c r="AR78" s="73" t="s">
        <v>7455</v>
      </c>
      <c r="AS78" s="74"/>
      <c r="AT78" s="75" t="s">
        <v>7411</v>
      </c>
      <c r="AU78" s="1979" t="s">
        <v>5817</v>
      </c>
      <c r="AV78" s="1984" t="s">
        <v>7147</v>
      </c>
      <c r="AW78" s="1980" t="s">
        <v>7425</v>
      </c>
      <c r="AX78" s="558" t="s">
        <v>7413</v>
      </c>
      <c r="AY78" s="512" t="s">
        <v>7147</v>
      </c>
      <c r="AZ78" s="546" t="s">
        <v>5444</v>
      </c>
      <c r="BA78" s="73" t="s">
        <v>7446</v>
      </c>
      <c r="BB78" s="73" t="s">
        <v>7384</v>
      </c>
      <c r="BC78" s="858" t="s">
        <v>6741</v>
      </c>
      <c r="BD78" s="73" t="s">
        <v>7456</v>
      </c>
      <c r="BE78" s="72" t="s">
        <v>7457</v>
      </c>
      <c r="BF78" s="72" t="s">
        <v>7457</v>
      </c>
      <c r="BG78" s="72" t="s">
        <v>7457</v>
      </c>
      <c r="BH78" s="72" t="s">
        <v>7457</v>
      </c>
      <c r="BI78" s="81">
        <v>143</v>
      </c>
      <c r="BJ78" s="482" t="s">
        <v>6790</v>
      </c>
      <c r="BK78" s="482" t="s">
        <v>6790</v>
      </c>
      <c r="BL78" s="81"/>
      <c r="BM78" s="74"/>
      <c r="BN78" s="100">
        <v>2320</v>
      </c>
      <c r="BO78" s="83">
        <v>0</v>
      </c>
      <c r="BP78" s="84">
        <v>2320</v>
      </c>
      <c r="BQ78" s="84">
        <v>0</v>
      </c>
      <c r="BR78" s="84">
        <v>0</v>
      </c>
      <c r="BS78" s="765" t="s">
        <v>7458</v>
      </c>
      <c r="BT78" s="860"/>
      <c r="BU78" s="87">
        <f>SUM(BO78:BR78)-BT78</f>
        <v>2320</v>
      </c>
      <c r="BV78" s="785"/>
      <c r="BW78" s="1954" t="s">
        <v>6761</v>
      </c>
      <c r="BX78" s="89"/>
      <c r="BY78" s="89"/>
      <c r="BZ78" s="89"/>
      <c r="CA78" s="90"/>
      <c r="CB78" s="90"/>
      <c r="CC78" s="91">
        <v>44980</v>
      </c>
    </row>
    <row r="79" spans="1:99" s="850" customFormat="1" ht="20.100000000000001" customHeight="1">
      <c r="A79" s="603">
        <v>45216</v>
      </c>
      <c r="B79" s="123" t="s">
        <v>6730</v>
      </c>
      <c r="C79" s="53" t="s">
        <v>7226</v>
      </c>
      <c r="D79" s="611" t="s">
        <v>65</v>
      </c>
      <c r="E79" s="611" t="s">
        <v>7459</v>
      </c>
      <c r="F79" s="611" t="s">
        <v>5220</v>
      </c>
      <c r="G79" s="56"/>
      <c r="H79" s="57">
        <v>1</v>
      </c>
      <c r="I79" s="56"/>
      <c r="J79" s="57">
        <v>76</v>
      </c>
      <c r="K79" s="604">
        <v>0.375</v>
      </c>
      <c r="L79" s="605">
        <v>0.50347222222222221</v>
      </c>
      <c r="M79" s="107" t="s">
        <v>6947</v>
      </c>
      <c r="N79" s="108">
        <v>3.08</v>
      </c>
      <c r="O79" s="604">
        <v>0.3611111111111111</v>
      </c>
      <c r="P79" s="605">
        <v>0.50694444444444442</v>
      </c>
      <c r="Q79" s="109">
        <v>0</v>
      </c>
      <c r="R79" s="110">
        <v>3.5</v>
      </c>
      <c r="S79" s="752">
        <v>2</v>
      </c>
      <c r="T79" s="140" t="s">
        <v>6763</v>
      </c>
      <c r="U79" s="56"/>
      <c r="V79" s="57">
        <v>1</v>
      </c>
      <c r="W79" s="57"/>
      <c r="X79" s="57"/>
      <c r="Y79" s="57"/>
      <c r="Z79" s="815">
        <f t="shared" ref="Z79:Z80" si="18">Z78+1</f>
        <v>75</v>
      </c>
      <c r="AA79" s="67"/>
      <c r="AB79" s="57">
        <v>1</v>
      </c>
      <c r="AC79" s="57"/>
      <c r="AD79" s="57">
        <v>1</v>
      </c>
      <c r="AE79" s="57"/>
      <c r="AF79" s="127"/>
      <c r="AG79" s="566" t="s">
        <v>5225</v>
      </c>
      <c r="AH79" s="69" t="s">
        <v>5226</v>
      </c>
      <c r="AI79" s="70" t="s">
        <v>7460</v>
      </c>
      <c r="AJ79" s="63">
        <v>2</v>
      </c>
      <c r="AK79" s="71" t="s">
        <v>7461</v>
      </c>
      <c r="AL79" s="482" t="s">
        <v>7462</v>
      </c>
      <c r="AM79" s="482" t="s">
        <v>7462</v>
      </c>
      <c r="AN79" s="762" t="s">
        <v>7426</v>
      </c>
      <c r="AO79" s="1985" t="s">
        <v>7463</v>
      </c>
      <c r="AP79" s="762" t="s">
        <v>7426</v>
      </c>
      <c r="AQ79" s="762" t="s">
        <v>7426</v>
      </c>
      <c r="AR79" s="549" t="s">
        <v>504</v>
      </c>
      <c r="AS79" s="74"/>
      <c r="AT79" s="863" t="s">
        <v>7437</v>
      </c>
      <c r="AU79" s="780"/>
      <c r="AV79" s="1986" t="s">
        <v>6735</v>
      </c>
      <c r="AW79" s="1980" t="s">
        <v>7464</v>
      </c>
      <c r="AX79" s="1979" t="s">
        <v>7413</v>
      </c>
      <c r="AY79" s="1987" t="s">
        <v>6735</v>
      </c>
      <c r="AZ79" s="546" t="s">
        <v>7226</v>
      </c>
      <c r="BA79" s="73" t="s">
        <v>7446</v>
      </c>
      <c r="BB79" s="549" t="s">
        <v>7427</v>
      </c>
      <c r="BC79" s="858" t="s">
        <v>6741</v>
      </c>
      <c r="BD79" s="549" t="s">
        <v>7465</v>
      </c>
      <c r="BE79" s="482" t="s">
        <v>7429</v>
      </c>
      <c r="BF79" s="482" t="s">
        <v>7428</v>
      </c>
      <c r="BG79" s="482" t="s">
        <v>7429</v>
      </c>
      <c r="BH79" s="482" t="s">
        <v>7429</v>
      </c>
      <c r="BI79" s="81">
        <v>76</v>
      </c>
      <c r="BJ79" s="482" t="s">
        <v>6790</v>
      </c>
      <c r="BK79" s="482" t="s">
        <v>6790</v>
      </c>
      <c r="BL79" s="81"/>
      <c r="BM79" s="74"/>
      <c r="BN79" s="100">
        <v>1380</v>
      </c>
      <c r="BO79" s="83">
        <v>1380</v>
      </c>
      <c r="BP79" s="84">
        <v>0</v>
      </c>
      <c r="BQ79" s="84">
        <v>0</v>
      </c>
      <c r="BR79" s="84">
        <v>0</v>
      </c>
      <c r="BS79" s="1988" t="s">
        <v>7466</v>
      </c>
      <c r="BT79" s="860"/>
      <c r="BU79" s="87">
        <f>SUM(BO79:BQ79)</f>
        <v>1380</v>
      </c>
      <c r="BV79" s="785" t="s">
        <v>7467</v>
      </c>
      <c r="BW79" s="89"/>
      <c r="BX79" s="89"/>
      <c r="BY79" s="89"/>
      <c r="BZ79" s="89"/>
      <c r="CA79" s="90"/>
      <c r="CB79" s="90"/>
      <c r="CC79" s="91">
        <v>45204</v>
      </c>
    </row>
    <row r="80" spans="1:99" s="850" customFormat="1" ht="20.100000000000001" customHeight="1" thickBot="1">
      <c r="A80" s="603">
        <v>45217</v>
      </c>
      <c r="B80" s="123" t="s">
        <v>6730</v>
      </c>
      <c r="C80" s="53" t="s">
        <v>7468</v>
      </c>
      <c r="D80" s="124" t="s">
        <v>31</v>
      </c>
      <c r="E80" s="124" t="s">
        <v>1534</v>
      </c>
      <c r="F80" s="124" t="s">
        <v>1529</v>
      </c>
      <c r="G80" s="56"/>
      <c r="H80" s="57">
        <v>1</v>
      </c>
      <c r="I80" s="56"/>
      <c r="J80" s="57">
        <v>50</v>
      </c>
      <c r="K80" s="604">
        <v>0.36458333333333331</v>
      </c>
      <c r="L80" s="605">
        <v>0.46180555555555558</v>
      </c>
      <c r="M80" s="107" t="s">
        <v>6914</v>
      </c>
      <c r="N80" s="108">
        <v>2.33</v>
      </c>
      <c r="O80" s="604">
        <v>0.35069444444444442</v>
      </c>
      <c r="P80" s="605">
        <v>0.46527777777777773</v>
      </c>
      <c r="Q80" s="109">
        <v>0</v>
      </c>
      <c r="R80" s="110">
        <v>2.75</v>
      </c>
      <c r="S80" s="111">
        <v>2</v>
      </c>
      <c r="T80" s="140" t="s">
        <v>6763</v>
      </c>
      <c r="U80" s="56"/>
      <c r="V80" s="57">
        <v>1</v>
      </c>
      <c r="W80" s="57"/>
      <c r="X80" s="57"/>
      <c r="Y80" s="57"/>
      <c r="Z80" s="815">
        <f t="shared" si="18"/>
        <v>76</v>
      </c>
      <c r="AA80" s="67"/>
      <c r="AB80" s="125">
        <v>1</v>
      </c>
      <c r="AC80" s="125"/>
      <c r="AD80" s="125"/>
      <c r="AE80" s="125">
        <v>2</v>
      </c>
      <c r="AF80" s="127"/>
      <c r="AG80" s="864" t="s">
        <v>7469</v>
      </c>
      <c r="AH80" s="69" t="s">
        <v>1536</v>
      </c>
      <c r="AI80" s="70" t="s">
        <v>1530</v>
      </c>
      <c r="AJ80" s="63">
        <v>2</v>
      </c>
      <c r="AK80" s="71" t="s">
        <v>7470</v>
      </c>
      <c r="AL80" s="482" t="s">
        <v>7471</v>
      </c>
      <c r="AM80" s="482" t="s">
        <v>7471</v>
      </c>
      <c r="AN80" s="865" t="s">
        <v>7472</v>
      </c>
      <c r="AO80" s="866"/>
      <c r="AP80" s="762" t="s">
        <v>7473</v>
      </c>
      <c r="AQ80" s="762" t="s">
        <v>7473</v>
      </c>
      <c r="AR80" s="549" t="s">
        <v>7474</v>
      </c>
      <c r="AS80" s="74"/>
      <c r="AT80" s="1989" t="s">
        <v>7335</v>
      </c>
      <c r="AU80" s="759" t="s">
        <v>7320</v>
      </c>
      <c r="AV80" s="1990" t="s">
        <v>6790</v>
      </c>
      <c r="AW80" s="1980" t="s">
        <v>7425</v>
      </c>
      <c r="AX80" s="1979" t="s">
        <v>7413</v>
      </c>
      <c r="AY80" s="1991" t="s">
        <v>6790</v>
      </c>
      <c r="AZ80" s="546" t="s">
        <v>6746</v>
      </c>
      <c r="BA80" s="73" t="s">
        <v>7446</v>
      </c>
      <c r="BB80" s="882" t="s">
        <v>7475</v>
      </c>
      <c r="BC80" s="858" t="s">
        <v>6741</v>
      </c>
      <c r="BD80" s="549" t="s">
        <v>7465</v>
      </c>
      <c r="BE80" s="482" t="s">
        <v>7429</v>
      </c>
      <c r="BF80" s="72" t="s">
        <v>7429</v>
      </c>
      <c r="BG80" s="72" t="s">
        <v>7429</v>
      </c>
      <c r="BH80" s="72" t="s">
        <v>7429</v>
      </c>
      <c r="BI80" s="81">
        <v>45</v>
      </c>
      <c r="BJ80" s="482" t="s">
        <v>6790</v>
      </c>
      <c r="BK80" s="482" t="s">
        <v>6790</v>
      </c>
      <c r="BL80" s="81"/>
      <c r="BM80" s="74"/>
      <c r="BN80" s="100">
        <v>1380</v>
      </c>
      <c r="BO80" s="83">
        <v>0</v>
      </c>
      <c r="BP80" s="84">
        <v>0</v>
      </c>
      <c r="BQ80" s="84">
        <v>1380</v>
      </c>
      <c r="BR80" s="84">
        <v>0</v>
      </c>
      <c r="BS80" s="868" t="s">
        <v>7476</v>
      </c>
      <c r="BT80" s="860">
        <v>0</v>
      </c>
      <c r="BU80" s="87">
        <v>1380</v>
      </c>
      <c r="BV80" s="785" t="s">
        <v>7477</v>
      </c>
      <c r="BW80" s="89"/>
      <c r="BX80" s="89"/>
      <c r="BY80" s="89"/>
      <c r="BZ80" s="89"/>
      <c r="CA80" s="90"/>
      <c r="CB80" s="90"/>
      <c r="CC80" s="91">
        <v>45182</v>
      </c>
    </row>
    <row r="81" spans="1:81" s="92" customFormat="1" ht="20.100000000000001" customHeight="1">
      <c r="A81" s="603">
        <v>45222</v>
      </c>
      <c r="B81" s="52" t="s">
        <v>6730</v>
      </c>
      <c r="C81" s="789" t="s">
        <v>5444</v>
      </c>
      <c r="D81" s="790" t="s">
        <v>15</v>
      </c>
      <c r="E81" s="106" t="s">
        <v>766</v>
      </c>
      <c r="F81" s="1992" t="s">
        <v>7478</v>
      </c>
      <c r="G81" s="56"/>
      <c r="H81" s="57">
        <v>1</v>
      </c>
      <c r="I81" s="56"/>
      <c r="J81" s="57">
        <v>379</v>
      </c>
      <c r="K81" s="604"/>
      <c r="L81" s="605"/>
      <c r="M81" s="107"/>
      <c r="N81" s="108"/>
      <c r="O81" s="604"/>
      <c r="P81" s="605"/>
      <c r="Q81" s="109"/>
      <c r="R81" s="110"/>
      <c r="S81" s="111">
        <v>5</v>
      </c>
      <c r="T81" s="63" t="s">
        <v>6763</v>
      </c>
      <c r="U81" s="56">
        <v>1</v>
      </c>
      <c r="V81" s="57"/>
      <c r="W81" s="57"/>
      <c r="X81" s="57"/>
      <c r="Y81" s="57"/>
      <c r="Z81" s="815">
        <f>Z80+1</f>
        <v>77</v>
      </c>
      <c r="AA81" s="66"/>
      <c r="AB81" s="65"/>
      <c r="AC81" s="65"/>
      <c r="AD81" s="65"/>
      <c r="AE81" s="57"/>
      <c r="AF81" s="853"/>
      <c r="AG81" s="566" t="s">
        <v>767</v>
      </c>
      <c r="AH81" s="1993" t="s">
        <v>768</v>
      </c>
      <c r="AI81" s="1994" t="s">
        <v>7479</v>
      </c>
      <c r="AJ81" s="63">
        <v>5</v>
      </c>
      <c r="AK81" s="71" t="s">
        <v>7480</v>
      </c>
      <c r="AL81" s="72" t="s">
        <v>7481</v>
      </c>
      <c r="AM81" s="72" t="s">
        <v>7481</v>
      </c>
      <c r="AN81" s="474" t="s">
        <v>7482</v>
      </c>
      <c r="AO81" s="72"/>
      <c r="AP81" s="474" t="s">
        <v>7482</v>
      </c>
      <c r="AQ81" s="1995" t="s">
        <v>7482</v>
      </c>
      <c r="AR81" s="1996" t="s">
        <v>7395</v>
      </c>
      <c r="AS81" s="606"/>
      <c r="AT81" s="872" t="s">
        <v>7483</v>
      </c>
      <c r="AU81" s="780"/>
      <c r="AV81" s="1986" t="s">
        <v>6735</v>
      </c>
      <c r="AW81" s="1980" t="s">
        <v>7425</v>
      </c>
      <c r="AX81" s="1979" t="s">
        <v>7413</v>
      </c>
      <c r="AY81" s="512" t="s">
        <v>7147</v>
      </c>
      <c r="AZ81" s="80" t="s">
        <v>6746</v>
      </c>
      <c r="BA81" s="73" t="s">
        <v>7484</v>
      </c>
      <c r="BB81" s="73" t="s">
        <v>7485</v>
      </c>
      <c r="BC81" s="81" t="s">
        <v>6741</v>
      </c>
      <c r="BD81" s="73" t="s">
        <v>7486</v>
      </c>
      <c r="BE81" s="72" t="s">
        <v>7487</v>
      </c>
      <c r="BF81" s="72" t="s">
        <v>7385</v>
      </c>
      <c r="BG81" s="72" t="s">
        <v>7385</v>
      </c>
      <c r="BH81" s="72" t="s">
        <v>7385</v>
      </c>
      <c r="BI81" s="81">
        <v>118</v>
      </c>
      <c r="BJ81" s="482" t="s">
        <v>6790</v>
      </c>
      <c r="BK81" s="482" t="s">
        <v>6790</v>
      </c>
      <c r="BL81" s="81"/>
      <c r="BM81" s="74"/>
      <c r="BN81" s="100">
        <v>4080</v>
      </c>
      <c r="BO81" s="83">
        <v>350</v>
      </c>
      <c r="BP81" s="1997">
        <v>3680</v>
      </c>
      <c r="BQ81" s="84"/>
      <c r="BR81" s="84"/>
      <c r="BS81" s="1975" t="s">
        <v>754</v>
      </c>
      <c r="BT81" s="86">
        <v>50</v>
      </c>
      <c r="BU81" s="87">
        <f>SUM(BO81:BR81)-BT81</f>
        <v>3980</v>
      </c>
      <c r="BV81" s="785"/>
      <c r="BW81" s="1976" t="s">
        <v>7386</v>
      </c>
      <c r="BX81" s="89"/>
      <c r="BY81" s="89"/>
      <c r="BZ81" s="89"/>
      <c r="CA81" s="90"/>
      <c r="CB81" s="90" t="s">
        <v>7488</v>
      </c>
      <c r="CC81" s="91">
        <v>44802</v>
      </c>
    </row>
    <row r="82" spans="1:81" s="92" customFormat="1" ht="20.100000000000001" customHeight="1">
      <c r="A82" s="93">
        <v>45226</v>
      </c>
      <c r="B82" s="52" t="s">
        <v>6730</v>
      </c>
      <c r="C82" s="876" t="s">
        <v>5444</v>
      </c>
      <c r="D82" s="877" t="s">
        <v>47</v>
      </c>
      <c r="E82" s="878" t="s">
        <v>2471</v>
      </c>
      <c r="F82" s="879" t="s">
        <v>2575</v>
      </c>
      <c r="G82" s="56"/>
      <c r="H82" s="57">
        <v>1</v>
      </c>
      <c r="I82" s="56"/>
      <c r="J82" s="57">
        <v>260</v>
      </c>
      <c r="K82" s="58"/>
      <c r="L82" s="59"/>
      <c r="M82" s="60"/>
      <c r="N82" s="61"/>
      <c r="O82" s="58"/>
      <c r="P82" s="59"/>
      <c r="Q82" s="57"/>
      <c r="R82" s="62"/>
      <c r="S82" s="56">
        <v>4</v>
      </c>
      <c r="T82" s="63" t="s">
        <v>6763</v>
      </c>
      <c r="U82" s="56"/>
      <c r="V82" s="57"/>
      <c r="W82" s="57">
        <v>1</v>
      </c>
      <c r="X82" s="57"/>
      <c r="Y82" s="57"/>
      <c r="Z82" s="815">
        <f>Z81+1</f>
        <v>78</v>
      </c>
      <c r="AA82" s="66"/>
      <c r="AB82" s="65"/>
      <c r="AC82" s="65"/>
      <c r="AD82" s="65"/>
      <c r="AE82" s="57"/>
      <c r="AF82" s="853"/>
      <c r="AG82" s="566" t="s">
        <v>7489</v>
      </c>
      <c r="AH82" s="69" t="s">
        <v>7490</v>
      </c>
      <c r="AI82" s="70" t="s">
        <v>7491</v>
      </c>
      <c r="AJ82" s="63">
        <v>7</v>
      </c>
      <c r="AK82" s="71" t="s">
        <v>7492</v>
      </c>
      <c r="AL82" s="72" t="s">
        <v>7151</v>
      </c>
      <c r="AM82" s="73" t="s">
        <v>7151</v>
      </c>
      <c r="AN82" s="73" t="s">
        <v>7493</v>
      </c>
      <c r="AO82" s="73"/>
      <c r="AP82" s="73" t="s">
        <v>7493</v>
      </c>
      <c r="AQ82" s="1996" t="s">
        <v>7493</v>
      </c>
      <c r="AR82" s="1996" t="s">
        <v>7494</v>
      </c>
      <c r="AS82" s="74"/>
      <c r="AT82" s="75" t="s">
        <v>7411</v>
      </c>
      <c r="AU82" s="1979" t="s">
        <v>5817</v>
      </c>
      <c r="AV82" s="781"/>
      <c r="AW82" s="1980" t="s">
        <v>7425</v>
      </c>
      <c r="AX82" s="1979" t="s">
        <v>7413</v>
      </c>
      <c r="AY82" s="512" t="s">
        <v>7147</v>
      </c>
      <c r="AZ82" s="546" t="s">
        <v>5444</v>
      </c>
      <c r="BA82" s="547" t="s">
        <v>7495</v>
      </c>
      <c r="BB82" s="547" t="s">
        <v>7486</v>
      </c>
      <c r="BC82" s="81" t="s">
        <v>6741</v>
      </c>
      <c r="BD82" s="73" t="s">
        <v>7496</v>
      </c>
      <c r="BE82" s="73" t="s">
        <v>7497</v>
      </c>
      <c r="BF82" s="73" t="s">
        <v>7497</v>
      </c>
      <c r="BG82" s="73" t="s">
        <v>7497</v>
      </c>
      <c r="BH82" s="73" t="s">
        <v>7497</v>
      </c>
      <c r="BI82" s="81">
        <v>193</v>
      </c>
      <c r="BJ82" s="482" t="s">
        <v>6790</v>
      </c>
      <c r="BK82" s="482" t="s">
        <v>6790</v>
      </c>
      <c r="BL82" s="81"/>
      <c r="BM82" s="74"/>
      <c r="BN82" s="100">
        <v>2800</v>
      </c>
      <c r="BO82" s="83">
        <v>0</v>
      </c>
      <c r="BP82" s="84">
        <v>0</v>
      </c>
      <c r="BQ82" s="84">
        <v>2800</v>
      </c>
      <c r="BR82" s="84">
        <v>0</v>
      </c>
      <c r="BS82" s="103" t="s">
        <v>7498</v>
      </c>
      <c r="BT82" s="86"/>
      <c r="BU82" s="87">
        <f>SUM(BO82:BR82)-BT82</f>
        <v>2800</v>
      </c>
      <c r="BV82" s="804"/>
      <c r="BW82" s="1954" t="s">
        <v>6761</v>
      </c>
      <c r="BX82" s="89"/>
      <c r="BY82" s="89"/>
      <c r="BZ82" s="89"/>
      <c r="CA82" s="83"/>
      <c r="CB82" s="90" t="s">
        <v>7499</v>
      </c>
      <c r="CC82" s="91">
        <v>45120</v>
      </c>
    </row>
    <row r="83" spans="1:81" s="92" customFormat="1" ht="20.100000000000001" customHeight="1">
      <c r="A83" s="93">
        <v>45230</v>
      </c>
      <c r="B83" s="52" t="s">
        <v>6730</v>
      </c>
      <c r="C83" s="550" t="s">
        <v>7226</v>
      </c>
      <c r="D83" s="94" t="s">
        <v>2114</v>
      </c>
      <c r="E83" s="94" t="s">
        <v>2213</v>
      </c>
      <c r="F83" s="55" t="s">
        <v>2208</v>
      </c>
      <c r="G83" s="56">
        <v>1</v>
      </c>
      <c r="H83" s="57"/>
      <c r="I83" s="56">
        <v>30</v>
      </c>
      <c r="J83" s="57"/>
      <c r="K83" s="58">
        <v>0.41666666666666669</v>
      </c>
      <c r="L83" s="59">
        <v>2.7777777777777776E-2</v>
      </c>
      <c r="M83" s="60" t="s">
        <v>7500</v>
      </c>
      <c r="N83" s="61">
        <v>2.66</v>
      </c>
      <c r="O83" s="58">
        <v>0.40277777777777773</v>
      </c>
      <c r="P83" s="59">
        <v>0.53125</v>
      </c>
      <c r="Q83" s="57"/>
      <c r="R83" s="1998"/>
      <c r="S83" s="56">
        <v>1</v>
      </c>
      <c r="T83" s="63" t="s">
        <v>7501</v>
      </c>
      <c r="U83" s="56">
        <v>1</v>
      </c>
      <c r="V83" s="57"/>
      <c r="W83" s="57"/>
      <c r="X83" s="57"/>
      <c r="Y83" s="57"/>
      <c r="Z83" s="815">
        <f>Z82+1</f>
        <v>79</v>
      </c>
      <c r="AA83" s="56"/>
      <c r="AB83" s="65">
        <v>1</v>
      </c>
      <c r="AC83" s="66"/>
      <c r="AD83" s="66"/>
      <c r="AE83" s="65">
        <v>1</v>
      </c>
      <c r="AF83" s="67"/>
      <c r="AG83" s="495" t="s">
        <v>2214</v>
      </c>
      <c r="AH83" s="880" t="s">
        <v>2215</v>
      </c>
      <c r="AI83" s="580">
        <v>429499966</v>
      </c>
      <c r="AJ83" s="852">
        <v>1</v>
      </c>
      <c r="AK83" s="881" t="s">
        <v>7502</v>
      </c>
      <c r="AL83" s="882" t="s">
        <v>7503</v>
      </c>
      <c r="AM83" s="482" t="s">
        <v>7503</v>
      </c>
      <c r="AN83" s="549" t="s">
        <v>7473</v>
      </c>
      <c r="AO83" s="549" t="s">
        <v>7428</v>
      </c>
      <c r="AP83" s="549" t="s">
        <v>7473</v>
      </c>
      <c r="AQ83" s="1996" t="s">
        <v>7473</v>
      </c>
      <c r="AR83" s="1996" t="s">
        <v>7428</v>
      </c>
      <c r="AS83" s="74"/>
      <c r="AT83" s="883" t="s">
        <v>6734</v>
      </c>
      <c r="AU83" s="780"/>
      <c r="AV83" s="545"/>
      <c r="AW83" s="1980" t="s">
        <v>7425</v>
      </c>
      <c r="AX83" s="1979" t="s">
        <v>7413</v>
      </c>
      <c r="AY83" s="545" t="s">
        <v>7147</v>
      </c>
      <c r="AZ83" s="546" t="s">
        <v>5444</v>
      </c>
      <c r="BA83" s="1999" t="s">
        <v>7504</v>
      </c>
      <c r="BB83" s="1999" t="s">
        <v>7505</v>
      </c>
      <c r="BC83" s="482" t="s">
        <v>7504</v>
      </c>
      <c r="BD83" s="549" t="s">
        <v>7505</v>
      </c>
      <c r="BE83" s="73" t="s">
        <v>7506</v>
      </c>
      <c r="BF83" s="73" t="s">
        <v>7506</v>
      </c>
      <c r="BG83" s="73" t="s">
        <v>7506</v>
      </c>
      <c r="BH83" s="549" t="s">
        <v>7506</v>
      </c>
      <c r="BI83" s="81">
        <v>23</v>
      </c>
      <c r="BJ83" s="482" t="s">
        <v>6790</v>
      </c>
      <c r="BK83" s="482" t="s">
        <v>6790</v>
      </c>
      <c r="BL83" s="81">
        <v>1</v>
      </c>
      <c r="BM83" s="74"/>
      <c r="BN83" s="100">
        <v>1390</v>
      </c>
      <c r="BO83" s="83">
        <v>350</v>
      </c>
      <c r="BP83" s="84"/>
      <c r="BQ83" s="84"/>
      <c r="BR83" s="2000">
        <v>990</v>
      </c>
      <c r="BS83" s="2001" t="s">
        <v>7507</v>
      </c>
      <c r="BT83" s="885">
        <v>50</v>
      </c>
      <c r="BU83" s="87">
        <f>BO83+BQ83</f>
        <v>350</v>
      </c>
      <c r="BV83" s="804" t="s">
        <v>7508</v>
      </c>
      <c r="BW83" s="89"/>
      <c r="BX83" s="89"/>
      <c r="BY83" s="89"/>
      <c r="BZ83" s="89"/>
      <c r="CA83" s="886"/>
      <c r="CB83" s="502" t="s">
        <v>7242</v>
      </c>
      <c r="CC83" s="91">
        <v>45188</v>
      </c>
    </row>
    <row r="84" spans="1:81" s="92" customFormat="1" ht="20.100000000000001" customHeight="1">
      <c r="A84" s="603">
        <v>45232</v>
      </c>
      <c r="B84" s="52" t="s">
        <v>6730</v>
      </c>
      <c r="C84" s="53" t="s">
        <v>6746</v>
      </c>
      <c r="D84" s="611" t="s">
        <v>40</v>
      </c>
      <c r="E84" s="611" t="s">
        <v>4129</v>
      </c>
      <c r="F84" s="2002" t="s">
        <v>4124</v>
      </c>
      <c r="G84" s="56"/>
      <c r="H84" s="57">
        <v>1</v>
      </c>
      <c r="I84" s="56"/>
      <c r="J84" s="57">
        <v>109</v>
      </c>
      <c r="K84" s="604">
        <v>0.375</v>
      </c>
      <c r="L84" s="605">
        <v>0.4826388888888889</v>
      </c>
      <c r="M84" s="107" t="s">
        <v>7305</v>
      </c>
      <c r="N84" s="108">
        <v>2.58</v>
      </c>
      <c r="O84" s="604">
        <v>0.3611111111111111</v>
      </c>
      <c r="P84" s="605">
        <v>0.4861111111111111</v>
      </c>
      <c r="Q84" s="2003">
        <v>0</v>
      </c>
      <c r="R84" s="110">
        <v>3</v>
      </c>
      <c r="S84" s="111">
        <v>3</v>
      </c>
      <c r="T84" s="63" t="s">
        <v>6763</v>
      </c>
      <c r="U84" s="56">
        <v>1</v>
      </c>
      <c r="V84" s="57"/>
      <c r="W84" s="57"/>
      <c r="X84" s="57"/>
      <c r="Y84" s="57"/>
      <c r="Z84" s="815">
        <f>Z122+1</f>
        <v>81</v>
      </c>
      <c r="AA84" s="67"/>
      <c r="AB84" s="65">
        <v>1</v>
      </c>
      <c r="AC84" s="66"/>
      <c r="AD84" s="66"/>
      <c r="AE84" s="57">
        <v>1</v>
      </c>
      <c r="AF84" s="67"/>
      <c r="AG84" s="890" t="s">
        <v>7509</v>
      </c>
      <c r="AH84" s="2004" t="s">
        <v>4131</v>
      </c>
      <c r="AI84" s="891" t="s">
        <v>4132</v>
      </c>
      <c r="AJ84" s="852">
        <v>3</v>
      </c>
      <c r="AK84" s="71" t="s">
        <v>7510</v>
      </c>
      <c r="AL84" s="764" t="s">
        <v>7332</v>
      </c>
      <c r="AM84" s="764" t="s">
        <v>7332</v>
      </c>
      <c r="AN84" s="72" t="s">
        <v>7388</v>
      </c>
      <c r="AO84" s="72"/>
      <c r="AP84" s="73" t="s">
        <v>7511</v>
      </c>
      <c r="AQ84" s="73" t="s">
        <v>7512</v>
      </c>
      <c r="AR84" s="73" t="s">
        <v>7448</v>
      </c>
      <c r="AS84" s="892" t="s">
        <v>7513</v>
      </c>
      <c r="AT84" s="555" t="s">
        <v>7514</v>
      </c>
      <c r="AU84" s="2005" t="s">
        <v>5850</v>
      </c>
      <c r="AV84" s="801"/>
      <c r="AW84" s="1980" t="s">
        <v>7425</v>
      </c>
      <c r="AX84" s="1979" t="s">
        <v>7413</v>
      </c>
      <c r="AY84" s="512"/>
      <c r="AZ84" s="80" t="s">
        <v>6895</v>
      </c>
      <c r="BA84" s="549" t="s">
        <v>7504</v>
      </c>
      <c r="BB84" s="547" t="s">
        <v>7448</v>
      </c>
      <c r="BC84" s="81" t="s">
        <v>6741</v>
      </c>
      <c r="BD84" s="73" t="s">
        <v>7515</v>
      </c>
      <c r="BE84" s="73" t="s">
        <v>7516</v>
      </c>
      <c r="BF84" s="73" t="s">
        <v>7517</v>
      </c>
      <c r="BG84" s="73" t="s">
        <v>7517</v>
      </c>
      <c r="BH84" s="73" t="s">
        <v>7517</v>
      </c>
      <c r="BI84" s="81">
        <v>58</v>
      </c>
      <c r="BJ84" s="482" t="s">
        <v>6790</v>
      </c>
      <c r="BK84" s="482" t="s">
        <v>6790</v>
      </c>
      <c r="BL84" s="81"/>
      <c r="BM84" s="74">
        <v>1</v>
      </c>
      <c r="BN84" s="100">
        <v>1620</v>
      </c>
      <c r="BO84" s="83">
        <v>350</v>
      </c>
      <c r="BP84" s="893">
        <v>1220</v>
      </c>
      <c r="BQ84" s="893"/>
      <c r="BR84" s="84"/>
      <c r="BS84" s="894" t="s">
        <v>7518</v>
      </c>
      <c r="BT84" s="86">
        <v>50</v>
      </c>
      <c r="BU84" s="87">
        <f>SUM(BO84:BR84)</f>
        <v>1570</v>
      </c>
      <c r="BV84" s="895" t="s">
        <v>7519</v>
      </c>
      <c r="BW84" s="2006" t="s">
        <v>7520</v>
      </c>
      <c r="BX84" s="89"/>
      <c r="BY84" s="89"/>
      <c r="BZ84" s="89"/>
      <c r="CA84" s="805"/>
      <c r="CB84" s="502" t="s">
        <v>7513</v>
      </c>
      <c r="CC84" s="91">
        <v>45174</v>
      </c>
    </row>
    <row r="85" spans="1:81" s="92" customFormat="1" ht="20.100000000000001" customHeight="1">
      <c r="A85" s="603">
        <v>45238</v>
      </c>
      <c r="B85" s="52" t="s">
        <v>6730</v>
      </c>
      <c r="C85" s="53" t="s">
        <v>7226</v>
      </c>
      <c r="D85" s="611" t="s">
        <v>16</v>
      </c>
      <c r="E85" s="611" t="s">
        <v>3299</v>
      </c>
      <c r="F85" s="611" t="s">
        <v>7521</v>
      </c>
      <c r="G85" s="56"/>
      <c r="H85" s="57">
        <v>1</v>
      </c>
      <c r="I85" s="56"/>
      <c r="J85" s="57">
        <v>90</v>
      </c>
      <c r="K85" s="604">
        <v>0.4236111111111111</v>
      </c>
      <c r="L85" s="605">
        <v>2.0833333333333332E-2</v>
      </c>
      <c r="M85" s="107" t="s">
        <v>6914</v>
      </c>
      <c r="N85" s="108">
        <v>2.33</v>
      </c>
      <c r="O85" s="604">
        <v>0.40972222222222227</v>
      </c>
      <c r="P85" s="605">
        <v>0.52430555555555558</v>
      </c>
      <c r="Q85" s="2003">
        <v>0</v>
      </c>
      <c r="R85" s="110">
        <v>2.75</v>
      </c>
      <c r="S85" s="111">
        <v>3</v>
      </c>
      <c r="T85" s="63" t="s">
        <v>7522</v>
      </c>
      <c r="U85" s="56">
        <v>1</v>
      </c>
      <c r="V85" s="57"/>
      <c r="W85" s="57"/>
      <c r="X85" s="57"/>
      <c r="Y85" s="57"/>
      <c r="Z85" s="815">
        <f t="shared" ref="Z85:Z90" si="19">Z84+1</f>
        <v>82</v>
      </c>
      <c r="AA85" s="67"/>
      <c r="AB85" s="65"/>
      <c r="AC85" s="66">
        <v>1</v>
      </c>
      <c r="AD85" s="66"/>
      <c r="AE85" s="57">
        <v>1</v>
      </c>
      <c r="AF85" s="67"/>
      <c r="AG85" s="890" t="s">
        <v>3300</v>
      </c>
      <c r="AH85" s="2007" t="s">
        <v>3301</v>
      </c>
      <c r="AI85" s="891" t="s">
        <v>3302</v>
      </c>
      <c r="AJ85" s="852">
        <v>3</v>
      </c>
      <c r="AK85" s="71" t="s">
        <v>7523</v>
      </c>
      <c r="AL85" s="882" t="s">
        <v>7524</v>
      </c>
      <c r="AM85" s="882" t="s">
        <v>7524</v>
      </c>
      <c r="AN85" s="549" t="s">
        <v>7429</v>
      </c>
      <c r="AO85" s="72"/>
      <c r="AP85" s="73" t="s">
        <v>7429</v>
      </c>
      <c r="AQ85" s="73" t="s">
        <v>7429</v>
      </c>
      <c r="AR85" s="73" t="s">
        <v>7505</v>
      </c>
      <c r="AS85" s="892"/>
      <c r="AT85" s="2008" t="s">
        <v>7525</v>
      </c>
      <c r="AU85" s="800" t="s">
        <v>7526</v>
      </c>
      <c r="AV85" s="801"/>
      <c r="AW85" s="1980" t="s">
        <v>6383</v>
      </c>
      <c r="AX85" s="1979" t="s">
        <v>7413</v>
      </c>
      <c r="AY85" s="512"/>
      <c r="AZ85" s="80" t="s">
        <v>6895</v>
      </c>
      <c r="BA85" s="549" t="s">
        <v>7527</v>
      </c>
      <c r="BB85" s="549" t="s">
        <v>7528</v>
      </c>
      <c r="BC85" s="81" t="s">
        <v>6741</v>
      </c>
      <c r="BD85" s="549" t="s">
        <v>7529</v>
      </c>
      <c r="BE85" s="73" t="s">
        <v>7530</v>
      </c>
      <c r="BF85" s="73" t="s">
        <v>7530</v>
      </c>
      <c r="BG85" s="73" t="s">
        <v>7530</v>
      </c>
      <c r="BH85" s="73" t="s">
        <v>7530</v>
      </c>
      <c r="BI85" s="81">
        <v>51</v>
      </c>
      <c r="BJ85" s="482" t="s">
        <v>6790</v>
      </c>
      <c r="BK85" s="482" t="s">
        <v>6790</v>
      </c>
      <c r="BL85" s="81"/>
      <c r="BM85" s="74">
        <v>1</v>
      </c>
      <c r="BN85" s="100">
        <v>1790</v>
      </c>
      <c r="BO85" s="83">
        <v>0</v>
      </c>
      <c r="BP85" s="893">
        <v>0</v>
      </c>
      <c r="BQ85" s="893">
        <v>1790</v>
      </c>
      <c r="BR85" s="84">
        <v>0</v>
      </c>
      <c r="BS85" s="894" t="s">
        <v>7531</v>
      </c>
      <c r="BT85" s="86"/>
      <c r="BU85" s="87">
        <f>BQ85</f>
        <v>1790</v>
      </c>
      <c r="BV85" s="895" t="s">
        <v>7532</v>
      </c>
      <c r="BW85" s="89"/>
      <c r="BX85" s="89"/>
      <c r="BY85" s="89"/>
      <c r="BZ85" s="89"/>
      <c r="CA85" s="805"/>
      <c r="CB85" s="502"/>
      <c r="CC85" s="91">
        <v>45216</v>
      </c>
    </row>
    <row r="86" spans="1:81" s="92" customFormat="1" ht="20.100000000000001" customHeight="1">
      <c r="A86" s="93">
        <v>45239</v>
      </c>
      <c r="B86" s="52" t="s">
        <v>6730</v>
      </c>
      <c r="C86" s="550" t="s">
        <v>5444</v>
      </c>
      <c r="D86" s="94" t="s">
        <v>59</v>
      </c>
      <c r="E86" s="94" t="s">
        <v>5063</v>
      </c>
      <c r="F86" s="55" t="s">
        <v>7533</v>
      </c>
      <c r="G86" s="56"/>
      <c r="H86" s="57">
        <v>1</v>
      </c>
      <c r="I86" s="56"/>
      <c r="J86" s="57">
        <v>120</v>
      </c>
      <c r="K86" s="58"/>
      <c r="L86" s="59"/>
      <c r="M86" s="60"/>
      <c r="N86" s="61"/>
      <c r="O86" s="58"/>
      <c r="P86" s="59"/>
      <c r="Q86" s="57"/>
      <c r="R86" s="62"/>
      <c r="S86" s="56">
        <v>3</v>
      </c>
      <c r="T86" s="63" t="s">
        <v>6763</v>
      </c>
      <c r="U86" s="56"/>
      <c r="V86" s="57">
        <v>1</v>
      </c>
      <c r="W86" s="57"/>
      <c r="X86" s="57"/>
      <c r="Y86" s="57"/>
      <c r="Z86" s="815">
        <f t="shared" si="19"/>
        <v>83</v>
      </c>
      <c r="AA86" s="66"/>
      <c r="AB86" s="65"/>
      <c r="AC86" s="65"/>
      <c r="AD86" s="65"/>
      <c r="AE86" s="125"/>
      <c r="AF86" s="853"/>
      <c r="AG86" s="566" t="s">
        <v>5014</v>
      </c>
      <c r="AH86" s="2009" t="s">
        <v>7534</v>
      </c>
      <c r="AI86" s="70" t="s">
        <v>5010</v>
      </c>
      <c r="AJ86" s="63">
        <v>3</v>
      </c>
      <c r="AK86" s="71" t="s">
        <v>7535</v>
      </c>
      <c r="AL86" s="72" t="s">
        <v>6851</v>
      </c>
      <c r="AM86" s="72"/>
      <c r="AN86" s="72" t="s">
        <v>7536</v>
      </c>
      <c r="AO86" s="72"/>
      <c r="AP86" s="72" t="s">
        <v>7536</v>
      </c>
      <c r="AQ86" s="72" t="s">
        <v>7536</v>
      </c>
      <c r="AR86" s="73" t="s">
        <v>7537</v>
      </c>
      <c r="AS86" s="606"/>
      <c r="AT86" s="75" t="s">
        <v>7538</v>
      </c>
      <c r="AU86" s="800" t="s">
        <v>5725</v>
      </c>
      <c r="AV86" s="781"/>
      <c r="AW86" s="2010" t="s">
        <v>6358</v>
      </c>
      <c r="AX86" s="1979" t="s">
        <v>7413</v>
      </c>
      <c r="AY86" s="512"/>
      <c r="AZ86" s="80" t="s">
        <v>6895</v>
      </c>
      <c r="BA86" s="549" t="s">
        <v>7527</v>
      </c>
      <c r="BB86" s="73" t="s">
        <v>7539</v>
      </c>
      <c r="BC86" s="81" t="s">
        <v>6741</v>
      </c>
      <c r="BD86" s="73" t="s">
        <v>7540</v>
      </c>
      <c r="BE86" s="72" t="s">
        <v>7541</v>
      </c>
      <c r="BF86" s="72" t="s">
        <v>7541</v>
      </c>
      <c r="BG86" s="72" t="s">
        <v>7541</v>
      </c>
      <c r="BH86" s="482" t="s">
        <v>7542</v>
      </c>
      <c r="BI86" s="81">
        <v>76</v>
      </c>
      <c r="BJ86" s="482" t="s">
        <v>6790</v>
      </c>
      <c r="BK86" s="482" t="s">
        <v>6790</v>
      </c>
      <c r="BL86" s="81"/>
      <c r="BM86" s="74"/>
      <c r="BN86" s="100">
        <v>1620</v>
      </c>
      <c r="BO86" s="83">
        <v>400</v>
      </c>
      <c r="BP86" s="2011">
        <v>1220</v>
      </c>
      <c r="BQ86" s="84">
        <v>0</v>
      </c>
      <c r="BR86" s="84"/>
      <c r="BS86" s="85" t="s">
        <v>7543</v>
      </c>
      <c r="BT86" s="86">
        <v>0</v>
      </c>
      <c r="BU86" s="87">
        <f>SUM(BO86:BR86)-BT86</f>
        <v>1620</v>
      </c>
      <c r="BV86" s="785"/>
      <c r="BW86" s="89"/>
      <c r="BX86" s="89"/>
      <c r="BY86" s="89"/>
      <c r="BZ86" s="89"/>
      <c r="CA86" s="90"/>
      <c r="CB86" s="90"/>
      <c r="CC86" s="91">
        <v>44909</v>
      </c>
    </row>
    <row r="87" spans="1:81" s="92" customFormat="1" ht="20.100000000000001" customHeight="1" thickBot="1">
      <c r="A87" s="457">
        <v>45240</v>
      </c>
      <c r="B87" s="896" t="s">
        <v>6730</v>
      </c>
      <c r="C87" s="459" t="s">
        <v>6746</v>
      </c>
      <c r="D87" s="460" t="s">
        <v>80</v>
      </c>
      <c r="E87" s="322" t="s">
        <v>2913</v>
      </c>
      <c r="F87" s="54" t="s">
        <v>2908</v>
      </c>
      <c r="G87" s="461">
        <v>1</v>
      </c>
      <c r="H87" s="462"/>
      <c r="I87" s="461">
        <v>22</v>
      </c>
      <c r="J87" s="462"/>
      <c r="K87" s="463">
        <v>0.36458333333333331</v>
      </c>
      <c r="L87" s="464">
        <v>0.50694444444444442</v>
      </c>
      <c r="M87" s="465"/>
      <c r="N87" s="385"/>
      <c r="O87" s="463">
        <v>0.37847222222222227</v>
      </c>
      <c r="P87" s="464">
        <v>0.50347222222222221</v>
      </c>
      <c r="Q87" s="462">
        <v>0</v>
      </c>
      <c r="R87" s="466"/>
      <c r="S87" s="461">
        <v>1</v>
      </c>
      <c r="T87" s="897" t="s">
        <v>6763</v>
      </c>
      <c r="U87" s="461">
        <v>1</v>
      </c>
      <c r="V87" s="462"/>
      <c r="W87" s="462"/>
      <c r="X87" s="462"/>
      <c r="Y87" s="462"/>
      <c r="Z87" s="815">
        <f t="shared" si="19"/>
        <v>84</v>
      </c>
      <c r="AA87" s="461"/>
      <c r="AB87" s="65">
        <v>1</v>
      </c>
      <c r="AC87" s="57"/>
      <c r="AD87" s="57"/>
      <c r="AE87" s="65"/>
      <c r="AF87" s="468">
        <v>1</v>
      </c>
      <c r="AG87" s="898" t="s">
        <v>2914</v>
      </c>
      <c r="AH87" s="2012" t="s">
        <v>2915</v>
      </c>
      <c r="AI87" s="899" t="s">
        <v>2909</v>
      </c>
      <c r="AJ87" s="472">
        <v>1</v>
      </c>
      <c r="AK87" s="143" t="s">
        <v>7544</v>
      </c>
      <c r="AL87" s="764" t="s">
        <v>7394</v>
      </c>
      <c r="AM87" s="764" t="s">
        <v>7394</v>
      </c>
      <c r="AN87" s="474" t="s">
        <v>7448</v>
      </c>
      <c r="AO87" s="474"/>
      <c r="AP87" s="474" t="s">
        <v>7545</v>
      </c>
      <c r="AQ87" s="474" t="s">
        <v>7545</v>
      </c>
      <c r="AR87" s="474" t="s">
        <v>7545</v>
      </c>
      <c r="AS87" s="483"/>
      <c r="AT87" s="555" t="s">
        <v>7514</v>
      </c>
      <c r="AU87" s="2005" t="s">
        <v>5850</v>
      </c>
      <c r="AV87" s="900"/>
      <c r="AW87" s="75" t="s">
        <v>6734</v>
      </c>
      <c r="AX87" s="477"/>
      <c r="AY87" s="478"/>
      <c r="AZ87" s="480" t="s">
        <v>5444</v>
      </c>
      <c r="BA87" s="549" t="s">
        <v>7527</v>
      </c>
      <c r="BB87" s="474" t="s">
        <v>7546</v>
      </c>
      <c r="BC87" s="549" t="s">
        <v>7527</v>
      </c>
      <c r="BD87" s="474" t="s">
        <v>7547</v>
      </c>
      <c r="BE87" s="72" t="s">
        <v>7361</v>
      </c>
      <c r="BF87" s="72" t="s">
        <v>7548</v>
      </c>
      <c r="BG87" s="72" t="s">
        <v>7548</v>
      </c>
      <c r="BH87" s="72" t="s">
        <v>7548</v>
      </c>
      <c r="BI87" s="81">
        <v>12</v>
      </c>
      <c r="BJ87" s="482" t="s">
        <v>6790</v>
      </c>
      <c r="BK87" s="482" t="s">
        <v>6790</v>
      </c>
      <c r="BL87" s="481"/>
      <c r="BM87" s="483"/>
      <c r="BN87" s="484">
        <v>2090</v>
      </c>
      <c r="BO87" s="485">
        <v>500</v>
      </c>
      <c r="BP87" s="486"/>
      <c r="BQ87" s="486">
        <v>1790</v>
      </c>
      <c r="BR87" s="486"/>
      <c r="BS87" s="2013" t="s">
        <v>7549</v>
      </c>
      <c r="BT87" s="488">
        <v>50</v>
      </c>
      <c r="BU87" s="87">
        <f>SUM(BO87:BR87)-BT87</f>
        <v>2240</v>
      </c>
      <c r="BV87" s="889" t="s">
        <v>7550</v>
      </c>
      <c r="BW87" s="491"/>
      <c r="BX87" s="491"/>
      <c r="BY87" s="491"/>
      <c r="BZ87" s="489" t="s">
        <v>7551</v>
      </c>
      <c r="CA87" s="492"/>
      <c r="CB87" s="492" t="s">
        <v>7552</v>
      </c>
      <c r="CC87" s="494">
        <v>45202</v>
      </c>
    </row>
    <row r="88" spans="1:81" s="92" customFormat="1" ht="20.100000000000001" customHeight="1">
      <c r="A88" s="603">
        <v>45243</v>
      </c>
      <c r="B88" s="52" t="s">
        <v>6730</v>
      </c>
      <c r="C88" s="873" t="s">
        <v>6746</v>
      </c>
      <c r="D88" s="828" t="s">
        <v>75</v>
      </c>
      <c r="E88" s="874" t="s">
        <v>4611</v>
      </c>
      <c r="F88" s="828" t="s">
        <v>4607</v>
      </c>
      <c r="G88" s="56">
        <v>1</v>
      </c>
      <c r="H88" s="57"/>
      <c r="I88" s="56">
        <v>67</v>
      </c>
      <c r="J88" s="57"/>
      <c r="K88" s="604">
        <v>0.49305555555555558</v>
      </c>
      <c r="L88" s="605">
        <v>0.625</v>
      </c>
      <c r="M88" s="107"/>
      <c r="N88" s="108"/>
      <c r="O88" s="604">
        <v>0.47916666666666669</v>
      </c>
      <c r="P88" s="605">
        <v>0.62847222222222221</v>
      </c>
      <c r="Q88" s="109">
        <v>30</v>
      </c>
      <c r="R88" s="110"/>
      <c r="S88" s="111">
        <v>2</v>
      </c>
      <c r="T88" s="63" t="s">
        <v>6763</v>
      </c>
      <c r="U88" s="56">
        <v>1</v>
      </c>
      <c r="V88" s="57"/>
      <c r="W88" s="57"/>
      <c r="X88" s="57"/>
      <c r="Y88" s="57"/>
      <c r="Z88" s="815">
        <f t="shared" si="19"/>
        <v>85</v>
      </c>
      <c r="AA88" s="66"/>
      <c r="AB88" s="65"/>
      <c r="AC88" s="65"/>
      <c r="AD88" s="65">
        <v>1</v>
      </c>
      <c r="AE88" s="57"/>
      <c r="AF88" s="853">
        <v>1</v>
      </c>
      <c r="AG88" s="566" t="s">
        <v>4612</v>
      </c>
      <c r="AH88" s="2014" t="s">
        <v>4613</v>
      </c>
      <c r="AI88" s="70" t="s">
        <v>7553</v>
      </c>
      <c r="AJ88" s="63">
        <v>2</v>
      </c>
      <c r="AK88" s="511" t="s">
        <v>7554</v>
      </c>
      <c r="AL88" s="72" t="s">
        <v>7555</v>
      </c>
      <c r="AM88" s="72" t="s">
        <v>7555</v>
      </c>
      <c r="AN88" s="473" t="s">
        <v>7556</v>
      </c>
      <c r="AO88" s="72"/>
      <c r="AP88" s="73" t="s">
        <v>7515</v>
      </c>
      <c r="AQ88" s="73" t="s">
        <v>7515</v>
      </c>
      <c r="AR88" s="73" t="s">
        <v>7515</v>
      </c>
      <c r="AS88" s="606"/>
      <c r="AT88" s="872" t="s">
        <v>7557</v>
      </c>
      <c r="AU88" s="2015"/>
      <c r="AV88" s="904"/>
      <c r="AW88" s="75" t="s">
        <v>6734</v>
      </c>
      <c r="AX88" s="1210"/>
      <c r="AY88" s="1211"/>
      <c r="AZ88" s="80" t="s">
        <v>5444</v>
      </c>
      <c r="BA88" s="73" t="s">
        <v>7558</v>
      </c>
      <c r="BB88" s="474" t="s">
        <v>7546</v>
      </c>
      <c r="BC88" s="73" t="s">
        <v>7558</v>
      </c>
      <c r="BD88" s="73" t="s">
        <v>7559</v>
      </c>
      <c r="BE88" s="72" t="s">
        <v>7361</v>
      </c>
      <c r="BF88" s="72" t="s">
        <v>7548</v>
      </c>
      <c r="BG88" s="72" t="s">
        <v>7548</v>
      </c>
      <c r="BH88" s="72" t="s">
        <v>7548</v>
      </c>
      <c r="BI88" s="81">
        <v>52</v>
      </c>
      <c r="BJ88" s="482" t="s">
        <v>6790</v>
      </c>
      <c r="BK88" s="482" t="s">
        <v>6790</v>
      </c>
      <c r="BL88" s="81">
        <v>1</v>
      </c>
      <c r="BM88" s="74"/>
      <c r="BN88" s="100">
        <v>2380</v>
      </c>
      <c r="BO88" s="1212">
        <f>2380-500</f>
        <v>1880</v>
      </c>
      <c r="BP88" s="1213"/>
      <c r="BQ88" s="515">
        <v>500</v>
      </c>
      <c r="BR88" s="1213"/>
      <c r="BS88" s="2016" t="s">
        <v>7560</v>
      </c>
      <c r="BT88" s="1215">
        <v>50</v>
      </c>
      <c r="BU88" s="1216">
        <f>SUM(BO88:BR88)-BT88</f>
        <v>2330</v>
      </c>
      <c r="BV88" s="889" t="s">
        <v>7561</v>
      </c>
      <c r="BW88" s="89"/>
      <c r="BX88" s="89"/>
      <c r="BY88" s="89"/>
      <c r="BZ88" s="89" t="s">
        <v>7562</v>
      </c>
      <c r="CA88" s="2017" t="s">
        <v>7563</v>
      </c>
      <c r="CB88" s="90" t="s">
        <v>7564</v>
      </c>
      <c r="CC88" s="91">
        <v>45106</v>
      </c>
    </row>
    <row r="89" spans="1:81" s="92" customFormat="1" ht="20.100000000000001" customHeight="1">
      <c r="A89" s="93">
        <v>45245</v>
      </c>
      <c r="B89" s="869" t="s">
        <v>6730</v>
      </c>
      <c r="C89" s="550" t="s">
        <v>6746</v>
      </c>
      <c r="D89" s="94" t="s">
        <v>47</v>
      </c>
      <c r="E89" s="94" t="s">
        <v>2545</v>
      </c>
      <c r="F89" s="55" t="s">
        <v>7565</v>
      </c>
      <c r="G89" s="56"/>
      <c r="H89" s="57">
        <v>1</v>
      </c>
      <c r="I89" s="56"/>
      <c r="J89" s="57">
        <v>12</v>
      </c>
      <c r="K89" s="58">
        <v>0.46527777777777773</v>
      </c>
      <c r="L89" s="59">
        <v>0.60416666666666663</v>
      </c>
      <c r="M89" s="60"/>
      <c r="N89" s="61"/>
      <c r="O89" s="58">
        <v>0.41666666666666669</v>
      </c>
      <c r="P89" s="59">
        <v>0.60763888888888895</v>
      </c>
      <c r="Q89" s="57">
        <v>30</v>
      </c>
      <c r="R89" s="62"/>
      <c r="S89" s="56">
        <v>1</v>
      </c>
      <c r="T89" s="63" t="s">
        <v>1889</v>
      </c>
      <c r="U89" s="56"/>
      <c r="V89" s="57"/>
      <c r="W89" s="57"/>
      <c r="X89" s="57">
        <v>1</v>
      </c>
      <c r="Y89" s="57"/>
      <c r="Z89" s="815">
        <f t="shared" si="19"/>
        <v>86</v>
      </c>
      <c r="AA89" s="66"/>
      <c r="AB89" s="67">
        <v>1</v>
      </c>
      <c r="AC89" s="65">
        <v>1</v>
      </c>
      <c r="AD89" s="66"/>
      <c r="AE89" s="67"/>
      <c r="AF89" s="853"/>
      <c r="AG89" s="566" t="s">
        <v>2546</v>
      </c>
      <c r="AH89" s="2014" t="s">
        <v>2547</v>
      </c>
      <c r="AI89" s="70" t="s">
        <v>2548</v>
      </c>
      <c r="AJ89" s="63">
        <v>1</v>
      </c>
      <c r="AK89" s="71" t="s">
        <v>7566</v>
      </c>
      <c r="AL89" s="72" t="s">
        <v>7322</v>
      </c>
      <c r="AM89" s="72" t="s">
        <v>7322</v>
      </c>
      <c r="AN89" s="72" t="s">
        <v>7322</v>
      </c>
      <c r="AO89" s="72"/>
      <c r="AP89" s="72" t="s">
        <v>7567</v>
      </c>
      <c r="AQ89" s="72" t="s">
        <v>7545</v>
      </c>
      <c r="AR89" s="73" t="s">
        <v>7515</v>
      </c>
      <c r="AS89" s="606"/>
      <c r="AT89" s="75" t="s">
        <v>7411</v>
      </c>
      <c r="AU89" s="1979" t="s">
        <v>5817</v>
      </c>
      <c r="AV89" s="781"/>
      <c r="AW89" s="1980" t="s">
        <v>7425</v>
      </c>
      <c r="AX89" s="1979" t="s">
        <v>7413</v>
      </c>
      <c r="AY89" s="512"/>
      <c r="AZ89" s="80" t="s">
        <v>6746</v>
      </c>
      <c r="BA89" s="73" t="s">
        <v>7558</v>
      </c>
      <c r="BB89" s="73" t="s">
        <v>7515</v>
      </c>
      <c r="BC89" s="81" t="s">
        <v>6741</v>
      </c>
      <c r="BD89" s="73" t="s">
        <v>7568</v>
      </c>
      <c r="BE89" s="72" t="s">
        <v>7548</v>
      </c>
      <c r="BF89" s="72" t="s">
        <v>7548</v>
      </c>
      <c r="BG89" s="72" t="s">
        <v>7548</v>
      </c>
      <c r="BH89" s="72" t="s">
        <v>7548</v>
      </c>
      <c r="BI89" s="81">
        <v>11</v>
      </c>
      <c r="BJ89" s="482" t="s">
        <v>6790</v>
      </c>
      <c r="BK89" s="482" t="s">
        <v>6790</v>
      </c>
      <c r="BL89" s="81"/>
      <c r="BM89" s="74">
        <v>1</v>
      </c>
      <c r="BN89" s="100">
        <v>1140</v>
      </c>
      <c r="BO89" s="83">
        <v>0</v>
      </c>
      <c r="BP89" s="84">
        <v>1140</v>
      </c>
      <c r="BQ89" s="84">
        <v>0</v>
      </c>
      <c r="BR89" s="84">
        <v>0</v>
      </c>
      <c r="BS89" s="901" t="s">
        <v>7569</v>
      </c>
      <c r="BT89" s="86"/>
      <c r="BU89" s="87">
        <f t="shared" si="16"/>
        <v>1140</v>
      </c>
      <c r="BV89" s="785"/>
      <c r="BW89" s="1954" t="s">
        <v>6761</v>
      </c>
      <c r="BX89" s="89"/>
      <c r="BY89" s="89"/>
      <c r="BZ89" s="89"/>
      <c r="CA89" s="90"/>
      <c r="CB89" s="90" t="s">
        <v>7570</v>
      </c>
      <c r="CC89" s="91">
        <v>44802</v>
      </c>
    </row>
    <row r="90" spans="1:81" s="92" customFormat="1" ht="20.100000000000001" customHeight="1">
      <c r="A90" s="93">
        <v>45247</v>
      </c>
      <c r="B90" s="869" t="s">
        <v>6730</v>
      </c>
      <c r="C90" s="550" t="s">
        <v>6746</v>
      </c>
      <c r="D90" s="94" t="s">
        <v>71</v>
      </c>
      <c r="E90" s="94" t="s">
        <v>71</v>
      </c>
      <c r="F90" s="2018" t="s">
        <v>4519</v>
      </c>
      <c r="G90" s="56">
        <v>1</v>
      </c>
      <c r="H90" s="57"/>
      <c r="I90" s="56">
        <v>12</v>
      </c>
      <c r="J90" s="57"/>
      <c r="K90" s="58">
        <v>0.39583333333333331</v>
      </c>
      <c r="L90" s="59">
        <v>0.50347222222222221</v>
      </c>
      <c r="M90" s="60"/>
      <c r="N90" s="61"/>
      <c r="O90" s="58">
        <v>0.38194444444444442</v>
      </c>
      <c r="P90" s="59">
        <v>0.50694444444444442</v>
      </c>
      <c r="Q90" s="57">
        <v>0</v>
      </c>
      <c r="R90" s="62"/>
      <c r="S90" s="56">
        <v>1</v>
      </c>
      <c r="T90" s="902" t="s">
        <v>7571</v>
      </c>
      <c r="U90" s="56"/>
      <c r="V90" s="57"/>
      <c r="W90" s="57"/>
      <c r="X90" s="57">
        <v>1</v>
      </c>
      <c r="Y90" s="57"/>
      <c r="Z90" s="815">
        <f t="shared" si="19"/>
        <v>87</v>
      </c>
      <c r="AA90" s="66"/>
      <c r="AB90" s="67">
        <v>1</v>
      </c>
      <c r="AC90" s="65"/>
      <c r="AD90" s="66"/>
      <c r="AE90" s="67"/>
      <c r="AF90" s="853">
        <v>1</v>
      </c>
      <c r="AG90" s="2019" t="s">
        <v>4524</v>
      </c>
      <c r="AH90" s="2014" t="s">
        <v>4525</v>
      </c>
      <c r="AI90" s="2020" t="s">
        <v>4526</v>
      </c>
      <c r="AJ90" s="63">
        <v>1</v>
      </c>
      <c r="AK90" s="71" t="s">
        <v>7572</v>
      </c>
      <c r="AL90" s="764" t="s">
        <v>7394</v>
      </c>
      <c r="AM90" s="764" t="s">
        <v>7394</v>
      </c>
      <c r="AN90" s="764" t="s">
        <v>7573</v>
      </c>
      <c r="AO90" s="72"/>
      <c r="AP90" s="73" t="s">
        <v>7515</v>
      </c>
      <c r="AQ90" s="73" t="s">
        <v>7515</v>
      </c>
      <c r="AR90" s="73" t="s">
        <v>7515</v>
      </c>
      <c r="AS90" s="606"/>
      <c r="AT90" s="872" t="s">
        <v>7574</v>
      </c>
      <c r="AU90" s="780"/>
      <c r="AV90" s="781"/>
      <c r="AW90" s="75" t="s">
        <v>6734</v>
      </c>
      <c r="AX90" s="76"/>
      <c r="AY90" s="512"/>
      <c r="AZ90" s="80" t="s">
        <v>5444</v>
      </c>
      <c r="BA90" s="73" t="s">
        <v>7558</v>
      </c>
      <c r="BB90" s="73" t="s">
        <v>7517</v>
      </c>
      <c r="BC90" s="73" t="s">
        <v>7558</v>
      </c>
      <c r="BD90" s="73" t="s">
        <v>7575</v>
      </c>
      <c r="BE90" s="72" t="s">
        <v>7361</v>
      </c>
      <c r="BF90" s="72" t="s">
        <v>7548</v>
      </c>
      <c r="BG90" s="72" t="s">
        <v>7548</v>
      </c>
      <c r="BH90" s="72" t="s">
        <v>7548</v>
      </c>
      <c r="BI90" s="81">
        <v>5</v>
      </c>
      <c r="BJ90" s="482" t="s">
        <v>6790</v>
      </c>
      <c r="BK90" s="482" t="s">
        <v>6790</v>
      </c>
      <c r="BL90" s="81">
        <v>1</v>
      </c>
      <c r="BM90" s="74"/>
      <c r="BN90" s="100">
        <v>2130</v>
      </c>
      <c r="BO90" s="83">
        <v>0</v>
      </c>
      <c r="BP90" s="84">
        <v>2130</v>
      </c>
      <c r="BQ90" s="84">
        <v>0</v>
      </c>
      <c r="BR90" s="84">
        <v>0</v>
      </c>
      <c r="BS90" s="901" t="s">
        <v>7576</v>
      </c>
      <c r="BT90" s="86">
        <v>0</v>
      </c>
      <c r="BU90" s="87">
        <f t="shared" si="16"/>
        <v>2130</v>
      </c>
      <c r="BV90" s="2021"/>
      <c r="BW90" s="2006"/>
      <c r="BX90" s="89"/>
      <c r="BY90" s="89"/>
      <c r="BZ90" s="89"/>
      <c r="CA90" s="90"/>
      <c r="CB90" s="90"/>
      <c r="CC90" s="91">
        <v>45204</v>
      </c>
    </row>
    <row r="91" spans="1:81" s="92" customFormat="1" ht="20.100000000000001" customHeight="1" thickBot="1">
      <c r="A91" s="93">
        <v>45250</v>
      </c>
      <c r="B91" s="123" t="s">
        <v>6730</v>
      </c>
      <c r="C91" s="53" t="s">
        <v>5444</v>
      </c>
      <c r="D91" s="124" t="s">
        <v>20</v>
      </c>
      <c r="E91" s="124" t="s">
        <v>20</v>
      </c>
      <c r="F91" s="2022" t="s">
        <v>7577</v>
      </c>
      <c r="G91" s="56"/>
      <c r="H91" s="57">
        <v>1</v>
      </c>
      <c r="I91" s="56"/>
      <c r="J91" s="57">
        <v>5</v>
      </c>
      <c r="K91" s="58"/>
      <c r="L91" s="59"/>
      <c r="M91" s="60"/>
      <c r="N91" s="61"/>
      <c r="O91" s="58"/>
      <c r="P91" s="59"/>
      <c r="Q91" s="57"/>
      <c r="R91" s="62"/>
      <c r="S91" s="56">
        <v>1</v>
      </c>
      <c r="T91" s="140" t="s">
        <v>1889</v>
      </c>
      <c r="U91" s="56">
        <v>1</v>
      </c>
      <c r="V91" s="57"/>
      <c r="W91" s="57"/>
      <c r="X91" s="57"/>
      <c r="Y91" s="57"/>
      <c r="Z91" s="56">
        <f t="shared" ref="Z91:Z94" si="20">SUM(Z90+1)</f>
        <v>88</v>
      </c>
      <c r="AA91" s="527"/>
      <c r="AB91" s="67"/>
      <c r="AC91" s="126"/>
      <c r="AD91" s="527"/>
      <c r="AE91" s="67"/>
      <c r="AF91" s="127"/>
      <c r="AG91" s="2023" t="s">
        <v>7578</v>
      </c>
      <c r="AH91" s="2014" t="s">
        <v>3392</v>
      </c>
      <c r="AI91" s="1994" t="s">
        <v>3393</v>
      </c>
      <c r="AJ91" s="63">
        <v>1</v>
      </c>
      <c r="AK91" s="71" t="s">
        <v>7579</v>
      </c>
      <c r="AL91" s="72" t="s">
        <v>6802</v>
      </c>
      <c r="AM91" s="72"/>
      <c r="AN91" s="72" t="s">
        <v>7385</v>
      </c>
      <c r="AO91" s="72"/>
      <c r="AP91" s="72" t="s">
        <v>7385</v>
      </c>
      <c r="AQ91" s="72" t="s">
        <v>7385</v>
      </c>
      <c r="AR91" s="72" t="s">
        <v>7580</v>
      </c>
      <c r="AS91" s="606"/>
      <c r="AT91" s="80" t="s">
        <v>7581</v>
      </c>
      <c r="AU91" s="780"/>
      <c r="AV91" s="781"/>
      <c r="AW91" s="1980" t="s">
        <v>7425</v>
      </c>
      <c r="AX91" s="1979" t="s">
        <v>7413</v>
      </c>
      <c r="AY91" s="512"/>
      <c r="AZ91" s="80" t="s">
        <v>5444</v>
      </c>
      <c r="BA91" s="73" t="s">
        <v>7582</v>
      </c>
      <c r="BB91" s="73" t="s">
        <v>7582</v>
      </c>
      <c r="BC91" s="81" t="s">
        <v>6741</v>
      </c>
      <c r="BD91" s="73" t="s">
        <v>7583</v>
      </c>
      <c r="BE91" s="72" t="s">
        <v>7584</v>
      </c>
      <c r="BF91" s="72" t="s">
        <v>7584</v>
      </c>
      <c r="BG91" s="72" t="s">
        <v>7584</v>
      </c>
      <c r="BH91" s="482" t="s">
        <v>7542</v>
      </c>
      <c r="BI91" s="81">
        <v>5</v>
      </c>
      <c r="BJ91" s="482" t="s">
        <v>6790</v>
      </c>
      <c r="BK91" s="482" t="s">
        <v>6790</v>
      </c>
      <c r="BL91" s="81"/>
      <c r="BM91" s="74"/>
      <c r="BN91" s="100">
        <v>1140</v>
      </c>
      <c r="BO91" s="83">
        <v>350</v>
      </c>
      <c r="BP91" s="84">
        <v>140</v>
      </c>
      <c r="BQ91" s="84">
        <v>600</v>
      </c>
      <c r="BR91" s="84">
        <v>0</v>
      </c>
      <c r="BS91" s="903" t="s">
        <v>7585</v>
      </c>
      <c r="BT91" s="86">
        <v>50</v>
      </c>
      <c r="BU91" s="87">
        <f t="shared" si="16"/>
        <v>1040</v>
      </c>
      <c r="BV91" s="2024" t="s">
        <v>7586</v>
      </c>
      <c r="BW91" s="2006" t="s">
        <v>7587</v>
      </c>
      <c r="BX91" s="89"/>
      <c r="BY91" s="89"/>
      <c r="BZ91" s="89"/>
      <c r="CA91" s="90"/>
      <c r="CB91" s="90"/>
      <c r="CC91" s="91">
        <v>44980</v>
      </c>
    </row>
    <row r="92" spans="1:81" s="92" customFormat="1" ht="20.100000000000001" customHeight="1">
      <c r="A92" s="93">
        <v>45252</v>
      </c>
      <c r="B92" s="123" t="s">
        <v>6730</v>
      </c>
      <c r="C92" s="53" t="s">
        <v>5698</v>
      </c>
      <c r="D92" s="124" t="s">
        <v>15</v>
      </c>
      <c r="E92" s="124" t="s">
        <v>821</v>
      </c>
      <c r="F92" s="2025" t="s">
        <v>6395</v>
      </c>
      <c r="G92" s="56"/>
      <c r="H92" s="57">
        <v>1</v>
      </c>
      <c r="I92" s="56"/>
      <c r="J92" s="57">
        <v>156</v>
      </c>
      <c r="K92" s="58"/>
      <c r="L92" s="59"/>
      <c r="M92" s="60"/>
      <c r="N92" s="61"/>
      <c r="O92" s="58"/>
      <c r="P92" s="59"/>
      <c r="Q92" s="57"/>
      <c r="R92" s="62"/>
      <c r="S92" s="56">
        <v>4</v>
      </c>
      <c r="T92" s="140"/>
      <c r="U92" s="56">
        <v>1</v>
      </c>
      <c r="V92" s="57"/>
      <c r="W92" s="57"/>
      <c r="X92" s="57"/>
      <c r="Y92" s="57"/>
      <c r="Z92" s="56">
        <f t="shared" si="20"/>
        <v>89</v>
      </c>
      <c r="AA92" s="66"/>
      <c r="AB92" s="67"/>
      <c r="AC92" s="65"/>
      <c r="AD92" s="67"/>
      <c r="AE92" s="67"/>
      <c r="AF92" s="127"/>
      <c r="AG92" s="2023" t="s">
        <v>822</v>
      </c>
      <c r="AH92" s="2014" t="s">
        <v>823</v>
      </c>
      <c r="AI92" s="2020">
        <v>416442423</v>
      </c>
      <c r="AJ92" s="63">
        <v>4</v>
      </c>
      <c r="AK92" s="71" t="s">
        <v>7588</v>
      </c>
      <c r="AL92" s="482" t="s">
        <v>7428</v>
      </c>
      <c r="AM92" s="72" t="s">
        <v>7094</v>
      </c>
      <c r="AN92" s="72" t="s">
        <v>7094</v>
      </c>
      <c r="AO92" s="72" t="s">
        <v>7094</v>
      </c>
      <c r="AP92" s="72" t="s">
        <v>7589</v>
      </c>
      <c r="AQ92" s="72" t="s">
        <v>7589</v>
      </c>
      <c r="AR92" s="72" t="s">
        <v>7540</v>
      </c>
      <c r="AS92" s="606"/>
      <c r="AT92" s="872" t="s">
        <v>7574</v>
      </c>
      <c r="AV92" s="904"/>
      <c r="AW92" s="872" t="s">
        <v>7574</v>
      </c>
      <c r="AX92" s="2026" t="s">
        <v>7590</v>
      </c>
      <c r="AY92" s="512"/>
      <c r="AZ92" s="80" t="s">
        <v>6746</v>
      </c>
      <c r="BA92" s="73" t="s">
        <v>7591</v>
      </c>
      <c r="BB92" s="73" t="s">
        <v>7592</v>
      </c>
      <c r="BC92" s="81" t="s">
        <v>6741</v>
      </c>
      <c r="BD92" s="73" t="s">
        <v>7593</v>
      </c>
      <c r="BE92" s="482" t="s">
        <v>7594</v>
      </c>
      <c r="BF92" s="482" t="s">
        <v>7594</v>
      </c>
      <c r="BG92" s="482" t="s">
        <v>7594</v>
      </c>
      <c r="BH92" s="482" t="s">
        <v>7542</v>
      </c>
      <c r="BI92" s="81">
        <v>88</v>
      </c>
      <c r="BJ92" s="482" t="s">
        <v>6790</v>
      </c>
      <c r="BK92" s="482" t="s">
        <v>6790</v>
      </c>
      <c r="BL92" s="81">
        <v>1</v>
      </c>
      <c r="BM92" s="74"/>
      <c r="BN92" s="100">
        <v>2040</v>
      </c>
      <c r="BO92" s="83">
        <v>350</v>
      </c>
      <c r="BP92" s="84">
        <v>1640</v>
      </c>
      <c r="BQ92" s="84">
        <v>0</v>
      </c>
      <c r="BR92" s="84">
        <v>0</v>
      </c>
      <c r="BS92" s="1975" t="s">
        <v>754</v>
      </c>
      <c r="BT92" s="86">
        <v>50</v>
      </c>
      <c r="BU92" s="87">
        <f t="shared" si="16"/>
        <v>1940</v>
      </c>
      <c r="BV92" s="2021"/>
      <c r="BW92" s="2027" t="s">
        <v>7386</v>
      </c>
      <c r="BX92" s="89"/>
      <c r="BY92" s="89"/>
      <c r="BZ92" s="89"/>
      <c r="CA92" s="90"/>
      <c r="CB92" s="90"/>
      <c r="CC92" s="91">
        <v>45204</v>
      </c>
    </row>
    <row r="93" spans="1:81" s="92" customFormat="1" ht="20.100000000000001" customHeight="1">
      <c r="A93" s="93">
        <v>45257</v>
      </c>
      <c r="B93" s="869" t="s">
        <v>6730</v>
      </c>
      <c r="C93" s="53" t="s">
        <v>7595</v>
      </c>
      <c r="D93" s="112" t="s">
        <v>47</v>
      </c>
      <c r="E93" s="112" t="s">
        <v>2504</v>
      </c>
      <c r="F93" s="2028" t="s">
        <v>7596</v>
      </c>
      <c r="G93" s="56"/>
      <c r="H93" s="57">
        <v>1</v>
      </c>
      <c r="I93" s="56"/>
      <c r="J93" s="57">
        <v>130</v>
      </c>
      <c r="K93" s="58">
        <v>0.375</v>
      </c>
      <c r="L93" s="59">
        <v>0.51041666666666663</v>
      </c>
      <c r="M93" s="60" t="s">
        <v>6977</v>
      </c>
      <c r="N93" s="61">
        <v>3.25</v>
      </c>
      <c r="O93" s="58">
        <v>0.3611111111111111</v>
      </c>
      <c r="P93" s="59">
        <v>0.51388888888888895</v>
      </c>
      <c r="Q93" s="905">
        <v>0</v>
      </c>
      <c r="R93" s="62">
        <v>2.67</v>
      </c>
      <c r="S93" s="56">
        <v>4</v>
      </c>
      <c r="T93" s="63" t="s">
        <v>6763</v>
      </c>
      <c r="U93" s="56"/>
      <c r="V93" s="57">
        <v>1</v>
      </c>
      <c r="W93" s="57"/>
      <c r="X93" s="57"/>
      <c r="Y93" s="57"/>
      <c r="Z93" s="56">
        <f t="shared" si="20"/>
        <v>90</v>
      </c>
      <c r="AA93" s="66"/>
      <c r="AB93" s="65">
        <v>1</v>
      </c>
      <c r="AC93" s="65"/>
      <c r="AD93" s="57">
        <v>1</v>
      </c>
      <c r="AE93" s="57"/>
      <c r="AF93" s="127"/>
      <c r="AG93" s="566" t="s">
        <v>7597</v>
      </c>
      <c r="AH93" s="2029" t="s">
        <v>7598</v>
      </c>
      <c r="AI93" s="70" t="s">
        <v>2500</v>
      </c>
      <c r="AJ93" s="63">
        <v>4</v>
      </c>
      <c r="AK93" s="71" t="s">
        <v>7599</v>
      </c>
      <c r="AL93" s="72" t="s">
        <v>6786</v>
      </c>
      <c r="AM93" s="72" t="s">
        <v>6786</v>
      </c>
      <c r="AN93" s="72" t="s">
        <v>6793</v>
      </c>
      <c r="AO93" s="72"/>
      <c r="AP93" s="72" t="s">
        <v>7600</v>
      </c>
      <c r="AQ93" s="72" t="s">
        <v>7600</v>
      </c>
      <c r="AR93" s="72" t="s">
        <v>7601</v>
      </c>
      <c r="AS93" s="606"/>
      <c r="AT93" s="75" t="s">
        <v>7411</v>
      </c>
      <c r="AU93" s="800" t="s">
        <v>5817</v>
      </c>
      <c r="AV93" s="781"/>
      <c r="AW93" s="1980" t="s">
        <v>7425</v>
      </c>
      <c r="AX93" s="1979" t="s">
        <v>7413</v>
      </c>
      <c r="AY93" s="512"/>
      <c r="AZ93" s="80" t="s">
        <v>6746</v>
      </c>
      <c r="BA93" s="73" t="s">
        <v>7591</v>
      </c>
      <c r="BB93" s="73" t="s">
        <v>7602</v>
      </c>
      <c r="BC93" s="81" t="s">
        <v>6741</v>
      </c>
      <c r="BD93" s="73" t="s">
        <v>7603</v>
      </c>
      <c r="BE93" s="482" t="s">
        <v>7604</v>
      </c>
      <c r="BF93" s="482" t="s">
        <v>7604</v>
      </c>
      <c r="BG93" s="482" t="s">
        <v>7604</v>
      </c>
      <c r="BH93" s="482" t="s">
        <v>7542</v>
      </c>
      <c r="BI93" s="81">
        <v>79</v>
      </c>
      <c r="BJ93" s="482" t="s">
        <v>6790</v>
      </c>
      <c r="BK93" s="482" t="s">
        <v>6790</v>
      </c>
      <c r="BL93" s="81"/>
      <c r="BM93" s="74"/>
      <c r="BN93" s="100">
        <v>1620</v>
      </c>
      <c r="BO93" s="83">
        <v>0</v>
      </c>
      <c r="BP93" s="84">
        <v>1620</v>
      </c>
      <c r="BQ93" s="84">
        <v>0</v>
      </c>
      <c r="BR93" s="84"/>
      <c r="BS93" s="85" t="s">
        <v>7458</v>
      </c>
      <c r="BT93" s="86">
        <v>0</v>
      </c>
      <c r="BU93" s="87">
        <f t="shared" si="16"/>
        <v>1620</v>
      </c>
      <c r="BV93" s="906"/>
      <c r="BW93" s="2030" t="s">
        <v>6761</v>
      </c>
      <c r="BX93" s="89"/>
      <c r="BY93" s="89"/>
      <c r="BZ93" s="89"/>
      <c r="CA93" s="90"/>
      <c r="CB93" s="90"/>
      <c r="CC93" s="91" t="s">
        <v>7605</v>
      </c>
    </row>
    <row r="94" spans="1:81" s="92" customFormat="1" ht="20.100000000000001" customHeight="1">
      <c r="A94" s="93">
        <v>45258</v>
      </c>
      <c r="B94" s="869" t="s">
        <v>6730</v>
      </c>
      <c r="C94" s="53" t="s">
        <v>7341</v>
      </c>
      <c r="D94" s="480" t="s">
        <v>20</v>
      </c>
      <c r="E94" s="480" t="s">
        <v>3326</v>
      </c>
      <c r="F94" s="907" t="s">
        <v>3399</v>
      </c>
      <c r="G94" s="56"/>
      <c r="H94" s="57">
        <v>1</v>
      </c>
      <c r="I94" s="56"/>
      <c r="J94" s="57">
        <v>79</v>
      </c>
      <c r="K94" s="58">
        <v>0.36458333333333331</v>
      </c>
      <c r="L94" s="59">
        <v>0.62847222222222221</v>
      </c>
      <c r="M94" s="60" t="s">
        <v>7606</v>
      </c>
      <c r="N94" s="61">
        <v>6.33</v>
      </c>
      <c r="O94" s="58">
        <v>0.34375</v>
      </c>
      <c r="P94" s="59">
        <v>0.63194444444444442</v>
      </c>
      <c r="Q94" s="905">
        <v>30</v>
      </c>
      <c r="R94" s="62">
        <v>6.42</v>
      </c>
      <c r="S94" s="56">
        <v>2</v>
      </c>
      <c r="T94" s="63" t="s">
        <v>6763</v>
      </c>
      <c r="U94" s="56"/>
      <c r="V94" s="57">
        <v>1</v>
      </c>
      <c r="W94" s="57"/>
      <c r="X94" s="57"/>
      <c r="Y94" s="57"/>
      <c r="Z94" s="56">
        <f t="shared" si="20"/>
        <v>91</v>
      </c>
      <c r="AA94" s="66">
        <v>1</v>
      </c>
      <c r="AB94" s="67">
        <v>1</v>
      </c>
      <c r="AC94" s="57">
        <v>1</v>
      </c>
      <c r="AD94" s="57">
        <v>1</v>
      </c>
      <c r="AE94" s="57">
        <v>1</v>
      </c>
      <c r="AF94" s="468">
        <v>1</v>
      </c>
      <c r="AG94" s="566" t="s">
        <v>3404</v>
      </c>
      <c r="AH94" s="2014" t="s">
        <v>3405</v>
      </c>
      <c r="AI94" s="70" t="s">
        <v>7607</v>
      </c>
      <c r="AJ94" s="63">
        <v>2</v>
      </c>
      <c r="AK94" s="71" t="s">
        <v>7608</v>
      </c>
      <c r="AL94" s="72" t="s">
        <v>7609</v>
      </c>
      <c r="AM94" s="72" t="s">
        <v>7609</v>
      </c>
      <c r="AN94" s="482" t="s">
        <v>7471</v>
      </c>
      <c r="AO94" s="482"/>
      <c r="AP94" s="482" t="s">
        <v>7424</v>
      </c>
      <c r="AQ94" s="482" t="s">
        <v>7424</v>
      </c>
      <c r="AR94" s="482" t="s">
        <v>7601</v>
      </c>
      <c r="AS94" s="606"/>
      <c r="AT94" s="872" t="s">
        <v>7610</v>
      </c>
      <c r="AU94" s="780"/>
      <c r="AV94" s="781"/>
      <c r="AW94" s="1980" t="s">
        <v>7425</v>
      </c>
      <c r="AX94" s="1979" t="s">
        <v>7413</v>
      </c>
      <c r="AY94" s="512"/>
      <c r="AZ94" s="80" t="s">
        <v>5444</v>
      </c>
      <c r="BA94" s="73" t="s">
        <v>7591</v>
      </c>
      <c r="BB94" s="73" t="s">
        <v>7611</v>
      </c>
      <c r="BC94" s="81" t="s">
        <v>6741</v>
      </c>
      <c r="BD94" s="73" t="s">
        <v>7612</v>
      </c>
      <c r="BE94" s="72" t="s">
        <v>7613</v>
      </c>
      <c r="BF94" s="72" t="s">
        <v>7613</v>
      </c>
      <c r="BG94" s="72" t="s">
        <v>7613</v>
      </c>
      <c r="BH94" s="72" t="s">
        <v>7613</v>
      </c>
      <c r="BI94" s="81">
        <v>59</v>
      </c>
      <c r="BJ94" s="482" t="s">
        <v>6790</v>
      </c>
      <c r="BK94" s="295" t="s">
        <v>6735</v>
      </c>
      <c r="BL94" s="81"/>
      <c r="BM94" s="74"/>
      <c r="BN94" s="100">
        <v>1620</v>
      </c>
      <c r="BO94" s="83">
        <v>620</v>
      </c>
      <c r="BP94" s="84">
        <v>400</v>
      </c>
      <c r="BQ94" s="84">
        <v>600</v>
      </c>
      <c r="BR94" s="84"/>
      <c r="BS94" s="908" t="s">
        <v>7614</v>
      </c>
      <c r="BT94" s="86"/>
      <c r="BU94" s="87">
        <f>SUM(BO94:BQ94)</f>
        <v>1620</v>
      </c>
      <c r="BV94" s="849" t="s">
        <v>7615</v>
      </c>
      <c r="BW94" s="2006" t="s">
        <v>7587</v>
      </c>
      <c r="BX94" s="89"/>
      <c r="BY94" s="89"/>
      <c r="BZ94" s="89"/>
      <c r="CA94" s="90"/>
      <c r="CB94" s="90" t="s">
        <v>7616</v>
      </c>
      <c r="CC94" s="91">
        <v>45174</v>
      </c>
    </row>
    <row r="95" spans="1:81" s="92" customFormat="1" ht="20.100000000000001" customHeight="1">
      <c r="A95" s="93">
        <v>45258</v>
      </c>
      <c r="B95" s="123" t="s">
        <v>6730</v>
      </c>
      <c r="C95" s="53" t="s">
        <v>6746</v>
      </c>
      <c r="D95" s="359" t="s">
        <v>27</v>
      </c>
      <c r="E95" s="359" t="s">
        <v>1445</v>
      </c>
      <c r="F95" s="360" t="s">
        <v>1440</v>
      </c>
      <c r="G95" s="56"/>
      <c r="H95" s="57">
        <v>1</v>
      </c>
      <c r="I95" s="56"/>
      <c r="J95" s="57">
        <v>150</v>
      </c>
      <c r="K95" s="58">
        <v>0.47222222222222227</v>
      </c>
      <c r="L95" s="59">
        <v>0.57638888888888895</v>
      </c>
      <c r="M95" s="60"/>
      <c r="N95" s="61"/>
      <c r="O95" s="58">
        <v>0.45833333333333331</v>
      </c>
      <c r="P95" s="59">
        <v>0.58333333333333337</v>
      </c>
      <c r="Q95" s="57">
        <v>0</v>
      </c>
      <c r="R95" s="62">
        <v>3</v>
      </c>
      <c r="S95" s="56">
        <v>4</v>
      </c>
      <c r="T95" s="140" t="s">
        <v>6763</v>
      </c>
      <c r="U95" s="56">
        <v>1</v>
      </c>
      <c r="V95" s="57"/>
      <c r="W95" s="57"/>
      <c r="X95" s="57"/>
      <c r="Y95" s="57"/>
      <c r="Z95" s="815">
        <f t="shared" ref="Z95:Z96" si="21">Z94+1</f>
        <v>92</v>
      </c>
      <c r="AA95" s="64">
        <v>1</v>
      </c>
      <c r="AB95" s="67"/>
      <c r="AC95" s="57"/>
      <c r="AD95" s="65"/>
      <c r="AE95" s="65">
        <v>1</v>
      </c>
      <c r="AF95" s="468"/>
      <c r="AG95" s="68" t="s">
        <v>1446</v>
      </c>
      <c r="AH95" s="2014" t="s">
        <v>1447</v>
      </c>
      <c r="AI95" s="70" t="s">
        <v>1448</v>
      </c>
      <c r="AJ95" s="63">
        <v>4</v>
      </c>
      <c r="AK95" s="71" t="s">
        <v>7617</v>
      </c>
      <c r="AL95" s="72" t="s">
        <v>7555</v>
      </c>
      <c r="AM95" s="72" t="s">
        <v>7555</v>
      </c>
      <c r="AN95" s="72" t="s">
        <v>7194</v>
      </c>
      <c r="AO95" s="72"/>
      <c r="AP95" s="72" t="s">
        <v>7322</v>
      </c>
      <c r="AQ95" s="72" t="s">
        <v>7618</v>
      </c>
      <c r="AR95" s="72" t="s">
        <v>7568</v>
      </c>
      <c r="AS95" s="909"/>
      <c r="AT95" s="872" t="s">
        <v>7557</v>
      </c>
      <c r="AU95" s="780"/>
      <c r="AV95" s="545"/>
      <c r="AW95" s="1980" t="s">
        <v>7425</v>
      </c>
      <c r="AX95" s="558" t="s">
        <v>7413</v>
      </c>
      <c r="AY95" s="512"/>
      <c r="AZ95" s="80" t="s">
        <v>7226</v>
      </c>
      <c r="BA95" s="73" t="s">
        <v>7619</v>
      </c>
      <c r="BB95" s="73" t="s">
        <v>7548</v>
      </c>
      <c r="BC95" s="81" t="s">
        <v>6741</v>
      </c>
      <c r="BD95" s="73" t="s">
        <v>7620</v>
      </c>
      <c r="BE95" s="72" t="s">
        <v>7621</v>
      </c>
      <c r="BF95" s="72" t="s">
        <v>7621</v>
      </c>
      <c r="BG95" s="72" t="s">
        <v>7621</v>
      </c>
      <c r="BH95" s="72" t="s">
        <v>7621</v>
      </c>
      <c r="BI95" s="81">
        <v>150</v>
      </c>
      <c r="BJ95" s="482" t="s">
        <v>6790</v>
      </c>
      <c r="BK95" s="482" t="s">
        <v>6790</v>
      </c>
      <c r="BL95" s="81"/>
      <c r="BM95" s="74">
        <v>1</v>
      </c>
      <c r="BN95" s="100">
        <v>2320</v>
      </c>
      <c r="BO95" s="83">
        <v>350</v>
      </c>
      <c r="BP95" s="84">
        <v>1970</v>
      </c>
      <c r="BQ95" s="84"/>
      <c r="BR95" s="84"/>
      <c r="BS95" s="85" t="s">
        <v>7622</v>
      </c>
      <c r="BT95" s="86">
        <v>50</v>
      </c>
      <c r="BU95" s="87">
        <f t="shared" si="16"/>
        <v>2270</v>
      </c>
      <c r="BV95" s="889" t="s">
        <v>7623</v>
      </c>
      <c r="BW95" s="89" t="s">
        <v>7624</v>
      </c>
      <c r="BX95" s="89"/>
      <c r="BY95" s="89"/>
      <c r="BZ95" s="89"/>
      <c r="CA95" s="90"/>
      <c r="CB95" s="90" t="s">
        <v>7625</v>
      </c>
      <c r="CC95" s="91">
        <v>45106</v>
      </c>
    </row>
    <row r="96" spans="1:81" s="92" customFormat="1" ht="20.100000000000001" customHeight="1">
      <c r="A96" s="93">
        <v>45259</v>
      </c>
      <c r="B96" s="123" t="s">
        <v>6730</v>
      </c>
      <c r="C96" s="53" t="s">
        <v>7595</v>
      </c>
      <c r="D96" s="910" t="s">
        <v>12</v>
      </c>
      <c r="E96" s="911" t="s">
        <v>7626</v>
      </c>
      <c r="F96" s="912" t="s">
        <v>3174</v>
      </c>
      <c r="G96" s="67"/>
      <c r="H96" s="57">
        <v>1</v>
      </c>
      <c r="I96" s="56"/>
      <c r="J96" s="57">
        <v>75</v>
      </c>
      <c r="K96" s="58">
        <v>0.37152777777777773</v>
      </c>
      <c r="L96" s="59">
        <v>0.48958333333333331</v>
      </c>
      <c r="M96" s="60" t="s">
        <v>6885</v>
      </c>
      <c r="N96" s="61">
        <v>2.83</v>
      </c>
      <c r="O96" s="58">
        <v>0.35416666666666669</v>
      </c>
      <c r="P96" s="59">
        <v>0.49305555555555558</v>
      </c>
      <c r="Q96" s="57">
        <v>0</v>
      </c>
      <c r="R96" s="62">
        <v>3.33</v>
      </c>
      <c r="S96" s="56">
        <v>2</v>
      </c>
      <c r="T96" s="140" t="s">
        <v>6763</v>
      </c>
      <c r="U96" s="56"/>
      <c r="V96" s="57">
        <v>1</v>
      </c>
      <c r="W96" s="57"/>
      <c r="X96" s="57"/>
      <c r="Y96" s="57"/>
      <c r="Z96" s="815">
        <f t="shared" si="21"/>
        <v>93</v>
      </c>
      <c r="AA96" s="64"/>
      <c r="AB96" s="67">
        <v>1</v>
      </c>
      <c r="AC96" s="57"/>
      <c r="AD96" s="126"/>
      <c r="AE96" s="126">
        <v>1</v>
      </c>
      <c r="AF96" s="67"/>
      <c r="AG96" s="68" t="s">
        <v>3180</v>
      </c>
      <c r="AH96" s="2014" t="s">
        <v>3181</v>
      </c>
      <c r="AI96" s="70" t="s">
        <v>7627</v>
      </c>
      <c r="AJ96" s="63">
        <v>2</v>
      </c>
      <c r="AK96" s="71" t="s">
        <v>7628</v>
      </c>
      <c r="AL96" s="482" t="s">
        <v>7629</v>
      </c>
      <c r="AM96" s="482" t="s">
        <v>7629</v>
      </c>
      <c r="AN96" s="482" t="s">
        <v>7423</v>
      </c>
      <c r="AO96" s="482" t="s">
        <v>7630</v>
      </c>
      <c r="AP96" s="482" t="s">
        <v>7423</v>
      </c>
      <c r="AQ96" s="482" t="s">
        <v>7423</v>
      </c>
      <c r="AR96" s="482" t="s">
        <v>7601</v>
      </c>
      <c r="AS96" s="913" t="s">
        <v>7631</v>
      </c>
      <c r="AT96" s="872" t="s">
        <v>7632</v>
      </c>
      <c r="AU96" s="76"/>
      <c r="AV96" s="478"/>
      <c r="AW96" s="1980" t="s">
        <v>7425</v>
      </c>
      <c r="AX96" s="1979" t="s">
        <v>7413</v>
      </c>
      <c r="AY96" s="512"/>
      <c r="AZ96" s="80" t="s">
        <v>5444</v>
      </c>
      <c r="BA96" s="73" t="s">
        <v>7619</v>
      </c>
      <c r="BB96" s="73" t="s">
        <v>7633</v>
      </c>
      <c r="BC96" s="81" t="s">
        <v>6741</v>
      </c>
      <c r="BD96" s="73" t="s">
        <v>7634</v>
      </c>
      <c r="BE96" s="72" t="s">
        <v>7635</v>
      </c>
      <c r="BF96" s="72" t="s">
        <v>7635</v>
      </c>
      <c r="BG96" s="482" t="s">
        <v>7635</v>
      </c>
      <c r="BH96" s="482" t="s">
        <v>7542</v>
      </c>
      <c r="BI96" s="81">
        <v>60</v>
      </c>
      <c r="BJ96" s="482" t="s">
        <v>6790</v>
      </c>
      <c r="BK96" s="482" t="s">
        <v>6790</v>
      </c>
      <c r="BL96" s="81"/>
      <c r="BM96" s="74"/>
      <c r="BN96" s="100">
        <v>1380</v>
      </c>
      <c r="BO96" s="2031">
        <v>1380</v>
      </c>
      <c r="BP96" s="84"/>
      <c r="BQ96" s="84"/>
      <c r="BR96" s="84"/>
      <c r="BS96" s="2032" t="s">
        <v>7636</v>
      </c>
      <c r="BT96" s="86"/>
      <c r="BU96" s="87">
        <f t="shared" ref="BU96" si="22">SUM(BO96:BR96)-BT96</f>
        <v>1380</v>
      </c>
      <c r="BV96" s="88" t="s">
        <v>7637</v>
      </c>
      <c r="BW96" s="89"/>
      <c r="BX96" s="89"/>
      <c r="BY96" s="89"/>
      <c r="BZ96" s="89"/>
      <c r="CA96" s="90"/>
      <c r="CB96" s="914" t="s">
        <v>7638</v>
      </c>
      <c r="CC96" s="91">
        <v>45155</v>
      </c>
    </row>
    <row r="97" spans="1:81" s="92" customFormat="1" ht="20.100000000000001" customHeight="1" thickBot="1">
      <c r="A97" s="93">
        <v>45260</v>
      </c>
      <c r="B97" s="123" t="s">
        <v>6730</v>
      </c>
      <c r="C97" s="53" t="s">
        <v>7226</v>
      </c>
      <c r="D97" s="915" t="s">
        <v>48</v>
      </c>
      <c r="E97" s="916" t="s">
        <v>3227</v>
      </c>
      <c r="F97" s="917" t="s">
        <v>4389</v>
      </c>
      <c r="G97" s="67"/>
      <c r="H97" s="57">
        <v>1</v>
      </c>
      <c r="I97" s="56"/>
      <c r="J97" s="57">
        <v>350</v>
      </c>
      <c r="K97" s="58"/>
      <c r="L97" s="59"/>
      <c r="M97" s="60"/>
      <c r="N97" s="61"/>
      <c r="O97" s="58"/>
      <c r="P97" s="59"/>
      <c r="Q97" s="57"/>
      <c r="R97" s="62"/>
      <c r="S97" s="56">
        <v>5</v>
      </c>
      <c r="T97" s="140" t="s">
        <v>6763</v>
      </c>
      <c r="U97" s="56">
        <v>1</v>
      </c>
      <c r="V97" s="57"/>
      <c r="W97" s="57"/>
      <c r="X97" s="57"/>
      <c r="Y97" s="57"/>
      <c r="Z97" s="815">
        <f>Z96+1</f>
        <v>94</v>
      </c>
      <c r="AA97" s="64">
        <v>1</v>
      </c>
      <c r="AB97" s="67"/>
      <c r="AC97" s="65"/>
      <c r="AD97" s="918">
        <v>1</v>
      </c>
      <c r="AE97" s="918"/>
      <c r="AF97" s="67"/>
      <c r="AG97" s="754" t="s">
        <v>4394</v>
      </c>
      <c r="AH97" s="2029" t="s">
        <v>4395</v>
      </c>
      <c r="AI97" s="754" t="s">
        <v>7639</v>
      </c>
      <c r="AJ97" s="63"/>
      <c r="AK97" s="511" t="s">
        <v>7640</v>
      </c>
      <c r="AL97" s="609" t="s">
        <v>7332</v>
      </c>
      <c r="AM97" s="609" t="s">
        <v>7332</v>
      </c>
      <c r="AN97" s="482" t="s">
        <v>7505</v>
      </c>
      <c r="AO97" s="482"/>
      <c r="AP97" s="482" t="s">
        <v>7505</v>
      </c>
      <c r="AQ97" s="73" t="s">
        <v>7515</v>
      </c>
      <c r="AR97" s="482" t="s">
        <v>7641</v>
      </c>
      <c r="AS97" s="913"/>
      <c r="AT97" s="113" t="s">
        <v>7642</v>
      </c>
      <c r="AU97" s="1210"/>
      <c r="AV97" s="2033"/>
      <c r="AW97" s="1980" t="s">
        <v>7425</v>
      </c>
      <c r="AX97" s="558" t="s">
        <v>7413</v>
      </c>
      <c r="AY97" s="1211"/>
      <c r="AZ97" s="80" t="s">
        <v>5444</v>
      </c>
      <c r="BA97" s="73" t="s">
        <v>7619</v>
      </c>
      <c r="BB97" s="73" t="s">
        <v>7643</v>
      </c>
      <c r="BC97" s="81" t="s">
        <v>6741</v>
      </c>
      <c r="BD97" s="549" t="s">
        <v>7644</v>
      </c>
      <c r="BE97" s="72" t="s">
        <v>7645</v>
      </c>
      <c r="BF97" s="72" t="s">
        <v>7645</v>
      </c>
      <c r="BG97" s="72" t="s">
        <v>7645</v>
      </c>
      <c r="BH97" s="72" t="s">
        <v>7645</v>
      </c>
      <c r="BI97" s="81">
        <v>216</v>
      </c>
      <c r="BJ97" s="482" t="s">
        <v>6790</v>
      </c>
      <c r="BK97" s="482" t="s">
        <v>6790</v>
      </c>
      <c r="BL97" s="81"/>
      <c r="BM97" s="74"/>
      <c r="BN97" s="100">
        <v>3680</v>
      </c>
      <c r="BO97" s="1212">
        <v>350</v>
      </c>
      <c r="BP97" s="2034">
        <v>3280</v>
      </c>
      <c r="BQ97" s="1213"/>
      <c r="BR97" s="1213"/>
      <c r="BS97" s="2035" t="s">
        <v>7646</v>
      </c>
      <c r="BT97" s="1215">
        <v>50</v>
      </c>
      <c r="BU97" s="1216">
        <f>SUM(BO97:BR97)</f>
        <v>3630</v>
      </c>
      <c r="BV97" s="1217" t="s">
        <v>7647</v>
      </c>
      <c r="BW97" s="89" t="s">
        <v>7648</v>
      </c>
      <c r="BX97" s="89"/>
      <c r="BY97" s="89"/>
      <c r="BZ97" s="89"/>
      <c r="CA97" s="90"/>
      <c r="CB97" s="2036" t="s">
        <v>7649</v>
      </c>
      <c r="CC97" s="91">
        <v>45174</v>
      </c>
    </row>
    <row r="98" spans="1:81" s="92" customFormat="1" ht="20.100000000000001" customHeight="1" thickBot="1">
      <c r="A98" s="93">
        <v>45265</v>
      </c>
      <c r="B98" s="123" t="s">
        <v>6730</v>
      </c>
      <c r="C98" s="53" t="s">
        <v>7226</v>
      </c>
      <c r="D98" s="915" t="s">
        <v>7</v>
      </c>
      <c r="E98" s="916" t="s">
        <v>550</v>
      </c>
      <c r="F98" s="917" t="s">
        <v>545</v>
      </c>
      <c r="G98" s="67"/>
      <c r="H98" s="57">
        <v>1</v>
      </c>
      <c r="I98" s="56"/>
      <c r="J98" s="57">
        <v>30</v>
      </c>
      <c r="K98" s="58"/>
      <c r="L98" s="59"/>
      <c r="M98" s="60"/>
      <c r="N98" s="61"/>
      <c r="O98" s="58"/>
      <c r="P98" s="59"/>
      <c r="Q98" s="57"/>
      <c r="R98" s="62"/>
      <c r="S98" s="56">
        <v>1</v>
      </c>
      <c r="T98" s="140" t="s">
        <v>6763</v>
      </c>
      <c r="U98" s="56">
        <v>1</v>
      </c>
      <c r="V98" s="57"/>
      <c r="W98" s="57"/>
      <c r="X98" s="57"/>
      <c r="Y98" s="57"/>
      <c r="Z98" s="815">
        <f>Z97+1</f>
        <v>95</v>
      </c>
      <c r="AA98" s="64"/>
      <c r="AB98" s="67"/>
      <c r="AC98" s="65"/>
      <c r="AD98" s="918">
        <v>1</v>
      </c>
      <c r="AE98" s="918">
        <v>1</v>
      </c>
      <c r="AF98" s="67"/>
      <c r="AG98" s="754" t="s">
        <v>551</v>
      </c>
      <c r="AH98" s="2037" t="s">
        <v>552</v>
      </c>
      <c r="AI98" s="754" t="s">
        <v>7650</v>
      </c>
      <c r="AJ98" s="63">
        <v>1</v>
      </c>
      <c r="AK98" s="71" t="s">
        <v>7651</v>
      </c>
      <c r="AL98" s="833" t="s">
        <v>7457</v>
      </c>
      <c r="AM98" s="833" t="s">
        <v>7652</v>
      </c>
      <c r="AN98" s="72" t="s">
        <v>7611</v>
      </c>
      <c r="AO98" s="72"/>
      <c r="AP98" s="72" t="s">
        <v>7653</v>
      </c>
      <c r="AQ98" s="72" t="s">
        <v>7653</v>
      </c>
      <c r="AR98" s="72" t="s">
        <v>7653</v>
      </c>
      <c r="AS98" s="913"/>
      <c r="AT98" s="872" t="s">
        <v>7654</v>
      </c>
      <c r="AU98" s="76"/>
      <c r="AV98" s="478"/>
      <c r="AW98" s="75" t="s">
        <v>7655</v>
      </c>
      <c r="AX98" s="510" t="s">
        <v>7413</v>
      </c>
      <c r="AY98" s="512"/>
      <c r="AZ98" s="80" t="s">
        <v>5444</v>
      </c>
      <c r="BA98" s="549" t="s">
        <v>7656</v>
      </c>
      <c r="BB98" s="549" t="s">
        <v>7656</v>
      </c>
      <c r="BC98" s="81" t="s">
        <v>6741</v>
      </c>
      <c r="BD98" s="549" t="s">
        <v>7657</v>
      </c>
      <c r="BE98" s="871" t="s">
        <v>7658</v>
      </c>
      <c r="BF98" s="871" t="s">
        <v>7658</v>
      </c>
      <c r="BG98" s="871" t="s">
        <v>7658</v>
      </c>
      <c r="BH98" s="72" t="s">
        <v>7658</v>
      </c>
      <c r="BI98" s="81">
        <v>14</v>
      </c>
      <c r="BJ98" s="482" t="s">
        <v>6790</v>
      </c>
      <c r="BK98" s="482" t="s">
        <v>6790</v>
      </c>
      <c r="BL98" s="81"/>
      <c r="BM98" s="74">
        <v>1</v>
      </c>
      <c r="BN98" s="100">
        <v>1140</v>
      </c>
      <c r="BO98" s="83">
        <f>1140-50</f>
        <v>1090</v>
      </c>
      <c r="BP98" s="84"/>
      <c r="BQ98" s="84"/>
      <c r="BR98" s="84"/>
      <c r="BS98" s="2038" t="s">
        <v>7659</v>
      </c>
      <c r="BT98" s="86">
        <v>50</v>
      </c>
      <c r="BU98" s="87">
        <f>SUM(BO98:BR98)</f>
        <v>1090</v>
      </c>
      <c r="BV98" s="88" t="s">
        <v>7660</v>
      </c>
      <c r="BW98" s="89"/>
      <c r="BX98" s="89"/>
      <c r="BY98" s="89"/>
      <c r="BZ98" s="89"/>
      <c r="CA98" s="90"/>
      <c r="CB98" s="2036" t="s">
        <v>7661</v>
      </c>
      <c r="CC98" s="91">
        <v>45229</v>
      </c>
    </row>
    <row r="99" spans="1:81" s="701" customFormat="1" ht="20.100000000000001" customHeight="1" thickBot="1">
      <c r="A99" s="919" t="s">
        <v>7662</v>
      </c>
      <c r="B99" s="920"/>
      <c r="C99" s="921"/>
      <c r="D99" s="922"/>
      <c r="E99" s="922"/>
      <c r="F99" s="923"/>
      <c r="G99" s="924">
        <f>SUM(G70:G98)</f>
        <v>4</v>
      </c>
      <c r="H99" s="925">
        <f t="shared" ref="H99:J99" si="23">SUM(H70:H98)</f>
        <v>25</v>
      </c>
      <c r="I99" s="926">
        <f t="shared" si="23"/>
        <v>131</v>
      </c>
      <c r="J99" s="925">
        <f t="shared" si="23"/>
        <v>3170</v>
      </c>
      <c r="K99" s="927"/>
      <c r="L99" s="928"/>
      <c r="M99" s="929"/>
      <c r="N99" s="930"/>
      <c r="O99" s="927"/>
      <c r="P99" s="928"/>
      <c r="Q99" s="926"/>
      <c r="R99" s="931"/>
      <c r="S99" s="932">
        <f>SUM(S70:S98)</f>
        <v>76.25</v>
      </c>
      <c r="T99" s="933"/>
      <c r="U99" s="924">
        <f>SUM(U70:U98)</f>
        <v>17</v>
      </c>
      <c r="V99" s="926">
        <f t="shared" ref="V99:Y99" si="24">SUM(V70:V98)</f>
        <v>8</v>
      </c>
      <c r="W99" s="934">
        <f t="shared" si="24"/>
        <v>2</v>
      </c>
      <c r="X99" s="935">
        <f t="shared" si="24"/>
        <v>2</v>
      </c>
      <c r="Y99" s="925">
        <f t="shared" si="24"/>
        <v>0</v>
      </c>
      <c r="Z99" s="936">
        <f>COUNT(Z70:Z98)</f>
        <v>29</v>
      </c>
      <c r="AA99" s="937">
        <f t="shared" ref="AA99:AF99" si="25">SUM(AA70:AA98)</f>
        <v>5</v>
      </c>
      <c r="AB99" s="935">
        <f t="shared" si="25"/>
        <v>16</v>
      </c>
      <c r="AC99" s="934">
        <f t="shared" si="25"/>
        <v>4</v>
      </c>
      <c r="AD99" s="935">
        <f t="shared" si="25"/>
        <v>8</v>
      </c>
      <c r="AE99" s="934">
        <f t="shared" si="25"/>
        <v>12</v>
      </c>
      <c r="AF99" s="935">
        <f t="shared" si="25"/>
        <v>4</v>
      </c>
      <c r="AG99" s="938"/>
      <c r="AH99" s="939"/>
      <c r="AI99" s="940"/>
      <c r="AJ99" s="924">
        <v>19</v>
      </c>
      <c r="AK99" s="941"/>
      <c r="AL99" s="926"/>
      <c r="AM99" s="926"/>
      <c r="AN99" s="926"/>
      <c r="AO99" s="926"/>
      <c r="AP99" s="926"/>
      <c r="AQ99" s="926"/>
      <c r="AR99" s="926"/>
      <c r="AS99" s="925"/>
      <c r="AT99" s="942"/>
      <c r="AU99" s="943"/>
      <c r="AV99" s="944">
        <f>COUNTIF(AV70:AV98,"Y")</f>
        <v>6</v>
      </c>
      <c r="AW99" s="945"/>
      <c r="AX99" s="946"/>
      <c r="AY99" s="947">
        <f>COUNTIF(AY70:AY98,"Y")</f>
        <v>6</v>
      </c>
      <c r="AZ99" s="942"/>
      <c r="BA99" s="948"/>
      <c r="BB99" s="948"/>
      <c r="BC99" s="948"/>
      <c r="BD99" s="948"/>
      <c r="BE99" s="949"/>
      <c r="BF99" s="949"/>
      <c r="BG99" s="949"/>
      <c r="BH99" s="949"/>
      <c r="BI99" s="926">
        <f t="shared" ref="BI99:BK99" si="26">SUM(BI70:BI98)</f>
        <v>2207</v>
      </c>
      <c r="BJ99" s="926">
        <f t="shared" si="26"/>
        <v>0</v>
      </c>
      <c r="BK99" s="926">
        <f t="shared" si="26"/>
        <v>0</v>
      </c>
      <c r="BL99" s="926">
        <f>SUM(BL70:BL98)</f>
        <v>5</v>
      </c>
      <c r="BM99" s="926">
        <f>SUM(BM70:BM98)</f>
        <v>6</v>
      </c>
      <c r="BN99" s="950">
        <f>SUM(BN70:BN98)</f>
        <v>55678</v>
      </c>
      <c r="BO99" s="951">
        <f t="shared" ref="BO99:BR99" si="27">SUM(BO70:BO98)</f>
        <v>10750</v>
      </c>
      <c r="BP99" s="952">
        <f t="shared" si="27"/>
        <v>27468</v>
      </c>
      <c r="BQ99" s="952">
        <f t="shared" si="27"/>
        <v>16120</v>
      </c>
      <c r="BR99" s="952">
        <f t="shared" si="27"/>
        <v>990</v>
      </c>
      <c r="BS99" s="953"/>
      <c r="BT99" s="952">
        <f>SUM(BT70:BT98)</f>
        <v>750</v>
      </c>
      <c r="BU99" s="954">
        <f>SUM(BU70:BU98)</f>
        <v>53838</v>
      </c>
      <c r="BV99" s="955"/>
      <c r="BW99" s="956"/>
      <c r="BX99" s="956"/>
      <c r="BY99" s="956"/>
      <c r="BZ99" s="957"/>
      <c r="CA99" s="958"/>
      <c r="CB99" s="959"/>
      <c r="CC99" s="960"/>
    </row>
    <row r="100" spans="1:81" s="999" customFormat="1" ht="20.100000000000001" customHeight="1" thickBot="1">
      <c r="A100" s="961" t="s">
        <v>7663</v>
      </c>
      <c r="B100" s="962"/>
      <c r="C100" s="963"/>
      <c r="D100" s="964"/>
      <c r="E100" s="964"/>
      <c r="F100" s="965"/>
      <c r="G100" s="966">
        <f>G99+G43+G13+5</f>
        <v>18</v>
      </c>
      <c r="H100" s="967">
        <f>H99+H43+H13+21</f>
        <v>77</v>
      </c>
      <c r="I100" s="966">
        <f ca="1">SUM(I99,I69,I43,I13)</f>
        <v>838</v>
      </c>
      <c r="J100" s="967">
        <f ca="1">SUM(J99,J69,J43,J13)</f>
        <v>9965</v>
      </c>
      <c r="K100" s="968"/>
      <c r="L100" s="969"/>
      <c r="M100" s="970"/>
      <c r="N100" s="971"/>
      <c r="O100" s="968"/>
      <c r="P100" s="969"/>
      <c r="Q100" s="967"/>
      <c r="R100" s="972"/>
      <c r="S100" s="966">
        <f ca="1">SUM(S13+S43+S69+S99)</f>
        <v>274.32499999999999</v>
      </c>
      <c r="T100" s="973"/>
      <c r="U100" s="966">
        <f ca="1">SUM(U13, U43, U69, U99)</f>
        <v>49</v>
      </c>
      <c r="V100" s="967">
        <f ca="1">SUM(V13, V43, V69, V99)</f>
        <v>17</v>
      </c>
      <c r="W100" s="967">
        <f ca="1">SUM(W13, W43, W69, W99)</f>
        <v>18</v>
      </c>
      <c r="X100" s="967">
        <f ca="1">SUM(X13, X43, X69, X99)</f>
        <v>2</v>
      </c>
      <c r="Y100" s="967">
        <f ca="1">SUM(Y13, Y43, Y69, Y99)</f>
        <v>1</v>
      </c>
      <c r="Z100" s="966">
        <f>Z99+Z43+Z13+26</f>
        <v>95</v>
      </c>
      <c r="AA100" s="974">
        <f t="shared" ref="AA100:AF100" ca="1" si="28">SUM(AA13, AA43, AA69, AA99)</f>
        <v>18</v>
      </c>
      <c r="AB100" s="975">
        <f t="shared" ca="1" si="28"/>
        <v>56</v>
      </c>
      <c r="AC100" s="976">
        <f t="shared" ca="1" si="28"/>
        <v>9</v>
      </c>
      <c r="AD100" s="975">
        <f t="shared" ca="1" si="28"/>
        <v>39</v>
      </c>
      <c r="AE100" s="976">
        <f t="shared" ca="1" si="28"/>
        <v>40</v>
      </c>
      <c r="AF100" s="975">
        <f t="shared" ca="1" si="28"/>
        <v>11</v>
      </c>
      <c r="AG100" s="977"/>
      <c r="AH100" s="978"/>
      <c r="AI100" s="979"/>
      <c r="AJ100" s="966">
        <v>151</v>
      </c>
      <c r="AK100" s="967"/>
      <c r="AL100" s="967"/>
      <c r="AM100" s="967"/>
      <c r="AN100" s="967"/>
      <c r="AO100" s="967"/>
      <c r="AP100" s="967"/>
      <c r="AQ100" s="967"/>
      <c r="AR100" s="967"/>
      <c r="AS100" s="980"/>
      <c r="AT100" s="981"/>
      <c r="AU100" s="982"/>
      <c r="AV100" s="983"/>
      <c r="AW100" s="984"/>
      <c r="AX100" s="985"/>
      <c r="AY100" s="986"/>
      <c r="AZ100" s="981"/>
      <c r="BA100" s="987"/>
      <c r="BB100" s="987"/>
      <c r="BC100" s="987"/>
      <c r="BD100" s="987"/>
      <c r="BE100" s="988"/>
      <c r="BF100" s="988"/>
      <c r="BG100" s="988"/>
      <c r="BH100" s="988"/>
      <c r="BI100" s="967">
        <f>SUM(BI99,BI69,BI43,BI13)</f>
        <v>7614</v>
      </c>
      <c r="BJ100" s="967"/>
      <c r="BK100" s="967"/>
      <c r="BL100" s="967">
        <f>BL99+2+BL43+BL13</f>
        <v>10</v>
      </c>
      <c r="BM100" s="980">
        <f>BM99+3+BM43+BM13</f>
        <v>10</v>
      </c>
      <c r="BN100" s="989">
        <f ca="1">SUM(BN13+BN43+BN69+BN99)</f>
        <v>176750</v>
      </c>
      <c r="BO100" s="990">
        <f ca="1">SUM(BO13+BO43+BO69+BO99)</f>
        <v>37713.449999999997</v>
      </c>
      <c r="BP100" s="991">
        <f ca="1">SUM(BP13+BP43+BP69+BP99)</f>
        <v>52829.5</v>
      </c>
      <c r="BQ100" s="991">
        <f ca="1">SUM(BQ13+BQ43+BQ69+BQ99)</f>
        <v>63220.55</v>
      </c>
      <c r="BR100" s="991">
        <f ca="1">SUM(BR13+BR43+BR69+BR99)</f>
        <v>14627.5</v>
      </c>
      <c r="BS100" s="992"/>
      <c r="BT100" s="991">
        <f ca="1">SUM(BT13+BT43+BT69+BT99)</f>
        <v>3370</v>
      </c>
      <c r="BU100" s="993" cm="1">
        <f t="array" aca="1" ref="BU100" ca="1">SUM(BO100:BR100-BT100)</f>
        <v>154911</v>
      </c>
      <c r="BV100" s="994"/>
      <c r="BW100" s="995"/>
      <c r="BX100" s="995"/>
      <c r="BY100" s="995"/>
      <c r="BZ100" s="996"/>
      <c r="CA100" s="997"/>
      <c r="CB100" s="997"/>
      <c r="CC100" s="998"/>
    </row>
    <row r="101" spans="1:81" s="850" customFormat="1" ht="20.100000000000001" customHeight="1">
      <c r="A101" s="457"/>
      <c r="B101" s="896"/>
      <c r="C101" s="459"/>
      <c r="D101" s="460"/>
      <c r="E101" s="460"/>
      <c r="F101" s="54"/>
      <c r="G101" s="461"/>
      <c r="H101" s="462"/>
      <c r="I101" s="461"/>
      <c r="J101" s="462"/>
      <c r="K101" s="463"/>
      <c r="L101" s="464"/>
      <c r="M101" s="465"/>
      <c r="N101" s="385"/>
      <c r="O101" s="463"/>
      <c r="P101" s="464"/>
      <c r="Q101" s="462"/>
      <c r="R101" s="466"/>
      <c r="S101" s="461"/>
      <c r="T101" s="472"/>
      <c r="U101" s="461"/>
      <c r="V101" s="462"/>
      <c r="W101" s="462"/>
      <c r="X101" s="462"/>
      <c r="Y101" s="462"/>
      <c r="Z101" s="461"/>
      <c r="AA101" s="1000"/>
      <c r="AB101" s="468"/>
      <c r="AC101" s="467"/>
      <c r="AD101" s="468"/>
      <c r="AE101" s="467"/>
      <c r="AF101" s="468"/>
      <c r="AG101" s="469"/>
      <c r="AH101" s="1001"/>
      <c r="AI101" s="471"/>
      <c r="AJ101" s="472"/>
      <c r="AK101" s="1002"/>
      <c r="AL101" s="481"/>
      <c r="AM101" s="481"/>
      <c r="AN101" s="481"/>
      <c r="AO101" s="481"/>
      <c r="AP101" s="481"/>
      <c r="AQ101" s="481"/>
      <c r="AR101" s="481"/>
      <c r="AS101" s="913"/>
      <c r="AT101" s="480"/>
      <c r="AU101" s="477"/>
      <c r="AV101" s="478"/>
      <c r="AW101" s="480"/>
      <c r="AX101" s="477"/>
      <c r="AY101" s="478"/>
      <c r="AZ101" s="480"/>
      <c r="BA101" s="848"/>
      <c r="BB101" s="848"/>
      <c r="BC101" s="481"/>
      <c r="BD101" s="848"/>
      <c r="BE101" s="481"/>
      <c r="BF101" s="481"/>
      <c r="BG101" s="481"/>
      <c r="BH101" s="481"/>
      <c r="BI101" s="481"/>
      <c r="BJ101" s="481"/>
      <c r="BK101" s="481"/>
      <c r="BL101" s="481"/>
      <c r="BM101" s="483"/>
      <c r="BN101" s="484"/>
      <c r="BO101" s="485"/>
      <c r="BP101" s="486"/>
      <c r="BQ101" s="486"/>
      <c r="BR101" s="486"/>
      <c r="BS101" s="1003"/>
      <c r="BT101" s="488"/>
      <c r="BU101" s="1004"/>
      <c r="BV101" s="489"/>
      <c r="BW101" s="491"/>
      <c r="BX101" s="491"/>
      <c r="BY101" s="491"/>
      <c r="BZ101" s="491"/>
      <c r="CA101" s="492"/>
      <c r="CB101" s="492"/>
      <c r="CC101" s="494"/>
    </row>
    <row r="102" spans="1:81" s="850" customFormat="1" ht="20.100000000000001" customHeight="1">
      <c r="A102" s="93"/>
      <c r="B102" s="123"/>
      <c r="C102" s="53"/>
      <c r="D102" s="94"/>
      <c r="E102" s="94"/>
      <c r="F102" s="55"/>
      <c r="G102" s="56"/>
      <c r="H102" s="57"/>
      <c r="I102" s="56"/>
      <c r="J102" s="57"/>
      <c r="K102" s="58"/>
      <c r="L102" s="59"/>
      <c r="M102" s="60"/>
      <c r="N102" s="61"/>
      <c r="O102" s="58"/>
      <c r="P102" s="59"/>
      <c r="Q102" s="57"/>
      <c r="R102" s="62"/>
      <c r="S102" s="56"/>
      <c r="T102" s="63"/>
      <c r="U102" s="56"/>
      <c r="V102" s="57"/>
      <c r="W102" s="57"/>
      <c r="X102" s="57"/>
      <c r="Y102" s="57"/>
      <c r="Z102" s="56"/>
      <c r="AA102" s="64"/>
      <c r="AB102" s="67"/>
      <c r="AC102" s="65"/>
      <c r="AD102" s="67"/>
      <c r="AE102" s="126"/>
      <c r="AF102" s="67"/>
      <c r="AG102" s="68"/>
      <c r="AH102" s="95"/>
      <c r="AI102" s="70"/>
      <c r="AJ102" s="63"/>
      <c r="AK102" s="1005"/>
      <c r="AL102" s="81"/>
      <c r="AM102" s="81"/>
      <c r="AN102" s="81"/>
      <c r="AO102" s="81"/>
      <c r="AP102" s="81"/>
      <c r="AQ102" s="81"/>
      <c r="AR102" s="81"/>
      <c r="AS102" s="606"/>
      <c r="AT102" s="80"/>
      <c r="AU102" s="76"/>
      <c r="AV102" s="512"/>
      <c r="AW102" s="80"/>
      <c r="AX102" s="76"/>
      <c r="AY102" s="512"/>
      <c r="AZ102" s="80"/>
      <c r="BA102" s="858"/>
      <c r="BB102" s="858"/>
      <c r="BC102" s="81"/>
      <c r="BD102" s="858"/>
      <c r="BE102" s="858"/>
      <c r="BF102" s="81"/>
      <c r="BG102" s="858"/>
      <c r="BH102" s="81"/>
      <c r="BI102" s="81"/>
      <c r="BJ102" s="81"/>
      <c r="BK102" s="81"/>
      <c r="BL102" s="81"/>
      <c r="BM102" s="74"/>
      <c r="BN102" s="100"/>
      <c r="BO102" s="83"/>
      <c r="BP102" s="84"/>
      <c r="BQ102" s="84"/>
      <c r="BR102" s="84"/>
      <c r="BS102" s="1006"/>
      <c r="BT102" s="86"/>
      <c r="BU102" s="87"/>
      <c r="BV102" s="88"/>
      <c r="BW102" s="89"/>
      <c r="BX102" s="89"/>
      <c r="BY102" s="89"/>
      <c r="BZ102" s="89"/>
      <c r="CA102" s="1007"/>
      <c r="CB102" s="90"/>
      <c r="CC102" s="91"/>
    </row>
    <row r="103" spans="1:81" s="92" customFormat="1" ht="20.100000000000001" customHeight="1" thickBot="1">
      <c r="A103" s="1008"/>
      <c r="B103" s="1009"/>
      <c r="C103" s="1010"/>
      <c r="D103" s="1011"/>
      <c r="E103" s="1011"/>
      <c r="F103" s="1011"/>
      <c r="G103" s="1012"/>
      <c r="H103" s="1013"/>
      <c r="I103" s="1012"/>
      <c r="J103" s="1013"/>
      <c r="K103" s="1014"/>
      <c r="L103" s="1015"/>
      <c r="M103" s="1016"/>
      <c r="N103" s="1017"/>
      <c r="O103" s="1014"/>
      <c r="P103" s="1015"/>
      <c r="Q103" s="1013"/>
      <c r="R103" s="1018"/>
      <c r="S103" s="1012"/>
      <c r="T103" s="1019"/>
      <c r="U103" s="1012"/>
      <c r="V103" s="1013"/>
      <c r="W103" s="1013"/>
      <c r="X103" s="1013"/>
      <c r="Y103" s="1013"/>
      <c r="Z103" s="1012"/>
      <c r="AA103" s="1012"/>
      <c r="AB103" s="1013"/>
      <c r="AC103" s="1013"/>
      <c r="AD103" s="1020"/>
      <c r="AE103" s="1021"/>
      <c r="AF103" s="1022"/>
      <c r="AG103" s="1023"/>
      <c r="AH103" s="1024"/>
      <c r="AI103" s="1025"/>
      <c r="AJ103" s="1019"/>
      <c r="AK103" s="1026"/>
      <c r="AL103" s="1027"/>
      <c r="AM103" s="1027"/>
      <c r="AN103" s="1027"/>
      <c r="AO103" s="1027"/>
      <c r="AP103" s="1027"/>
      <c r="AQ103" s="1027"/>
      <c r="AR103" s="1027"/>
      <c r="AS103" s="1028"/>
      <c r="AT103" s="1029"/>
      <c r="AU103" s="1030"/>
      <c r="AV103" s="1031"/>
      <c r="AW103" s="1029"/>
      <c r="AX103" s="1030"/>
      <c r="AY103" s="1031"/>
      <c r="AZ103" s="1029"/>
      <c r="BA103" s="1032"/>
      <c r="BB103" s="1032"/>
      <c r="BC103" s="1027"/>
      <c r="BD103" s="1032"/>
      <c r="BE103" s="1032"/>
      <c r="BF103" s="1027"/>
      <c r="BG103" s="1032"/>
      <c r="BH103" s="1027"/>
      <c r="BI103" s="1027"/>
      <c r="BJ103" s="1027"/>
      <c r="BK103" s="1027"/>
      <c r="BL103" s="1027"/>
      <c r="BM103" s="1033"/>
      <c r="BN103" s="1034"/>
      <c r="BO103" s="1035"/>
      <c r="BP103" s="1036"/>
      <c r="BQ103" s="1036"/>
      <c r="BR103" s="1036"/>
      <c r="BS103" s="1037"/>
      <c r="BT103" s="1038"/>
      <c r="BU103" s="1039"/>
      <c r="BV103" s="1040"/>
      <c r="BW103" s="1041"/>
      <c r="BX103" s="1041"/>
      <c r="BY103" s="1041"/>
      <c r="BZ103" s="1041"/>
      <c r="CA103" s="1042"/>
      <c r="CB103" s="1043"/>
      <c r="CC103" s="1044"/>
    </row>
    <row r="104" spans="1:81" s="92" customFormat="1" ht="20.100000000000001" customHeight="1">
      <c r="A104" s="1045" t="s">
        <v>7664</v>
      </c>
      <c r="B104" s="896"/>
      <c r="C104" s="459"/>
      <c r="D104" s="460"/>
      <c r="E104" s="460"/>
      <c r="F104" s="54"/>
      <c r="G104" s="461"/>
      <c r="H104" s="462"/>
      <c r="I104" s="461"/>
      <c r="J104" s="462"/>
      <c r="K104" s="463"/>
      <c r="L104" s="464"/>
      <c r="M104" s="465"/>
      <c r="N104" s="385"/>
      <c r="O104" s="463"/>
      <c r="P104" s="464"/>
      <c r="Q104" s="462"/>
      <c r="R104" s="466"/>
      <c r="S104" s="461"/>
      <c r="T104" s="472"/>
      <c r="U104" s="461"/>
      <c r="V104" s="462"/>
      <c r="W104" s="462"/>
      <c r="X104" s="462"/>
      <c r="Y104" s="462"/>
      <c r="Z104" s="461"/>
      <c r="AA104" s="1000"/>
      <c r="AB104" s="468"/>
      <c r="AC104" s="467"/>
      <c r="AD104" s="468"/>
      <c r="AE104" s="467"/>
      <c r="AF104" s="468"/>
      <c r="AG104" s="469"/>
      <c r="AH104" s="1001"/>
      <c r="AI104" s="723"/>
      <c r="AJ104" s="472"/>
      <c r="AK104" s="1002"/>
      <c r="AL104" s="481"/>
      <c r="AM104" s="481"/>
      <c r="AN104" s="481"/>
      <c r="AO104" s="481"/>
      <c r="AP104" s="481"/>
      <c r="AQ104" s="481"/>
      <c r="AR104" s="481"/>
      <c r="AS104" s="913"/>
      <c r="AT104" s="480"/>
      <c r="AU104" s="477"/>
      <c r="AV104" s="478"/>
      <c r="AW104" s="480"/>
      <c r="AX104" s="477"/>
      <c r="AY104" s="478"/>
      <c r="AZ104" s="480"/>
      <c r="BA104" s="848"/>
      <c r="BB104" s="848"/>
      <c r="BC104" s="481"/>
      <c r="BD104" s="481"/>
      <c r="BE104" s="481"/>
      <c r="BF104" s="481"/>
      <c r="BG104" s="481"/>
      <c r="BH104" s="481"/>
      <c r="BI104" s="481"/>
      <c r="BJ104" s="481"/>
      <c r="BK104" s="481"/>
      <c r="BL104" s="481"/>
      <c r="BM104" s="483"/>
      <c r="BN104" s="484"/>
      <c r="BO104" s="485"/>
      <c r="BP104" s="486"/>
      <c r="BQ104" s="486"/>
      <c r="BR104" s="486"/>
      <c r="BS104" s="1003"/>
      <c r="BT104" s="488"/>
      <c r="BU104" s="1004"/>
      <c r="BV104" s="489"/>
      <c r="BW104" s="491"/>
      <c r="BX104" s="491"/>
      <c r="BY104" s="491"/>
      <c r="BZ104" s="491"/>
      <c r="CA104" s="492"/>
      <c r="CB104" s="492"/>
      <c r="CC104" s="494"/>
    </row>
    <row r="105" spans="1:81" s="92" customFormat="1" ht="20.100000000000001" customHeight="1">
      <c r="A105" s="93"/>
      <c r="B105" s="123"/>
      <c r="C105" s="53"/>
      <c r="D105" s="94"/>
      <c r="E105" s="94"/>
      <c r="F105" s="55"/>
      <c r="G105" s="56"/>
      <c r="H105" s="57"/>
      <c r="I105" s="56"/>
      <c r="J105" s="57"/>
      <c r="K105" s="58"/>
      <c r="L105" s="59"/>
      <c r="M105" s="60"/>
      <c r="N105" s="61"/>
      <c r="O105" s="58"/>
      <c r="P105" s="59"/>
      <c r="Q105" s="57"/>
      <c r="R105" s="62"/>
      <c r="S105" s="56"/>
      <c r="T105" s="63"/>
      <c r="U105" s="56"/>
      <c r="V105" s="57"/>
      <c r="W105" s="57"/>
      <c r="X105" s="57"/>
      <c r="Y105" s="57"/>
      <c r="Z105" s="56"/>
      <c r="AA105" s="56"/>
      <c r="AB105" s="57"/>
      <c r="AC105" s="57"/>
      <c r="AD105" s="65"/>
      <c r="AE105" s="66"/>
      <c r="AF105" s="67"/>
      <c r="AG105" s="68"/>
      <c r="AH105" s="95"/>
      <c r="AI105" s="70"/>
      <c r="AJ105" s="63"/>
      <c r="AK105" s="1005"/>
      <c r="AL105" s="81"/>
      <c r="AM105" s="81"/>
      <c r="AN105" s="858"/>
      <c r="AO105" s="858"/>
      <c r="AP105" s="858"/>
      <c r="AQ105" s="858"/>
      <c r="AR105" s="858"/>
      <c r="AS105" s="74"/>
      <c r="AT105" s="80"/>
      <c r="AU105" s="76"/>
      <c r="AV105" s="512"/>
      <c r="AW105" s="80"/>
      <c r="AX105" s="76"/>
      <c r="AY105" s="512"/>
      <c r="AZ105" s="546"/>
      <c r="BA105" s="858"/>
      <c r="BB105" s="858"/>
      <c r="BC105" s="81"/>
      <c r="BD105" s="858"/>
      <c r="BE105" s="81"/>
      <c r="BF105" s="81"/>
      <c r="BG105" s="81"/>
      <c r="BH105" s="81"/>
      <c r="BI105" s="81"/>
      <c r="BJ105" s="81"/>
      <c r="BK105" s="81"/>
      <c r="BL105" s="81"/>
      <c r="BM105" s="74"/>
      <c r="BN105" s="100"/>
      <c r="BO105" s="83"/>
      <c r="BP105" s="84"/>
      <c r="BQ105" s="84"/>
      <c r="BR105" s="84"/>
      <c r="BS105" s="1006"/>
      <c r="BT105" s="885"/>
      <c r="BU105" s="1046"/>
      <c r="BV105" s="785"/>
      <c r="BW105" s="89"/>
      <c r="BX105" s="89"/>
      <c r="BY105" s="89"/>
      <c r="BZ105" s="89"/>
      <c r="CA105" s="90"/>
      <c r="CB105" s="90"/>
      <c r="CC105" s="91"/>
    </row>
    <row r="106" spans="1:81" s="92" customFormat="1" ht="20.100000000000001" customHeight="1">
      <c r="A106" s="1047">
        <v>44981</v>
      </c>
      <c r="B106" s="52" t="s">
        <v>6730</v>
      </c>
      <c r="C106" s="1048" t="s">
        <v>6746</v>
      </c>
      <c r="D106" s="1049" t="s">
        <v>77</v>
      </c>
      <c r="E106" s="1050" t="s">
        <v>4642</v>
      </c>
      <c r="F106" s="823" t="s">
        <v>4637</v>
      </c>
      <c r="G106" s="623">
        <v>1</v>
      </c>
      <c r="H106" s="125"/>
      <c r="I106" s="623">
        <v>10</v>
      </c>
      <c r="J106" s="125"/>
      <c r="K106" s="840"/>
      <c r="L106" s="1051"/>
      <c r="M106" s="1052"/>
      <c r="N106" s="1053"/>
      <c r="O106" s="840"/>
      <c r="P106" s="1051"/>
      <c r="Q106" s="1054"/>
      <c r="R106" s="808"/>
      <c r="S106" s="793"/>
      <c r="T106" s="629" t="s">
        <v>6763</v>
      </c>
      <c r="U106" s="623">
        <v>1</v>
      </c>
      <c r="V106" s="125"/>
      <c r="W106" s="125"/>
      <c r="X106" s="125"/>
      <c r="Y106" s="125"/>
      <c r="Z106" s="623">
        <v>1</v>
      </c>
      <c r="AA106" s="630"/>
      <c r="AB106" s="126"/>
      <c r="AC106" s="527"/>
      <c r="AD106" s="126"/>
      <c r="AE106" s="126"/>
      <c r="AF106" s="631"/>
      <c r="AG106" s="1055" t="s">
        <v>4643</v>
      </c>
      <c r="AH106" s="1056" t="s">
        <v>7665</v>
      </c>
      <c r="AI106" s="1057" t="s">
        <v>7666</v>
      </c>
      <c r="AJ106" s="629">
        <v>1</v>
      </c>
      <c r="AK106" s="1058"/>
      <c r="AL106" s="1059" t="s">
        <v>7667</v>
      </c>
      <c r="AM106" s="1060"/>
      <c r="AN106" s="640"/>
      <c r="AO106" s="640"/>
      <c r="AP106" s="640"/>
      <c r="AQ106" s="640"/>
      <c r="AR106" s="640"/>
      <c r="AS106" s="526"/>
      <c r="AT106" s="639"/>
      <c r="AU106" s="637"/>
      <c r="AV106" s="638"/>
      <c r="AW106" s="639"/>
      <c r="AX106" s="112"/>
      <c r="AY106" s="1061"/>
      <c r="AZ106" s="639"/>
      <c r="BA106" s="640"/>
      <c r="BB106" s="640"/>
      <c r="BC106" s="640"/>
      <c r="BD106" s="640"/>
      <c r="BE106" s="640"/>
      <c r="BF106" s="640"/>
      <c r="BG106" s="640"/>
      <c r="BH106" s="825"/>
      <c r="BI106" s="640"/>
      <c r="BJ106" s="640"/>
      <c r="BK106" s="640"/>
      <c r="BL106" s="640"/>
      <c r="BM106" s="526"/>
      <c r="BN106" s="641">
        <v>2445</v>
      </c>
      <c r="BO106" s="642">
        <v>2445</v>
      </c>
      <c r="BP106" s="643">
        <v>0</v>
      </c>
      <c r="BQ106" s="643">
        <v>0</v>
      </c>
      <c r="BR106" s="643"/>
      <c r="BS106" s="1062" t="s">
        <v>7668</v>
      </c>
      <c r="BT106" s="1063">
        <v>0</v>
      </c>
      <c r="BU106" s="87">
        <f t="shared" ref="BU106:BU118" si="29">SUM(BO106:BR106)-BT106</f>
        <v>2445</v>
      </c>
      <c r="BV106" s="1064"/>
      <c r="BW106" s="645"/>
      <c r="BX106" s="645"/>
      <c r="BY106" s="645"/>
      <c r="BZ106" s="645"/>
      <c r="CA106" s="90"/>
      <c r="CB106" s="646" t="s">
        <v>6780</v>
      </c>
      <c r="CC106" s="647">
        <v>44890</v>
      </c>
    </row>
    <row r="107" spans="1:81" s="92" customFormat="1" ht="20.100000000000001" customHeight="1">
      <c r="A107" s="533">
        <v>44984</v>
      </c>
      <c r="B107" s="52" t="s">
        <v>6730</v>
      </c>
      <c r="C107" s="1065" t="s">
        <v>6746</v>
      </c>
      <c r="D107" s="534" t="s">
        <v>29</v>
      </c>
      <c r="E107" s="534" t="s">
        <v>899</v>
      </c>
      <c r="F107" s="534" t="s">
        <v>7669</v>
      </c>
      <c r="G107" s="56">
        <v>1</v>
      </c>
      <c r="H107" s="57"/>
      <c r="I107" s="56">
        <v>10</v>
      </c>
      <c r="J107" s="57"/>
      <c r="K107" s="535"/>
      <c r="L107" s="536"/>
      <c r="M107" s="537"/>
      <c r="N107" s="538"/>
      <c r="O107" s="535"/>
      <c r="P107" s="536"/>
      <c r="Q107" s="539"/>
      <c r="R107" s="540"/>
      <c r="S107" s="541"/>
      <c r="T107" s="63" t="s">
        <v>6763</v>
      </c>
      <c r="U107" s="56">
        <v>1</v>
      </c>
      <c r="V107" s="57"/>
      <c r="W107" s="57"/>
      <c r="X107" s="57"/>
      <c r="Y107" s="57"/>
      <c r="Z107" s="56">
        <v>2</v>
      </c>
      <c r="AA107" s="64"/>
      <c r="AB107" s="65"/>
      <c r="AC107" s="66"/>
      <c r="AD107" s="65"/>
      <c r="AE107" s="65"/>
      <c r="AF107" s="67"/>
      <c r="AG107" s="1066" t="s">
        <v>900</v>
      </c>
      <c r="AH107" s="1067" t="s">
        <v>7670</v>
      </c>
      <c r="AI107" s="580" t="s">
        <v>895</v>
      </c>
      <c r="AJ107" s="1060">
        <v>1</v>
      </c>
      <c r="AK107" s="1068"/>
      <c r="AL107" s="81" t="s">
        <v>7671</v>
      </c>
      <c r="AM107" s="81"/>
      <c r="AN107" s="81"/>
      <c r="AO107" s="81"/>
      <c r="AP107" s="81"/>
      <c r="AQ107" s="81"/>
      <c r="AR107" s="81"/>
      <c r="AS107" s="74"/>
      <c r="AT107" s="80"/>
      <c r="AU107" s="76"/>
      <c r="AV107" s="512"/>
      <c r="AW107" s="80"/>
      <c r="AX107" s="78"/>
      <c r="AY107" s="1069"/>
      <c r="AZ107" s="80"/>
      <c r="BA107" s="81"/>
      <c r="BB107" s="81"/>
      <c r="BC107" s="81"/>
      <c r="BD107" s="81"/>
      <c r="BE107" s="81"/>
      <c r="BF107" s="81"/>
      <c r="BG107" s="81"/>
      <c r="BH107" s="81"/>
      <c r="BI107" s="81"/>
      <c r="BJ107" s="81"/>
      <c r="BK107" s="81"/>
      <c r="BL107" s="81"/>
      <c r="BM107" s="74"/>
      <c r="BN107" s="82">
        <v>2445</v>
      </c>
      <c r="BO107" s="83">
        <v>0</v>
      </c>
      <c r="BP107" s="84">
        <v>0</v>
      </c>
      <c r="BQ107" s="84">
        <v>0</v>
      </c>
      <c r="BR107" s="84"/>
      <c r="BS107" s="1006" t="s">
        <v>7672</v>
      </c>
      <c r="BT107" s="1070">
        <v>0</v>
      </c>
      <c r="BU107" s="87">
        <f t="shared" si="29"/>
        <v>0</v>
      </c>
      <c r="BV107" s="785"/>
      <c r="BW107" s="89"/>
      <c r="BX107" s="89"/>
      <c r="BY107" s="89"/>
      <c r="BZ107" s="89"/>
      <c r="CA107" s="1071"/>
      <c r="CB107" s="1072"/>
      <c r="CC107" s="91">
        <v>44874</v>
      </c>
    </row>
    <row r="108" spans="1:81" s="92" customFormat="1" ht="20.100000000000001" customHeight="1">
      <c r="A108" s="280">
        <v>45068</v>
      </c>
      <c r="B108" s="234" t="s">
        <v>6730</v>
      </c>
      <c r="C108" s="235" t="s">
        <v>5444</v>
      </c>
      <c r="D108" s="124" t="s">
        <v>28</v>
      </c>
      <c r="E108" s="124" t="s">
        <v>3866</v>
      </c>
      <c r="F108" s="1073" t="s">
        <v>7673</v>
      </c>
      <c r="G108" s="238"/>
      <c r="H108" s="239">
        <v>1</v>
      </c>
      <c r="I108" s="240"/>
      <c r="J108" s="241">
        <v>15</v>
      </c>
      <c r="K108" s="284"/>
      <c r="L108" s="285"/>
      <c r="M108" s="286"/>
      <c r="N108" s="287"/>
      <c r="O108" s="288"/>
      <c r="P108" s="285"/>
      <c r="Q108" s="251"/>
      <c r="R108" s="289"/>
      <c r="S108" s="290">
        <v>1</v>
      </c>
      <c r="T108" s="250" t="s">
        <v>6763</v>
      </c>
      <c r="U108" s="238"/>
      <c r="V108" s="251"/>
      <c r="W108" s="251">
        <v>1</v>
      </c>
      <c r="X108" s="251"/>
      <c r="Y108" s="239"/>
      <c r="Z108" s="252">
        <f>Z107+1</f>
        <v>3</v>
      </c>
      <c r="AA108" s="238"/>
      <c r="AB108" s="251"/>
      <c r="AC108" s="251"/>
      <c r="AD108" s="251"/>
      <c r="AE108" s="251"/>
      <c r="AF108" s="241"/>
      <c r="AG108" s="795"/>
      <c r="AH108" s="306"/>
      <c r="AI108" s="832"/>
      <c r="AJ108" s="256">
        <v>1</v>
      </c>
      <c r="AK108" s="1074"/>
      <c r="AL108" s="256"/>
      <c r="AM108" s="269"/>
      <c r="AN108" s="269"/>
      <c r="AO108" s="269"/>
      <c r="AP108" s="269"/>
      <c r="AQ108" s="269"/>
      <c r="AR108" s="1075"/>
      <c r="AS108" s="261"/>
      <c r="AT108" s="1076" t="s">
        <v>6973</v>
      </c>
      <c r="AU108" s="263"/>
      <c r="AV108" s="1077"/>
      <c r="AW108" s="1076" t="s">
        <v>6973</v>
      </c>
      <c r="AX108" s="330"/>
      <c r="AY108" s="1078"/>
      <c r="AZ108" s="267"/>
      <c r="BA108" s="269"/>
      <c r="BB108" s="269"/>
      <c r="BC108" s="269"/>
      <c r="BD108" s="269"/>
      <c r="BE108" s="269"/>
      <c r="BF108" s="269"/>
      <c r="BG108" s="269"/>
      <c r="BH108" s="269"/>
      <c r="BI108" s="269"/>
      <c r="BJ108" s="269"/>
      <c r="BK108" s="269"/>
      <c r="BL108" s="269"/>
      <c r="BM108" s="261"/>
      <c r="BN108" s="270">
        <v>1140</v>
      </c>
      <c r="BO108" s="271">
        <v>400</v>
      </c>
      <c r="BP108" s="272">
        <v>740</v>
      </c>
      <c r="BQ108" s="272"/>
      <c r="BR108" s="272"/>
      <c r="BS108" s="1079" t="s">
        <v>7674</v>
      </c>
      <c r="BT108" s="1080"/>
      <c r="BU108" s="87">
        <f t="shared" si="29"/>
        <v>1140</v>
      </c>
      <c r="BV108" s="274"/>
      <c r="BW108" s="339"/>
      <c r="BX108" s="339"/>
      <c r="BY108" s="339"/>
      <c r="BZ108" s="276"/>
      <c r="CA108" s="1081"/>
      <c r="CB108" s="1082" t="s">
        <v>7675</v>
      </c>
      <c r="CC108" s="307">
        <v>45040</v>
      </c>
    </row>
    <row r="109" spans="1:81" s="92" customFormat="1" ht="20.100000000000001" customHeight="1">
      <c r="A109" s="280">
        <v>45058</v>
      </c>
      <c r="B109" s="234" t="s">
        <v>6730</v>
      </c>
      <c r="C109" s="235" t="s">
        <v>5444</v>
      </c>
      <c r="D109" s="299" t="s">
        <v>59</v>
      </c>
      <c r="E109" s="299" t="s">
        <v>4995</v>
      </c>
      <c r="F109" s="300" t="s">
        <v>5016</v>
      </c>
      <c r="G109" s="238"/>
      <c r="H109" s="239">
        <v>1</v>
      </c>
      <c r="I109" s="240"/>
      <c r="J109" s="241">
        <v>130</v>
      </c>
      <c r="K109" s="284"/>
      <c r="L109" s="285"/>
      <c r="M109" s="286"/>
      <c r="N109" s="287"/>
      <c r="O109" s="288"/>
      <c r="P109" s="285"/>
      <c r="Q109" s="251"/>
      <c r="R109" s="289"/>
      <c r="S109" s="290">
        <v>4</v>
      </c>
      <c r="T109" s="250" t="s">
        <v>6763</v>
      </c>
      <c r="U109" s="238">
        <v>1</v>
      </c>
      <c r="V109" s="251"/>
      <c r="W109" s="251"/>
      <c r="X109" s="251"/>
      <c r="Y109" s="239"/>
      <c r="Z109" s="252">
        <f>Z108+1</f>
        <v>4</v>
      </c>
      <c r="AA109" s="238"/>
      <c r="AB109" s="251"/>
      <c r="AC109" s="251"/>
      <c r="AD109" s="251"/>
      <c r="AE109" s="251"/>
      <c r="AF109" s="241"/>
      <c r="AG109" s="253" t="s">
        <v>5021</v>
      </c>
      <c r="AH109" s="1083" t="s">
        <v>7676</v>
      </c>
      <c r="AI109" s="255" t="s">
        <v>5017</v>
      </c>
      <c r="AJ109" s="256">
        <v>4</v>
      </c>
      <c r="AK109" s="1084" t="s">
        <v>7677</v>
      </c>
      <c r="AL109" s="258" t="s">
        <v>6851</v>
      </c>
      <c r="AM109" s="259"/>
      <c r="AN109" s="269"/>
      <c r="AO109" s="269"/>
      <c r="AP109" s="269"/>
      <c r="AQ109" s="269"/>
      <c r="AR109" s="1075"/>
      <c r="AS109" s="261"/>
      <c r="AT109" s="1085" t="s">
        <v>7678</v>
      </c>
      <c r="AU109" s="362" t="s">
        <v>7679</v>
      </c>
      <c r="AV109" s="1086"/>
      <c r="AW109" s="264" t="s">
        <v>7680</v>
      </c>
      <c r="AX109" s="1087"/>
      <c r="AY109" s="1088"/>
      <c r="AZ109" s="267"/>
      <c r="BA109" s="269"/>
      <c r="BB109" s="269"/>
      <c r="BC109" s="269"/>
      <c r="BD109" s="269"/>
      <c r="BE109" s="269"/>
      <c r="BF109" s="269"/>
      <c r="BG109" s="269"/>
      <c r="BH109" s="269"/>
      <c r="BI109" s="269"/>
      <c r="BJ109" s="269"/>
      <c r="BK109" s="269"/>
      <c r="BL109" s="269">
        <v>1</v>
      </c>
      <c r="BM109" s="261"/>
      <c r="BN109" s="270">
        <v>2040</v>
      </c>
      <c r="BO109" s="1089">
        <v>350</v>
      </c>
      <c r="BP109" s="327">
        <v>1640</v>
      </c>
      <c r="BQ109" s="327">
        <v>0</v>
      </c>
      <c r="BR109" s="327"/>
      <c r="BS109" s="296" t="s">
        <v>7002</v>
      </c>
      <c r="BT109" s="1090">
        <v>50</v>
      </c>
      <c r="BU109" s="87">
        <f t="shared" si="29"/>
        <v>1940</v>
      </c>
      <c r="BV109" s="304"/>
      <c r="BW109" s="1091"/>
      <c r="BX109" s="1091"/>
      <c r="BY109" s="1091"/>
      <c r="BZ109" s="276"/>
      <c r="CA109" s="1082"/>
      <c r="CB109" s="1082" t="s">
        <v>7681</v>
      </c>
      <c r="CC109" s="307">
        <v>44900</v>
      </c>
    </row>
    <row r="110" spans="1:81" s="92" customFormat="1" ht="20.100000000000001" customHeight="1">
      <c r="A110" s="280">
        <v>45065</v>
      </c>
      <c r="B110" s="234" t="s">
        <v>6730</v>
      </c>
      <c r="C110" s="1092" t="s">
        <v>5444</v>
      </c>
      <c r="D110" s="1093" t="s">
        <v>4</v>
      </c>
      <c r="E110" s="1094" t="s">
        <v>2999</v>
      </c>
      <c r="F110" s="1095" t="s">
        <v>2994</v>
      </c>
      <c r="G110" s="505"/>
      <c r="H110" s="239">
        <v>1</v>
      </c>
      <c r="I110" s="240"/>
      <c r="J110" s="241">
        <v>316</v>
      </c>
      <c r="K110" s="284"/>
      <c r="L110" s="285"/>
      <c r="M110" s="286"/>
      <c r="N110" s="287"/>
      <c r="O110" s="288"/>
      <c r="P110" s="285"/>
      <c r="Q110" s="251"/>
      <c r="R110" s="289"/>
      <c r="S110" s="290">
        <v>8</v>
      </c>
      <c r="T110" s="250" t="s">
        <v>6763</v>
      </c>
      <c r="U110" s="238">
        <v>1</v>
      </c>
      <c r="V110" s="251"/>
      <c r="W110" s="251"/>
      <c r="X110" s="251"/>
      <c r="Y110" s="239"/>
      <c r="Z110" s="252">
        <f>Z27+1</f>
        <v>26</v>
      </c>
      <c r="AA110" s="238"/>
      <c r="AB110" s="251"/>
      <c r="AC110" s="251"/>
      <c r="AD110" s="251"/>
      <c r="AE110" s="251"/>
      <c r="AF110" s="241"/>
      <c r="AG110" s="795" t="s">
        <v>7682</v>
      </c>
      <c r="AH110" s="2039" t="s">
        <v>7683</v>
      </c>
      <c r="AI110" s="832">
        <v>98422244</v>
      </c>
      <c r="AJ110" s="256">
        <v>8</v>
      </c>
      <c r="AK110" s="1084"/>
      <c r="AL110" s="258" t="s">
        <v>7684</v>
      </c>
      <c r="AM110" s="269"/>
      <c r="AN110" s="269"/>
      <c r="AO110" s="269"/>
      <c r="AP110" s="269"/>
      <c r="AQ110" s="269"/>
      <c r="AR110" s="269"/>
      <c r="AS110" s="261"/>
      <c r="AT110" s="302" t="s">
        <v>7685</v>
      </c>
      <c r="AU110" s="334"/>
      <c r="AV110" s="1096"/>
      <c r="AW110" s="1076" t="s">
        <v>7686</v>
      </c>
      <c r="AX110" s="1087"/>
      <c r="AY110" s="1088"/>
      <c r="AZ110" s="267"/>
      <c r="BA110" s="269"/>
      <c r="BB110" s="269"/>
      <c r="BC110" s="269"/>
      <c r="BD110" s="269"/>
      <c r="BE110" s="269"/>
      <c r="BF110" s="269"/>
      <c r="BG110" s="269"/>
      <c r="BH110" s="269"/>
      <c r="BI110" s="269"/>
      <c r="BJ110" s="269"/>
      <c r="BK110" s="269"/>
      <c r="BL110" s="269">
        <v>1</v>
      </c>
      <c r="BM110" s="261"/>
      <c r="BN110" s="270">
        <v>3285</v>
      </c>
      <c r="BO110" s="1089">
        <v>350</v>
      </c>
      <c r="BP110" s="327"/>
      <c r="BQ110" s="327">
        <v>2885</v>
      </c>
      <c r="BR110" s="327"/>
      <c r="BS110" s="1097" t="s">
        <v>7687</v>
      </c>
      <c r="BT110" s="1090">
        <v>50</v>
      </c>
      <c r="BU110" s="87">
        <f t="shared" si="29"/>
        <v>3185</v>
      </c>
      <c r="BV110" s="304"/>
      <c r="BW110" s="339"/>
      <c r="BX110" s="339"/>
      <c r="BY110" s="339"/>
      <c r="BZ110" s="276"/>
      <c r="CA110" s="1081"/>
      <c r="CB110" s="1082"/>
      <c r="CC110" s="307">
        <v>45047</v>
      </c>
    </row>
    <row r="111" spans="1:81" s="92" customFormat="1" ht="20.100000000000001" customHeight="1">
      <c r="A111" s="280">
        <v>45090</v>
      </c>
      <c r="B111" s="234" t="s">
        <v>6730</v>
      </c>
      <c r="C111" s="235" t="s">
        <v>5444</v>
      </c>
      <c r="D111" s="299" t="s">
        <v>65</v>
      </c>
      <c r="E111" s="299" t="s">
        <v>5235</v>
      </c>
      <c r="F111" s="1098" t="s">
        <v>7688</v>
      </c>
      <c r="G111" s="238"/>
      <c r="H111" s="239">
        <v>1</v>
      </c>
      <c r="I111" s="240"/>
      <c r="J111" s="241">
        <v>250</v>
      </c>
      <c r="K111" s="284"/>
      <c r="L111" s="285"/>
      <c r="M111" s="286"/>
      <c r="N111" s="287"/>
      <c r="O111" s="288"/>
      <c r="P111" s="285"/>
      <c r="Q111" s="251">
        <v>0</v>
      </c>
      <c r="R111" s="289"/>
      <c r="S111" s="290">
        <v>7</v>
      </c>
      <c r="T111" s="250" t="s">
        <v>6763</v>
      </c>
      <c r="U111" s="238"/>
      <c r="V111" s="251"/>
      <c r="W111" s="251"/>
      <c r="X111" s="251"/>
      <c r="Y111" s="239"/>
      <c r="Z111" s="252"/>
      <c r="AA111" s="238"/>
      <c r="AB111" s="251"/>
      <c r="AC111" s="251"/>
      <c r="AD111" s="251"/>
      <c r="AE111" s="251"/>
      <c r="AF111" s="241"/>
      <c r="AG111" s="253" t="s">
        <v>5294</v>
      </c>
      <c r="AH111" s="1106" t="s">
        <v>5295</v>
      </c>
      <c r="AI111" s="255" t="s">
        <v>7689</v>
      </c>
      <c r="AJ111" s="256">
        <v>9</v>
      </c>
      <c r="AK111" s="1074" t="s">
        <v>7690</v>
      </c>
      <c r="AL111" s="258" t="s">
        <v>7691</v>
      </c>
      <c r="AM111" s="259" t="s">
        <v>7691</v>
      </c>
      <c r="AN111" s="259" t="s">
        <v>7007</v>
      </c>
      <c r="AO111" s="259"/>
      <c r="AP111" s="259" t="s">
        <v>7007</v>
      </c>
      <c r="AQ111" s="259" t="s">
        <v>7007</v>
      </c>
      <c r="AR111" s="260" t="s">
        <v>7108</v>
      </c>
      <c r="AS111" s="261"/>
      <c r="AT111" s="1099" t="s">
        <v>7692</v>
      </c>
      <c r="AU111" s="330" t="s">
        <v>7693</v>
      </c>
      <c r="AV111" s="1100"/>
      <c r="AW111" s="1101" t="s">
        <v>7692</v>
      </c>
      <c r="AX111" s="336" t="s">
        <v>6502</v>
      </c>
      <c r="AY111" s="1102"/>
      <c r="AZ111" s="267"/>
      <c r="BA111" s="1103" t="s">
        <v>7694</v>
      </c>
      <c r="BB111" s="1103" t="s">
        <v>7109</v>
      </c>
      <c r="BC111" s="1103" t="s">
        <v>6741</v>
      </c>
      <c r="BD111" s="1103"/>
      <c r="BE111" s="1104" t="s">
        <v>7039</v>
      </c>
      <c r="BF111" s="1104" t="s">
        <v>7039</v>
      </c>
      <c r="BG111" s="1104" t="s">
        <v>7039</v>
      </c>
      <c r="BH111" s="1104" t="s">
        <v>7039</v>
      </c>
      <c r="BI111" s="295"/>
      <c r="BJ111" s="269"/>
      <c r="BK111" s="269"/>
      <c r="BL111" s="269"/>
      <c r="BM111" s="261"/>
      <c r="BN111" s="270">
        <v>3464</v>
      </c>
      <c r="BO111" s="271">
        <v>325</v>
      </c>
      <c r="BP111" s="1105">
        <v>0</v>
      </c>
      <c r="BQ111" s="1105"/>
      <c r="BR111" s="1105"/>
      <c r="BS111" s="312" t="s">
        <v>7695</v>
      </c>
      <c r="BT111" s="1080">
        <v>0</v>
      </c>
      <c r="BU111" s="87">
        <f t="shared" si="29"/>
        <v>325</v>
      </c>
      <c r="BV111" s="274"/>
      <c r="BW111" s="297"/>
      <c r="BX111" s="297"/>
      <c r="BY111" s="297"/>
      <c r="BZ111" s="276"/>
      <c r="CA111" s="1082"/>
      <c r="CB111" s="1082"/>
      <c r="CC111" s="307">
        <v>44874</v>
      </c>
    </row>
    <row r="112" spans="1:81" s="92" customFormat="1" ht="20.100000000000001" customHeight="1">
      <c r="A112" s="280">
        <v>45096</v>
      </c>
      <c r="B112" s="281" t="s">
        <v>6730</v>
      </c>
      <c r="C112" s="235" t="s">
        <v>5444</v>
      </c>
      <c r="D112" s="299" t="s">
        <v>3</v>
      </c>
      <c r="E112" s="299" t="s">
        <v>349</v>
      </c>
      <c r="F112" s="1098" t="s">
        <v>7696</v>
      </c>
      <c r="G112" s="238"/>
      <c r="H112" s="239">
        <v>1</v>
      </c>
      <c r="I112" s="240"/>
      <c r="J112" s="241">
        <v>89</v>
      </c>
      <c r="K112" s="284"/>
      <c r="L112" s="285"/>
      <c r="M112" s="286"/>
      <c r="N112" s="287"/>
      <c r="O112" s="288"/>
      <c r="P112" s="285"/>
      <c r="Q112" s="251"/>
      <c r="R112" s="289"/>
      <c r="S112" s="290">
        <v>3</v>
      </c>
      <c r="T112" s="291"/>
      <c r="U112" s="238"/>
      <c r="V112" s="251"/>
      <c r="W112" s="251"/>
      <c r="X112" s="251"/>
      <c r="Y112" s="239"/>
      <c r="Z112" s="252"/>
      <c r="AA112" s="238"/>
      <c r="AB112" s="251"/>
      <c r="AC112" s="251"/>
      <c r="AD112" s="251"/>
      <c r="AE112" s="251"/>
      <c r="AF112" s="241"/>
      <c r="AG112" s="253" t="s">
        <v>350</v>
      </c>
      <c r="AH112" s="1106" t="s">
        <v>7697</v>
      </c>
      <c r="AI112" s="255" t="s">
        <v>7698</v>
      </c>
      <c r="AJ112" s="256"/>
      <c r="AK112" s="1074" t="s">
        <v>7699</v>
      </c>
      <c r="AL112" s="258" t="s">
        <v>7691</v>
      </c>
      <c r="AM112" s="259" t="s">
        <v>7691</v>
      </c>
      <c r="AN112" s="295" t="s">
        <v>7700</v>
      </c>
      <c r="AO112" s="295"/>
      <c r="AP112" s="295" t="s">
        <v>7700</v>
      </c>
      <c r="AQ112" s="295" t="s">
        <v>7700</v>
      </c>
      <c r="AR112" s="1107" t="s">
        <v>7040</v>
      </c>
      <c r="AS112" s="1108" t="s">
        <v>7701</v>
      </c>
      <c r="AT112" s="302" t="s">
        <v>7702</v>
      </c>
      <c r="AU112" s="350"/>
      <c r="AV112" s="1109"/>
      <c r="AW112" s="1110" t="s">
        <v>7703</v>
      </c>
      <c r="AX112" s="364" t="s">
        <v>6421</v>
      </c>
      <c r="AY112" s="1111"/>
      <c r="AZ112" s="267"/>
      <c r="BA112" s="1103" t="s">
        <v>7704</v>
      </c>
      <c r="BB112" s="1103" t="s">
        <v>7705</v>
      </c>
      <c r="BC112" s="1103" t="s">
        <v>6741</v>
      </c>
      <c r="BD112" s="1103" t="s">
        <v>7103</v>
      </c>
      <c r="BE112" s="1103" t="s">
        <v>7234</v>
      </c>
      <c r="BF112" s="1103" t="s">
        <v>7234</v>
      </c>
      <c r="BG112" s="1103" t="s">
        <v>7234</v>
      </c>
      <c r="BH112" s="1103" t="s">
        <v>7234</v>
      </c>
      <c r="BI112" s="269"/>
      <c r="BJ112" s="269"/>
      <c r="BK112" s="269"/>
      <c r="BL112" s="269"/>
      <c r="BM112" s="261"/>
      <c r="BN112" s="270">
        <v>1620</v>
      </c>
      <c r="BO112" s="271">
        <f>SUM(BN112-BT112)</f>
        <v>1570</v>
      </c>
      <c r="BP112" s="272"/>
      <c r="BQ112" s="272">
        <v>0</v>
      </c>
      <c r="BR112" s="272"/>
      <c r="BS112" s="1112" t="s">
        <v>7706</v>
      </c>
      <c r="BT112" s="1080">
        <v>50</v>
      </c>
      <c r="BU112" s="87">
        <f t="shared" si="29"/>
        <v>1520</v>
      </c>
      <c r="BV112" s="274"/>
      <c r="BW112" s="297"/>
      <c r="BX112" s="297"/>
      <c r="BY112" s="297"/>
      <c r="BZ112" s="276"/>
      <c r="CA112" s="1082"/>
      <c r="CB112" s="1082"/>
      <c r="CC112" s="307">
        <v>44960</v>
      </c>
    </row>
    <row r="113" spans="1:99" s="92" customFormat="1" ht="20.100000000000001" customHeight="1">
      <c r="A113" s="93">
        <v>45127</v>
      </c>
      <c r="B113" s="123" t="s">
        <v>6730</v>
      </c>
      <c r="C113" s="53" t="s">
        <v>5444</v>
      </c>
      <c r="D113" s="94" t="s">
        <v>52</v>
      </c>
      <c r="E113" s="94" t="s">
        <v>4743</v>
      </c>
      <c r="F113" s="55" t="s">
        <v>4738</v>
      </c>
      <c r="G113" s="56"/>
      <c r="H113" s="57">
        <v>1</v>
      </c>
      <c r="I113" s="56"/>
      <c r="J113" s="57">
        <v>100</v>
      </c>
      <c r="K113" s="58"/>
      <c r="L113" s="59"/>
      <c r="M113" s="60"/>
      <c r="N113" s="61"/>
      <c r="O113" s="58"/>
      <c r="P113" s="59"/>
      <c r="Q113" s="57"/>
      <c r="R113" s="62"/>
      <c r="S113" s="56">
        <v>3</v>
      </c>
      <c r="T113" s="140"/>
      <c r="U113" s="56">
        <v>1</v>
      </c>
      <c r="V113" s="57"/>
      <c r="W113" s="57"/>
      <c r="X113" s="57"/>
      <c r="Y113" s="57"/>
      <c r="Z113" s="56">
        <f t="shared" ref="Z113" si="30">Z112+1</f>
        <v>1</v>
      </c>
      <c r="AA113" s="56"/>
      <c r="AB113" s="125"/>
      <c r="AC113" s="125"/>
      <c r="AD113" s="126"/>
      <c r="AE113" s="126"/>
      <c r="AF113" s="67"/>
      <c r="AG113" s="68" t="s">
        <v>7707</v>
      </c>
      <c r="AH113" s="69" t="s">
        <v>7708</v>
      </c>
      <c r="AI113" s="70" t="s">
        <v>7709</v>
      </c>
      <c r="AJ113" s="63">
        <v>3</v>
      </c>
      <c r="AK113" s="1113" t="s">
        <v>7710</v>
      </c>
      <c r="AL113" s="764" t="s">
        <v>6792</v>
      </c>
      <c r="AM113" s="72" t="s">
        <v>6792</v>
      </c>
      <c r="AN113" s="260" t="s">
        <v>7077</v>
      </c>
      <c r="AO113" s="260"/>
      <c r="AP113" s="260" t="s">
        <v>7077</v>
      </c>
      <c r="AQ113" s="1107" t="s">
        <v>7077</v>
      </c>
      <c r="AR113" s="574" t="s">
        <v>7150</v>
      </c>
      <c r="AS113" s="74"/>
      <c r="AT113" s="508" t="s">
        <v>7166</v>
      </c>
      <c r="AU113" s="76"/>
      <c r="AV113" s="512"/>
      <c r="AW113" s="1114" t="s">
        <v>7034</v>
      </c>
      <c r="AX113" s="513" t="s">
        <v>6421</v>
      </c>
      <c r="AY113" s="514"/>
      <c r="AZ113" s="80"/>
      <c r="BA113" s="875" t="s">
        <v>7711</v>
      </c>
      <c r="BB113" s="875" t="s">
        <v>7221</v>
      </c>
      <c r="BC113" s="81" t="s">
        <v>6741</v>
      </c>
      <c r="BD113" s="81" t="s">
        <v>7712</v>
      </c>
      <c r="BE113" s="81" t="s">
        <v>7228</v>
      </c>
      <c r="BF113" s="81" t="s">
        <v>7228</v>
      </c>
      <c r="BG113" s="81" t="s">
        <v>7228</v>
      </c>
      <c r="BH113" s="81" t="s">
        <v>7228</v>
      </c>
      <c r="BI113" s="81"/>
      <c r="BJ113" s="81"/>
      <c r="BK113" s="81"/>
      <c r="BL113" s="81"/>
      <c r="BM113" s="74"/>
      <c r="BN113" s="100">
        <v>1620</v>
      </c>
      <c r="BO113" s="83">
        <v>350</v>
      </c>
      <c r="BP113" s="84">
        <v>1220</v>
      </c>
      <c r="BQ113" s="84"/>
      <c r="BR113" s="84"/>
      <c r="BS113" s="1115" t="s">
        <v>7179</v>
      </c>
      <c r="BT113" s="885">
        <v>50</v>
      </c>
      <c r="BU113" s="87">
        <f t="shared" si="29"/>
        <v>1520</v>
      </c>
      <c r="BV113" s="804"/>
      <c r="BW113" s="89"/>
      <c r="BX113" s="89"/>
      <c r="BY113" s="89"/>
      <c r="BZ113" s="89"/>
      <c r="CA113" s="1071"/>
      <c r="CB113" s="1116" t="s">
        <v>7713</v>
      </c>
      <c r="CC113" s="91">
        <v>44959</v>
      </c>
    </row>
    <row r="114" spans="1:99" s="92" customFormat="1" ht="20.100000000000001" customHeight="1">
      <c r="A114" s="533">
        <v>45142</v>
      </c>
      <c r="B114" s="123" t="s">
        <v>6730</v>
      </c>
      <c r="C114" s="1117" t="s">
        <v>7088</v>
      </c>
      <c r="D114" s="124" t="s">
        <v>56</v>
      </c>
      <c r="E114" s="124" t="s">
        <v>4785</v>
      </c>
      <c r="F114" s="124" t="s">
        <v>4780</v>
      </c>
      <c r="G114" s="56"/>
      <c r="H114" s="57">
        <v>1</v>
      </c>
      <c r="I114" s="56"/>
      <c r="J114" s="57">
        <v>49</v>
      </c>
      <c r="K114" s="535"/>
      <c r="L114" s="536"/>
      <c r="M114" s="537"/>
      <c r="N114" s="538"/>
      <c r="O114" s="535"/>
      <c r="P114" s="536"/>
      <c r="Q114" s="539"/>
      <c r="R114" s="540"/>
      <c r="S114" s="541">
        <v>1.2250000000000001</v>
      </c>
      <c r="T114" s="561" t="s">
        <v>7714</v>
      </c>
      <c r="U114" s="56"/>
      <c r="V114" s="57">
        <v>1</v>
      </c>
      <c r="W114" s="57"/>
      <c r="X114" s="57"/>
      <c r="Y114" s="57"/>
      <c r="Z114" s="56">
        <f t="shared" ref="Z114" si="31">SUM(Z113+1)</f>
        <v>2</v>
      </c>
      <c r="AA114" s="56"/>
      <c r="AB114" s="125"/>
      <c r="AC114" s="125"/>
      <c r="AD114" s="126"/>
      <c r="AE114" s="527"/>
      <c r="AF114" s="67"/>
      <c r="AG114" s="68" t="s">
        <v>4786</v>
      </c>
      <c r="AH114" s="554" t="s">
        <v>4787</v>
      </c>
      <c r="AI114" s="70" t="s">
        <v>7715</v>
      </c>
      <c r="AJ114" s="63">
        <v>2</v>
      </c>
      <c r="AK114" s="1118"/>
      <c r="AL114" s="764" t="s">
        <v>6792</v>
      </c>
      <c r="AM114" s="72" t="s">
        <v>6792</v>
      </c>
      <c r="AN114" s="73" t="s">
        <v>6793</v>
      </c>
      <c r="AO114" s="73"/>
      <c r="AP114" s="574" t="s">
        <v>7716</v>
      </c>
      <c r="AQ114" s="574" t="s">
        <v>7716</v>
      </c>
      <c r="AR114" s="803" t="s">
        <v>7717</v>
      </c>
      <c r="AS114" s="74"/>
      <c r="AT114" s="1119" t="s">
        <v>7718</v>
      </c>
      <c r="AU114" s="76"/>
      <c r="AV114" s="512"/>
      <c r="AW114" s="1120" t="s">
        <v>7719</v>
      </c>
      <c r="AX114" s="477"/>
      <c r="AY114" s="512"/>
      <c r="AZ114" s="546"/>
      <c r="BA114" s="884" t="s">
        <v>7720</v>
      </c>
      <c r="BB114" s="81" t="s">
        <v>7721</v>
      </c>
      <c r="BC114" s="81" t="s">
        <v>6741</v>
      </c>
      <c r="BD114" s="858" t="s">
        <v>7722</v>
      </c>
      <c r="BE114" s="858" t="s">
        <v>7723</v>
      </c>
      <c r="BF114" s="858" t="s">
        <v>7723</v>
      </c>
      <c r="BG114" s="858" t="s">
        <v>7723</v>
      </c>
      <c r="BH114" s="858" t="s">
        <v>7723</v>
      </c>
      <c r="BI114" s="81"/>
      <c r="BJ114" s="81"/>
      <c r="BK114" s="81"/>
      <c r="BL114" s="81">
        <v>1</v>
      </c>
      <c r="BM114" s="74"/>
      <c r="BN114" s="100">
        <v>1380</v>
      </c>
      <c r="BO114" s="83">
        <v>1380</v>
      </c>
      <c r="BP114" s="84">
        <v>0</v>
      </c>
      <c r="BQ114" s="84">
        <v>0</v>
      </c>
      <c r="BR114" s="84"/>
      <c r="BS114" s="516" t="s">
        <v>7724</v>
      </c>
      <c r="BT114" s="885">
        <v>0</v>
      </c>
      <c r="BU114" s="87">
        <f t="shared" si="29"/>
        <v>1380</v>
      </c>
      <c r="BV114" s="804"/>
      <c r="BW114" s="89"/>
      <c r="BX114" s="89"/>
      <c r="BY114" s="89"/>
      <c r="BZ114" s="89"/>
      <c r="CA114" s="886"/>
      <c r="CB114" s="1121" t="s">
        <v>7725</v>
      </c>
      <c r="CC114" s="91">
        <v>44970</v>
      </c>
    </row>
    <row r="115" spans="1:99" s="92" customFormat="1" ht="20.100000000000001" customHeight="1">
      <c r="A115" s="280">
        <v>45139</v>
      </c>
      <c r="B115" s="234" t="s">
        <v>6730</v>
      </c>
      <c r="C115" s="235" t="s">
        <v>5444</v>
      </c>
      <c r="D115" s="299" t="s">
        <v>21</v>
      </c>
      <c r="E115" s="299" t="s">
        <v>448</v>
      </c>
      <c r="F115" s="300" t="s">
        <v>454</v>
      </c>
      <c r="G115" s="238">
        <v>1</v>
      </c>
      <c r="H115" s="239"/>
      <c r="I115" s="240">
        <v>185</v>
      </c>
      <c r="J115" s="241"/>
      <c r="K115" s="284"/>
      <c r="L115" s="285"/>
      <c r="M115" s="286"/>
      <c r="N115" s="287"/>
      <c r="O115" s="288"/>
      <c r="P115" s="285"/>
      <c r="Q115" s="251"/>
      <c r="R115" s="289"/>
      <c r="S115" s="290">
        <v>5</v>
      </c>
      <c r="T115" s="250" t="s">
        <v>6763</v>
      </c>
      <c r="U115" s="238">
        <v>1</v>
      </c>
      <c r="V115" s="251"/>
      <c r="W115" s="251"/>
      <c r="X115" s="251"/>
      <c r="Y115" s="239"/>
      <c r="Z115" s="56">
        <f>Z51+1</f>
        <v>49</v>
      </c>
      <c r="AA115" s="505"/>
      <c r="AB115" s="251">
        <v>1</v>
      </c>
      <c r="AC115" s="251"/>
      <c r="AD115" s="251">
        <v>1</v>
      </c>
      <c r="AE115" s="251"/>
      <c r="AF115" s="241"/>
      <c r="AG115" s="253" t="s">
        <v>459</v>
      </c>
      <c r="AH115" s="1122" t="s">
        <v>460</v>
      </c>
      <c r="AI115" s="255"/>
      <c r="AJ115" s="256"/>
      <c r="AK115" s="1074" t="s">
        <v>7726</v>
      </c>
      <c r="AL115" s="258" t="s">
        <v>7727</v>
      </c>
      <c r="AM115" s="259" t="s">
        <v>7727</v>
      </c>
      <c r="AN115" s="1107" t="s">
        <v>7176</v>
      </c>
      <c r="AO115" s="1107"/>
      <c r="AP115" s="1107" t="s">
        <v>7176</v>
      </c>
      <c r="AQ115" s="1107" t="s">
        <v>7176</v>
      </c>
      <c r="AR115" s="1107" t="s">
        <v>7151</v>
      </c>
      <c r="AS115" s="363"/>
      <c r="AT115" s="1123" t="s">
        <v>7728</v>
      </c>
      <c r="AU115" s="330"/>
      <c r="AV115" s="1078"/>
      <c r="AW115" s="1124" t="s">
        <v>7729</v>
      </c>
      <c r="AX115" s="330"/>
      <c r="AY115" s="1125"/>
      <c r="AZ115" s="267"/>
      <c r="BA115" s="1126" t="s">
        <v>7730</v>
      </c>
      <c r="BB115" s="1126" t="s">
        <v>7178</v>
      </c>
      <c r="BC115" s="269" t="s">
        <v>6741</v>
      </c>
      <c r="BD115" s="1075" t="s">
        <v>7731</v>
      </c>
      <c r="BE115" s="1075" t="s">
        <v>7732</v>
      </c>
      <c r="BF115" s="1075" t="s">
        <v>7732</v>
      </c>
      <c r="BG115" s="1075" t="s">
        <v>7732</v>
      </c>
      <c r="BH115" s="1075" t="s">
        <v>7732</v>
      </c>
      <c r="BI115" s="269"/>
      <c r="BJ115" s="269"/>
      <c r="BK115" s="269"/>
      <c r="BL115" s="269"/>
      <c r="BM115" s="261"/>
      <c r="BN115" s="270">
        <v>4621</v>
      </c>
      <c r="BO115" s="271">
        <v>4621</v>
      </c>
      <c r="BP115" s="272">
        <v>0</v>
      </c>
      <c r="BQ115" s="272">
        <v>0</v>
      </c>
      <c r="BR115" s="272"/>
      <c r="BS115" s="312" t="s">
        <v>7733</v>
      </c>
      <c r="BT115" s="1080">
        <v>0</v>
      </c>
      <c r="BU115" s="87">
        <f t="shared" si="29"/>
        <v>4621</v>
      </c>
      <c r="BV115" s="274"/>
      <c r="BW115" s="297"/>
      <c r="BX115" s="297"/>
      <c r="BY115" s="297"/>
      <c r="BZ115" s="276"/>
      <c r="CA115" s="1082"/>
      <c r="CB115" s="1127" t="s">
        <v>7734</v>
      </c>
      <c r="CC115" s="647">
        <v>44903</v>
      </c>
    </row>
    <row r="116" spans="1:99" s="92" customFormat="1" ht="20.100000000000001" customHeight="1">
      <c r="A116" s="93">
        <v>45148</v>
      </c>
      <c r="B116" s="52" t="s">
        <v>6730</v>
      </c>
      <c r="C116" s="550" t="s">
        <v>5444</v>
      </c>
      <c r="D116" s="94" t="s">
        <v>43</v>
      </c>
      <c r="E116" s="94" t="s">
        <v>7735</v>
      </c>
      <c r="F116" s="55" t="s">
        <v>7736</v>
      </c>
      <c r="G116" s="56"/>
      <c r="H116" s="57">
        <v>1</v>
      </c>
      <c r="I116" s="56"/>
      <c r="J116" s="57">
        <v>135</v>
      </c>
      <c r="K116" s="58"/>
      <c r="L116" s="59"/>
      <c r="M116" s="60"/>
      <c r="N116" s="61"/>
      <c r="O116" s="58"/>
      <c r="P116" s="59"/>
      <c r="Q116" s="57"/>
      <c r="R116" s="62"/>
      <c r="S116" s="56">
        <v>3.375</v>
      </c>
      <c r="T116" s="63" t="s">
        <v>6763</v>
      </c>
      <c r="U116" s="56">
        <v>1</v>
      </c>
      <c r="V116" s="57"/>
      <c r="W116" s="57"/>
      <c r="X116" s="57"/>
      <c r="Y116" s="57"/>
      <c r="Z116" s="56">
        <f t="shared" ref="Z116" si="32">SUM(Z115+1)</f>
        <v>50</v>
      </c>
      <c r="AA116" s="56"/>
      <c r="AB116" s="65"/>
      <c r="AC116" s="66"/>
      <c r="AD116" s="66"/>
      <c r="AE116" s="65"/>
      <c r="AF116" s="67"/>
      <c r="AG116" s="68" t="s">
        <v>2384</v>
      </c>
      <c r="AH116" s="69" t="s">
        <v>2385</v>
      </c>
      <c r="AI116" s="70" t="s">
        <v>2386</v>
      </c>
      <c r="AJ116" s="63">
        <v>4</v>
      </c>
      <c r="AK116" s="881" t="s">
        <v>7737</v>
      </c>
      <c r="AL116" s="764" t="s">
        <v>6851</v>
      </c>
      <c r="AM116" s="574" t="s">
        <v>7223</v>
      </c>
      <c r="AN116" s="574" t="s">
        <v>7223</v>
      </c>
      <c r="AO116" s="574" t="s">
        <v>7738</v>
      </c>
      <c r="AP116" s="574" t="s">
        <v>7223</v>
      </c>
      <c r="AQ116" s="574" t="s">
        <v>7223</v>
      </c>
      <c r="AR116" s="574" t="s">
        <v>7228</v>
      </c>
      <c r="AS116" s="74"/>
      <c r="AT116" s="571" t="s">
        <v>7739</v>
      </c>
      <c r="AU116" s="76"/>
      <c r="AV116" s="512"/>
      <c r="AW116" s="264" t="s">
        <v>7740</v>
      </c>
      <c r="AX116" s="548" t="s">
        <v>6421</v>
      </c>
      <c r="AY116" s="1128"/>
      <c r="AZ116" s="546"/>
      <c r="BA116" s="1129" t="s">
        <v>7741</v>
      </c>
      <c r="BB116" s="1130" t="s">
        <v>7722</v>
      </c>
      <c r="BC116" s="81"/>
      <c r="BD116" s="858" t="s">
        <v>7742</v>
      </c>
      <c r="BE116" s="858" t="s">
        <v>7743</v>
      </c>
      <c r="BF116" s="858" t="s">
        <v>7743</v>
      </c>
      <c r="BG116" s="858" t="s">
        <v>7743</v>
      </c>
      <c r="BH116" s="858" t="s">
        <v>7743</v>
      </c>
      <c r="BI116" s="81"/>
      <c r="BJ116" s="81"/>
      <c r="BK116" s="81"/>
      <c r="BL116" s="81"/>
      <c r="BM116" s="74"/>
      <c r="BN116" s="100">
        <v>2040</v>
      </c>
      <c r="BO116" s="83">
        <v>350</v>
      </c>
      <c r="BP116" s="84">
        <v>1640</v>
      </c>
      <c r="BQ116" s="84">
        <v>0</v>
      </c>
      <c r="BR116" s="84"/>
      <c r="BS116" s="1131" t="s">
        <v>7744</v>
      </c>
      <c r="BT116" s="885">
        <v>50</v>
      </c>
      <c r="BU116" s="87">
        <f t="shared" si="29"/>
        <v>1940</v>
      </c>
      <c r="BV116" s="804"/>
      <c r="BW116" s="89"/>
      <c r="BX116" s="89"/>
      <c r="BY116" s="89"/>
      <c r="BZ116" s="89"/>
      <c r="CA116" s="1132"/>
      <c r="CB116" s="502" t="s">
        <v>7745</v>
      </c>
      <c r="CC116" s="494">
        <v>44858</v>
      </c>
    </row>
    <row r="117" spans="1:99" s="92" customFormat="1" ht="20.100000000000001" customHeight="1">
      <c r="A117" s="93">
        <v>45161</v>
      </c>
      <c r="B117" s="52" t="s">
        <v>6730</v>
      </c>
      <c r="C117" s="550" t="s">
        <v>6746</v>
      </c>
      <c r="D117" s="78" t="s">
        <v>6</v>
      </c>
      <c r="E117" s="80" t="s">
        <v>2952</v>
      </c>
      <c r="F117" s="578" t="s">
        <v>2947</v>
      </c>
      <c r="G117" s="56">
        <v>1</v>
      </c>
      <c r="H117" s="57"/>
      <c r="I117" s="56">
        <v>80</v>
      </c>
      <c r="J117" s="57"/>
      <c r="K117" s="58">
        <v>0.3888888888888889</v>
      </c>
      <c r="L117" s="59">
        <v>0.51736111111111105</v>
      </c>
      <c r="M117" s="60"/>
      <c r="N117" s="61"/>
      <c r="O117" s="58">
        <v>0.375</v>
      </c>
      <c r="P117" s="59">
        <v>0.52083333333333337</v>
      </c>
      <c r="Q117" s="57">
        <v>0</v>
      </c>
      <c r="R117" s="62"/>
      <c r="S117" s="56">
        <v>2</v>
      </c>
      <c r="T117" s="63" t="s">
        <v>6763</v>
      </c>
      <c r="U117" s="56">
        <v>1</v>
      </c>
      <c r="V117" s="57"/>
      <c r="W117" s="57"/>
      <c r="X117" s="57"/>
      <c r="Y117" s="57"/>
      <c r="Z117" s="56">
        <f>SUM(Z60+1)</f>
        <v>58</v>
      </c>
      <c r="AA117" s="56"/>
      <c r="AB117" s="65"/>
      <c r="AC117" s="66"/>
      <c r="AD117" s="66"/>
      <c r="AE117" s="65">
        <v>1</v>
      </c>
      <c r="AF117" s="67">
        <v>1</v>
      </c>
      <c r="AG117" s="612" t="s">
        <v>7746</v>
      </c>
      <c r="AH117" s="554" t="s">
        <v>2954</v>
      </c>
      <c r="AI117" s="1133" t="s">
        <v>2955</v>
      </c>
      <c r="AJ117" s="63">
        <v>2</v>
      </c>
      <c r="AK117" s="881" t="s">
        <v>7747</v>
      </c>
      <c r="AL117" s="764" t="s">
        <v>6965</v>
      </c>
      <c r="AM117" s="72" t="s">
        <v>6965</v>
      </c>
      <c r="AN117" s="549" t="s">
        <v>6965</v>
      </c>
      <c r="AO117" s="574"/>
      <c r="AP117" s="73" t="s">
        <v>7236</v>
      </c>
      <c r="AQ117" s="549" t="s">
        <v>7237</v>
      </c>
      <c r="AR117" s="574" t="s">
        <v>7748</v>
      </c>
      <c r="AS117" s="74"/>
      <c r="AT117" s="1134" t="s">
        <v>7749</v>
      </c>
      <c r="AU117" s="76"/>
      <c r="AV117" s="478"/>
      <c r="AW117" s="569" t="s">
        <v>7750</v>
      </c>
      <c r="AX117" s="76"/>
      <c r="AY117" s="478"/>
      <c r="AZ117" s="546" t="s">
        <v>5444</v>
      </c>
      <c r="BA117" s="1135" t="s">
        <v>7751</v>
      </c>
      <c r="BB117" s="1135" t="s">
        <v>7258</v>
      </c>
      <c r="BC117" s="1135" t="s">
        <v>7751</v>
      </c>
      <c r="BD117" s="858" t="s">
        <v>7270</v>
      </c>
      <c r="BE117" s="858" t="s">
        <v>7752</v>
      </c>
      <c r="BF117" s="858" t="s">
        <v>7752</v>
      </c>
      <c r="BG117" s="858" t="s">
        <v>7752</v>
      </c>
      <c r="BH117" s="858" t="s">
        <v>7752</v>
      </c>
      <c r="BI117" s="81"/>
      <c r="BJ117" s="81"/>
      <c r="BK117" s="81"/>
      <c r="BL117" s="81"/>
      <c r="BM117" s="74"/>
      <c r="BN117" s="100">
        <v>1795</v>
      </c>
      <c r="BO117" s="83">
        <v>350</v>
      </c>
      <c r="BP117" s="84"/>
      <c r="BQ117" s="84">
        <v>1395</v>
      </c>
      <c r="BR117" s="84"/>
      <c r="BS117" s="1136" t="s">
        <v>7753</v>
      </c>
      <c r="BT117" s="885">
        <v>50</v>
      </c>
      <c r="BU117" s="87">
        <f t="shared" si="29"/>
        <v>1695</v>
      </c>
      <c r="BV117" s="785"/>
      <c r="BW117" s="89"/>
      <c r="BX117" s="89"/>
      <c r="BY117" s="89"/>
      <c r="BZ117" s="89"/>
      <c r="CA117" s="1137"/>
      <c r="CB117" s="502" t="s">
        <v>7754</v>
      </c>
      <c r="CC117" s="91">
        <v>45055</v>
      </c>
    </row>
    <row r="118" spans="1:99" s="92" customFormat="1" ht="20.100000000000001" customHeight="1">
      <c r="A118" s="619">
        <v>45168</v>
      </c>
      <c r="B118" s="619" t="s">
        <v>6730</v>
      </c>
      <c r="C118" s="770" t="s">
        <v>5444</v>
      </c>
      <c r="D118" s="1138" t="s">
        <v>47</v>
      </c>
      <c r="E118" s="1139" t="s">
        <v>2604</v>
      </c>
      <c r="F118" s="771" t="s">
        <v>7755</v>
      </c>
      <c r="G118" s="125"/>
      <c r="H118" s="125">
        <v>1</v>
      </c>
      <c r="I118" s="623"/>
      <c r="J118" s="125">
        <v>80</v>
      </c>
      <c r="K118" s="624"/>
      <c r="L118" s="625"/>
      <c r="M118" s="626"/>
      <c r="N118" s="627"/>
      <c r="O118" s="624"/>
      <c r="P118" s="625"/>
      <c r="Q118" s="125"/>
      <c r="R118" s="628"/>
      <c r="S118" s="125">
        <v>2</v>
      </c>
      <c r="T118" s="1140" t="s">
        <v>6763</v>
      </c>
      <c r="U118" s="623">
        <v>1</v>
      </c>
      <c r="V118" s="125"/>
      <c r="W118" s="125"/>
      <c r="X118" s="125"/>
      <c r="Y118" s="125"/>
      <c r="Z118" s="623">
        <f>SUM(Z63+1)</f>
        <v>61</v>
      </c>
      <c r="AA118" s="623"/>
      <c r="AB118" s="125"/>
      <c r="AC118" s="126"/>
      <c r="AD118" s="631"/>
      <c r="AE118" s="126"/>
      <c r="AF118" s="631"/>
      <c r="AG118" s="632" t="s">
        <v>7756</v>
      </c>
      <c r="AH118" s="2040" t="s">
        <v>7757</v>
      </c>
      <c r="AI118" s="519">
        <v>97440500</v>
      </c>
      <c r="AJ118" s="1141">
        <v>2</v>
      </c>
      <c r="AK118" s="1142" t="s">
        <v>7758</v>
      </c>
      <c r="AL118" s="764" t="s">
        <v>7094</v>
      </c>
      <c r="AM118" s="574" t="s">
        <v>7742</v>
      </c>
      <c r="AN118" s="574" t="s">
        <v>7742</v>
      </c>
      <c r="AO118" s="73"/>
      <c r="AP118" s="574" t="s">
        <v>7742</v>
      </c>
      <c r="AQ118" s="574" t="s">
        <v>7742</v>
      </c>
      <c r="AR118" s="574" t="s">
        <v>7759</v>
      </c>
      <c r="AS118" s="74"/>
      <c r="AT118" s="1143" t="s">
        <v>7760</v>
      </c>
      <c r="AU118" s="1144" t="s">
        <v>7761</v>
      </c>
      <c r="AV118" s="1145"/>
      <c r="AW118" s="1146" t="s">
        <v>7762</v>
      </c>
      <c r="AX118" s="1147" t="s">
        <v>6421</v>
      </c>
      <c r="AY118" s="1148"/>
      <c r="AZ118" s="784" t="s">
        <v>5444</v>
      </c>
      <c r="BA118" s="1149" t="s">
        <v>7763</v>
      </c>
      <c r="BB118" s="1150" t="s">
        <v>7369</v>
      </c>
      <c r="BC118" s="640" t="s">
        <v>6741</v>
      </c>
      <c r="BD118" s="825" t="s">
        <v>7292</v>
      </c>
      <c r="BE118" s="825" t="s">
        <v>7372</v>
      </c>
      <c r="BF118" s="825" t="s">
        <v>7372</v>
      </c>
      <c r="BG118" s="825" t="s">
        <v>7372</v>
      </c>
      <c r="BH118" s="825" t="s">
        <v>7372</v>
      </c>
      <c r="BI118" s="640"/>
      <c r="BJ118" s="640"/>
      <c r="BK118" s="640"/>
      <c r="BL118" s="640"/>
      <c r="BM118" s="526"/>
      <c r="BN118" s="641">
        <v>1380</v>
      </c>
      <c r="BO118" s="643">
        <v>350</v>
      </c>
      <c r="BP118" s="643"/>
      <c r="BQ118" s="643">
        <v>980</v>
      </c>
      <c r="BR118" s="643"/>
      <c r="BS118" s="1151" t="s">
        <v>7764</v>
      </c>
      <c r="BT118" s="1063">
        <v>50</v>
      </c>
      <c r="BU118" s="87">
        <f t="shared" si="29"/>
        <v>1280</v>
      </c>
      <c r="BV118" s="1064"/>
      <c r="BW118" s="645"/>
      <c r="BX118" s="645"/>
      <c r="BY118" s="645"/>
      <c r="BZ118" s="645"/>
      <c r="CA118" s="1152"/>
      <c r="CB118" s="1153" t="s">
        <v>7765</v>
      </c>
      <c r="CC118" s="91">
        <v>44999</v>
      </c>
    </row>
    <row r="119" spans="1:99" s="92" customFormat="1" ht="20.100000000000001" customHeight="1">
      <c r="A119" s="93">
        <v>45181</v>
      </c>
      <c r="B119" s="52" t="s">
        <v>6730</v>
      </c>
      <c r="C119" s="550" t="s">
        <v>5444</v>
      </c>
      <c r="D119" s="94" t="s">
        <v>21</v>
      </c>
      <c r="E119" s="460" t="s">
        <v>448</v>
      </c>
      <c r="F119" s="54" t="s">
        <v>443</v>
      </c>
      <c r="G119" s="56">
        <v>1</v>
      </c>
      <c r="H119" s="57"/>
      <c r="I119" s="56">
        <v>57</v>
      </c>
      <c r="J119" s="57"/>
      <c r="K119" s="58"/>
      <c r="L119" s="59"/>
      <c r="M119" s="60"/>
      <c r="N119" s="61"/>
      <c r="O119" s="58"/>
      <c r="P119" s="59"/>
      <c r="Q119" s="57"/>
      <c r="R119" s="62"/>
      <c r="S119" s="56">
        <v>1.425</v>
      </c>
      <c r="T119" s="63" t="s">
        <v>6763</v>
      </c>
      <c r="U119" s="56"/>
      <c r="V119" s="57">
        <v>1</v>
      </c>
      <c r="W119" s="57"/>
      <c r="X119" s="57"/>
      <c r="Y119" s="57"/>
      <c r="Z119" s="56">
        <f>SUM(Z66+1)</f>
        <v>64</v>
      </c>
      <c r="AA119" s="56"/>
      <c r="AB119" s="126"/>
      <c r="AC119" s="126"/>
      <c r="AD119" s="527"/>
      <c r="AE119" s="65"/>
      <c r="AF119" s="67"/>
      <c r="AG119" s="495" t="s">
        <v>449</v>
      </c>
      <c r="AH119" s="554" t="s">
        <v>450</v>
      </c>
      <c r="AI119" s="70" t="s">
        <v>444</v>
      </c>
      <c r="AJ119" s="63">
        <v>2</v>
      </c>
      <c r="AK119" s="71" t="s">
        <v>7766</v>
      </c>
      <c r="AL119" s="72" t="s">
        <v>6851</v>
      </c>
      <c r="AM119" s="574" t="s">
        <v>7290</v>
      </c>
      <c r="AN119" s="574" t="s">
        <v>7290</v>
      </c>
      <c r="AO119" s="574"/>
      <c r="AP119" s="574" t="s">
        <v>7290</v>
      </c>
      <c r="AQ119" s="574" t="s">
        <v>7290</v>
      </c>
      <c r="AR119" s="574" t="s">
        <v>7767</v>
      </c>
      <c r="AS119" s="74"/>
      <c r="AT119" s="571" t="s">
        <v>7768</v>
      </c>
      <c r="AU119" s="76"/>
      <c r="AV119" s="1154"/>
      <c r="AW119" s="1155" t="s">
        <v>7769</v>
      </c>
      <c r="AX119" s="76"/>
      <c r="AY119" s="512"/>
      <c r="AZ119" s="80"/>
      <c r="BA119" s="556" t="s">
        <v>7360</v>
      </c>
      <c r="BB119" s="1156" t="s">
        <v>7380</v>
      </c>
      <c r="BC119" s="556" t="s">
        <v>7360</v>
      </c>
      <c r="BD119" s="803" t="s">
        <v>7770</v>
      </c>
      <c r="BE119" s="803" t="s">
        <v>7770</v>
      </c>
      <c r="BF119" s="803" t="s">
        <v>7770</v>
      </c>
      <c r="BG119" s="803" t="s">
        <v>7770</v>
      </c>
      <c r="BH119" s="803" t="s">
        <v>7770</v>
      </c>
      <c r="BI119" s="81"/>
      <c r="BJ119" s="81"/>
      <c r="BK119" s="81"/>
      <c r="BL119" s="81"/>
      <c r="BM119" s="74"/>
      <c r="BN119" s="100">
        <v>1820</v>
      </c>
      <c r="BO119" s="83">
        <v>325</v>
      </c>
      <c r="BP119" s="84">
        <v>1820</v>
      </c>
      <c r="BQ119" s="84">
        <v>0</v>
      </c>
      <c r="BR119" s="84"/>
      <c r="BS119" s="1157" t="s">
        <v>7771</v>
      </c>
      <c r="BT119" s="86">
        <v>0</v>
      </c>
      <c r="BU119" s="87">
        <f>SUM(BO119:BR119)-BT119</f>
        <v>2145</v>
      </c>
      <c r="BV119" s="88"/>
      <c r="BW119" s="89"/>
      <c r="BX119" s="89"/>
      <c r="BY119" s="89"/>
      <c r="BZ119" s="89"/>
      <c r="CA119" s="90"/>
      <c r="CB119" s="90" t="s">
        <v>7772</v>
      </c>
      <c r="CC119" s="91">
        <v>44853</v>
      </c>
    </row>
    <row r="120" spans="1:99" s="92" customFormat="1" ht="20.100000000000001" customHeight="1">
      <c r="A120" s="93">
        <v>45202</v>
      </c>
      <c r="B120" s="123" t="s">
        <v>6730</v>
      </c>
      <c r="C120" s="53" t="s">
        <v>7341</v>
      </c>
      <c r="D120" s="124" t="s">
        <v>52</v>
      </c>
      <c r="E120" s="591" t="s">
        <v>4667</v>
      </c>
      <c r="F120" s="828" t="s">
        <v>4680</v>
      </c>
      <c r="G120" s="56"/>
      <c r="H120" s="57">
        <v>1</v>
      </c>
      <c r="I120" s="56"/>
      <c r="J120" s="57">
        <v>10</v>
      </c>
      <c r="K120" s="58"/>
      <c r="L120" s="59"/>
      <c r="M120" s="60"/>
      <c r="N120" s="61"/>
      <c r="O120" s="58"/>
      <c r="P120" s="59"/>
      <c r="Q120" s="57"/>
      <c r="R120" s="62"/>
      <c r="S120" s="56">
        <v>1</v>
      </c>
      <c r="T120" s="140" t="s">
        <v>7773</v>
      </c>
      <c r="U120" s="56">
        <v>1</v>
      </c>
      <c r="V120" s="57"/>
      <c r="W120" s="57"/>
      <c r="X120" s="57"/>
      <c r="Y120" s="57"/>
      <c r="Z120" s="56">
        <f>SUM(Z70+1)</f>
        <v>67</v>
      </c>
      <c r="AA120" s="56"/>
      <c r="AB120" s="57"/>
      <c r="AC120" s="57"/>
      <c r="AD120" s="527"/>
      <c r="AE120" s="66"/>
      <c r="AF120" s="67"/>
      <c r="AG120" s="1158" t="s">
        <v>7774</v>
      </c>
      <c r="AH120" s="69" t="s">
        <v>7775</v>
      </c>
      <c r="AI120" s="899">
        <v>417760429</v>
      </c>
      <c r="AJ120" s="63">
        <v>1</v>
      </c>
      <c r="AK120" s="881" t="s">
        <v>7776</v>
      </c>
      <c r="AL120" s="1159" t="s">
        <v>7777</v>
      </c>
      <c r="AM120" s="1159" t="s">
        <v>7777</v>
      </c>
      <c r="AN120" s="574" t="s">
        <v>7778</v>
      </c>
      <c r="AO120" s="574"/>
      <c r="AP120" s="574" t="s">
        <v>7778</v>
      </c>
      <c r="AQ120" s="574" t="s">
        <v>7778</v>
      </c>
      <c r="AR120" s="574" t="s">
        <v>7778</v>
      </c>
      <c r="AS120" s="74"/>
      <c r="AT120" s="1134" t="s">
        <v>7779</v>
      </c>
      <c r="AU120" s="76"/>
      <c r="AV120" s="512"/>
      <c r="AW120" s="1134" t="s">
        <v>7779</v>
      </c>
      <c r="AX120" s="1160"/>
      <c r="AY120" s="614"/>
      <c r="AZ120" s="80" t="s">
        <v>6895</v>
      </c>
      <c r="BA120" s="1156">
        <v>45195</v>
      </c>
      <c r="BB120" s="1156" t="s">
        <v>7778</v>
      </c>
      <c r="BC120" s="81" t="s">
        <v>6741</v>
      </c>
      <c r="BD120" s="858"/>
      <c r="BE120" s="858"/>
      <c r="BF120" s="858"/>
      <c r="BG120" s="858"/>
      <c r="BH120" s="858"/>
      <c r="BI120" s="81"/>
      <c r="BJ120" s="81"/>
      <c r="BK120" s="81"/>
      <c r="BL120" s="81">
        <v>1</v>
      </c>
      <c r="BM120" s="74"/>
      <c r="BN120" s="100">
        <v>1140</v>
      </c>
      <c r="BO120" s="83">
        <v>1090</v>
      </c>
      <c r="BP120" s="84"/>
      <c r="BQ120" s="84"/>
      <c r="BR120" s="84"/>
      <c r="BS120" s="1161" t="s">
        <v>7780</v>
      </c>
      <c r="BT120" s="885">
        <v>50</v>
      </c>
      <c r="BU120" s="87">
        <f>SUM(BO120:BR120)-BT120</f>
        <v>1040</v>
      </c>
      <c r="BV120" s="785"/>
      <c r="BW120" s="89"/>
      <c r="BX120" s="89"/>
      <c r="BY120" s="89"/>
      <c r="BZ120" s="89"/>
      <c r="CA120" s="1162"/>
      <c r="CB120" s="502" t="s">
        <v>7781</v>
      </c>
      <c r="CC120" s="91">
        <v>45147</v>
      </c>
    </row>
    <row r="121" spans="1:99" s="850" customFormat="1" ht="20.100000000000001" customHeight="1">
      <c r="A121" s="603">
        <v>45219</v>
      </c>
      <c r="B121" s="869" t="s">
        <v>6730</v>
      </c>
      <c r="C121" s="53" t="s">
        <v>5444</v>
      </c>
      <c r="D121" s="790" t="s">
        <v>15</v>
      </c>
      <c r="E121" s="106" t="s">
        <v>802</v>
      </c>
      <c r="F121" s="791" t="s">
        <v>797</v>
      </c>
      <c r="G121" s="56"/>
      <c r="H121" s="57">
        <v>1</v>
      </c>
      <c r="I121" s="56"/>
      <c r="J121" s="57">
        <v>135</v>
      </c>
      <c r="K121" s="604"/>
      <c r="L121" s="605"/>
      <c r="M121" s="107"/>
      <c r="N121" s="108"/>
      <c r="O121" s="604"/>
      <c r="P121" s="605"/>
      <c r="Q121" s="109"/>
      <c r="R121" s="110"/>
      <c r="S121" s="111">
        <v>3.375</v>
      </c>
      <c r="T121" s="63"/>
      <c r="U121" s="56"/>
      <c r="V121" s="57"/>
      <c r="W121" s="57">
        <v>1</v>
      </c>
      <c r="X121" s="57"/>
      <c r="Y121" s="57"/>
      <c r="Z121" s="815">
        <f>Z120+1</f>
        <v>68</v>
      </c>
      <c r="AA121" s="67"/>
      <c r="AB121" s="57"/>
      <c r="AC121" s="57"/>
      <c r="AD121" s="57"/>
      <c r="AE121" s="57"/>
      <c r="AF121" s="853"/>
      <c r="AG121" s="566" t="s">
        <v>803</v>
      </c>
      <c r="AH121" s="1993" t="s">
        <v>804</v>
      </c>
      <c r="AI121" s="70"/>
      <c r="AJ121" s="63">
        <v>4</v>
      </c>
      <c r="AK121" s="511" t="s">
        <v>7782</v>
      </c>
      <c r="AL121" s="72" t="s">
        <v>6889</v>
      </c>
      <c r="AM121" s="72"/>
      <c r="AN121" s="763" t="s">
        <v>7410</v>
      </c>
      <c r="AO121" s="867"/>
      <c r="AP121" s="763" t="s">
        <v>7410</v>
      </c>
      <c r="AQ121" s="763" t="s">
        <v>7410</v>
      </c>
      <c r="AR121" s="574" t="s">
        <v>7493</v>
      </c>
      <c r="AS121" s="606"/>
      <c r="AT121" s="835" t="s">
        <v>7437</v>
      </c>
      <c r="AU121" s="2015"/>
      <c r="AV121" s="904"/>
      <c r="AW121" s="1980" t="s">
        <v>7425</v>
      </c>
      <c r="AX121" s="1979" t="s">
        <v>7413</v>
      </c>
      <c r="AY121" s="1211"/>
      <c r="AZ121" s="80"/>
      <c r="BA121" s="574" t="s">
        <v>7494</v>
      </c>
      <c r="BB121" s="574" t="s">
        <v>7494</v>
      </c>
      <c r="BC121" s="81" t="s">
        <v>6741</v>
      </c>
      <c r="BD121" s="858" t="s">
        <v>7536</v>
      </c>
      <c r="BE121" s="81" t="s">
        <v>7783</v>
      </c>
      <c r="BF121" s="81" t="s">
        <v>7783</v>
      </c>
      <c r="BG121" s="81" t="s">
        <v>7783</v>
      </c>
      <c r="BH121" s="81" t="s">
        <v>7783</v>
      </c>
      <c r="BI121" s="81"/>
      <c r="BJ121" s="81"/>
      <c r="BK121" s="81"/>
      <c r="BL121" s="81"/>
      <c r="BM121" s="74"/>
      <c r="BN121" s="100">
        <v>2040</v>
      </c>
      <c r="BO121" s="1212">
        <v>400</v>
      </c>
      <c r="BP121" s="515">
        <v>1640</v>
      </c>
      <c r="BQ121" s="1213">
        <v>0</v>
      </c>
      <c r="BR121" s="1213"/>
      <c r="BS121" s="870" t="s">
        <v>7784</v>
      </c>
      <c r="BT121" s="2041">
        <v>0</v>
      </c>
      <c r="BU121" s="1216">
        <f>SUM(BO121:BR121)-BT121</f>
        <v>2040</v>
      </c>
      <c r="BV121" s="2042"/>
      <c r="BW121" s="89"/>
      <c r="BX121" s="89"/>
      <c r="BY121" s="89"/>
      <c r="BZ121" s="89"/>
      <c r="CA121" s="90"/>
      <c r="CB121" s="90" t="s">
        <v>6992</v>
      </c>
      <c r="CC121" s="91">
        <v>44909</v>
      </c>
      <c r="CD121" s="92"/>
      <c r="CE121" s="92"/>
      <c r="CF121" s="92"/>
      <c r="CG121" s="92"/>
      <c r="CH121" s="92"/>
      <c r="CI121" s="92"/>
      <c r="CJ121" s="92"/>
      <c r="CK121" s="92"/>
      <c r="CL121" s="92"/>
      <c r="CM121" s="92"/>
      <c r="CN121" s="92"/>
      <c r="CO121" s="92"/>
      <c r="CP121" s="92"/>
      <c r="CQ121" s="92"/>
      <c r="CR121" s="92"/>
      <c r="CS121" s="92"/>
      <c r="CT121" s="92"/>
      <c r="CU121" s="92"/>
    </row>
    <row r="122" spans="1:99" s="92" customFormat="1" ht="20.100000000000001" customHeight="1">
      <c r="A122" s="93">
        <v>45230</v>
      </c>
      <c r="B122" s="52" t="s">
        <v>6730</v>
      </c>
      <c r="C122" s="550" t="s">
        <v>6746</v>
      </c>
      <c r="D122" s="94" t="s">
        <v>27</v>
      </c>
      <c r="E122" s="94" t="s">
        <v>1362</v>
      </c>
      <c r="F122" s="55" t="s">
        <v>1377</v>
      </c>
      <c r="G122" s="56"/>
      <c r="H122" s="57">
        <v>1</v>
      </c>
      <c r="I122" s="56"/>
      <c r="J122" s="57">
        <v>320</v>
      </c>
      <c r="K122" s="58">
        <v>0.39930555555555558</v>
      </c>
      <c r="L122" s="59">
        <v>0.52083333333333337</v>
      </c>
      <c r="M122" s="60"/>
      <c r="N122" s="61"/>
      <c r="O122" s="58">
        <v>0.38541666666666669</v>
      </c>
      <c r="P122" s="59">
        <v>0.52430555555555558</v>
      </c>
      <c r="Q122" s="57"/>
      <c r="R122" s="62"/>
      <c r="S122" s="56">
        <v>4</v>
      </c>
      <c r="T122" s="63" t="s">
        <v>6763</v>
      </c>
      <c r="U122" s="56">
        <v>1</v>
      </c>
      <c r="V122" s="57"/>
      <c r="W122" s="57"/>
      <c r="X122" s="57"/>
      <c r="Y122" s="57"/>
      <c r="Z122" s="815">
        <f>Z83+1</f>
        <v>80</v>
      </c>
      <c r="AA122" s="67"/>
      <c r="AB122" s="65"/>
      <c r="AC122" s="66">
        <v>1</v>
      </c>
      <c r="AD122" s="66"/>
      <c r="AE122" s="57">
        <v>1</v>
      </c>
      <c r="AF122" s="67"/>
      <c r="AG122" s="2017" t="s">
        <v>7785</v>
      </c>
      <c r="AH122" s="887" t="s">
        <v>7786</v>
      </c>
      <c r="AI122" s="70" t="s">
        <v>7787</v>
      </c>
      <c r="AJ122" s="852">
        <v>4</v>
      </c>
      <c r="AK122" s="71" t="s">
        <v>7788</v>
      </c>
      <c r="AL122" s="73" t="s">
        <v>7789</v>
      </c>
      <c r="AM122" s="73" t="s">
        <v>7789</v>
      </c>
      <c r="AN122" s="73" t="s">
        <v>7567</v>
      </c>
      <c r="AO122" s="73"/>
      <c r="AP122" s="73" t="s">
        <v>7447</v>
      </c>
      <c r="AQ122" s="73" t="s">
        <v>7452</v>
      </c>
      <c r="AR122" s="73" t="s">
        <v>7452</v>
      </c>
      <c r="AS122" s="74"/>
      <c r="AT122" s="883" t="s">
        <v>7790</v>
      </c>
      <c r="AU122" s="780"/>
      <c r="AV122" s="781"/>
      <c r="AW122" s="2043" t="s">
        <v>7791</v>
      </c>
      <c r="AX122" s="1979" t="s">
        <v>7413</v>
      </c>
      <c r="AY122" s="512"/>
      <c r="AZ122" s="546" t="s">
        <v>7226</v>
      </c>
      <c r="BA122" s="1999" t="s">
        <v>7504</v>
      </c>
      <c r="BB122" s="547" t="s">
        <v>7448</v>
      </c>
      <c r="BC122" s="81" t="s">
        <v>6741</v>
      </c>
      <c r="BD122" s="858" t="s">
        <v>7515</v>
      </c>
      <c r="BE122" s="858" t="s">
        <v>7618</v>
      </c>
      <c r="BF122" s="858" t="s">
        <v>7618</v>
      </c>
      <c r="BG122" s="858" t="s">
        <v>7618</v>
      </c>
      <c r="BH122" s="858" t="s">
        <v>7618</v>
      </c>
      <c r="BI122" s="81"/>
      <c r="BJ122" s="81"/>
      <c r="BK122" s="81"/>
      <c r="BL122" s="81"/>
      <c r="BM122" s="74"/>
      <c r="BN122" s="100">
        <v>3260</v>
      </c>
      <c r="BO122" s="83">
        <v>500</v>
      </c>
      <c r="BP122" s="84"/>
      <c r="BQ122" s="515">
        <v>2030</v>
      </c>
      <c r="BR122" s="84"/>
      <c r="BS122" s="888" t="s">
        <v>7622</v>
      </c>
      <c r="BT122" s="86">
        <f>SUM(BN122-BO122-BQ122)</f>
        <v>730</v>
      </c>
      <c r="BU122" s="87">
        <f>SUM(BO122:BQ122)</f>
        <v>2530</v>
      </c>
      <c r="BV122" s="889" t="s">
        <v>7792</v>
      </c>
      <c r="BW122" s="89" t="s">
        <v>7793</v>
      </c>
      <c r="BX122" s="89"/>
      <c r="BY122" s="89"/>
      <c r="BZ122" s="89"/>
      <c r="CA122" s="83"/>
      <c r="CB122" s="502" t="s">
        <v>7499</v>
      </c>
      <c r="CC122" s="91">
        <v>45202</v>
      </c>
    </row>
    <row r="123" spans="1:99" s="92" customFormat="1" ht="20.100000000000001" customHeight="1">
      <c r="A123" s="2044"/>
      <c r="B123" s="2044"/>
      <c r="C123" s="873"/>
      <c r="D123" s="828"/>
      <c r="E123" s="828"/>
      <c r="F123" s="828"/>
      <c r="G123" s="468"/>
      <c r="H123" s="468"/>
      <c r="I123" s="468"/>
      <c r="J123" s="468"/>
      <c r="K123" s="604"/>
      <c r="L123" s="605"/>
      <c r="M123" s="110"/>
      <c r="N123" s="108"/>
      <c r="O123" s="807"/>
      <c r="P123" s="605"/>
      <c r="Q123" s="109"/>
      <c r="R123" s="110"/>
      <c r="S123" s="813"/>
      <c r="T123" s="756"/>
      <c r="U123" s="468"/>
      <c r="V123" s="468"/>
      <c r="W123" s="468"/>
      <c r="X123" s="468"/>
      <c r="Y123" s="468"/>
      <c r="Z123" s="468"/>
      <c r="AA123" s="468"/>
      <c r="AB123" s="468"/>
      <c r="AC123" s="468"/>
      <c r="AD123" s="468"/>
      <c r="AE123" s="468"/>
      <c r="AF123" s="468"/>
      <c r="AG123" s="795"/>
      <c r="AH123" s="2045"/>
      <c r="AI123" s="2046"/>
      <c r="AJ123" s="756"/>
      <c r="AK123" s="819"/>
      <c r="AL123" s="756"/>
      <c r="AM123" s="756"/>
      <c r="AN123" s="756"/>
      <c r="AO123" s="756"/>
      <c r="AP123" s="756"/>
      <c r="AQ123" s="756"/>
      <c r="AR123" s="1163"/>
      <c r="AS123" s="2047"/>
      <c r="AT123" s="480"/>
      <c r="AU123" s="1164"/>
      <c r="AV123" s="1165"/>
      <c r="AW123" s="480"/>
      <c r="AX123" s="1164"/>
      <c r="AY123" s="1165"/>
      <c r="AZ123" s="480"/>
      <c r="BA123" s="1163"/>
      <c r="BB123" s="1163"/>
      <c r="BC123" s="756"/>
      <c r="BD123" s="1163"/>
      <c r="BE123" s="756"/>
      <c r="BF123" s="756"/>
      <c r="BG123" s="756"/>
      <c r="BH123" s="756"/>
      <c r="BI123" s="756"/>
      <c r="BJ123" s="756"/>
      <c r="BK123" s="756"/>
      <c r="BL123" s="756"/>
      <c r="BM123" s="756"/>
      <c r="BN123" s="2048"/>
      <c r="BO123" s="837"/>
      <c r="BP123" s="837"/>
      <c r="BQ123" s="837"/>
      <c r="BR123" s="837"/>
      <c r="BS123" s="2049"/>
      <c r="BT123" s="766"/>
      <c r="BU123" s="1166"/>
      <c r="BV123" s="849"/>
      <c r="BW123" s="1167"/>
      <c r="BX123" s="1167"/>
      <c r="BY123" s="1167"/>
      <c r="BZ123" s="1167"/>
      <c r="CA123" s="1167"/>
      <c r="CB123" s="1167"/>
      <c r="CC123" s="1168"/>
    </row>
    <row r="124" spans="1:99" s="92" customFormat="1" ht="20.100000000000001" customHeight="1">
      <c r="A124" s="2044"/>
      <c r="B124" s="2044"/>
      <c r="C124" s="873"/>
      <c r="D124" s="828"/>
      <c r="E124" s="828"/>
      <c r="F124" s="828"/>
      <c r="G124" s="468"/>
      <c r="H124" s="468"/>
      <c r="I124" s="468"/>
      <c r="J124" s="468"/>
      <c r="K124" s="604"/>
      <c r="L124" s="605"/>
      <c r="M124" s="110"/>
      <c r="N124" s="108"/>
      <c r="O124" s="807"/>
      <c r="P124" s="605"/>
      <c r="Q124" s="109"/>
      <c r="R124" s="110"/>
      <c r="S124" s="813"/>
      <c r="T124" s="756"/>
      <c r="U124" s="468"/>
      <c r="V124" s="468"/>
      <c r="W124" s="468"/>
      <c r="X124" s="468"/>
      <c r="Y124" s="468"/>
      <c r="Z124" s="468"/>
      <c r="AA124" s="468"/>
      <c r="AB124" s="468"/>
      <c r="AC124" s="468"/>
      <c r="AD124" s="468"/>
      <c r="AE124" s="468"/>
      <c r="AF124" s="468"/>
      <c r="AG124" s="795"/>
      <c r="AH124" s="2045"/>
      <c r="AI124" s="2046"/>
      <c r="AJ124" s="756"/>
      <c r="AK124" s="819"/>
      <c r="AL124" s="756"/>
      <c r="AM124" s="756"/>
      <c r="AN124" s="756"/>
      <c r="AO124" s="756"/>
      <c r="AP124" s="756"/>
      <c r="AQ124" s="756"/>
      <c r="AR124" s="1163"/>
      <c r="AS124" s="2047"/>
      <c r="AT124" s="480"/>
      <c r="AU124" s="1164"/>
      <c r="AV124" s="1165"/>
      <c r="AW124" s="480"/>
      <c r="AX124" s="1164"/>
      <c r="AY124" s="1165"/>
      <c r="AZ124" s="480"/>
      <c r="BA124" s="1163"/>
      <c r="BB124" s="1163"/>
      <c r="BC124" s="756"/>
      <c r="BD124" s="1163"/>
      <c r="BE124" s="756"/>
      <c r="BF124" s="756"/>
      <c r="BG124" s="756"/>
      <c r="BH124" s="756"/>
      <c r="BI124" s="756"/>
      <c r="BJ124" s="756"/>
      <c r="BK124" s="756"/>
      <c r="BL124" s="756"/>
      <c r="BM124" s="756"/>
      <c r="BN124" s="2048"/>
      <c r="BO124" s="837"/>
      <c r="BP124" s="837"/>
      <c r="BQ124" s="837"/>
      <c r="BR124" s="837"/>
      <c r="BS124" s="2049"/>
      <c r="BT124" s="766"/>
      <c r="BU124" s="1166"/>
      <c r="BV124" s="849"/>
      <c r="BW124" s="1167"/>
      <c r="BX124" s="1167"/>
      <c r="BY124" s="1167"/>
      <c r="BZ124" s="1167"/>
      <c r="CA124" s="1167"/>
      <c r="CB124" s="1167"/>
      <c r="CC124" s="1168"/>
    </row>
    <row r="125" spans="1:99" s="92" customFormat="1" ht="20.100000000000001" customHeight="1">
      <c r="A125" s="2044"/>
      <c r="B125" s="2044"/>
      <c r="C125" s="873"/>
      <c r="D125" s="828"/>
      <c r="E125" s="828"/>
      <c r="F125" s="828"/>
      <c r="G125" s="468"/>
      <c r="H125" s="468"/>
      <c r="I125" s="468"/>
      <c r="J125" s="468"/>
      <c r="K125" s="604"/>
      <c r="L125" s="605"/>
      <c r="M125" s="110"/>
      <c r="N125" s="108"/>
      <c r="O125" s="807"/>
      <c r="P125" s="605"/>
      <c r="Q125" s="109"/>
      <c r="R125" s="110"/>
      <c r="S125" s="813"/>
      <c r="T125" s="756"/>
      <c r="U125" s="468"/>
      <c r="V125" s="468"/>
      <c r="W125" s="468"/>
      <c r="X125" s="468"/>
      <c r="Y125" s="468"/>
      <c r="Z125" s="468"/>
      <c r="AA125" s="468"/>
      <c r="AB125" s="468"/>
      <c r="AC125" s="468"/>
      <c r="AD125" s="468"/>
      <c r="AE125" s="468"/>
      <c r="AF125" s="468"/>
      <c r="AG125" s="795"/>
      <c r="AH125" s="2045"/>
      <c r="AI125" s="2046"/>
      <c r="AJ125" s="756"/>
      <c r="AK125" s="819"/>
      <c r="AL125" s="756"/>
      <c r="AM125" s="756"/>
      <c r="AN125" s="756"/>
      <c r="AO125" s="756"/>
      <c r="AP125" s="756"/>
      <c r="AQ125" s="756"/>
      <c r="AR125" s="1163"/>
      <c r="AS125" s="2047"/>
      <c r="AT125" s="480"/>
      <c r="AU125" s="1164"/>
      <c r="AV125" s="1165"/>
      <c r="AW125" s="480"/>
      <c r="AX125" s="1164"/>
      <c r="AY125" s="1165"/>
      <c r="AZ125" s="480"/>
      <c r="BA125" s="1163"/>
      <c r="BB125" s="1163"/>
      <c r="BC125" s="756"/>
      <c r="BD125" s="1163"/>
      <c r="BE125" s="756"/>
      <c r="BF125" s="756"/>
      <c r="BG125" s="756"/>
      <c r="BH125" s="756"/>
      <c r="BI125" s="756"/>
      <c r="BJ125" s="756"/>
      <c r="BK125" s="756"/>
      <c r="BL125" s="756"/>
      <c r="BM125" s="756"/>
      <c r="BN125" s="2048"/>
      <c r="BO125" s="837"/>
      <c r="BP125" s="837"/>
      <c r="BQ125" s="837"/>
      <c r="BR125" s="837"/>
      <c r="BS125" s="2049"/>
      <c r="BT125" s="766"/>
      <c r="BU125" s="1166"/>
      <c r="BV125" s="849"/>
      <c r="BW125" s="1167"/>
      <c r="BX125" s="1167"/>
      <c r="BY125" s="1167"/>
      <c r="BZ125" s="1167"/>
      <c r="CA125" s="1167"/>
      <c r="CB125" s="1167"/>
      <c r="CC125" s="1168"/>
    </row>
    <row r="127" spans="1:99" s="92" customFormat="1" ht="20.100000000000001" customHeight="1">
      <c r="A127" s="1169" t="s">
        <v>7794</v>
      </c>
      <c r="B127" s="1170"/>
      <c r="C127" s="1171"/>
      <c r="D127" s="1172"/>
      <c r="E127" s="1172"/>
      <c r="F127" s="1173"/>
      <c r="G127" s="1174"/>
      <c r="H127" s="1175"/>
      <c r="I127" s="1174"/>
      <c r="J127" s="1175"/>
      <c r="K127" s="1176"/>
      <c r="L127" s="1177"/>
      <c r="M127" s="1178"/>
      <c r="N127" s="1179"/>
      <c r="O127" s="1176"/>
      <c r="P127" s="1177"/>
      <c r="Q127" s="1175"/>
      <c r="R127" s="1180"/>
      <c r="S127" s="1174"/>
      <c r="T127" s="1181"/>
      <c r="U127" s="1174"/>
      <c r="V127" s="1175"/>
      <c r="W127" s="1175"/>
      <c r="X127" s="1175"/>
      <c r="Y127" s="1175"/>
      <c r="Z127" s="1174"/>
      <c r="AA127" s="1182"/>
      <c r="AB127" s="1183"/>
      <c r="AC127" s="1184"/>
      <c r="AD127" s="1183"/>
      <c r="AE127" s="1184"/>
      <c r="AF127" s="1183"/>
      <c r="AG127" s="1185"/>
      <c r="AH127" s="1186"/>
      <c r="AI127" s="1187"/>
      <c r="AJ127" s="1181"/>
      <c r="AK127" s="1188"/>
      <c r="AL127" s="1189"/>
      <c r="AM127" s="1189"/>
      <c r="AN127" s="1189"/>
      <c r="AO127" s="1189"/>
      <c r="AP127" s="1189"/>
      <c r="AQ127" s="1189"/>
      <c r="AR127" s="1189"/>
      <c r="AS127" s="1190"/>
      <c r="AT127" s="1191"/>
      <c r="AU127" s="1192"/>
      <c r="AV127" s="1193"/>
      <c r="AW127" s="1191"/>
      <c r="AX127" s="1192"/>
      <c r="AY127" s="1193"/>
      <c r="AZ127" s="1191"/>
      <c r="BA127" s="1194"/>
      <c r="BB127" s="1194"/>
      <c r="BC127" s="1189"/>
      <c r="BD127" s="1189"/>
      <c r="BE127" s="1189"/>
      <c r="BF127" s="1189"/>
      <c r="BG127" s="1189"/>
      <c r="BH127" s="1189"/>
      <c r="BI127" s="1189"/>
      <c r="BJ127" s="1189"/>
      <c r="BK127" s="1189"/>
      <c r="BL127" s="1189"/>
      <c r="BM127" s="1195"/>
      <c r="BN127" s="1196"/>
      <c r="BO127" s="1197"/>
      <c r="BP127" s="1198"/>
      <c r="BQ127" s="1198"/>
      <c r="BR127" s="1198"/>
      <c r="BS127" s="1199"/>
      <c r="BT127" s="1200"/>
      <c r="BU127" s="1201"/>
      <c r="BV127" s="1202"/>
      <c r="BW127" s="1203"/>
      <c r="BX127" s="1203"/>
      <c r="BY127" s="1203"/>
      <c r="BZ127" s="1203"/>
      <c r="CA127" s="1204"/>
      <c r="CB127" s="1205"/>
      <c r="CC127" s="1206"/>
    </row>
    <row r="128" spans="1:99" s="92" customFormat="1" ht="20.100000000000001" customHeight="1">
      <c r="A128" s="93"/>
      <c r="B128" s="123"/>
      <c r="C128" s="53"/>
      <c r="D128" s="94"/>
      <c r="E128" s="94"/>
      <c r="F128" s="55"/>
      <c r="G128" s="56"/>
      <c r="H128" s="57"/>
      <c r="I128" s="56"/>
      <c r="J128" s="57"/>
      <c r="K128" s="58"/>
      <c r="L128" s="59"/>
      <c r="M128" s="60"/>
      <c r="N128" s="61"/>
      <c r="O128" s="58"/>
      <c r="P128" s="59"/>
      <c r="Q128" s="57"/>
      <c r="R128" s="62"/>
      <c r="S128" s="56"/>
      <c r="T128" s="63"/>
      <c r="U128" s="56"/>
      <c r="V128" s="57"/>
      <c r="W128" s="57"/>
      <c r="X128" s="57"/>
      <c r="Y128" s="57"/>
      <c r="Z128" s="56"/>
      <c r="AA128" s="56"/>
      <c r="AB128" s="57"/>
      <c r="AC128" s="57"/>
      <c r="AD128" s="65"/>
      <c r="AE128" s="66"/>
      <c r="AF128" s="67"/>
      <c r="AG128" s="1207"/>
      <c r="AH128" s="1208"/>
      <c r="AI128" s="70"/>
      <c r="AJ128" s="63"/>
      <c r="AK128" s="1209"/>
      <c r="AL128" s="81"/>
      <c r="AM128" s="81"/>
      <c r="AN128" s="858"/>
      <c r="AO128" s="858"/>
      <c r="AP128" s="858"/>
      <c r="AQ128" s="858"/>
      <c r="AR128" s="858"/>
      <c r="AS128" s="74"/>
      <c r="AT128" s="80"/>
      <c r="AU128" s="1210"/>
      <c r="AV128" s="1211"/>
      <c r="AW128" s="80"/>
      <c r="AX128" s="1210"/>
      <c r="AY128" s="1211"/>
      <c r="AZ128" s="80"/>
      <c r="BA128" s="858"/>
      <c r="BB128" s="858"/>
      <c r="BC128" s="81"/>
      <c r="BD128" s="858"/>
      <c r="BE128" s="81"/>
      <c r="BF128" s="81"/>
      <c r="BG128" s="81"/>
      <c r="BH128" s="81"/>
      <c r="BI128" s="81"/>
      <c r="BJ128" s="81"/>
      <c r="BK128" s="81"/>
      <c r="BL128" s="81"/>
      <c r="BM128" s="74"/>
      <c r="BN128" s="100"/>
      <c r="BO128" s="1212"/>
      <c r="BP128" s="1213"/>
      <c r="BQ128" s="1213"/>
      <c r="BR128" s="1213"/>
      <c r="BS128" s="1214"/>
      <c r="BT128" s="1215"/>
      <c r="BU128" s="1216"/>
      <c r="BV128" s="1217"/>
      <c r="BW128" s="89"/>
      <c r="BX128" s="89"/>
      <c r="BY128" s="89"/>
      <c r="BZ128" s="89"/>
      <c r="CA128" s="90"/>
      <c r="CB128" s="90"/>
      <c r="CC128" s="91"/>
    </row>
    <row r="129" spans="1:99" s="92" customFormat="1" ht="20.100000000000001" customHeight="1">
      <c r="A129" s="1047"/>
      <c r="B129" s="52"/>
      <c r="C129" s="1048"/>
      <c r="D129" s="1049"/>
      <c r="E129" s="1050"/>
      <c r="F129" s="823"/>
      <c r="G129" s="623"/>
      <c r="H129" s="125"/>
      <c r="I129" s="623"/>
      <c r="J129" s="125"/>
      <c r="K129" s="840"/>
      <c r="L129" s="1051"/>
      <c r="M129" s="1052"/>
      <c r="N129" s="1053"/>
      <c r="O129" s="840"/>
      <c r="P129" s="1051"/>
      <c r="Q129" s="1054"/>
      <c r="R129" s="808"/>
      <c r="S129" s="793"/>
      <c r="T129" s="629"/>
      <c r="U129" s="623"/>
      <c r="V129" s="125"/>
      <c r="W129" s="125"/>
      <c r="X129" s="125"/>
      <c r="Y129" s="125"/>
      <c r="Z129" s="623"/>
      <c r="AA129" s="630"/>
      <c r="AB129" s="126"/>
      <c r="AC129" s="527"/>
      <c r="AD129" s="126"/>
      <c r="AE129" s="126"/>
      <c r="AF129" s="631"/>
      <c r="AG129" s="1218"/>
      <c r="AH129" s="1056"/>
      <c r="AI129" s="1219"/>
      <c r="AJ129" s="629"/>
      <c r="AK129" s="1220"/>
      <c r="AL129" s="1059"/>
      <c r="AM129" s="1060"/>
      <c r="AN129" s="640"/>
      <c r="AO129" s="640"/>
      <c r="AP129" s="640"/>
      <c r="AQ129" s="640"/>
      <c r="AR129" s="640"/>
      <c r="AS129" s="526"/>
      <c r="AT129" s="639"/>
      <c r="AU129" s="1221"/>
      <c r="AV129" s="1222"/>
      <c r="AW129" s="639"/>
      <c r="AX129" s="112"/>
      <c r="AY129" s="1061"/>
      <c r="AZ129" s="639"/>
      <c r="BA129" s="640"/>
      <c r="BB129" s="640"/>
      <c r="BC129" s="640"/>
      <c r="BD129" s="640"/>
      <c r="BE129" s="640"/>
      <c r="BF129" s="640"/>
      <c r="BG129" s="640"/>
      <c r="BH129" s="825"/>
      <c r="BI129" s="640"/>
      <c r="BJ129" s="640"/>
      <c r="BK129" s="640"/>
      <c r="BL129" s="640"/>
      <c r="BM129" s="526"/>
      <c r="BN129" s="641"/>
      <c r="BO129" s="1223"/>
      <c r="BP129" s="1224"/>
      <c r="BQ129" s="1224"/>
      <c r="BR129" s="1224"/>
      <c r="BS129" s="1225"/>
      <c r="BT129" s="1226"/>
      <c r="BU129" s="1227"/>
      <c r="BV129" s="1228"/>
      <c r="BW129" s="645"/>
      <c r="BX129" s="645"/>
      <c r="BY129" s="645"/>
      <c r="BZ129" s="645"/>
      <c r="CA129" s="646"/>
      <c r="CB129" s="646"/>
      <c r="CC129" s="647"/>
    </row>
    <row r="130" spans="1:99" s="92" customFormat="1" ht="20.100000000000001" customHeight="1">
      <c r="A130" s="533"/>
      <c r="B130" s="52"/>
      <c r="C130" s="1065"/>
      <c r="D130" s="534"/>
      <c r="E130" s="534"/>
      <c r="F130" s="534"/>
      <c r="G130" s="56"/>
      <c r="H130" s="57"/>
      <c r="I130" s="56"/>
      <c r="J130" s="57"/>
      <c r="K130" s="535"/>
      <c r="L130" s="536"/>
      <c r="M130" s="537"/>
      <c r="N130" s="538"/>
      <c r="O130" s="535"/>
      <c r="P130" s="536"/>
      <c r="Q130" s="539"/>
      <c r="R130" s="540"/>
      <c r="S130" s="541"/>
      <c r="T130" s="63"/>
      <c r="U130" s="56"/>
      <c r="V130" s="57"/>
      <c r="W130" s="57"/>
      <c r="X130" s="57"/>
      <c r="Y130" s="57"/>
      <c r="Z130" s="56"/>
      <c r="AA130" s="64"/>
      <c r="AB130" s="65"/>
      <c r="AC130" s="66"/>
      <c r="AD130" s="65"/>
      <c r="AE130" s="65"/>
      <c r="AF130" s="67"/>
      <c r="AG130" s="1207"/>
      <c r="AH130" s="1208"/>
      <c r="AI130" s="70"/>
      <c r="AJ130" s="63"/>
      <c r="AK130" s="1229"/>
      <c r="AL130" s="81"/>
      <c r="AM130" s="81"/>
      <c r="AN130" s="81"/>
      <c r="AO130" s="81"/>
      <c r="AP130" s="81"/>
      <c r="AQ130" s="81"/>
      <c r="AR130" s="81"/>
      <c r="AS130" s="526"/>
      <c r="AT130" s="80"/>
      <c r="AU130" s="1210"/>
      <c r="AV130" s="1211"/>
      <c r="AW130" s="80"/>
      <c r="AX130" s="78"/>
      <c r="AY130" s="1069"/>
      <c r="AZ130" s="80"/>
      <c r="BA130" s="81"/>
      <c r="BB130" s="81"/>
      <c r="BC130" s="81"/>
      <c r="BD130" s="81"/>
      <c r="BE130" s="81"/>
      <c r="BF130" s="81"/>
      <c r="BG130" s="81"/>
      <c r="BH130" s="81"/>
      <c r="BI130" s="81"/>
      <c r="BJ130" s="81"/>
      <c r="BK130" s="81"/>
      <c r="BL130" s="81"/>
      <c r="BM130" s="74"/>
      <c r="BN130" s="82"/>
      <c r="BO130" s="1212"/>
      <c r="BP130" s="1213"/>
      <c r="BQ130" s="1213"/>
      <c r="BR130" s="1213"/>
      <c r="BS130" s="1214"/>
      <c r="BT130" s="1230"/>
      <c r="BU130" s="1216"/>
      <c r="BV130" s="1217"/>
      <c r="BW130" s="89"/>
      <c r="BX130" s="89"/>
      <c r="BY130" s="89"/>
      <c r="BZ130" s="89"/>
      <c r="CA130" s="90"/>
      <c r="CB130" s="805"/>
      <c r="CC130" s="91"/>
    </row>
    <row r="131" spans="1:99" s="786" customFormat="1" ht="20.100000000000001" customHeight="1">
      <c r="A131" s="619"/>
      <c r="B131" s="123"/>
      <c r="C131" s="53"/>
      <c r="D131" s="94"/>
      <c r="E131" s="94"/>
      <c r="F131" s="55"/>
      <c r="G131" s="56"/>
      <c r="H131" s="57"/>
      <c r="I131" s="56"/>
      <c r="J131" s="57"/>
      <c r="K131" s="58"/>
      <c r="L131" s="59"/>
      <c r="M131" s="60"/>
      <c r="N131" s="61"/>
      <c r="O131" s="58"/>
      <c r="P131" s="59"/>
      <c r="Q131" s="57"/>
      <c r="R131" s="62"/>
      <c r="S131" s="56"/>
      <c r="T131" s="63"/>
      <c r="U131" s="56"/>
      <c r="V131" s="57"/>
      <c r="W131" s="57"/>
      <c r="X131" s="57"/>
      <c r="Y131" s="57"/>
      <c r="Z131" s="56"/>
      <c r="AA131" s="56"/>
      <c r="AB131" s="57"/>
      <c r="AC131" s="57"/>
      <c r="AD131" s="65"/>
      <c r="AE131" s="66"/>
      <c r="AF131" s="67"/>
      <c r="AG131" s="1207"/>
      <c r="AH131" s="1208"/>
      <c r="AI131" s="96"/>
      <c r="AJ131" s="63"/>
      <c r="AK131" s="1209"/>
      <c r="AL131" s="81"/>
      <c r="AM131" s="81"/>
      <c r="AN131" s="81"/>
      <c r="AO131" s="81"/>
      <c r="AP131" s="81"/>
      <c r="AQ131" s="81"/>
      <c r="AR131" s="858"/>
      <c r="AS131" s="74"/>
      <c r="AT131" s="80"/>
      <c r="AU131" s="1231"/>
      <c r="AV131" s="1232"/>
      <c r="AW131" s="80"/>
      <c r="AX131" s="1210"/>
      <c r="AY131" s="1211"/>
      <c r="AZ131" s="80"/>
      <c r="BA131" s="81"/>
      <c r="BB131" s="81"/>
      <c r="BC131" s="81"/>
      <c r="BD131" s="81"/>
      <c r="BE131" s="81"/>
      <c r="BF131" s="81"/>
      <c r="BG131" s="81"/>
      <c r="BH131" s="81"/>
      <c r="BI131" s="81"/>
      <c r="BJ131" s="81"/>
      <c r="BK131" s="81"/>
      <c r="BL131" s="81"/>
      <c r="BM131" s="74"/>
      <c r="BN131" s="100"/>
      <c r="BO131" s="1212"/>
      <c r="BP131" s="1213"/>
      <c r="BQ131" s="1213"/>
      <c r="BR131" s="1213"/>
      <c r="BS131" s="1214"/>
      <c r="BT131" s="1215"/>
      <c r="BU131" s="1216"/>
      <c r="BV131" s="1217"/>
      <c r="BW131" s="89"/>
      <c r="BX131" s="89"/>
      <c r="BY131" s="89"/>
      <c r="BZ131" s="89"/>
      <c r="CA131" s="90"/>
      <c r="CB131" s="90"/>
      <c r="CC131" s="91"/>
    </row>
    <row r="132" spans="1:99" s="92" customFormat="1" ht="20.100000000000001" customHeight="1" thickTop="1">
      <c r="A132" s="1233"/>
      <c r="B132" s="1234"/>
      <c r="C132" s="1235"/>
      <c r="D132" s="1236"/>
      <c r="E132" s="1236"/>
      <c r="F132" s="1236"/>
      <c r="G132" s="1237"/>
      <c r="H132" s="1238"/>
      <c r="I132" s="1237"/>
      <c r="J132" s="1238"/>
      <c r="K132" s="1239"/>
      <c r="L132" s="1240"/>
      <c r="M132" s="1241"/>
      <c r="N132" s="1242"/>
      <c r="O132" s="1239"/>
      <c r="P132" s="1240"/>
      <c r="Q132" s="1243"/>
      <c r="R132" s="1244"/>
      <c r="S132" s="1245"/>
      <c r="T132" s="1246"/>
      <c r="U132" s="1237"/>
      <c r="V132" s="1238"/>
      <c r="W132" s="1238"/>
      <c r="X132" s="1238"/>
      <c r="Y132" s="1238"/>
      <c r="Z132" s="1237"/>
      <c r="AA132" s="1237"/>
      <c r="AB132" s="1238"/>
      <c r="AC132" s="1238"/>
      <c r="AD132" s="1247"/>
      <c r="AE132" s="1248"/>
      <c r="AF132" s="1249"/>
      <c r="AG132" s="1250"/>
      <c r="AH132" s="1251"/>
      <c r="AI132" s="1252"/>
      <c r="AJ132" s="1246"/>
      <c r="AK132" s="1253"/>
      <c r="AL132" s="1254"/>
      <c r="AM132" s="1254"/>
      <c r="AN132" s="1254"/>
      <c r="AO132" s="1254"/>
      <c r="AP132" s="1255"/>
      <c r="AQ132" s="1255"/>
      <c r="AR132" s="1255"/>
      <c r="AS132" s="1256"/>
      <c r="AT132" s="1257"/>
      <c r="AU132" s="1258"/>
      <c r="AV132" s="1259"/>
      <c r="AW132" s="1257"/>
      <c r="AX132" s="1258"/>
      <c r="AY132" s="1259"/>
      <c r="AZ132" s="1257"/>
      <c r="BA132" s="1254"/>
      <c r="BB132" s="1254"/>
      <c r="BC132" s="1254"/>
      <c r="BD132" s="1254"/>
      <c r="BE132" s="1254"/>
      <c r="BF132" s="1254"/>
      <c r="BG132" s="1254"/>
      <c r="BH132" s="1254"/>
      <c r="BI132" s="1254"/>
      <c r="BJ132" s="1254"/>
      <c r="BK132" s="1254"/>
      <c r="BL132" s="1254"/>
      <c r="BM132" s="1260"/>
      <c r="BN132" s="1261"/>
      <c r="BO132" s="1262"/>
      <c r="BP132" s="1263"/>
      <c r="BQ132" s="1263"/>
      <c r="BR132" s="1263"/>
      <c r="BS132" s="1264"/>
      <c r="BT132" s="1265"/>
      <c r="BU132" s="1266"/>
      <c r="BV132" s="1267"/>
      <c r="BW132" s="1268"/>
      <c r="BX132" s="1268"/>
      <c r="BY132" s="1268"/>
      <c r="BZ132" s="1268"/>
      <c r="CA132" s="1269"/>
      <c r="CB132" s="1269"/>
      <c r="CC132" s="1270"/>
    </row>
    <row r="133" spans="1:99" s="92" customFormat="1" ht="20.100000000000001" customHeight="1">
      <c r="A133" s="4239" t="s">
        <v>7795</v>
      </c>
      <c r="B133" s="4239"/>
      <c r="C133" s="4239"/>
      <c r="D133" s="4239"/>
      <c r="E133" s="4239"/>
      <c r="F133" s="4240"/>
      <c r="G133" s="461"/>
      <c r="H133" s="462"/>
      <c r="I133" s="461"/>
      <c r="J133" s="462"/>
      <c r="K133" s="463"/>
      <c r="L133" s="464"/>
      <c r="M133" s="465"/>
      <c r="N133" s="385"/>
      <c r="O133" s="463"/>
      <c r="P133" s="464"/>
      <c r="Q133" s="462"/>
      <c r="R133" s="466"/>
      <c r="S133" s="461"/>
      <c r="T133" s="472"/>
      <c r="U133" s="461"/>
      <c r="V133" s="462"/>
      <c r="W133" s="462"/>
      <c r="X133" s="462"/>
      <c r="Y133" s="462"/>
      <c r="Z133" s="461"/>
      <c r="AA133" s="461"/>
      <c r="AB133" s="462"/>
      <c r="AC133" s="462"/>
      <c r="AD133" s="467"/>
      <c r="AE133" s="753"/>
      <c r="AF133" s="468"/>
      <c r="AG133" s="1271"/>
      <c r="AH133" s="1272"/>
      <c r="AI133" s="723"/>
      <c r="AJ133" s="472"/>
      <c r="AK133" s="1002"/>
      <c r="AL133" s="481"/>
      <c r="AM133" s="481"/>
      <c r="AN133" s="481"/>
      <c r="AO133" s="481"/>
      <c r="AP133" s="481"/>
      <c r="AQ133" s="481"/>
      <c r="AR133" s="481"/>
      <c r="AS133" s="1273"/>
      <c r="AT133" s="480"/>
      <c r="AU133" s="477"/>
      <c r="AV133" s="478"/>
      <c r="AW133" s="480"/>
      <c r="AX133" s="477"/>
      <c r="AY133" s="478"/>
      <c r="AZ133" s="480"/>
      <c r="BA133" s="848"/>
      <c r="BB133" s="848"/>
      <c r="BC133" s="481"/>
      <c r="BD133" s="848"/>
      <c r="BE133" s="481"/>
      <c r="BF133" s="481"/>
      <c r="BG133" s="481"/>
      <c r="BH133" s="481"/>
      <c r="BI133" s="481"/>
      <c r="BJ133" s="481"/>
      <c r="BK133" s="481"/>
      <c r="BL133" s="481"/>
      <c r="BM133" s="483"/>
      <c r="BN133" s="484"/>
      <c r="BO133" s="485"/>
      <c r="BP133" s="486"/>
      <c r="BQ133" s="486"/>
      <c r="BR133" s="486"/>
      <c r="BS133" s="1003"/>
      <c r="BT133" s="488"/>
      <c r="BU133" s="1004"/>
      <c r="BV133" s="489"/>
      <c r="BW133" s="491"/>
      <c r="BX133" s="491"/>
      <c r="BY133" s="491"/>
      <c r="BZ133" s="491"/>
      <c r="CA133" s="492"/>
      <c r="CB133" s="492"/>
      <c r="CC133" s="494"/>
    </row>
    <row r="134" spans="1:99" s="92" customFormat="1" ht="20.100000000000001" customHeight="1">
      <c r="A134" s="896">
        <v>45335</v>
      </c>
      <c r="B134" s="2050" t="s">
        <v>6730</v>
      </c>
      <c r="C134" s="2050" t="s">
        <v>7796</v>
      </c>
      <c r="D134" s="2051" t="s">
        <v>27</v>
      </c>
      <c r="E134" s="2051" t="s">
        <v>1362</v>
      </c>
      <c r="F134" s="2051" t="s">
        <v>1377</v>
      </c>
      <c r="G134" s="468"/>
      <c r="H134" s="468">
        <v>1</v>
      </c>
      <c r="I134" s="468"/>
      <c r="J134" s="468">
        <v>348</v>
      </c>
      <c r="K134" s="463"/>
      <c r="L134" s="464"/>
      <c r="M134" s="465"/>
      <c r="N134" s="385"/>
      <c r="O134" s="463"/>
      <c r="P134" s="464"/>
      <c r="Q134" s="462"/>
      <c r="R134" s="466"/>
      <c r="S134" s="461">
        <v>10</v>
      </c>
      <c r="T134" s="472" t="s">
        <v>6763</v>
      </c>
      <c r="U134" s="461">
        <v>1</v>
      </c>
      <c r="V134" s="462"/>
      <c r="W134" s="462"/>
      <c r="X134" s="462"/>
      <c r="Y134" s="462"/>
      <c r="Z134" s="461">
        <v>1</v>
      </c>
      <c r="AA134" s="461"/>
      <c r="AB134" s="462"/>
      <c r="AC134" s="462"/>
      <c r="AD134" s="467"/>
      <c r="AE134" s="753"/>
      <c r="AF134" s="468"/>
      <c r="AG134" s="2052" t="s">
        <v>7797</v>
      </c>
      <c r="AH134" s="1981" t="s">
        <v>7786</v>
      </c>
      <c r="AI134" s="723">
        <v>421863727</v>
      </c>
      <c r="AJ134" s="472">
        <v>10</v>
      </c>
      <c r="AK134" s="2053"/>
      <c r="AL134" s="595" t="s">
        <v>7798</v>
      </c>
      <c r="AM134" s="595" t="s">
        <v>7798</v>
      </c>
      <c r="AN134" s="481"/>
      <c r="AO134" s="481"/>
      <c r="AP134" s="481"/>
      <c r="AQ134" s="481"/>
      <c r="AR134" s="481"/>
      <c r="AS134" s="483"/>
      <c r="AT134" s="480"/>
      <c r="AU134" s="477"/>
      <c r="AV134" s="478"/>
      <c r="AW134" s="480"/>
      <c r="AX134" s="477"/>
      <c r="AY134" s="478"/>
      <c r="AZ134" s="480"/>
      <c r="BA134" s="848"/>
      <c r="BB134" s="848"/>
      <c r="BC134" s="481"/>
      <c r="BD134" s="848"/>
      <c r="BE134" s="481"/>
      <c r="BF134" s="481"/>
      <c r="BG134" s="481"/>
      <c r="BH134" s="481"/>
      <c r="BI134" s="481"/>
      <c r="BJ134" s="481"/>
      <c r="BK134" s="481"/>
      <c r="BL134" s="481"/>
      <c r="BM134" s="483"/>
      <c r="BN134" s="837">
        <v>4200</v>
      </c>
      <c r="BO134" s="485">
        <v>320</v>
      </c>
      <c r="BP134" s="486"/>
      <c r="BQ134" s="486">
        <v>3800</v>
      </c>
      <c r="BR134" s="486"/>
      <c r="BS134" s="2054" t="s">
        <v>7799</v>
      </c>
      <c r="BT134" s="488">
        <v>80</v>
      </c>
      <c r="BU134" s="2055"/>
      <c r="BV134" s="2056"/>
      <c r="BW134" s="460"/>
      <c r="BX134" s="460"/>
      <c r="BY134" s="460"/>
      <c r="BZ134" s="460"/>
      <c r="CA134" s="2057"/>
      <c r="CB134" s="2057"/>
      <c r="CC134" s="1168">
        <v>45279</v>
      </c>
    </row>
    <row r="135" spans="1:99" s="2100" customFormat="1" ht="20.100000000000001" customHeight="1">
      <c r="A135" s="2058">
        <v>45337</v>
      </c>
      <c r="B135" s="2059" t="s">
        <v>6730</v>
      </c>
      <c r="C135" s="2060" t="s">
        <v>7796</v>
      </c>
      <c r="D135" s="2061" t="s">
        <v>77</v>
      </c>
      <c r="E135" s="2062" t="s">
        <v>4642</v>
      </c>
      <c r="F135" s="2062" t="s">
        <v>4637</v>
      </c>
      <c r="G135" s="2063">
        <v>1</v>
      </c>
      <c r="H135" s="2064"/>
      <c r="I135" s="2064">
        <v>20</v>
      </c>
      <c r="J135" s="2065"/>
      <c r="K135" s="2066"/>
      <c r="L135" s="2067"/>
      <c r="M135" s="2068"/>
      <c r="N135" s="2069"/>
      <c r="O135" s="2066"/>
      <c r="P135" s="2067"/>
      <c r="Q135" s="2070"/>
      <c r="R135" s="2071"/>
      <c r="S135" s="2072">
        <v>1</v>
      </c>
      <c r="T135" s="2073"/>
      <c r="U135" s="2074">
        <v>1</v>
      </c>
      <c r="V135" s="2075"/>
      <c r="W135" s="2075"/>
      <c r="X135" s="2075"/>
      <c r="Y135" s="2075"/>
      <c r="Z135" s="2074">
        <f>Z134+1</f>
        <v>2</v>
      </c>
      <c r="AA135" s="2076"/>
      <c r="AB135" s="2077"/>
      <c r="AC135" s="2077"/>
      <c r="AD135" s="2077"/>
      <c r="AE135" s="2077"/>
      <c r="AF135" s="2078"/>
      <c r="AG135" s="754" t="s">
        <v>4643</v>
      </c>
      <c r="AH135" s="2079" t="s">
        <v>7800</v>
      </c>
      <c r="AI135" s="2080" t="s">
        <v>7801</v>
      </c>
      <c r="AJ135" s="2081">
        <v>1</v>
      </c>
      <c r="AK135" s="2082"/>
      <c r="AL135" s="2083" t="s">
        <v>7621</v>
      </c>
      <c r="AM135" s="2083" t="s">
        <v>7621</v>
      </c>
      <c r="AN135" s="2084"/>
      <c r="AO135" s="2084"/>
      <c r="AP135" s="2084"/>
      <c r="AQ135" s="2084"/>
      <c r="AR135" s="2084"/>
      <c r="AS135" s="2085"/>
      <c r="AT135" s="2086"/>
      <c r="AU135" s="2087"/>
      <c r="AV135" s="2088"/>
      <c r="AW135" s="2086"/>
      <c r="AX135" s="2087"/>
      <c r="AY135" s="2088"/>
      <c r="AZ135" s="2086"/>
      <c r="BA135" s="2089"/>
      <c r="BB135" s="2089"/>
      <c r="BC135" s="2084"/>
      <c r="BD135" s="2089"/>
      <c r="BE135" s="2084"/>
      <c r="BF135" s="2084"/>
      <c r="BG135" s="2084"/>
      <c r="BH135" s="2084"/>
      <c r="BI135" s="2084"/>
      <c r="BJ135" s="2084"/>
      <c r="BK135" s="2084"/>
      <c r="BL135" s="2084"/>
      <c r="BM135" s="2085"/>
      <c r="BN135" s="2090">
        <v>2350</v>
      </c>
      <c r="BO135" s="2091">
        <v>675</v>
      </c>
      <c r="BP135" s="2092">
        <v>0</v>
      </c>
      <c r="BQ135" s="2092">
        <v>1500</v>
      </c>
      <c r="BR135" s="2092"/>
      <c r="BS135" s="2093" t="s">
        <v>7802</v>
      </c>
      <c r="BT135" s="2094">
        <v>-225</v>
      </c>
      <c r="BU135" s="2095">
        <v>2175</v>
      </c>
      <c r="BV135" s="2096"/>
      <c r="BW135" s="2097"/>
      <c r="BX135" s="2098"/>
      <c r="BY135" s="2098"/>
      <c r="BZ135" s="2098"/>
      <c r="CA135" s="914"/>
      <c r="CB135" s="914"/>
      <c r="CC135" s="2099">
        <v>45259</v>
      </c>
    </row>
    <row r="136" spans="1:99" s="2100" customFormat="1" ht="20.100000000000001" customHeight="1">
      <c r="A136" s="3417">
        <v>45338</v>
      </c>
      <c r="B136" s="3418" t="s">
        <v>6730</v>
      </c>
      <c r="C136" s="2101" t="s">
        <v>7796</v>
      </c>
      <c r="D136" s="3419" t="s">
        <v>33</v>
      </c>
      <c r="E136" s="3419" t="s">
        <v>934</v>
      </c>
      <c r="F136" s="3419" t="s">
        <v>929</v>
      </c>
      <c r="G136" s="2074">
        <v>1</v>
      </c>
      <c r="H136" s="2075"/>
      <c r="I136" s="2074">
        <v>40</v>
      </c>
      <c r="J136" s="2075"/>
      <c r="K136" s="2102"/>
      <c r="L136" s="2103"/>
      <c r="M136" s="2104"/>
      <c r="N136" s="2105"/>
      <c r="O136" s="2102"/>
      <c r="P136" s="2103"/>
      <c r="Q136" s="2075"/>
      <c r="R136" s="2106"/>
      <c r="S136" s="2074">
        <v>1</v>
      </c>
      <c r="T136" s="2081" t="s">
        <v>6763</v>
      </c>
      <c r="U136" s="2074">
        <v>1</v>
      </c>
      <c r="V136" s="2075"/>
      <c r="W136" s="2075"/>
      <c r="X136" s="2075"/>
      <c r="Y136" s="2075"/>
      <c r="Z136" s="2074">
        <f>SUM(Z135+1)</f>
        <v>3</v>
      </c>
      <c r="AA136" s="2074"/>
      <c r="AB136" s="2075"/>
      <c r="AC136" s="2075"/>
      <c r="AD136" s="2077"/>
      <c r="AE136" s="2107"/>
      <c r="AF136" s="2078"/>
      <c r="AG136" s="754" t="s">
        <v>7803</v>
      </c>
      <c r="AH136" s="2108" t="s">
        <v>7804</v>
      </c>
      <c r="AI136" s="754" t="s">
        <v>7805</v>
      </c>
      <c r="AJ136" s="2081">
        <v>1</v>
      </c>
      <c r="AK136" s="2082"/>
      <c r="AL136" s="2083" t="s">
        <v>7621</v>
      </c>
      <c r="AM136" s="2083" t="s">
        <v>7621</v>
      </c>
      <c r="AN136" s="2084"/>
      <c r="AO136" s="2084"/>
      <c r="AP136" s="2084"/>
      <c r="AQ136" s="2084"/>
      <c r="AR136" s="2084"/>
      <c r="AS136" s="2085"/>
      <c r="AT136" s="2086"/>
      <c r="AU136" s="2087"/>
      <c r="AV136" s="2088"/>
      <c r="AW136" s="2086"/>
      <c r="AX136" s="2087"/>
      <c r="AY136" s="2088"/>
      <c r="AZ136" s="2086"/>
      <c r="BA136" s="2089"/>
      <c r="BB136" s="2089"/>
      <c r="BC136" s="2089"/>
      <c r="BD136" s="2089"/>
      <c r="BE136" s="2084"/>
      <c r="BF136" s="2084"/>
      <c r="BG136" s="2084"/>
      <c r="BH136" s="2084"/>
      <c r="BI136" s="2084"/>
      <c r="BJ136" s="2084"/>
      <c r="BK136" s="2084"/>
      <c r="BL136" s="2084"/>
      <c r="BM136" s="2085"/>
      <c r="BN136" s="2109">
        <v>2130</v>
      </c>
      <c r="BO136" s="2091">
        <v>350</v>
      </c>
      <c r="BP136" s="2092"/>
      <c r="BQ136" s="2092">
        <v>1730</v>
      </c>
      <c r="BR136" s="2092"/>
      <c r="BS136" s="2110" t="s">
        <v>7806</v>
      </c>
      <c r="BT136" s="2094">
        <v>50</v>
      </c>
      <c r="BU136" s="2095"/>
      <c r="BV136" s="2096"/>
      <c r="BW136" s="2098"/>
      <c r="BX136" s="2098"/>
      <c r="BY136" s="2098"/>
      <c r="BZ136" s="2098"/>
      <c r="CA136" s="914"/>
      <c r="CB136" s="914"/>
      <c r="CC136" s="2111">
        <v>45216</v>
      </c>
    </row>
    <row r="137" spans="1:99" s="2100" customFormat="1" ht="20.100000000000001" customHeight="1">
      <c r="A137" s="2112">
        <v>45345</v>
      </c>
      <c r="B137" s="2113" t="s">
        <v>6730</v>
      </c>
      <c r="C137" s="2114" t="s">
        <v>7807</v>
      </c>
      <c r="D137" s="2115" t="s">
        <v>11</v>
      </c>
      <c r="E137" s="2116" t="s">
        <v>633</v>
      </c>
      <c r="F137" s="2117" t="s">
        <v>628</v>
      </c>
      <c r="G137" s="2118" t="s">
        <v>5417</v>
      </c>
      <c r="H137" s="2119">
        <v>1</v>
      </c>
      <c r="I137" s="2118" t="s">
        <v>5417</v>
      </c>
      <c r="J137" s="2119">
        <v>100</v>
      </c>
      <c r="K137" s="2120"/>
      <c r="L137" s="2121"/>
      <c r="M137" s="2122"/>
      <c r="N137" s="2123"/>
      <c r="O137" s="2120"/>
      <c r="P137" s="2121"/>
      <c r="Q137" s="2124"/>
      <c r="R137" s="2125"/>
      <c r="S137" s="2126">
        <v>3</v>
      </c>
      <c r="T137" s="2127"/>
      <c r="U137" s="2074"/>
      <c r="V137" s="2075">
        <v>1</v>
      </c>
      <c r="W137" s="2075"/>
      <c r="X137" s="2075"/>
      <c r="Y137" s="2075"/>
      <c r="Z137" s="2074">
        <f>Z136+1</f>
        <v>4</v>
      </c>
      <c r="AA137" s="2128"/>
      <c r="AB137" s="2129"/>
      <c r="AC137" s="2129"/>
      <c r="AD137" s="2130"/>
      <c r="AE137" s="2131"/>
      <c r="AF137" s="2132"/>
      <c r="AG137" s="2133" t="s">
        <v>634</v>
      </c>
      <c r="AH137" s="2134" t="s">
        <v>6800</v>
      </c>
      <c r="AI137" s="2135">
        <v>407870196</v>
      </c>
      <c r="AJ137" s="2081">
        <v>3</v>
      </c>
      <c r="AK137" s="2082"/>
      <c r="AL137" s="2136" t="s">
        <v>7808</v>
      </c>
      <c r="AM137" s="2136" t="s">
        <v>7808</v>
      </c>
      <c r="AN137" s="2137"/>
      <c r="AO137" s="2137"/>
      <c r="AP137" s="2137"/>
      <c r="AQ137" s="2137"/>
      <c r="AR137" s="2137"/>
      <c r="AS137" s="2138"/>
      <c r="AT137" s="2086"/>
      <c r="AU137" s="2087"/>
      <c r="AV137" s="2139"/>
      <c r="AW137" s="2086"/>
      <c r="AX137" s="2087"/>
      <c r="AY137" s="2139"/>
      <c r="AZ137" s="2086"/>
      <c r="BA137" s="2140"/>
      <c r="BB137" s="2140"/>
      <c r="BC137" s="2137"/>
      <c r="BD137" s="2140"/>
      <c r="BE137" s="2137"/>
      <c r="BF137" s="2137"/>
      <c r="BG137" s="2137"/>
      <c r="BH137" s="2137"/>
      <c r="BI137" s="2137"/>
      <c r="BJ137" s="2137"/>
      <c r="BK137" s="2137"/>
      <c r="BL137" s="2137"/>
      <c r="BM137" s="2138"/>
      <c r="BN137" s="2141">
        <v>1620</v>
      </c>
      <c r="BO137" s="2142">
        <v>320</v>
      </c>
      <c r="BP137" s="2143">
        <v>1220</v>
      </c>
      <c r="BQ137" s="2143"/>
      <c r="BR137" s="2143"/>
      <c r="BS137" s="2144" t="s">
        <v>7809</v>
      </c>
      <c r="BT137" s="2143">
        <v>-80</v>
      </c>
      <c r="BU137" s="2145">
        <f>SUM(BO137+BP137)</f>
        <v>1540</v>
      </c>
      <c r="BV137" s="2146"/>
      <c r="BW137" s="2098"/>
      <c r="BX137" s="2098"/>
      <c r="BY137" s="2098"/>
      <c r="BZ137" s="2098"/>
      <c r="CA137" s="914"/>
      <c r="CB137" s="914"/>
      <c r="CC137" s="2147">
        <v>45246</v>
      </c>
      <c r="CD137" s="2148"/>
      <c r="CE137" s="2148"/>
      <c r="CF137" s="2148"/>
      <c r="CG137" s="2148"/>
      <c r="CH137" s="2148"/>
      <c r="CI137" s="2148"/>
      <c r="CJ137" s="2148"/>
      <c r="CK137" s="2148"/>
      <c r="CL137" s="2148"/>
      <c r="CM137" s="2148"/>
      <c r="CN137" s="2148"/>
      <c r="CO137" s="2148"/>
      <c r="CP137" s="2148"/>
      <c r="CQ137" s="2148"/>
      <c r="CR137" s="2148"/>
      <c r="CS137" s="2148"/>
      <c r="CT137" s="2148"/>
      <c r="CU137" s="2148"/>
    </row>
    <row r="138" spans="1:99" s="2100" customFormat="1" ht="20.100000000000001" customHeight="1">
      <c r="A138" s="2149">
        <v>45348</v>
      </c>
      <c r="B138" s="2150" t="s">
        <v>6730</v>
      </c>
      <c r="C138" s="2151" t="s">
        <v>7807</v>
      </c>
      <c r="D138" s="2152" t="s">
        <v>7810</v>
      </c>
      <c r="E138" s="2153" t="s">
        <v>4220</v>
      </c>
      <c r="F138" s="2154" t="s">
        <v>7811</v>
      </c>
      <c r="G138" s="2118"/>
      <c r="H138" s="2119">
        <v>1</v>
      </c>
      <c r="I138" s="2118"/>
      <c r="J138" s="2119">
        <v>65</v>
      </c>
      <c r="K138" s="2120"/>
      <c r="L138" s="2121"/>
      <c r="M138" s="2122"/>
      <c r="N138" s="2123"/>
      <c r="O138" s="2120"/>
      <c r="P138" s="2121"/>
      <c r="Q138" s="2124"/>
      <c r="R138" s="2125"/>
      <c r="S138" s="2126">
        <v>2</v>
      </c>
      <c r="T138" s="2127"/>
      <c r="U138" s="2074"/>
      <c r="V138" s="2075">
        <v>1</v>
      </c>
      <c r="W138" s="2075"/>
      <c r="X138" s="2075"/>
      <c r="Y138" s="2075"/>
      <c r="Z138" s="2074">
        <f t="shared" ref="Z138:Z139" si="33">Z137+1</f>
        <v>5</v>
      </c>
      <c r="AA138" s="2128"/>
      <c r="AB138" s="2129"/>
      <c r="AC138" s="2129"/>
      <c r="AD138" s="2131"/>
      <c r="AE138" s="2131"/>
      <c r="AF138" s="2132"/>
      <c r="AG138" s="2155" t="s">
        <v>7812</v>
      </c>
      <c r="AH138" s="2134" t="s">
        <v>7813</v>
      </c>
      <c r="AI138" s="2148">
        <v>390881110</v>
      </c>
      <c r="AJ138" s="2081">
        <v>2</v>
      </c>
      <c r="AK138" s="2082"/>
      <c r="AL138" s="595" t="s">
        <v>7798</v>
      </c>
      <c r="AM138" s="595" t="s">
        <v>7798</v>
      </c>
      <c r="AN138" s="2137"/>
      <c r="AO138" s="2137"/>
      <c r="AP138" s="2137"/>
      <c r="AQ138" s="2137"/>
      <c r="AR138" s="2137"/>
      <c r="AS138" s="2138"/>
      <c r="AT138" s="2086"/>
      <c r="AU138" s="2087"/>
      <c r="AV138" s="2139"/>
      <c r="AW138" s="2086"/>
      <c r="AX138" s="2087"/>
      <c r="AY138" s="2139"/>
      <c r="AZ138" s="2086"/>
      <c r="BA138" s="2140"/>
      <c r="BB138" s="2140"/>
      <c r="BC138" s="2137"/>
      <c r="BD138" s="2140"/>
      <c r="BE138" s="2137"/>
      <c r="BF138" s="2137"/>
      <c r="BG138" s="2137"/>
      <c r="BH138" s="2137"/>
      <c r="BI138" s="2137"/>
      <c r="BJ138" s="2137"/>
      <c r="BK138" s="2137"/>
      <c r="BL138" s="2137"/>
      <c r="BM138" s="2138"/>
      <c r="BN138" s="2141">
        <v>1380</v>
      </c>
      <c r="BO138" s="2142">
        <v>320</v>
      </c>
      <c r="BP138" s="2143"/>
      <c r="BQ138" s="2143">
        <v>980</v>
      </c>
      <c r="BR138" s="2143"/>
      <c r="BS138" s="2156" t="s">
        <v>7814</v>
      </c>
      <c r="BT138" s="2143">
        <v>80</v>
      </c>
      <c r="BU138" s="2145"/>
      <c r="BV138" s="2146"/>
      <c r="BW138" s="2098"/>
      <c r="BX138" s="2098"/>
      <c r="BY138" s="2098"/>
      <c r="BZ138" s="2098"/>
      <c r="CA138" s="914"/>
      <c r="CB138" s="2157"/>
      <c r="CC138" s="2147">
        <v>45278</v>
      </c>
      <c r="CD138" s="2148"/>
      <c r="CE138" s="2148"/>
      <c r="CF138" s="2148"/>
      <c r="CG138" s="2148"/>
      <c r="CH138" s="2148"/>
      <c r="CI138" s="2148"/>
      <c r="CJ138" s="2148"/>
      <c r="CK138" s="2148"/>
      <c r="CL138" s="2148"/>
      <c r="CM138" s="2148"/>
      <c r="CN138" s="2148"/>
      <c r="CO138" s="2148"/>
      <c r="CP138" s="2148"/>
      <c r="CQ138" s="2148"/>
      <c r="CR138" s="2148"/>
      <c r="CS138" s="2148"/>
      <c r="CT138" s="2148"/>
      <c r="CU138" s="2148"/>
    </row>
    <row r="139" spans="1:99" s="2100" customFormat="1" ht="20.100000000000001" customHeight="1">
      <c r="A139" s="2149">
        <v>45350</v>
      </c>
      <c r="B139" s="2150" t="s">
        <v>6730</v>
      </c>
      <c r="C139" s="2151" t="s">
        <v>7796</v>
      </c>
      <c r="D139" s="2152" t="s">
        <v>29</v>
      </c>
      <c r="E139" s="2153" t="s">
        <v>871</v>
      </c>
      <c r="F139" s="2153" t="s">
        <v>866</v>
      </c>
      <c r="G139" s="2118">
        <v>1</v>
      </c>
      <c r="H139" s="2119"/>
      <c r="I139" s="2118">
        <v>17</v>
      </c>
      <c r="J139" s="2119"/>
      <c r="K139" s="2120"/>
      <c r="L139" s="2121"/>
      <c r="M139" s="2122"/>
      <c r="N139" s="2123"/>
      <c r="O139" s="2120"/>
      <c r="P139" s="2121"/>
      <c r="Q139" s="2124"/>
      <c r="R139" s="2125"/>
      <c r="S139" s="2126">
        <v>1</v>
      </c>
      <c r="T139" s="2127"/>
      <c r="U139" s="2074">
        <v>1</v>
      </c>
      <c r="V139" s="2075"/>
      <c r="W139" s="2075"/>
      <c r="X139" s="2075"/>
      <c r="Y139" s="2075"/>
      <c r="Z139" s="2074">
        <f t="shared" si="33"/>
        <v>6</v>
      </c>
      <c r="AA139" s="2128"/>
      <c r="AB139" s="2129"/>
      <c r="AC139" s="2129"/>
      <c r="AD139" s="2131"/>
      <c r="AE139" s="2131"/>
      <c r="AF139" s="2132"/>
      <c r="AG139" s="754" t="s">
        <v>872</v>
      </c>
      <c r="AH139" s="2158" t="s">
        <v>873</v>
      </c>
      <c r="AI139" s="754" t="s">
        <v>7815</v>
      </c>
      <c r="AJ139" s="2081">
        <v>1</v>
      </c>
      <c r="AK139" s="2082"/>
      <c r="AL139" s="2083" t="s">
        <v>7621</v>
      </c>
      <c r="AM139" s="2083" t="s">
        <v>7621</v>
      </c>
      <c r="AN139" s="2137"/>
      <c r="AO139" s="2137"/>
      <c r="AP139" s="2137"/>
      <c r="AQ139" s="2137"/>
      <c r="AR139" s="2137"/>
      <c r="AS139" s="2138"/>
      <c r="AT139" s="2086"/>
      <c r="AU139" s="2087"/>
      <c r="AV139" s="2139"/>
      <c r="AW139" s="2086"/>
      <c r="AX139" s="2087"/>
      <c r="AY139" s="2139"/>
      <c r="AZ139" s="2086"/>
      <c r="BA139" s="2140"/>
      <c r="BB139" s="2140"/>
      <c r="BC139" s="2137"/>
      <c r="BD139" s="2140"/>
      <c r="BE139" s="2137"/>
      <c r="BF139" s="2137"/>
      <c r="BG139" s="2137"/>
      <c r="BH139" s="2137"/>
      <c r="BI139" s="2137"/>
      <c r="BJ139" s="2137"/>
      <c r="BK139" s="2137"/>
      <c r="BL139" s="2137"/>
      <c r="BM139" s="2138"/>
      <c r="BN139" s="2141">
        <v>2025</v>
      </c>
      <c r="BO139" s="2142">
        <v>400</v>
      </c>
      <c r="BP139" s="2143">
        <v>1220</v>
      </c>
      <c r="BQ139" s="2143"/>
      <c r="BR139" s="2143"/>
      <c r="BS139" s="2156"/>
      <c r="BT139" s="2143">
        <v>-405</v>
      </c>
      <c r="BU139" s="2145">
        <f>SUM(BO139:BR139)+BT139</f>
        <v>1215</v>
      </c>
      <c r="BV139" s="2146"/>
      <c r="BW139" s="2098"/>
      <c r="BX139" s="2098"/>
      <c r="BY139" s="2098"/>
      <c r="BZ139" s="2098"/>
      <c r="CA139" s="914"/>
      <c r="CB139" s="2159" t="s">
        <v>7816</v>
      </c>
      <c r="CC139" s="2147">
        <v>45232</v>
      </c>
      <c r="CD139" s="2148"/>
      <c r="CE139" s="2148"/>
      <c r="CF139" s="2148"/>
      <c r="CG139" s="2148"/>
      <c r="CH139" s="2148"/>
      <c r="CI139" s="2148"/>
      <c r="CJ139" s="2148"/>
      <c r="CK139" s="2148"/>
      <c r="CL139" s="2148"/>
      <c r="CM139" s="2148"/>
      <c r="CN139" s="2148"/>
      <c r="CO139" s="2148"/>
      <c r="CP139" s="2148"/>
      <c r="CQ139" s="2148"/>
      <c r="CR139" s="2148"/>
      <c r="CS139" s="2148"/>
      <c r="CT139" s="2148"/>
      <c r="CU139" s="2148"/>
    </row>
    <row r="140" spans="1:99" s="2100" customFormat="1" ht="20.100000000000001" customHeight="1">
      <c r="A140" s="2160">
        <v>45351</v>
      </c>
      <c r="B140" s="2059" t="s">
        <v>6730</v>
      </c>
      <c r="C140" s="2101" t="s">
        <v>7796</v>
      </c>
      <c r="D140" s="2161" t="s">
        <v>29</v>
      </c>
      <c r="E140" s="2162" t="s">
        <v>852</v>
      </c>
      <c r="F140" s="2162" t="s">
        <v>847</v>
      </c>
      <c r="G140" s="2118">
        <v>1</v>
      </c>
      <c r="H140" s="2119" t="s">
        <v>5417</v>
      </c>
      <c r="I140" s="2118">
        <v>19</v>
      </c>
      <c r="J140" s="2119" t="s">
        <v>5417</v>
      </c>
      <c r="K140" s="2102"/>
      <c r="L140" s="2103"/>
      <c r="M140" s="2104"/>
      <c r="N140" s="2105"/>
      <c r="O140" s="2102"/>
      <c r="P140" s="2103"/>
      <c r="Q140" s="2075"/>
      <c r="R140" s="2106"/>
      <c r="S140" s="2074">
        <v>1</v>
      </c>
      <c r="T140" s="2073"/>
      <c r="U140" s="2074">
        <v>1</v>
      </c>
      <c r="V140" s="2075"/>
      <c r="W140" s="2075"/>
      <c r="X140" s="2075"/>
      <c r="Y140" s="2075"/>
      <c r="Z140" s="2074">
        <f>SUM(Z139+1)</f>
        <v>7</v>
      </c>
      <c r="AA140" s="2074"/>
      <c r="AB140" s="2075"/>
      <c r="AC140" s="2077"/>
      <c r="AD140" s="2107"/>
      <c r="AE140" s="2107"/>
      <c r="AF140" s="2078"/>
      <c r="AG140" s="754" t="s">
        <v>853</v>
      </c>
      <c r="AH140" s="2108" t="s">
        <v>6775</v>
      </c>
      <c r="AI140" s="754" t="s">
        <v>848</v>
      </c>
      <c r="AJ140" s="2081">
        <v>1</v>
      </c>
      <c r="AK140" s="2098"/>
      <c r="AL140" s="2083" t="s">
        <v>7621</v>
      </c>
      <c r="AM140" s="2083" t="s">
        <v>7621</v>
      </c>
      <c r="AN140" s="2084"/>
      <c r="AO140" s="2084"/>
      <c r="AP140" s="2084"/>
      <c r="AQ140" s="2084"/>
      <c r="AR140" s="2084"/>
      <c r="AS140" s="2085"/>
      <c r="AT140" s="2163"/>
      <c r="AU140" s="2087"/>
      <c r="AV140" s="2088"/>
      <c r="AW140" s="2086"/>
      <c r="AX140" s="2164"/>
      <c r="AY140" s="2165"/>
      <c r="AZ140" s="2086"/>
      <c r="BA140" s="2084"/>
      <c r="BB140" s="2084"/>
      <c r="BC140" s="2084"/>
      <c r="BD140" s="2084"/>
      <c r="BE140" s="2084"/>
      <c r="BF140" s="2084"/>
      <c r="BG140" s="2084"/>
      <c r="BH140" s="2084"/>
      <c r="BI140" s="2084"/>
      <c r="BJ140" s="2084"/>
      <c r="BK140" s="2084"/>
      <c r="BL140" s="2084"/>
      <c r="BM140" s="2085"/>
      <c r="BN140" s="2141">
        <v>2025</v>
      </c>
      <c r="BO140" s="2142">
        <v>400</v>
      </c>
      <c r="BP140" s="2143">
        <v>1220</v>
      </c>
      <c r="BQ140" s="2143"/>
      <c r="BR140" s="2143"/>
      <c r="BS140" s="2156"/>
      <c r="BT140" s="2143">
        <v>-405</v>
      </c>
      <c r="BU140" s="2145">
        <f>SUM(BO140:BR140)+BT140</f>
        <v>1215</v>
      </c>
      <c r="BV140" s="2096"/>
      <c r="BW140" s="2098"/>
      <c r="BX140" s="2098"/>
      <c r="BY140" s="2098"/>
      <c r="BZ140" s="2098"/>
      <c r="CA140" s="914"/>
      <c r="CB140" s="2159" t="s">
        <v>7817</v>
      </c>
      <c r="CC140" s="2147">
        <v>45231</v>
      </c>
    </row>
    <row r="141" spans="1:99" s="2100" customFormat="1" ht="20.100000000000001" customHeight="1">
      <c r="A141" s="2160">
        <v>45352</v>
      </c>
      <c r="B141" s="2059" t="s">
        <v>6730</v>
      </c>
      <c r="C141" s="2101" t="s">
        <v>7796</v>
      </c>
      <c r="D141" s="2161" t="s">
        <v>51</v>
      </c>
      <c r="E141" s="2162" t="s">
        <v>2679</v>
      </c>
      <c r="F141" s="2162" t="s">
        <v>7818</v>
      </c>
      <c r="G141" s="2118"/>
      <c r="H141" s="2119">
        <v>1</v>
      </c>
      <c r="I141" s="2118"/>
      <c r="J141" s="2119">
        <v>30</v>
      </c>
      <c r="K141" s="2102"/>
      <c r="L141" s="2103"/>
      <c r="M141" s="2104"/>
      <c r="N141" s="2105"/>
      <c r="O141" s="2102"/>
      <c r="P141" s="2103"/>
      <c r="Q141" s="2075"/>
      <c r="R141" s="2106"/>
      <c r="S141" s="2074">
        <v>1</v>
      </c>
      <c r="T141" s="2073" t="s">
        <v>359</v>
      </c>
      <c r="U141" s="2074"/>
      <c r="V141" s="2075"/>
      <c r="W141" s="2075"/>
      <c r="X141" s="2075"/>
      <c r="Y141" s="2075">
        <v>1</v>
      </c>
      <c r="Z141" s="2074">
        <f t="shared" ref="Z141" si="34">SUM(Z140+1)</f>
        <v>8</v>
      </c>
      <c r="AA141" s="2074"/>
      <c r="AB141" s="2075"/>
      <c r="AC141" s="2077"/>
      <c r="AD141" s="2107"/>
      <c r="AE141" s="2107"/>
      <c r="AF141" s="2078"/>
      <c r="AG141" s="754"/>
      <c r="AH141" s="2108"/>
      <c r="AI141" s="754"/>
      <c r="AJ141" s="2081">
        <v>1</v>
      </c>
      <c r="AK141" s="2098"/>
      <c r="AL141" s="2083" t="s">
        <v>7621</v>
      </c>
      <c r="AM141" s="2083" t="s">
        <v>7621</v>
      </c>
      <c r="AN141" s="2084"/>
      <c r="AO141" s="2084"/>
      <c r="AP141" s="2084"/>
      <c r="AQ141" s="2084"/>
      <c r="AR141" s="2084"/>
      <c r="AS141" s="2085"/>
      <c r="AT141" s="2163"/>
      <c r="AU141" s="2087"/>
      <c r="AV141" s="2088"/>
      <c r="AW141" s="2086"/>
      <c r="AX141" s="2164"/>
      <c r="AY141" s="2165"/>
      <c r="AZ141" s="2086"/>
      <c r="BA141" s="2084"/>
      <c r="BB141" s="2084"/>
      <c r="BC141" s="2084"/>
      <c r="BD141" s="2084"/>
      <c r="BE141" s="2084"/>
      <c r="BF141" s="2084"/>
      <c r="BG141" s="2084"/>
      <c r="BH141" s="2084"/>
      <c r="BI141" s="2084"/>
      <c r="BJ141" s="2084"/>
      <c r="BK141" s="2084"/>
      <c r="BL141" s="2084"/>
      <c r="BM141" s="2085"/>
      <c r="BN141" s="2141">
        <v>1140</v>
      </c>
      <c r="BO141" s="2142">
        <v>1060</v>
      </c>
      <c r="BP141" s="2143">
        <v>0</v>
      </c>
      <c r="BQ141" s="2143">
        <v>0</v>
      </c>
      <c r="BR141" s="2143">
        <v>0</v>
      </c>
      <c r="BS141" s="2166"/>
      <c r="BT141" s="2143">
        <v>-80</v>
      </c>
      <c r="BU141" s="2145">
        <v>1060</v>
      </c>
      <c r="BV141" s="2096"/>
      <c r="BW141" s="2098"/>
      <c r="BX141" s="2098"/>
      <c r="BY141" s="2098"/>
      <c r="BZ141" s="2098"/>
      <c r="CA141" s="914"/>
      <c r="CB141" s="2167" t="s">
        <v>7819</v>
      </c>
      <c r="CC141" s="2147">
        <v>45266</v>
      </c>
    </row>
    <row r="142" spans="1:99" s="2100" customFormat="1" ht="20.100000000000001" customHeight="1">
      <c r="A142" s="2160">
        <v>45369</v>
      </c>
      <c r="B142" s="2059" t="s">
        <v>6730</v>
      </c>
      <c r="C142" s="2101" t="s">
        <v>7807</v>
      </c>
      <c r="D142" s="2161" t="s">
        <v>47</v>
      </c>
      <c r="E142" s="2162" t="s">
        <v>2530</v>
      </c>
      <c r="F142" s="2162" t="s">
        <v>2517</v>
      </c>
      <c r="G142" s="2118"/>
      <c r="H142" s="2119">
        <v>1</v>
      </c>
      <c r="I142" s="2118"/>
      <c r="J142" s="2119">
        <v>65</v>
      </c>
      <c r="K142" s="2102"/>
      <c r="L142" s="2103"/>
      <c r="M142" s="2104"/>
      <c r="N142" s="2105"/>
      <c r="O142" s="2102"/>
      <c r="P142" s="2103"/>
      <c r="Q142" s="2075"/>
      <c r="R142" s="2106"/>
      <c r="S142" s="2074">
        <v>2</v>
      </c>
      <c r="T142" s="2073" t="s">
        <v>1889</v>
      </c>
      <c r="U142" s="2074">
        <v>1</v>
      </c>
      <c r="V142" s="2075"/>
      <c r="W142" s="2075"/>
      <c r="X142" s="2075"/>
      <c r="Y142" s="2075"/>
      <c r="Z142" s="2074">
        <f>SUM(Z141+1)</f>
        <v>9</v>
      </c>
      <c r="AA142" s="2074"/>
      <c r="AB142" s="2075"/>
      <c r="AC142" s="2077"/>
      <c r="AD142" s="2107"/>
      <c r="AE142" s="2107"/>
      <c r="AF142" s="2078"/>
      <c r="AG142" s="754" t="s">
        <v>7820</v>
      </c>
      <c r="AH142" s="2168" t="s">
        <v>2523</v>
      </c>
      <c r="AI142" s="754">
        <v>90663690</v>
      </c>
      <c r="AJ142" s="2081">
        <v>2</v>
      </c>
      <c r="AK142" s="2098"/>
      <c r="AL142" s="2169" t="s">
        <v>7821</v>
      </c>
      <c r="AM142" s="2169" t="s">
        <v>7821</v>
      </c>
      <c r="AN142" s="2084"/>
      <c r="AO142" s="2084"/>
      <c r="AP142" s="2084"/>
      <c r="AQ142" s="2084"/>
      <c r="AR142" s="2084"/>
      <c r="AS142" s="2085"/>
      <c r="AT142" s="2163"/>
      <c r="AU142" s="2170"/>
      <c r="AV142" s="2088"/>
      <c r="AW142" s="2086"/>
      <c r="AX142" s="2164"/>
      <c r="AY142" s="2165"/>
      <c r="AZ142" s="2086"/>
      <c r="BA142" s="2084"/>
      <c r="BB142" s="2084"/>
      <c r="BC142" s="2084"/>
      <c r="BD142" s="2084"/>
      <c r="BE142" s="2084"/>
      <c r="BF142" s="2084"/>
      <c r="BG142" s="2084"/>
      <c r="BH142" s="2084"/>
      <c r="BI142" s="2084"/>
      <c r="BJ142" s="2084"/>
      <c r="BK142" s="2084"/>
      <c r="BL142" s="2084"/>
      <c r="BM142" s="2085"/>
      <c r="BN142" s="2141">
        <v>1380</v>
      </c>
      <c r="BO142" s="2142">
        <v>0</v>
      </c>
      <c r="BP142" s="2143">
        <v>1380</v>
      </c>
      <c r="BQ142" s="2143">
        <v>0</v>
      </c>
      <c r="BR142" s="2143">
        <v>0</v>
      </c>
      <c r="BS142" s="2171" t="s">
        <v>7822</v>
      </c>
      <c r="BT142" s="2143">
        <v>0</v>
      </c>
      <c r="BU142" s="2145">
        <v>1380</v>
      </c>
      <c r="BV142" s="2096"/>
      <c r="BW142" s="2098"/>
      <c r="BX142" s="2098"/>
      <c r="BY142" s="2098"/>
      <c r="BZ142" s="2098"/>
      <c r="CA142" s="914"/>
      <c r="CB142" s="2167" t="s">
        <v>6976</v>
      </c>
      <c r="CC142" s="2147">
        <v>45271</v>
      </c>
    </row>
    <row r="143" spans="1:99" s="2100" customFormat="1" ht="20.100000000000001" customHeight="1">
      <c r="A143" s="2160">
        <v>45371</v>
      </c>
      <c r="B143" s="2059" t="s">
        <v>6730</v>
      </c>
      <c r="C143" s="2101" t="s">
        <v>7094</v>
      </c>
      <c r="D143" s="2161" t="s">
        <v>20</v>
      </c>
      <c r="E143" s="2162" t="s">
        <v>7823</v>
      </c>
      <c r="F143" s="2162" t="s">
        <v>3407</v>
      </c>
      <c r="G143" s="2118"/>
      <c r="H143" s="2119">
        <v>1</v>
      </c>
      <c r="I143" s="2118"/>
      <c r="J143" s="2119">
        <v>200</v>
      </c>
      <c r="K143" s="2102"/>
      <c r="L143" s="2103"/>
      <c r="M143" s="2104"/>
      <c r="N143" s="2105"/>
      <c r="O143" s="2102"/>
      <c r="P143" s="2103"/>
      <c r="Q143" s="2075"/>
      <c r="R143" s="2106"/>
      <c r="S143" s="2074">
        <v>6</v>
      </c>
      <c r="T143" s="2073"/>
      <c r="U143" s="2074">
        <v>1</v>
      </c>
      <c r="V143" s="2075"/>
      <c r="W143" s="2075"/>
      <c r="X143" s="2075"/>
      <c r="Y143" s="2075"/>
      <c r="Z143" s="2074">
        <f t="shared" ref="Z143:Z148" si="35">SUM(Z142+1)</f>
        <v>10</v>
      </c>
      <c r="AA143" s="2074"/>
      <c r="AB143" s="2075"/>
      <c r="AC143" s="2077"/>
      <c r="AD143" s="2107"/>
      <c r="AE143" s="2107"/>
      <c r="AF143" s="2078"/>
      <c r="AG143" s="754"/>
      <c r="AH143" s="2108"/>
      <c r="AI143" s="754"/>
      <c r="AJ143" s="2081">
        <v>5</v>
      </c>
      <c r="AK143" s="2098"/>
      <c r="AL143" s="2169" t="s">
        <v>7824</v>
      </c>
      <c r="AM143" s="595" t="s">
        <v>7798</v>
      </c>
      <c r="AN143" s="2084"/>
      <c r="AO143" s="2084"/>
      <c r="AP143" s="2084"/>
      <c r="AQ143" s="2084"/>
      <c r="AR143" s="2084"/>
      <c r="AS143" s="2085"/>
      <c r="AT143" s="2163"/>
      <c r="AU143" s="2087"/>
      <c r="AV143" s="2088"/>
      <c r="AW143" s="2086"/>
      <c r="AX143" s="2164"/>
      <c r="AY143" s="2165"/>
      <c r="AZ143" s="2086"/>
      <c r="BA143" s="2084"/>
      <c r="BB143" s="2084"/>
      <c r="BC143" s="2084"/>
      <c r="BD143" s="2084"/>
      <c r="BE143" s="2084"/>
      <c r="BF143" s="2084"/>
      <c r="BG143" s="2084"/>
      <c r="BH143" s="2084"/>
      <c r="BI143" s="2084"/>
      <c r="BJ143" s="2084"/>
      <c r="BK143" s="2084"/>
      <c r="BL143" s="2084"/>
      <c r="BM143" s="2085"/>
      <c r="BN143" s="2141">
        <v>2440</v>
      </c>
      <c r="BO143" s="2142">
        <v>320</v>
      </c>
      <c r="BP143" s="2143">
        <v>2040</v>
      </c>
      <c r="BQ143" s="2143">
        <v>0</v>
      </c>
      <c r="BR143" s="2143">
        <v>0</v>
      </c>
      <c r="BS143" s="2159" t="s">
        <v>7825</v>
      </c>
      <c r="BT143" s="2143">
        <v>-80</v>
      </c>
      <c r="BU143" s="2145">
        <v>2360</v>
      </c>
      <c r="BV143" s="2096"/>
      <c r="BW143" s="2098"/>
      <c r="BX143" s="2098"/>
      <c r="BY143" s="2098"/>
      <c r="BZ143" s="2098"/>
      <c r="CA143" s="914"/>
      <c r="CB143" s="2167"/>
      <c r="CC143" s="2147">
        <v>45274</v>
      </c>
    </row>
    <row r="144" spans="1:99" s="2100" customFormat="1" ht="20.100000000000001" customHeight="1">
      <c r="A144" s="2160">
        <v>45377</v>
      </c>
      <c r="B144" s="2059" t="s">
        <v>6730</v>
      </c>
      <c r="C144" s="2101" t="s">
        <v>7796</v>
      </c>
      <c r="D144" s="2161" t="s">
        <v>22</v>
      </c>
      <c r="E144" s="2162" t="s">
        <v>3639</v>
      </c>
      <c r="F144" s="2162" t="s">
        <v>3634</v>
      </c>
      <c r="G144" s="2118">
        <v>1</v>
      </c>
      <c r="H144" s="2119"/>
      <c r="I144" s="2118">
        <v>80</v>
      </c>
      <c r="J144" s="2119"/>
      <c r="K144" s="2102"/>
      <c r="L144" s="2103"/>
      <c r="M144" s="2104"/>
      <c r="N144" s="2105"/>
      <c r="O144" s="2102"/>
      <c r="P144" s="2103"/>
      <c r="Q144" s="2075"/>
      <c r="R144" s="2106"/>
      <c r="S144" s="2074">
        <v>2</v>
      </c>
      <c r="T144" s="2073"/>
      <c r="U144" s="2074">
        <v>1</v>
      </c>
      <c r="V144" s="2075"/>
      <c r="W144" s="2075"/>
      <c r="X144" s="2075"/>
      <c r="Y144" s="2075"/>
      <c r="Z144" s="2074">
        <f t="shared" si="35"/>
        <v>11</v>
      </c>
      <c r="AA144" s="2074"/>
      <c r="AB144" s="2075"/>
      <c r="AC144" s="2077"/>
      <c r="AD144" s="2107"/>
      <c r="AE144" s="2107"/>
      <c r="AF144" s="2078"/>
      <c r="AG144" s="754" t="s">
        <v>7826</v>
      </c>
      <c r="AH144" s="2108" t="s">
        <v>7827</v>
      </c>
      <c r="AI144" s="754" t="s">
        <v>3635</v>
      </c>
      <c r="AJ144" s="2081">
        <v>2</v>
      </c>
      <c r="AK144" s="2098"/>
      <c r="AL144" s="2083" t="s">
        <v>7621</v>
      </c>
      <c r="AM144" s="2083" t="s">
        <v>7621</v>
      </c>
      <c r="AN144" s="2084"/>
      <c r="AO144" s="2084"/>
      <c r="AP144" s="2084"/>
      <c r="AQ144" s="2084"/>
      <c r="AR144" s="2084"/>
      <c r="AS144" s="2085"/>
      <c r="AT144" s="2163"/>
      <c r="AU144" s="2087"/>
      <c r="AV144" s="2088"/>
      <c r="AW144" s="2086"/>
      <c r="AX144" s="2164"/>
      <c r="AY144" s="2165"/>
      <c r="AZ144" s="2086"/>
      <c r="BA144" s="2084"/>
      <c r="BB144" s="2084"/>
      <c r="BC144" s="2084"/>
      <c r="BD144" s="2084"/>
      <c r="BE144" s="2084"/>
      <c r="BF144" s="2084"/>
      <c r="BG144" s="2084"/>
      <c r="BH144" s="2084"/>
      <c r="BI144" s="2084"/>
      <c r="BJ144" s="2084"/>
      <c r="BK144" s="2084"/>
      <c r="BL144" s="2084"/>
      <c r="BM144" s="2085"/>
      <c r="BN144" s="2141">
        <v>2180</v>
      </c>
      <c r="BO144" s="2142">
        <v>320</v>
      </c>
      <c r="BP144" s="2143">
        <f>2180-400</f>
        <v>1780</v>
      </c>
      <c r="BQ144" s="2143"/>
      <c r="BR144" s="2143"/>
      <c r="BS144" s="2156"/>
      <c r="BT144" s="2143">
        <v>-80</v>
      </c>
      <c r="BU144" s="2145">
        <f>SUM(BO144:BP144)</f>
        <v>2100</v>
      </c>
      <c r="BV144" s="2096"/>
      <c r="BW144" s="2098"/>
      <c r="BX144" s="2098"/>
      <c r="BY144" s="2098"/>
      <c r="BZ144" s="2098"/>
      <c r="CA144" s="914"/>
      <c r="CB144" s="2159" t="s">
        <v>7828</v>
      </c>
      <c r="CC144" s="2147">
        <v>45249</v>
      </c>
    </row>
    <row r="145" spans="1:99" s="2100" customFormat="1" ht="20.100000000000001" customHeight="1">
      <c r="A145" s="2160">
        <v>45398</v>
      </c>
      <c r="B145" s="2101" t="s">
        <v>6730</v>
      </c>
      <c r="C145" s="2101" t="s">
        <v>7807</v>
      </c>
      <c r="D145" s="2172" t="s">
        <v>47</v>
      </c>
      <c r="E145" s="2172" t="s">
        <v>2631</v>
      </c>
      <c r="F145" s="2172" t="s">
        <v>2626</v>
      </c>
      <c r="G145" s="2074"/>
      <c r="H145" s="2075">
        <v>1</v>
      </c>
      <c r="I145" s="2074"/>
      <c r="J145" s="2075">
        <v>77</v>
      </c>
      <c r="K145" s="2102"/>
      <c r="L145" s="2103"/>
      <c r="M145" s="2104"/>
      <c r="N145" s="2105"/>
      <c r="O145" s="2102"/>
      <c r="P145" s="2103"/>
      <c r="Q145" s="2075"/>
      <c r="R145" s="2106"/>
      <c r="S145" s="2074">
        <v>2</v>
      </c>
      <c r="T145" s="2081" t="s">
        <v>6763</v>
      </c>
      <c r="U145" s="2074"/>
      <c r="V145" s="2075">
        <v>1</v>
      </c>
      <c r="W145" s="2075"/>
      <c r="X145" s="2075"/>
      <c r="Y145" s="2075"/>
      <c r="Z145" s="2074">
        <f t="shared" si="35"/>
        <v>12</v>
      </c>
      <c r="AA145" s="2074"/>
      <c r="AB145" s="2173"/>
      <c r="AC145" s="2174"/>
      <c r="AD145" s="2175"/>
      <c r="AE145" s="2175"/>
      <c r="AF145" s="2078"/>
      <c r="AG145" s="2133" t="s">
        <v>2632</v>
      </c>
      <c r="AH145" s="2168" t="s">
        <v>2633</v>
      </c>
      <c r="AI145" s="2080">
        <v>414865366</v>
      </c>
      <c r="AJ145" s="2081">
        <v>2</v>
      </c>
      <c r="AK145" s="2082"/>
      <c r="AL145" s="2176" t="s">
        <v>7829</v>
      </c>
      <c r="AM145" s="2176" t="s">
        <v>7829</v>
      </c>
      <c r="AN145" s="2084"/>
      <c r="AO145" s="2084"/>
      <c r="AP145" s="2084"/>
      <c r="AQ145" s="2084"/>
      <c r="AR145" s="2084"/>
      <c r="AS145" s="2085"/>
      <c r="AT145" s="2086"/>
      <c r="AU145" s="2170"/>
      <c r="AV145" s="2088"/>
      <c r="AW145" s="2086"/>
      <c r="AX145" s="2164"/>
      <c r="AY145" s="2165"/>
      <c r="AZ145" s="2086"/>
      <c r="BA145" s="2089"/>
      <c r="BB145" s="2089"/>
      <c r="BC145" s="2084"/>
      <c r="BD145" s="2089"/>
      <c r="BE145" s="2084"/>
      <c r="BF145" s="2084"/>
      <c r="BG145" s="2084"/>
      <c r="BH145" s="2084"/>
      <c r="BI145" s="2084"/>
      <c r="BJ145" s="2084"/>
      <c r="BK145" s="2084"/>
      <c r="BL145" s="2084"/>
      <c r="BM145" s="2085"/>
      <c r="BN145" s="2109">
        <v>1380</v>
      </c>
      <c r="BO145" s="2091">
        <v>0</v>
      </c>
      <c r="BP145" s="2092">
        <v>0</v>
      </c>
      <c r="BQ145" s="2092">
        <v>1380</v>
      </c>
      <c r="BR145" s="2092"/>
      <c r="BS145" s="2177" t="s">
        <v>7830</v>
      </c>
      <c r="BT145" s="2094"/>
      <c r="BU145" s="2095"/>
      <c r="BV145" s="2096"/>
      <c r="BW145" s="2178" t="s">
        <v>6761</v>
      </c>
      <c r="BX145" s="2179"/>
      <c r="BY145" s="2179"/>
      <c r="BZ145" s="2098"/>
      <c r="CA145" s="914"/>
      <c r="CB145" s="914"/>
      <c r="CC145" s="2111">
        <v>45208</v>
      </c>
    </row>
    <row r="146" spans="1:99" s="2100" customFormat="1" ht="20.100000000000001" customHeight="1">
      <c r="A146" s="2180">
        <v>45401</v>
      </c>
      <c r="B146" s="2149" t="s">
        <v>6730</v>
      </c>
      <c r="C146" s="2060" t="s">
        <v>7807</v>
      </c>
      <c r="D146" s="2062" t="s">
        <v>16</v>
      </c>
      <c r="E146" s="2062" t="s">
        <v>3201</v>
      </c>
      <c r="F146" s="2062" t="s">
        <v>7831</v>
      </c>
      <c r="G146" s="2181"/>
      <c r="H146" s="2181">
        <v>1</v>
      </c>
      <c r="I146" s="2181"/>
      <c r="J146" s="2181">
        <v>65</v>
      </c>
      <c r="K146" s="2182"/>
      <c r="L146" s="2182"/>
      <c r="M146" s="2183"/>
      <c r="N146" s="2184"/>
      <c r="O146" s="2182"/>
      <c r="P146" s="2182"/>
      <c r="Q146" s="2185"/>
      <c r="R146" s="2184"/>
      <c r="S146" s="2185">
        <v>2</v>
      </c>
      <c r="T146" s="2186"/>
      <c r="U146" s="2181"/>
      <c r="V146" s="2181"/>
      <c r="W146" s="2181">
        <v>1</v>
      </c>
      <c r="X146" s="2181"/>
      <c r="Y146" s="2181"/>
      <c r="Z146" s="2074">
        <f t="shared" si="35"/>
        <v>13</v>
      </c>
      <c r="AA146" s="2181"/>
      <c r="AB146" s="2181"/>
      <c r="AC146" s="2181"/>
      <c r="AD146" s="2181"/>
      <c r="AE146" s="2181"/>
      <c r="AF146" s="2181"/>
      <c r="AG146" s="2155"/>
      <c r="AH146" s="2187"/>
      <c r="AI146" s="2188"/>
      <c r="AJ146" s="2186">
        <v>2</v>
      </c>
      <c r="AK146" s="2189"/>
      <c r="AL146" s="2083" t="s">
        <v>7832</v>
      </c>
      <c r="AM146" s="2083" t="s">
        <v>7832</v>
      </c>
      <c r="AN146" s="2186"/>
      <c r="AO146" s="2186"/>
      <c r="AP146" s="2186"/>
      <c r="AQ146" s="2186"/>
      <c r="AR146" s="2186"/>
      <c r="AS146" s="2186"/>
      <c r="AT146" s="2190"/>
      <c r="AU146" s="2191"/>
      <c r="AV146" s="2192"/>
      <c r="AW146" s="2190"/>
      <c r="AX146" s="2193"/>
      <c r="AY146" s="2194"/>
      <c r="AZ146" s="2190"/>
      <c r="BA146" s="2186"/>
      <c r="BB146" s="2186"/>
      <c r="BC146" s="2186"/>
      <c r="BD146" s="2186"/>
      <c r="BE146" s="2186"/>
      <c r="BF146" s="2186"/>
      <c r="BG146" s="2186"/>
      <c r="BH146" s="2186"/>
      <c r="BI146" s="2186"/>
      <c r="BJ146" s="2186"/>
      <c r="BK146" s="2186"/>
      <c r="BL146" s="2186"/>
      <c r="BM146" s="2186"/>
      <c r="BN146" s="2195">
        <v>1380</v>
      </c>
      <c r="BO146" s="2196">
        <v>0</v>
      </c>
      <c r="BP146" s="2196">
        <v>0</v>
      </c>
      <c r="BQ146" s="2196">
        <v>1380</v>
      </c>
      <c r="BR146" s="2196">
        <v>0</v>
      </c>
      <c r="BS146" s="2197" t="s">
        <v>7833</v>
      </c>
      <c r="BT146" s="2198">
        <v>0</v>
      </c>
      <c r="BU146" s="2095">
        <v>1380</v>
      </c>
      <c r="BV146" s="2199"/>
      <c r="BW146" s="2200"/>
      <c r="BX146" s="2200"/>
      <c r="BY146" s="2200"/>
      <c r="BZ146" s="2200"/>
      <c r="CA146" s="2201"/>
      <c r="CB146" s="2202"/>
      <c r="CC146" s="2203">
        <v>45261</v>
      </c>
    </row>
    <row r="147" spans="1:99" s="2100" customFormat="1" ht="20.100000000000001" customHeight="1">
      <c r="A147" s="2180">
        <v>45405</v>
      </c>
      <c r="B147" s="2149" t="s">
        <v>6730</v>
      </c>
      <c r="C147" s="2060" t="s">
        <v>7796</v>
      </c>
      <c r="D147" s="2062" t="s">
        <v>3</v>
      </c>
      <c r="E147" s="2062" t="s">
        <v>349</v>
      </c>
      <c r="F147" s="2062" t="s">
        <v>344</v>
      </c>
      <c r="G147" s="2181"/>
      <c r="H147" s="2181">
        <v>1</v>
      </c>
      <c r="I147" s="2181"/>
      <c r="J147" s="2181">
        <v>80</v>
      </c>
      <c r="K147" s="2182"/>
      <c r="L147" s="2182"/>
      <c r="M147" s="2183"/>
      <c r="N147" s="2184"/>
      <c r="O147" s="2182"/>
      <c r="P147" s="2182"/>
      <c r="Q147" s="2185"/>
      <c r="R147" s="2184"/>
      <c r="S147" s="2185">
        <v>2</v>
      </c>
      <c r="T147" s="2186" t="s">
        <v>6763</v>
      </c>
      <c r="U147" s="2181">
        <v>1</v>
      </c>
      <c r="V147" s="2181"/>
      <c r="W147" s="2181"/>
      <c r="X147" s="2181"/>
      <c r="Y147" s="2181"/>
      <c r="Z147" s="2074">
        <f t="shared" si="35"/>
        <v>14</v>
      </c>
      <c r="AA147" s="2181"/>
      <c r="AB147" s="2181"/>
      <c r="AC147" s="2181"/>
      <c r="AD147" s="2181"/>
      <c r="AE147" s="2181"/>
      <c r="AF147" s="2181"/>
      <c r="AG147" s="2155"/>
      <c r="AH147" s="2187"/>
      <c r="AI147" s="2188"/>
      <c r="AJ147" s="2186">
        <v>2</v>
      </c>
      <c r="AK147" s="2189"/>
      <c r="AL147" s="595" t="s">
        <v>7798</v>
      </c>
      <c r="AM147" s="595" t="s">
        <v>7798</v>
      </c>
      <c r="AN147" s="2186"/>
      <c r="AO147" s="2186"/>
      <c r="AP147" s="2186"/>
      <c r="AQ147" s="2186"/>
      <c r="AR147" s="2186"/>
      <c r="AS147" s="2186"/>
      <c r="AT147" s="2190"/>
      <c r="AU147" s="2191"/>
      <c r="AV147" s="2192"/>
      <c r="AW147" s="2190"/>
      <c r="AX147" s="2193"/>
      <c r="AY147" s="2194"/>
      <c r="AZ147" s="2190"/>
      <c r="BA147" s="2186"/>
      <c r="BB147" s="2186"/>
      <c r="BC147" s="2186"/>
      <c r="BD147" s="2186"/>
      <c r="BE147" s="2186"/>
      <c r="BF147" s="2186"/>
      <c r="BG147" s="2186"/>
      <c r="BH147" s="2186"/>
      <c r="BI147" s="2186"/>
      <c r="BJ147" s="2186"/>
      <c r="BK147" s="2186"/>
      <c r="BL147" s="2186"/>
      <c r="BM147" s="2186"/>
      <c r="BN147" s="2195">
        <v>1380</v>
      </c>
      <c r="BO147" s="2196">
        <v>340</v>
      </c>
      <c r="BP147" s="2196">
        <v>0</v>
      </c>
      <c r="BQ147" s="2196">
        <v>980</v>
      </c>
      <c r="BR147" s="2196"/>
      <c r="BS147" s="2204" t="s">
        <v>7834</v>
      </c>
      <c r="BT147" s="2198">
        <v>60</v>
      </c>
      <c r="BU147" s="2095"/>
      <c r="BV147" s="2199"/>
      <c r="BW147" s="2200"/>
      <c r="BX147" s="2200"/>
      <c r="BY147" s="2200"/>
      <c r="BZ147" s="2200"/>
      <c r="CA147" s="2200"/>
      <c r="CB147" s="2202"/>
      <c r="CC147" s="2205">
        <v>45279</v>
      </c>
    </row>
    <row r="148" spans="1:99" s="2100" customFormat="1" ht="20.100000000000001" customHeight="1">
      <c r="A148" s="2180">
        <v>45412</v>
      </c>
      <c r="B148" s="2149" t="s">
        <v>6730</v>
      </c>
      <c r="C148" s="2060" t="s">
        <v>7796</v>
      </c>
      <c r="D148" s="2062" t="s">
        <v>42</v>
      </c>
      <c r="E148" s="2062" t="s">
        <v>4165</v>
      </c>
      <c r="F148" s="2062" t="s">
        <v>4180</v>
      </c>
      <c r="G148" s="2181">
        <v>1</v>
      </c>
      <c r="H148" s="2181"/>
      <c r="I148" s="2181">
        <v>52</v>
      </c>
      <c r="J148" s="2181"/>
      <c r="K148" s="2182"/>
      <c r="L148" s="2182"/>
      <c r="M148" s="2183"/>
      <c r="N148" s="2184"/>
      <c r="O148" s="2182"/>
      <c r="P148" s="2182"/>
      <c r="Q148" s="2185"/>
      <c r="R148" s="2184"/>
      <c r="S148" s="2185">
        <v>2</v>
      </c>
      <c r="T148" s="2186" t="s">
        <v>6763</v>
      </c>
      <c r="U148" s="2181">
        <v>1</v>
      </c>
      <c r="V148" s="2181"/>
      <c r="W148" s="2181"/>
      <c r="X148" s="2181"/>
      <c r="Y148" s="2181"/>
      <c r="Z148" s="2074">
        <f t="shared" si="35"/>
        <v>15</v>
      </c>
      <c r="AA148" s="2181"/>
      <c r="AB148" s="2181"/>
      <c r="AC148" s="2181"/>
      <c r="AD148" s="2181"/>
      <c r="AE148" s="2181"/>
      <c r="AF148" s="2181"/>
      <c r="AG148" s="754" t="s">
        <v>7835</v>
      </c>
      <c r="AH148" s="2206" t="s">
        <v>7836</v>
      </c>
      <c r="AI148" s="754" t="s">
        <v>7837</v>
      </c>
      <c r="AJ148" s="2186">
        <v>2</v>
      </c>
      <c r="AK148" s="2189"/>
      <c r="AL148" s="2169" t="s">
        <v>7838</v>
      </c>
      <c r="AM148" s="2169" t="s">
        <v>7838</v>
      </c>
      <c r="AN148" s="2186"/>
      <c r="AO148" s="2186"/>
      <c r="AP148" s="2186"/>
      <c r="AQ148" s="2186"/>
      <c r="AR148" s="2186"/>
      <c r="AS148" s="2186"/>
      <c r="AT148" s="2190"/>
      <c r="AU148" s="2191"/>
      <c r="AV148" s="2192"/>
      <c r="AW148" s="2190"/>
      <c r="AX148" s="2193"/>
      <c r="AY148" s="2194"/>
      <c r="AZ148" s="2190"/>
      <c r="BA148" s="2186"/>
      <c r="BB148" s="2186"/>
      <c r="BC148" s="2186"/>
      <c r="BD148" s="2186"/>
      <c r="BE148" s="2186"/>
      <c r="BF148" s="2186"/>
      <c r="BG148" s="2186"/>
      <c r="BH148" s="2186"/>
      <c r="BI148" s="2186"/>
      <c r="BJ148" s="2186"/>
      <c r="BK148" s="2186"/>
      <c r="BL148" s="2186"/>
      <c r="BM148" s="2186"/>
      <c r="BN148" s="2195">
        <v>2140</v>
      </c>
      <c r="BO148" s="2196">
        <v>340</v>
      </c>
      <c r="BP148" s="2196"/>
      <c r="BQ148" s="2196">
        <v>1740</v>
      </c>
      <c r="BR148" s="2196"/>
      <c r="BS148" s="2207" t="s">
        <v>7839</v>
      </c>
      <c r="BT148" s="2198">
        <v>60</v>
      </c>
      <c r="BU148" s="2095"/>
      <c r="BV148" s="2199"/>
      <c r="BW148" s="2200"/>
      <c r="BX148" s="2200"/>
      <c r="BY148" s="2200"/>
      <c r="BZ148" s="2200"/>
      <c r="CA148" s="2200"/>
      <c r="CB148" s="2202"/>
      <c r="CC148" s="2205">
        <v>45272</v>
      </c>
    </row>
    <row r="149" spans="1:99" s="2100" customFormat="1" ht="20.100000000000001" customHeight="1">
      <c r="A149" s="2180">
        <v>45413</v>
      </c>
      <c r="B149" s="2149" t="s">
        <v>6730</v>
      </c>
      <c r="C149" s="2060" t="s">
        <v>7796</v>
      </c>
      <c r="D149" s="2062" t="s">
        <v>57</v>
      </c>
      <c r="E149" s="2062" t="s">
        <v>1803</v>
      </c>
      <c r="F149" s="2062" t="s">
        <v>1798</v>
      </c>
      <c r="G149" s="2181">
        <v>1</v>
      </c>
      <c r="H149" s="2181"/>
      <c r="I149" s="2181">
        <v>19</v>
      </c>
      <c r="J149" s="2181"/>
      <c r="K149" s="2182"/>
      <c r="L149" s="2182"/>
      <c r="M149" s="2183"/>
      <c r="N149" s="2184"/>
      <c r="O149" s="2182"/>
      <c r="P149" s="2182"/>
      <c r="Q149" s="2185"/>
      <c r="R149" s="2184"/>
      <c r="S149" s="2185">
        <v>1</v>
      </c>
      <c r="T149" s="2186"/>
      <c r="U149" s="2181">
        <v>1</v>
      </c>
      <c r="V149" s="2181"/>
      <c r="W149" s="2181"/>
      <c r="X149" s="2181"/>
      <c r="Y149" s="2181"/>
      <c r="Z149" s="2074">
        <f>SUM(Z148+1)</f>
        <v>16</v>
      </c>
      <c r="AA149" s="2181"/>
      <c r="AB149" s="2181"/>
      <c r="AC149" s="2181"/>
      <c r="AD149" s="2181"/>
      <c r="AE149" s="2181"/>
      <c r="AF149" s="2181"/>
      <c r="AG149" s="754" t="s">
        <v>1804</v>
      </c>
      <c r="AH149" s="2208" t="s">
        <v>1805</v>
      </c>
      <c r="AI149" s="754" t="s">
        <v>6874</v>
      </c>
      <c r="AJ149" s="2186">
        <v>1</v>
      </c>
      <c r="AK149" s="2189"/>
      <c r="AL149" s="2169" t="s">
        <v>7838</v>
      </c>
      <c r="AM149" s="2169" t="s">
        <v>7838</v>
      </c>
      <c r="AN149" s="2186"/>
      <c r="AO149" s="2186"/>
      <c r="AP149" s="2186"/>
      <c r="AQ149" s="2186"/>
      <c r="AR149" s="2186"/>
      <c r="AS149" s="2186"/>
      <c r="AT149" s="2190"/>
      <c r="AU149" s="2191"/>
      <c r="AV149" s="2192"/>
      <c r="AW149" s="2190"/>
      <c r="AX149" s="2193"/>
      <c r="AY149" s="2194"/>
      <c r="AZ149" s="2190"/>
      <c r="BA149" s="2186"/>
      <c r="BB149" s="2186"/>
      <c r="BC149" s="2186"/>
      <c r="BD149" s="2186"/>
      <c r="BE149" s="2186"/>
      <c r="BF149" s="2186"/>
      <c r="BG149" s="2186"/>
      <c r="BH149" s="2186"/>
      <c r="BI149" s="2186"/>
      <c r="BJ149" s="2186"/>
      <c r="BK149" s="2186"/>
      <c r="BL149" s="2186"/>
      <c r="BM149" s="2186"/>
      <c r="BN149" s="2195">
        <v>2310</v>
      </c>
      <c r="BO149" s="2196">
        <v>340</v>
      </c>
      <c r="BP149" s="2196"/>
      <c r="BQ149" s="2196">
        <v>1910</v>
      </c>
      <c r="BR149" s="2196"/>
      <c r="BS149" s="2207" t="s">
        <v>7839</v>
      </c>
      <c r="BT149" s="2198">
        <v>-60</v>
      </c>
      <c r="BU149" s="2095"/>
      <c r="BV149" s="2199"/>
      <c r="BW149" s="2200"/>
      <c r="BX149" s="2200"/>
      <c r="BY149" s="2200"/>
      <c r="BZ149" s="2200"/>
      <c r="CA149" s="2200"/>
      <c r="CB149" s="2202"/>
      <c r="CC149" s="2205">
        <v>45273</v>
      </c>
    </row>
    <row r="150" spans="1:99" s="2100" customFormat="1" ht="20.100000000000001" customHeight="1">
      <c r="A150" s="2180">
        <v>45418</v>
      </c>
      <c r="B150" s="2149" t="s">
        <v>6730</v>
      </c>
      <c r="C150" s="2060" t="s">
        <v>7807</v>
      </c>
      <c r="D150" s="2062" t="s">
        <v>47</v>
      </c>
      <c r="E150" s="2062" t="s">
        <v>2545</v>
      </c>
      <c r="F150" s="2062" t="s">
        <v>2540</v>
      </c>
      <c r="G150" s="2181"/>
      <c r="H150" s="2181">
        <v>1</v>
      </c>
      <c r="I150" s="2181"/>
      <c r="J150" s="2181">
        <v>22</v>
      </c>
      <c r="K150" s="2182"/>
      <c r="L150" s="2182"/>
      <c r="M150" s="2183"/>
      <c r="N150" s="2184"/>
      <c r="O150" s="2182"/>
      <c r="P150" s="2182"/>
      <c r="Q150" s="2185"/>
      <c r="R150" s="2184"/>
      <c r="S150" s="2185">
        <v>1</v>
      </c>
      <c r="T150" s="2186" t="s">
        <v>1889</v>
      </c>
      <c r="U150" s="2181">
        <v>1</v>
      </c>
      <c r="V150" s="2181"/>
      <c r="W150" s="2181"/>
      <c r="X150" s="2181"/>
      <c r="Y150" s="2181"/>
      <c r="Z150" s="2074">
        <f>SUM(Z149+1)</f>
        <v>17</v>
      </c>
      <c r="AA150" s="2181"/>
      <c r="AB150" s="2181"/>
      <c r="AC150" s="2181"/>
      <c r="AD150" s="2181"/>
      <c r="AE150" s="2181"/>
      <c r="AF150" s="2181"/>
      <c r="AG150" s="2155"/>
      <c r="AH150" s="2187"/>
      <c r="AI150" s="2188"/>
      <c r="AJ150" s="2186">
        <v>1</v>
      </c>
      <c r="AK150" s="2189"/>
      <c r="AL150" s="2083" t="s">
        <v>7832</v>
      </c>
      <c r="AM150" s="2083" t="s">
        <v>7832</v>
      </c>
      <c r="AN150" s="2186"/>
      <c r="AO150" s="2186"/>
      <c r="AP150" s="2186"/>
      <c r="AQ150" s="2186"/>
      <c r="AR150" s="2186"/>
      <c r="AS150" s="2186"/>
      <c r="AT150" s="2190"/>
      <c r="AU150" s="2209"/>
      <c r="AV150" s="2192"/>
      <c r="AW150" s="2190"/>
      <c r="AX150" s="2193"/>
      <c r="AY150" s="2194"/>
      <c r="AZ150" s="2190"/>
      <c r="BA150" s="2186"/>
      <c r="BB150" s="2186"/>
      <c r="BC150" s="2186"/>
      <c r="BD150" s="2186"/>
      <c r="BE150" s="2186"/>
      <c r="BF150" s="2186"/>
      <c r="BG150" s="2186"/>
      <c r="BH150" s="2186"/>
      <c r="BI150" s="2186"/>
      <c r="BJ150" s="2186"/>
      <c r="BK150" s="2186"/>
      <c r="BL150" s="2186"/>
      <c r="BM150" s="2186"/>
      <c r="BN150" s="2195">
        <v>1140</v>
      </c>
      <c r="BO150" s="2196">
        <v>0</v>
      </c>
      <c r="BP150" s="2196">
        <v>1140</v>
      </c>
      <c r="BQ150" s="2196">
        <v>0</v>
      </c>
      <c r="BR150" s="2196">
        <v>0</v>
      </c>
      <c r="BS150" s="2177" t="s">
        <v>7830</v>
      </c>
      <c r="BT150" s="2198">
        <v>0</v>
      </c>
      <c r="BU150" s="2095">
        <v>1140</v>
      </c>
      <c r="BV150" s="2199"/>
      <c r="BW150" s="2200"/>
      <c r="BX150" s="2200"/>
      <c r="BY150" s="2200"/>
      <c r="BZ150" s="2200"/>
      <c r="CA150" s="2200"/>
      <c r="CB150" s="2202"/>
      <c r="CC150" s="2205">
        <v>45261</v>
      </c>
    </row>
    <row r="151" spans="1:99" s="2100" customFormat="1" ht="20.100000000000001" customHeight="1">
      <c r="A151" s="2180">
        <v>45449</v>
      </c>
      <c r="B151" s="2149" t="s">
        <v>6730</v>
      </c>
      <c r="C151" s="2060" t="s">
        <v>7796</v>
      </c>
      <c r="D151" s="2062" t="s">
        <v>23</v>
      </c>
      <c r="E151" s="2210" t="s">
        <v>1106</v>
      </c>
      <c r="F151" s="2210" t="s">
        <v>1237</v>
      </c>
      <c r="G151" s="2181"/>
      <c r="H151" s="2181">
        <v>1</v>
      </c>
      <c r="I151" s="2181"/>
      <c r="J151" s="2181">
        <v>164</v>
      </c>
      <c r="K151" s="2182"/>
      <c r="L151" s="2182"/>
      <c r="M151" s="2183"/>
      <c r="N151" s="2184"/>
      <c r="O151" s="2182"/>
      <c r="P151" s="2182"/>
      <c r="Q151" s="2185"/>
      <c r="R151" s="2184"/>
      <c r="S151" s="2185">
        <v>4</v>
      </c>
      <c r="T151" s="2186" t="s">
        <v>6763</v>
      </c>
      <c r="U151" s="2181">
        <v>1</v>
      </c>
      <c r="V151" s="2181"/>
      <c r="W151" s="2181"/>
      <c r="X151" s="2181"/>
      <c r="Y151" s="2181"/>
      <c r="Z151" s="2074">
        <f>SUM(Z150+1)</f>
        <v>18</v>
      </c>
      <c r="AA151" s="2181"/>
      <c r="AB151" s="2181"/>
      <c r="AC151" s="2181"/>
      <c r="AD151" s="2181"/>
      <c r="AE151" s="2181"/>
      <c r="AF151" s="2181"/>
      <c r="AG151" s="754" t="s">
        <v>1233</v>
      </c>
      <c r="AH151" s="2208" t="s">
        <v>1234</v>
      </c>
      <c r="AI151" s="2211" t="s">
        <v>1229</v>
      </c>
      <c r="AJ151" s="2186">
        <v>4</v>
      </c>
      <c r="AK151" s="2189"/>
      <c r="AL151" s="2169" t="s">
        <v>7838</v>
      </c>
      <c r="AM151" s="2169" t="s">
        <v>7838</v>
      </c>
      <c r="AN151" s="2186"/>
      <c r="AO151" s="2186"/>
      <c r="AP151" s="2186"/>
      <c r="AQ151" s="2186"/>
      <c r="AR151" s="2186"/>
      <c r="AS151" s="2186"/>
      <c r="AT151" s="2190"/>
      <c r="AU151" s="2191"/>
      <c r="AV151" s="2192"/>
      <c r="AW151" s="2190"/>
      <c r="AX151" s="2193"/>
      <c r="AY151" s="2194"/>
      <c r="AZ151" s="2190"/>
      <c r="BA151" s="2186"/>
      <c r="BB151" s="2186"/>
      <c r="BC151" s="2186"/>
      <c r="BD151" s="2186"/>
      <c r="BE151" s="2186"/>
      <c r="BF151" s="2186"/>
      <c r="BG151" s="2186"/>
      <c r="BH151" s="2186"/>
      <c r="BI151" s="2186"/>
      <c r="BJ151" s="2186"/>
      <c r="BK151" s="2186"/>
      <c r="BL151" s="2186"/>
      <c r="BM151" s="2186"/>
      <c r="BN151" s="2195">
        <v>2200</v>
      </c>
      <c r="BO151" s="2196">
        <v>1740</v>
      </c>
      <c r="BP151" s="2196"/>
      <c r="BQ151" s="2196">
        <v>400</v>
      </c>
      <c r="BR151" s="2196"/>
      <c r="BS151" s="2167" t="s">
        <v>7840</v>
      </c>
      <c r="BT151" s="2198">
        <v>60</v>
      </c>
      <c r="BU151" s="2095"/>
      <c r="BV151" s="2199"/>
      <c r="BW151" s="2200"/>
      <c r="BX151" s="2200"/>
      <c r="BY151" s="2200"/>
      <c r="BZ151" s="2200"/>
      <c r="CA151" s="2200"/>
      <c r="CB151" s="2202"/>
      <c r="CC151" s="2205">
        <v>45272</v>
      </c>
    </row>
    <row r="152" spans="1:99" s="2100" customFormat="1" ht="20.100000000000001" customHeight="1">
      <c r="A152" s="2180">
        <v>45449</v>
      </c>
      <c r="B152" s="2149" t="s">
        <v>6730</v>
      </c>
      <c r="C152" s="2060" t="s">
        <v>7796</v>
      </c>
      <c r="D152" s="2062" t="s">
        <v>23</v>
      </c>
      <c r="E152" s="2210" t="s">
        <v>1171</v>
      </c>
      <c r="F152" s="2210" t="s">
        <v>1228</v>
      </c>
      <c r="G152" s="2181"/>
      <c r="H152" s="2181">
        <v>1</v>
      </c>
      <c r="I152" s="2181"/>
      <c r="J152" s="2181">
        <v>171</v>
      </c>
      <c r="K152" s="2182"/>
      <c r="L152" s="2182"/>
      <c r="M152" s="2183"/>
      <c r="N152" s="2184"/>
      <c r="O152" s="2182"/>
      <c r="P152" s="2182"/>
      <c r="Q152" s="2185"/>
      <c r="R152" s="2184"/>
      <c r="S152" s="2185">
        <v>5</v>
      </c>
      <c r="T152" s="2186" t="s">
        <v>6763</v>
      </c>
      <c r="U152" s="2181">
        <v>1</v>
      </c>
      <c r="V152" s="2181"/>
      <c r="W152" s="2181"/>
      <c r="X152" s="2181"/>
      <c r="Y152" s="2181"/>
      <c r="Z152" s="2074">
        <f>SUM(Z151+1)</f>
        <v>19</v>
      </c>
      <c r="AA152" s="2181"/>
      <c r="AB152" s="2181"/>
      <c r="AC152" s="2181"/>
      <c r="AD152" s="2181"/>
      <c r="AE152" s="2181"/>
      <c r="AF152" s="2181"/>
      <c r="AG152" s="754" t="s">
        <v>1233</v>
      </c>
      <c r="AH152" s="2208" t="s">
        <v>1234</v>
      </c>
      <c r="AI152" s="2211" t="s">
        <v>1229</v>
      </c>
      <c r="AJ152" s="2186">
        <v>5</v>
      </c>
      <c r="AK152" s="2189"/>
      <c r="AL152" s="2169" t="s">
        <v>7838</v>
      </c>
      <c r="AM152" s="2169" t="s">
        <v>7838</v>
      </c>
      <c r="AN152" s="2186"/>
      <c r="AO152" s="2186"/>
      <c r="AP152" s="2186"/>
      <c r="AQ152" s="2186"/>
      <c r="AR152" s="2186"/>
      <c r="AS152" s="2186"/>
      <c r="AT152" s="2190"/>
      <c r="AU152" s="2191"/>
      <c r="AV152" s="2192"/>
      <c r="AW152" s="2190"/>
      <c r="AX152" s="2193"/>
      <c r="AY152" s="2194"/>
      <c r="AZ152" s="2190"/>
      <c r="BA152" s="2186"/>
      <c r="BB152" s="2186"/>
      <c r="BC152" s="2186"/>
      <c r="BD152" s="2186"/>
      <c r="BE152" s="2186"/>
      <c r="BF152" s="2186"/>
      <c r="BG152" s="2186"/>
      <c r="BH152" s="2186"/>
      <c r="BI152" s="2186"/>
      <c r="BJ152" s="2186"/>
      <c r="BK152" s="2186"/>
      <c r="BL152" s="2186"/>
      <c r="BM152" s="2186"/>
      <c r="BN152" s="2195">
        <v>2200</v>
      </c>
      <c r="BO152" s="2196">
        <v>1740</v>
      </c>
      <c r="BP152" s="2196"/>
      <c r="BQ152" s="2196">
        <v>400</v>
      </c>
      <c r="BR152" s="2196"/>
      <c r="BS152" s="2167" t="s">
        <v>7840</v>
      </c>
      <c r="BT152" s="2198">
        <v>60</v>
      </c>
      <c r="BU152" s="2095"/>
      <c r="BV152" s="2199"/>
      <c r="BW152" s="2200"/>
      <c r="BX152" s="2200"/>
      <c r="BY152" s="2200"/>
      <c r="BZ152" s="2200"/>
      <c r="CA152" s="2200"/>
      <c r="CB152" s="2202"/>
      <c r="CC152" s="2205">
        <v>45272</v>
      </c>
    </row>
    <row r="153" spans="1:99" s="2100" customFormat="1" ht="20.100000000000001" customHeight="1">
      <c r="A153" s="2180">
        <v>45456</v>
      </c>
      <c r="B153" s="2149" t="s">
        <v>6730</v>
      </c>
      <c r="C153" s="2060" t="s">
        <v>7807</v>
      </c>
      <c r="D153" s="2062" t="s">
        <v>11</v>
      </c>
      <c r="E153" s="2062" t="s">
        <v>633</v>
      </c>
      <c r="F153" s="2062" t="s">
        <v>638</v>
      </c>
      <c r="G153" s="2181"/>
      <c r="H153" s="2181">
        <v>1</v>
      </c>
      <c r="I153" s="2181"/>
      <c r="J153" s="2181">
        <v>180</v>
      </c>
      <c r="K153" s="2182"/>
      <c r="L153" s="2182"/>
      <c r="M153" s="2183"/>
      <c r="N153" s="2184"/>
      <c r="O153" s="2182"/>
      <c r="P153" s="2182"/>
      <c r="Q153" s="2185"/>
      <c r="R153" s="2184"/>
      <c r="S153" s="2185">
        <v>5</v>
      </c>
      <c r="T153" s="2186" t="s">
        <v>6763</v>
      </c>
      <c r="U153" s="2181">
        <v>1</v>
      </c>
      <c r="V153" s="2181"/>
      <c r="W153" s="2181"/>
      <c r="X153" s="2181"/>
      <c r="Y153" s="2181"/>
      <c r="Z153" s="2074">
        <f t="shared" ref="Z153:Z155" si="36">SUM(Z152+1)</f>
        <v>20</v>
      </c>
      <c r="AA153" s="2181"/>
      <c r="AB153" s="2181"/>
      <c r="AC153" s="2181"/>
      <c r="AD153" s="2181"/>
      <c r="AE153" s="2181"/>
      <c r="AF153" s="2181"/>
      <c r="AG153" s="2155" t="s">
        <v>643</v>
      </c>
      <c r="AH153" s="2212" t="s">
        <v>644</v>
      </c>
      <c r="AI153" s="2188"/>
      <c r="AJ153" s="2186">
        <v>5</v>
      </c>
      <c r="AK153" s="2189"/>
      <c r="AL153" s="2176" t="s">
        <v>7821</v>
      </c>
      <c r="AM153" s="2176" t="s">
        <v>7821</v>
      </c>
      <c r="AN153" s="2186"/>
      <c r="AO153" s="2186"/>
      <c r="AP153" s="2186"/>
      <c r="AQ153" s="2186"/>
      <c r="AR153" s="2186"/>
      <c r="AS153" s="2186"/>
      <c r="AT153" s="2190"/>
      <c r="AU153" s="2191"/>
      <c r="AV153" s="2192"/>
      <c r="AW153" s="2190"/>
      <c r="AX153" s="2193"/>
      <c r="AY153" s="2194"/>
      <c r="AZ153" s="2190"/>
      <c r="BA153" s="2186"/>
      <c r="BB153" s="2186"/>
      <c r="BC153" s="2186"/>
      <c r="BD153" s="2186"/>
      <c r="BE153" s="2186"/>
      <c r="BF153" s="2186"/>
      <c r="BG153" s="2186"/>
      <c r="BH153" s="2186"/>
      <c r="BI153" s="2186"/>
      <c r="BJ153" s="2186"/>
      <c r="BK153" s="2186"/>
      <c r="BL153" s="2186"/>
      <c r="BM153" s="2186"/>
      <c r="BN153" s="2195">
        <v>2440</v>
      </c>
      <c r="BO153" s="2196">
        <v>340</v>
      </c>
      <c r="BP153" s="2196">
        <v>0</v>
      </c>
      <c r="BQ153" s="2196">
        <v>2100</v>
      </c>
      <c r="BR153" s="2196"/>
      <c r="BS153" s="2213" t="s">
        <v>7841</v>
      </c>
      <c r="BT153" s="2198">
        <v>77</v>
      </c>
      <c r="BU153" s="2095"/>
      <c r="BV153" s="2199"/>
      <c r="BW153" s="2200"/>
      <c r="BX153" s="2200"/>
      <c r="BY153" s="2200"/>
      <c r="BZ153" s="2200"/>
      <c r="CA153" s="2200"/>
      <c r="CB153" s="2202"/>
      <c r="CC153" s="2205">
        <v>45271</v>
      </c>
    </row>
    <row r="154" spans="1:99" s="2100" customFormat="1" ht="20.100000000000001" customHeight="1">
      <c r="A154" s="2058">
        <v>45457</v>
      </c>
      <c r="B154" s="2059" t="s">
        <v>6730</v>
      </c>
      <c r="C154" s="2060" t="s">
        <v>7796</v>
      </c>
      <c r="D154" s="2061" t="s">
        <v>36</v>
      </c>
      <c r="E154" s="2062" t="s">
        <v>3996</v>
      </c>
      <c r="F154" s="2062" t="s">
        <v>7080</v>
      </c>
      <c r="G154" s="2063"/>
      <c r="H154" s="2064">
        <v>1</v>
      </c>
      <c r="I154" s="2064"/>
      <c r="J154" s="2065">
        <v>150</v>
      </c>
      <c r="K154" s="2066"/>
      <c r="L154" s="2067"/>
      <c r="M154" s="2068"/>
      <c r="N154" s="2069"/>
      <c r="O154" s="2066"/>
      <c r="P154" s="2067"/>
      <c r="Q154" s="2070"/>
      <c r="R154" s="2071"/>
      <c r="S154" s="2072">
        <v>5</v>
      </c>
      <c r="T154" s="2073"/>
      <c r="U154" s="2074"/>
      <c r="V154" s="2075"/>
      <c r="W154" s="2075">
        <v>1</v>
      </c>
      <c r="X154" s="2075"/>
      <c r="Y154" s="2075"/>
      <c r="Z154" s="2074">
        <f t="shared" si="36"/>
        <v>21</v>
      </c>
      <c r="AA154" s="2076"/>
      <c r="AB154" s="2077"/>
      <c r="AC154" s="2077"/>
      <c r="AD154" s="2077"/>
      <c r="AE154" s="2077"/>
      <c r="AF154" s="2078"/>
      <c r="AG154" s="754" t="s">
        <v>4018</v>
      </c>
      <c r="AH154" s="2108" t="s">
        <v>4019</v>
      </c>
      <c r="AI154" s="754" t="s">
        <v>4015</v>
      </c>
      <c r="AJ154" s="2081">
        <v>4</v>
      </c>
      <c r="AK154" s="2082"/>
      <c r="AL154" s="2083" t="s">
        <v>7621</v>
      </c>
      <c r="AM154" s="2083" t="s">
        <v>7621</v>
      </c>
      <c r="AN154" s="2084"/>
      <c r="AO154" s="2084"/>
      <c r="AP154" s="2084"/>
      <c r="AQ154" s="2084"/>
      <c r="AR154" s="2084"/>
      <c r="AS154" s="2085"/>
      <c r="AT154" s="2086"/>
      <c r="AU154" s="2087"/>
      <c r="AV154" s="2088"/>
      <c r="AW154" s="2086"/>
      <c r="AX154" s="2087"/>
      <c r="AY154" s="2088"/>
      <c r="AZ154" s="2086"/>
      <c r="BA154" s="2089"/>
      <c r="BB154" s="2089"/>
      <c r="BC154" s="2084"/>
      <c r="BD154" s="2089"/>
      <c r="BE154" s="2084"/>
      <c r="BF154" s="2084"/>
      <c r="BG154" s="2084"/>
      <c r="BH154" s="2084"/>
      <c r="BI154" s="2084"/>
      <c r="BJ154" s="2084"/>
      <c r="BK154" s="2084"/>
      <c r="BL154" s="2084"/>
      <c r="BM154" s="2085"/>
      <c r="BN154" s="4241">
        <v>3890</v>
      </c>
      <c r="BO154" s="4243">
        <v>0</v>
      </c>
      <c r="BP154" s="4235">
        <v>0</v>
      </c>
      <c r="BQ154" s="4235">
        <v>3890</v>
      </c>
      <c r="BR154" s="4237"/>
      <c r="BS154" s="4229" t="s">
        <v>7842</v>
      </c>
      <c r="BT154" s="4231">
        <v>0</v>
      </c>
      <c r="BU154" s="4233">
        <v>3890</v>
      </c>
      <c r="BV154" s="2096"/>
      <c r="BW154" s="2097"/>
      <c r="BX154" s="2098"/>
      <c r="BY154" s="2098"/>
      <c r="BZ154" s="2098"/>
      <c r="CA154" s="914"/>
      <c r="CB154" s="914"/>
      <c r="CC154" s="2099">
        <v>45259</v>
      </c>
    </row>
    <row r="155" spans="1:99" s="2100" customFormat="1" ht="20.100000000000001" customHeight="1">
      <c r="A155" s="2058">
        <v>45457</v>
      </c>
      <c r="B155" s="2059" t="s">
        <v>6730</v>
      </c>
      <c r="C155" s="2060" t="s">
        <v>7796</v>
      </c>
      <c r="D155" s="2061" t="s">
        <v>36</v>
      </c>
      <c r="E155" s="2062" t="s">
        <v>3996</v>
      </c>
      <c r="F155" s="2062" t="s">
        <v>7087</v>
      </c>
      <c r="G155" s="2063"/>
      <c r="H155" s="2064">
        <v>1</v>
      </c>
      <c r="I155" s="2064"/>
      <c r="J155" s="2065">
        <v>150</v>
      </c>
      <c r="K155" s="2066"/>
      <c r="L155" s="2067"/>
      <c r="M155" s="2068"/>
      <c r="N155" s="2069"/>
      <c r="O155" s="2066"/>
      <c r="P155" s="2067"/>
      <c r="Q155" s="2070"/>
      <c r="R155" s="2071"/>
      <c r="S155" s="2072">
        <v>5</v>
      </c>
      <c r="T155" s="2073"/>
      <c r="U155" s="2074"/>
      <c r="V155" s="2075"/>
      <c r="W155" s="2075">
        <v>1</v>
      </c>
      <c r="X155" s="2075"/>
      <c r="Y155" s="2075"/>
      <c r="Z155" s="2074">
        <f t="shared" si="36"/>
        <v>22</v>
      </c>
      <c r="AA155" s="2076"/>
      <c r="AB155" s="2077"/>
      <c r="AC155" s="2077"/>
      <c r="AD155" s="2077"/>
      <c r="AE155" s="2077"/>
      <c r="AF155" s="2078"/>
      <c r="AG155" s="754" t="s">
        <v>4018</v>
      </c>
      <c r="AH155" s="2108" t="s">
        <v>4019</v>
      </c>
      <c r="AI155" s="754" t="s">
        <v>4015</v>
      </c>
      <c r="AJ155" s="2081">
        <v>4</v>
      </c>
      <c r="AK155" s="2082"/>
      <c r="AL155" s="2083" t="s">
        <v>7621</v>
      </c>
      <c r="AM155" s="2083" t="s">
        <v>7621</v>
      </c>
      <c r="AN155" s="2084"/>
      <c r="AO155" s="2084"/>
      <c r="AP155" s="2084"/>
      <c r="AQ155" s="2084"/>
      <c r="AR155" s="2084"/>
      <c r="AS155" s="2085"/>
      <c r="AT155" s="2086"/>
      <c r="AU155" s="2087"/>
      <c r="AV155" s="2088"/>
      <c r="AW155" s="2086"/>
      <c r="AX155" s="2087"/>
      <c r="AY155" s="2088"/>
      <c r="AZ155" s="2086"/>
      <c r="BA155" s="2089"/>
      <c r="BB155" s="2089"/>
      <c r="BC155" s="2084"/>
      <c r="BD155" s="2089"/>
      <c r="BE155" s="2084"/>
      <c r="BF155" s="2084"/>
      <c r="BG155" s="2084"/>
      <c r="BH155" s="2084"/>
      <c r="BI155" s="2084"/>
      <c r="BJ155" s="2084"/>
      <c r="BK155" s="2084"/>
      <c r="BL155" s="2084"/>
      <c r="BM155" s="2085"/>
      <c r="BN155" s="4242"/>
      <c r="BO155" s="4244"/>
      <c r="BP155" s="4236"/>
      <c r="BQ155" s="4236"/>
      <c r="BR155" s="4238"/>
      <c r="BS155" s="4230"/>
      <c r="BT155" s="4232"/>
      <c r="BU155" s="4234"/>
      <c r="BV155" s="2096"/>
      <c r="BW155" s="2097"/>
      <c r="BX155" s="2098"/>
      <c r="BY155" s="2098"/>
      <c r="BZ155" s="2098"/>
      <c r="CA155" s="914"/>
      <c r="CB155" s="914"/>
      <c r="CC155" s="2099">
        <v>45259</v>
      </c>
    </row>
    <row r="156" spans="1:99" s="2148" customFormat="1" ht="20.100000000000001" customHeight="1">
      <c r="A156" s="2214">
        <v>45467</v>
      </c>
      <c r="B156" s="2059" t="s">
        <v>6730</v>
      </c>
      <c r="C156" s="2060" t="s">
        <v>7807</v>
      </c>
      <c r="D156" s="2215" t="s">
        <v>47</v>
      </c>
      <c r="E156" s="2215" t="s">
        <v>2494</v>
      </c>
      <c r="F156" s="2215" t="s">
        <v>2489</v>
      </c>
      <c r="G156" s="2216"/>
      <c r="H156" s="2217">
        <v>1</v>
      </c>
      <c r="I156" s="2217"/>
      <c r="J156" s="2218">
        <v>250</v>
      </c>
      <c r="K156" s="2219"/>
      <c r="L156" s="2220"/>
      <c r="M156" s="2221"/>
      <c r="N156" s="2222"/>
      <c r="O156" s="2219"/>
      <c r="P156" s="2220"/>
      <c r="Q156" s="2223"/>
      <c r="R156" s="2224"/>
      <c r="S156" s="2126">
        <v>7</v>
      </c>
      <c r="T156" s="2081" t="s">
        <v>6763</v>
      </c>
      <c r="U156" s="2074">
        <v>1</v>
      </c>
      <c r="V156" s="2075"/>
      <c r="W156" s="2075"/>
      <c r="X156" s="2075"/>
      <c r="Y156" s="2075"/>
      <c r="Z156" s="2074">
        <f t="shared" ref="Z156:Z165" si="37">Z155+1</f>
        <v>23</v>
      </c>
      <c r="AA156" s="2076"/>
      <c r="AB156" s="2077"/>
      <c r="AC156" s="2077"/>
      <c r="AD156" s="2078"/>
      <c r="AE156" s="2174"/>
      <c r="AF156" s="2078"/>
      <c r="AG156" s="2133" t="s">
        <v>2495</v>
      </c>
      <c r="AH156" s="2168" t="s">
        <v>2496</v>
      </c>
      <c r="AI156" s="2135" t="s">
        <v>7843</v>
      </c>
      <c r="AJ156" s="2081">
        <v>7</v>
      </c>
      <c r="AK156" s="2082"/>
      <c r="AL156" s="2136" t="s">
        <v>7808</v>
      </c>
      <c r="AM156" s="2136" t="s">
        <v>7808</v>
      </c>
      <c r="AN156" s="2089"/>
      <c r="AO156" s="2089"/>
      <c r="AP156" s="2089"/>
      <c r="AQ156" s="2089"/>
      <c r="AR156" s="2089"/>
      <c r="AS156" s="2085"/>
      <c r="AT156" s="2086"/>
      <c r="AU156" s="2087"/>
      <c r="AV156" s="2088"/>
      <c r="AW156" s="2086"/>
      <c r="AX156" s="2087"/>
      <c r="AY156" s="2088"/>
      <c r="AZ156" s="2086"/>
      <c r="BA156" s="2089"/>
      <c r="BB156" s="2089"/>
      <c r="BC156" s="2084"/>
      <c r="BD156" s="2089"/>
      <c r="BE156" s="2084"/>
      <c r="BF156" s="2084"/>
      <c r="BG156" s="2084"/>
      <c r="BH156" s="2084"/>
      <c r="BI156" s="2084"/>
      <c r="BJ156" s="2084"/>
      <c r="BK156" s="2084"/>
      <c r="BL156" s="2084"/>
      <c r="BM156" s="2085"/>
      <c r="BN156" s="2109">
        <v>2800</v>
      </c>
      <c r="BO156" s="2091"/>
      <c r="BP156" s="2092"/>
      <c r="BQ156" s="2092">
        <v>2800</v>
      </c>
      <c r="BR156" s="2092"/>
      <c r="BS156" s="2225"/>
      <c r="BT156" s="2094"/>
      <c r="BU156" s="2095"/>
      <c r="BV156" s="2096"/>
      <c r="BW156" s="2097" t="s">
        <v>6761</v>
      </c>
      <c r="BX156" s="2098"/>
      <c r="BY156" s="2098"/>
      <c r="BZ156" s="2098"/>
      <c r="CA156" s="914"/>
      <c r="CB156" s="914"/>
      <c r="CC156" s="2226">
        <v>45229</v>
      </c>
      <c r="CD156" s="2100"/>
      <c r="CE156" s="2100"/>
      <c r="CF156" s="2100"/>
      <c r="CG156" s="2100"/>
      <c r="CH156" s="2100"/>
      <c r="CI156" s="2100"/>
      <c r="CJ156" s="2100"/>
      <c r="CK156" s="2100"/>
      <c r="CL156" s="2100"/>
      <c r="CM156" s="2100"/>
      <c r="CN156" s="2100"/>
      <c r="CO156" s="2100"/>
      <c r="CP156" s="2100"/>
      <c r="CQ156" s="2100"/>
      <c r="CR156" s="2100"/>
      <c r="CS156" s="2100"/>
      <c r="CT156" s="2100"/>
      <c r="CU156" s="2100"/>
    </row>
    <row r="157" spans="1:99" s="2100" customFormat="1" ht="20.100000000000001" customHeight="1">
      <c r="A157" s="2058">
        <v>45468</v>
      </c>
      <c r="B157" s="2059" t="s">
        <v>6730</v>
      </c>
      <c r="C157" s="2060" t="s">
        <v>7807</v>
      </c>
      <c r="D157" s="2227" t="s">
        <v>7844</v>
      </c>
      <c r="E157" s="2062" t="s">
        <v>2701</v>
      </c>
      <c r="F157" s="2062" t="s">
        <v>2696</v>
      </c>
      <c r="G157" s="2063" t="s">
        <v>5417</v>
      </c>
      <c r="H157" s="2064">
        <v>1</v>
      </c>
      <c r="I157" s="2064" t="s">
        <v>5417</v>
      </c>
      <c r="J157" s="2065">
        <v>140</v>
      </c>
      <c r="K157" s="2066"/>
      <c r="L157" s="2067"/>
      <c r="M157" s="2068"/>
      <c r="N157" s="2069"/>
      <c r="O157" s="2066"/>
      <c r="P157" s="2067"/>
      <c r="Q157" s="2070"/>
      <c r="R157" s="2071"/>
      <c r="S157" s="2072">
        <v>4</v>
      </c>
      <c r="T157" s="2073"/>
      <c r="U157" s="2074"/>
      <c r="V157" s="2075"/>
      <c r="W157" s="2075">
        <v>1</v>
      </c>
      <c r="X157" s="2075"/>
      <c r="Y157" s="2075"/>
      <c r="Z157" s="2074">
        <f t="shared" si="37"/>
        <v>24</v>
      </c>
      <c r="AA157" s="2076"/>
      <c r="AB157" s="2077"/>
      <c r="AC157" s="2077"/>
      <c r="AD157" s="2078"/>
      <c r="AE157" s="2077"/>
      <c r="AF157" s="2078"/>
      <c r="AG157" s="2133" t="s">
        <v>7845</v>
      </c>
      <c r="AH157" s="2168" t="s">
        <v>7846</v>
      </c>
      <c r="AI157" s="2135">
        <v>95817711</v>
      </c>
      <c r="AJ157" s="2081">
        <v>4</v>
      </c>
      <c r="AK157" s="2082"/>
      <c r="AL157" s="2136" t="s">
        <v>7808</v>
      </c>
      <c r="AM157" s="2136" t="s">
        <v>7808</v>
      </c>
      <c r="AN157" s="2084"/>
      <c r="AO157" s="2084"/>
      <c r="AP157" s="2084"/>
      <c r="AQ157" s="2084"/>
      <c r="AR157" s="2084"/>
      <c r="AS157" s="2085"/>
      <c r="AT157" s="2086"/>
      <c r="AU157" s="2228"/>
      <c r="AV157" s="2229"/>
      <c r="AW157" s="2086"/>
      <c r="AX157" s="2087"/>
      <c r="AY157" s="2088"/>
      <c r="AZ157" s="2086"/>
      <c r="BA157" s="2089"/>
      <c r="BB157" s="2089"/>
      <c r="BC157" s="2084"/>
      <c r="BD157" s="2089"/>
      <c r="BE157" s="2084"/>
      <c r="BF157" s="2084"/>
      <c r="BG157" s="2084"/>
      <c r="BH157" s="2084"/>
      <c r="BI157" s="2084"/>
      <c r="BJ157" s="2084"/>
      <c r="BK157" s="2084"/>
      <c r="BL157" s="2084"/>
      <c r="BM157" s="2085"/>
      <c r="BN157" s="2090">
        <v>2040</v>
      </c>
      <c r="BO157" s="2091">
        <v>1980</v>
      </c>
      <c r="BP157" s="2092">
        <v>0</v>
      </c>
      <c r="BQ157" s="2092"/>
      <c r="BR157" s="2092"/>
      <c r="BS157" s="2093" t="s">
        <v>7847</v>
      </c>
      <c r="BT157" s="2094">
        <v>-60</v>
      </c>
      <c r="BU157" s="2095">
        <f>SUM(BO157+BP157)</f>
        <v>1980</v>
      </c>
      <c r="BV157" s="2096"/>
      <c r="BW157" s="2098"/>
      <c r="BX157" s="2098"/>
      <c r="BY157" s="2098"/>
      <c r="BZ157" s="2098"/>
      <c r="CA157" s="914"/>
      <c r="CB157" s="914"/>
      <c r="CC157" s="2230">
        <v>45243</v>
      </c>
    </row>
    <row r="158" spans="1:99" s="2100" customFormat="1" ht="20.100000000000001" customHeight="1">
      <c r="A158" s="2214">
        <v>45491</v>
      </c>
      <c r="B158" s="2059" t="s">
        <v>6730</v>
      </c>
      <c r="C158" s="2101" t="s">
        <v>7796</v>
      </c>
      <c r="D158" s="2215" t="s">
        <v>31</v>
      </c>
      <c r="E158" s="2215" t="s">
        <v>31</v>
      </c>
      <c r="F158" s="2215" t="s">
        <v>1618</v>
      </c>
      <c r="G158" s="2216"/>
      <c r="H158" s="2217">
        <v>1</v>
      </c>
      <c r="I158" s="2217"/>
      <c r="J158" s="2218">
        <v>150</v>
      </c>
      <c r="K158" s="2219"/>
      <c r="L158" s="2220"/>
      <c r="M158" s="2221"/>
      <c r="N158" s="2222"/>
      <c r="O158" s="2219"/>
      <c r="P158" s="2220"/>
      <c r="Q158" s="2223"/>
      <c r="R158" s="2224"/>
      <c r="S158" s="2126">
        <v>4</v>
      </c>
      <c r="T158" s="2081" t="s">
        <v>6763</v>
      </c>
      <c r="U158" s="2074">
        <v>1</v>
      </c>
      <c r="V158" s="2075"/>
      <c r="W158" s="2075"/>
      <c r="X158" s="2075"/>
      <c r="Y158" s="2075"/>
      <c r="Z158" s="2074">
        <f t="shared" si="37"/>
        <v>25</v>
      </c>
      <c r="AA158" s="2076"/>
      <c r="AB158" s="2077"/>
      <c r="AC158" s="2077"/>
      <c r="AD158" s="2078"/>
      <c r="AE158" s="2077"/>
      <c r="AF158" s="2078"/>
      <c r="AG158" s="754" t="s">
        <v>1624</v>
      </c>
      <c r="AH158" s="2108" t="s">
        <v>1625</v>
      </c>
      <c r="AI158" s="754" t="s">
        <v>7848</v>
      </c>
      <c r="AJ158" s="2081">
        <v>4</v>
      </c>
      <c r="AK158" s="2082"/>
      <c r="AL158" s="2083" t="s">
        <v>7621</v>
      </c>
      <c r="AM158" s="2083" t="s">
        <v>7621</v>
      </c>
      <c r="AN158" s="2084"/>
      <c r="AO158" s="2084"/>
      <c r="AP158" s="2084"/>
      <c r="AQ158" s="2084"/>
      <c r="AR158" s="2084"/>
      <c r="AS158" s="2085"/>
      <c r="AT158" s="2086"/>
      <c r="AU158" s="2087"/>
      <c r="AV158" s="2088"/>
      <c r="AW158" s="2086"/>
      <c r="AX158" s="2087"/>
      <c r="AY158" s="2088"/>
      <c r="AZ158" s="2086"/>
      <c r="BA158" s="2089"/>
      <c r="BB158" s="2089"/>
      <c r="BC158" s="2084"/>
      <c r="BD158" s="2089"/>
      <c r="BE158" s="2084"/>
      <c r="BF158" s="2084"/>
      <c r="BG158" s="2084"/>
      <c r="BH158" s="2084"/>
      <c r="BI158" s="2084"/>
      <c r="BJ158" s="2084"/>
      <c r="BK158" s="2084"/>
      <c r="BL158" s="2084"/>
      <c r="BM158" s="2085"/>
      <c r="BN158" s="2109">
        <v>2040</v>
      </c>
      <c r="BO158" s="2091"/>
      <c r="BP158" s="2092"/>
      <c r="BQ158" s="2092">
        <v>2040</v>
      </c>
      <c r="BR158" s="2092"/>
      <c r="BS158" s="2225"/>
      <c r="BT158" s="2094"/>
      <c r="BU158" s="2095"/>
      <c r="BV158" s="2096"/>
      <c r="BW158" s="2098"/>
      <c r="BX158" s="2098"/>
      <c r="BY158" s="2098"/>
      <c r="BZ158" s="2098"/>
      <c r="CA158" s="914"/>
      <c r="CB158" s="914"/>
      <c r="CC158" s="2226">
        <v>45229</v>
      </c>
    </row>
    <row r="159" spans="1:99" s="2100" customFormat="1" ht="20.100000000000001" customHeight="1">
      <c r="A159" s="2214">
        <v>45497</v>
      </c>
      <c r="B159" s="2059" t="s">
        <v>6730</v>
      </c>
      <c r="C159" s="2151" t="s">
        <v>7796</v>
      </c>
      <c r="D159" s="2215" t="s">
        <v>36</v>
      </c>
      <c r="E159" s="2215" t="s">
        <v>4010</v>
      </c>
      <c r="F159" s="2215" t="s">
        <v>4023</v>
      </c>
      <c r="G159" s="2216"/>
      <c r="H159" s="2217">
        <v>1</v>
      </c>
      <c r="I159" s="2217"/>
      <c r="J159" s="2218">
        <v>150</v>
      </c>
      <c r="K159" s="2219"/>
      <c r="L159" s="2220"/>
      <c r="M159" s="2221"/>
      <c r="N159" s="2222"/>
      <c r="O159" s="2219"/>
      <c r="P159" s="2220"/>
      <c r="Q159" s="2223"/>
      <c r="R159" s="2224"/>
      <c r="S159" s="2126">
        <v>4</v>
      </c>
      <c r="T159" s="2081"/>
      <c r="U159" s="2074"/>
      <c r="V159" s="2075">
        <v>1</v>
      </c>
      <c r="W159" s="2075"/>
      <c r="X159" s="2075"/>
      <c r="Y159" s="2075"/>
      <c r="Z159" s="2074">
        <f t="shared" si="37"/>
        <v>26</v>
      </c>
      <c r="AA159" s="2076"/>
      <c r="AB159" s="2077"/>
      <c r="AC159" s="2077"/>
      <c r="AD159" s="2078"/>
      <c r="AE159" s="2077"/>
      <c r="AF159" s="2078"/>
      <c r="AG159" s="754" t="s">
        <v>4028</v>
      </c>
      <c r="AH159" s="2108" t="s">
        <v>4029</v>
      </c>
      <c r="AI159" s="754" t="s">
        <v>7252</v>
      </c>
      <c r="AJ159" s="2081">
        <v>4</v>
      </c>
      <c r="AK159" s="2082"/>
      <c r="AL159" s="2083" t="s">
        <v>7621</v>
      </c>
      <c r="AM159" s="2083" t="s">
        <v>7621</v>
      </c>
      <c r="AN159" s="2084"/>
      <c r="AO159" s="2084"/>
      <c r="AP159" s="2084"/>
      <c r="AQ159" s="2084"/>
      <c r="AR159" s="2084"/>
      <c r="AS159" s="2085"/>
      <c r="AT159" s="2086"/>
      <c r="AU159" s="2087"/>
      <c r="AV159" s="2088"/>
      <c r="AW159" s="2086"/>
      <c r="AX159" s="2087"/>
      <c r="AY159" s="2088"/>
      <c r="AZ159" s="2086"/>
      <c r="BA159" s="2089"/>
      <c r="BB159" s="2089"/>
      <c r="BC159" s="2084"/>
      <c r="BD159" s="2089"/>
      <c r="BE159" s="2084"/>
      <c r="BF159" s="2084"/>
      <c r="BG159" s="2084"/>
      <c r="BH159" s="2084"/>
      <c r="BI159" s="2084"/>
      <c r="BJ159" s="2084"/>
      <c r="BK159" s="2084"/>
      <c r="BL159" s="2084"/>
      <c r="BM159" s="2085"/>
      <c r="BN159" s="2109">
        <v>1920</v>
      </c>
      <c r="BO159" s="2091">
        <v>0</v>
      </c>
      <c r="BP159" s="2092">
        <v>1920</v>
      </c>
      <c r="BQ159" s="2092">
        <v>0</v>
      </c>
      <c r="BR159" s="2092">
        <v>0</v>
      </c>
      <c r="BS159" s="2100" t="s">
        <v>7849</v>
      </c>
      <c r="BT159" s="2094">
        <v>0</v>
      </c>
      <c r="BU159" s="2095">
        <v>1920</v>
      </c>
      <c r="BV159" s="2096"/>
      <c r="BW159" s="2098"/>
      <c r="BX159" s="2098"/>
      <c r="BY159" s="2098"/>
      <c r="BZ159" s="2098"/>
      <c r="CA159" s="914"/>
      <c r="CB159" s="2166" t="s">
        <v>7850</v>
      </c>
      <c r="CC159" s="2226">
        <v>45266</v>
      </c>
    </row>
    <row r="160" spans="1:99" s="2100" customFormat="1" ht="20.100000000000001" customHeight="1">
      <c r="A160" s="2214">
        <v>45509</v>
      </c>
      <c r="B160" s="2059" t="s">
        <v>6730</v>
      </c>
      <c r="C160" s="2151" t="s">
        <v>7796</v>
      </c>
      <c r="D160" s="2215" t="s">
        <v>36</v>
      </c>
      <c r="E160" s="2215" t="s">
        <v>4073</v>
      </c>
      <c r="F160" s="2215" t="s">
        <v>4068</v>
      </c>
      <c r="G160" s="2216"/>
      <c r="H160" s="2217">
        <v>1</v>
      </c>
      <c r="I160" s="2217"/>
      <c r="J160" s="2218">
        <v>80</v>
      </c>
      <c r="K160" s="2219"/>
      <c r="L160" s="2220"/>
      <c r="M160" s="2221"/>
      <c r="N160" s="2222"/>
      <c r="O160" s="2219"/>
      <c r="P160" s="2220"/>
      <c r="Q160" s="2223"/>
      <c r="R160" s="2224"/>
      <c r="S160" s="2126">
        <v>2</v>
      </c>
      <c r="T160" s="2081"/>
      <c r="U160" s="2074">
        <v>1</v>
      </c>
      <c r="V160" s="2075"/>
      <c r="W160" s="2075"/>
      <c r="X160" s="2075"/>
      <c r="Y160" s="2075"/>
      <c r="Z160" s="2074">
        <f t="shared" si="37"/>
        <v>27</v>
      </c>
      <c r="AA160" s="2076"/>
      <c r="AB160" s="2077"/>
      <c r="AC160" s="2077"/>
      <c r="AD160" s="2078"/>
      <c r="AE160" s="2077"/>
      <c r="AF160" s="2078"/>
      <c r="AG160" s="754" t="s">
        <v>7851</v>
      </c>
      <c r="AH160" s="2108" t="s">
        <v>7852</v>
      </c>
      <c r="AI160" s="754" t="s">
        <v>7444</v>
      </c>
      <c r="AJ160" s="2081">
        <v>2</v>
      </c>
      <c r="AK160" s="2082"/>
      <c r="AL160" s="2083" t="s">
        <v>7621</v>
      </c>
      <c r="AM160" s="2083" t="s">
        <v>7621</v>
      </c>
      <c r="AN160" s="2084"/>
      <c r="AO160" s="2084"/>
      <c r="AP160" s="2084"/>
      <c r="AQ160" s="2084"/>
      <c r="AR160" s="2084"/>
      <c r="AS160" s="2085"/>
      <c r="AT160" s="2086"/>
      <c r="AU160" s="2087"/>
      <c r="AV160" s="2088"/>
      <c r="AW160" s="2086"/>
      <c r="AX160" s="2087"/>
      <c r="AY160" s="2088"/>
      <c r="AZ160" s="2086"/>
      <c r="BA160" s="2089"/>
      <c r="BB160" s="2089"/>
      <c r="BC160" s="2084"/>
      <c r="BD160" s="2089"/>
      <c r="BE160" s="2084"/>
      <c r="BF160" s="2084"/>
      <c r="BG160" s="2084"/>
      <c r="BH160" s="2084"/>
      <c r="BI160" s="2084"/>
      <c r="BJ160" s="2084"/>
      <c r="BK160" s="2084"/>
      <c r="BL160" s="2084"/>
      <c r="BM160" s="2085"/>
      <c r="BN160" s="2109">
        <v>1380</v>
      </c>
      <c r="BO160" s="2091">
        <v>0</v>
      </c>
      <c r="BP160" s="2092">
        <v>0</v>
      </c>
      <c r="BQ160" s="2092">
        <v>1380</v>
      </c>
      <c r="BR160" s="2092">
        <v>0</v>
      </c>
      <c r="BS160" s="2100" t="s">
        <v>7853</v>
      </c>
      <c r="BT160" s="2094">
        <v>0</v>
      </c>
      <c r="BU160" s="2095">
        <v>1380</v>
      </c>
      <c r="BV160" s="2096"/>
      <c r="BW160" s="2098"/>
      <c r="BX160" s="2098"/>
      <c r="BY160" s="2098"/>
      <c r="BZ160" s="2098"/>
      <c r="CA160" s="914"/>
      <c r="CB160" s="2231"/>
      <c r="CC160" s="2226">
        <v>45264</v>
      </c>
    </row>
    <row r="161" spans="1:83" s="2100" customFormat="1" ht="20.100000000000001" customHeight="1">
      <c r="A161" s="2058">
        <v>45513</v>
      </c>
      <c r="B161" s="2059" t="s">
        <v>6730</v>
      </c>
      <c r="C161" s="2060" t="s">
        <v>7807</v>
      </c>
      <c r="D161" s="2061" t="s">
        <v>47</v>
      </c>
      <c r="E161" s="2062" t="s">
        <v>2471</v>
      </c>
      <c r="F161" s="2062" t="s">
        <v>2575</v>
      </c>
      <c r="G161" s="2063" t="s">
        <v>5417</v>
      </c>
      <c r="H161" s="2064">
        <v>1</v>
      </c>
      <c r="I161" s="2064" t="s">
        <v>5417</v>
      </c>
      <c r="J161" s="2065">
        <v>273</v>
      </c>
      <c r="K161" s="2066"/>
      <c r="L161" s="2067"/>
      <c r="M161" s="2068"/>
      <c r="N161" s="2069"/>
      <c r="O161" s="2066"/>
      <c r="P161" s="2067"/>
      <c r="Q161" s="2070"/>
      <c r="R161" s="2071"/>
      <c r="S161" s="2072">
        <v>8</v>
      </c>
      <c r="T161" s="2073"/>
      <c r="U161" s="2074"/>
      <c r="V161" s="2075"/>
      <c r="W161" s="2075">
        <v>1</v>
      </c>
      <c r="X161" s="2075"/>
      <c r="Y161" s="2075"/>
      <c r="Z161" s="2074">
        <f t="shared" si="37"/>
        <v>28</v>
      </c>
      <c r="AA161" s="2076"/>
      <c r="AB161" s="2077"/>
      <c r="AC161" s="2077"/>
      <c r="AD161" s="2077"/>
      <c r="AE161" s="2077"/>
      <c r="AF161" s="2078"/>
      <c r="AG161" s="2133" t="s">
        <v>7854</v>
      </c>
      <c r="AH161" s="2168" t="s">
        <v>7855</v>
      </c>
      <c r="AI161" s="2080">
        <v>431040816</v>
      </c>
      <c r="AJ161" s="2081">
        <v>7</v>
      </c>
      <c r="AK161" s="2082"/>
      <c r="AL161" s="2176" t="s">
        <v>7856</v>
      </c>
      <c r="AM161" s="2176" t="s">
        <v>7856</v>
      </c>
      <c r="AN161" s="2084"/>
      <c r="AO161" s="2084"/>
      <c r="AP161" s="2084"/>
      <c r="AQ161" s="2084"/>
      <c r="AR161" s="2084"/>
      <c r="AS161" s="2085"/>
      <c r="AT161" s="2086"/>
      <c r="AU161" s="2170"/>
      <c r="AV161" s="2229"/>
      <c r="AW161" s="2086"/>
      <c r="AX161" s="2087"/>
      <c r="AY161" s="2088"/>
      <c r="AZ161" s="2086"/>
      <c r="BA161" s="2089"/>
      <c r="BB161" s="2089"/>
      <c r="BC161" s="2084"/>
      <c r="BD161" s="2089"/>
      <c r="BE161" s="2084"/>
      <c r="BF161" s="2084"/>
      <c r="BG161" s="2084"/>
      <c r="BH161" s="2084"/>
      <c r="BI161" s="2084"/>
      <c r="BJ161" s="2084"/>
      <c r="BK161" s="2084"/>
      <c r="BL161" s="2084"/>
      <c r="BM161" s="2085"/>
      <c r="BN161" s="2090">
        <v>2920</v>
      </c>
      <c r="BO161" s="2091">
        <v>0</v>
      </c>
      <c r="BP161" s="2092">
        <v>2920</v>
      </c>
      <c r="BQ161" s="2092"/>
      <c r="BR161" s="2092"/>
      <c r="BS161" s="2093" t="s">
        <v>7857</v>
      </c>
      <c r="BT161" s="2094"/>
      <c r="BU161" s="2095">
        <f>SUM(BO161+BP161)</f>
        <v>2920</v>
      </c>
      <c r="BV161" s="2096"/>
      <c r="BW161" s="2097" t="s">
        <v>6761</v>
      </c>
      <c r="BX161" s="2098"/>
      <c r="BY161" s="2098"/>
      <c r="BZ161" s="2098"/>
      <c r="CA161" s="914"/>
      <c r="CB161" s="914"/>
      <c r="CC161" s="2230">
        <v>45244</v>
      </c>
    </row>
    <row r="162" spans="1:83" s="2100" customFormat="1" ht="20.100000000000001" customHeight="1">
      <c r="A162" s="2058">
        <v>45520</v>
      </c>
      <c r="B162" s="2059" t="s">
        <v>6730</v>
      </c>
      <c r="C162" s="2060" t="s">
        <v>7807</v>
      </c>
      <c r="D162" s="2061" t="s">
        <v>47</v>
      </c>
      <c r="E162" s="2062" t="s">
        <v>2604</v>
      </c>
      <c r="F162" s="2062" t="s">
        <v>7755</v>
      </c>
      <c r="G162" s="2063"/>
      <c r="H162" s="2064">
        <v>1</v>
      </c>
      <c r="I162" s="2064"/>
      <c r="J162" s="2065">
        <v>95</v>
      </c>
      <c r="K162" s="2066"/>
      <c r="L162" s="2067"/>
      <c r="M162" s="2068"/>
      <c r="N162" s="2069"/>
      <c r="O162" s="2066"/>
      <c r="P162" s="2067"/>
      <c r="Q162" s="2070"/>
      <c r="R162" s="2071"/>
      <c r="S162" s="2072">
        <v>3</v>
      </c>
      <c r="T162" s="2073" t="s">
        <v>6763</v>
      </c>
      <c r="U162" s="2074">
        <v>1</v>
      </c>
      <c r="V162" s="2075"/>
      <c r="W162" s="2075"/>
      <c r="X162" s="2075"/>
      <c r="Y162" s="2075"/>
      <c r="Z162" s="2074">
        <f t="shared" si="37"/>
        <v>29</v>
      </c>
      <c r="AA162" s="2076"/>
      <c r="AB162" s="2077"/>
      <c r="AC162" s="2077"/>
      <c r="AD162" s="2077"/>
      <c r="AE162" s="2077"/>
      <c r="AF162" s="2078"/>
      <c r="AG162" s="2133" t="s">
        <v>7858</v>
      </c>
      <c r="AH162" s="2232" t="s">
        <v>7859</v>
      </c>
      <c r="AI162" s="2080">
        <v>97440500</v>
      </c>
      <c r="AJ162" s="2081">
        <v>3</v>
      </c>
      <c r="AK162" s="2233"/>
      <c r="AL162" s="2176" t="s">
        <v>7821</v>
      </c>
      <c r="AM162" s="2176" t="s">
        <v>7821</v>
      </c>
      <c r="AN162" s="2084"/>
      <c r="AO162" s="2084"/>
      <c r="AP162" s="2084"/>
      <c r="AQ162" s="2084"/>
      <c r="AR162" s="2084"/>
      <c r="AS162" s="2085"/>
      <c r="AT162" s="2086"/>
      <c r="AU162" s="2234"/>
      <c r="AV162" s="2235"/>
      <c r="AW162" s="2086"/>
      <c r="AX162" s="2236"/>
      <c r="AY162" s="2235"/>
      <c r="AZ162" s="2086"/>
      <c r="BA162" s="2089"/>
      <c r="BB162" s="2089"/>
      <c r="BC162" s="2084"/>
      <c r="BD162" s="2089"/>
      <c r="BE162" s="2084"/>
      <c r="BF162" s="2084"/>
      <c r="BG162" s="2084"/>
      <c r="BH162" s="2084"/>
      <c r="BI162" s="2084"/>
      <c r="BJ162" s="2084"/>
      <c r="BK162" s="2084"/>
      <c r="BL162" s="2084"/>
      <c r="BM162" s="2085"/>
      <c r="BN162" s="2237">
        <v>1620</v>
      </c>
      <c r="BO162" s="2238">
        <v>0</v>
      </c>
      <c r="BP162" s="2239">
        <v>1620</v>
      </c>
      <c r="BQ162" s="2239">
        <v>0</v>
      </c>
      <c r="BR162" s="2239">
        <v>0</v>
      </c>
      <c r="BS162" s="2093" t="s">
        <v>7860</v>
      </c>
      <c r="BT162" s="1230"/>
      <c r="BU162" s="2240">
        <v>1620</v>
      </c>
      <c r="BV162" s="2241"/>
      <c r="BW162" s="2097"/>
      <c r="BX162" s="2098"/>
      <c r="BY162" s="2098"/>
      <c r="BZ162" s="2098"/>
      <c r="CA162" s="914"/>
      <c r="CB162" s="2242" t="s">
        <v>7861</v>
      </c>
      <c r="CC162" s="2099">
        <v>45271</v>
      </c>
    </row>
    <row r="163" spans="1:83" s="2100" customFormat="1" ht="20.100000000000001" customHeight="1">
      <c r="A163" s="2058">
        <v>45527</v>
      </c>
      <c r="B163" s="2059" t="s">
        <v>6730</v>
      </c>
      <c r="C163" s="2060" t="s">
        <v>7807</v>
      </c>
      <c r="D163" s="2061" t="s">
        <v>47</v>
      </c>
      <c r="E163" s="2062" t="s">
        <v>2604</v>
      </c>
      <c r="F163" s="2062" t="s">
        <v>2599</v>
      </c>
      <c r="G163" s="2063"/>
      <c r="H163" s="2064">
        <v>1</v>
      </c>
      <c r="I163" s="2064"/>
      <c r="J163" s="2065">
        <v>300</v>
      </c>
      <c r="K163" s="2066"/>
      <c r="L163" s="2067"/>
      <c r="M163" s="2068"/>
      <c r="N163" s="2069"/>
      <c r="O163" s="2066"/>
      <c r="P163" s="2067"/>
      <c r="Q163" s="2070"/>
      <c r="R163" s="2071"/>
      <c r="S163" s="2072">
        <v>9</v>
      </c>
      <c r="T163" s="2073"/>
      <c r="U163" s="2074"/>
      <c r="V163" s="2075"/>
      <c r="W163" s="2075">
        <v>1</v>
      </c>
      <c r="X163" s="2075"/>
      <c r="Y163" s="2075"/>
      <c r="Z163" s="2074">
        <f t="shared" si="37"/>
        <v>30</v>
      </c>
      <c r="AA163" s="2076"/>
      <c r="AB163" s="2077"/>
      <c r="AC163" s="2077"/>
      <c r="AD163" s="2077"/>
      <c r="AE163" s="2077"/>
      <c r="AF163" s="2078"/>
      <c r="AG163" s="2133"/>
      <c r="AH163" s="2243"/>
      <c r="AI163" s="2080"/>
      <c r="AJ163" s="2081">
        <v>8</v>
      </c>
      <c r="AK163" s="2082"/>
      <c r="AL163" s="2244" t="s">
        <v>7832</v>
      </c>
      <c r="AM163" s="2244" t="s">
        <v>7832</v>
      </c>
      <c r="AN163" s="2084"/>
      <c r="AO163" s="2084"/>
      <c r="AP163" s="2084"/>
      <c r="AQ163" s="2084"/>
      <c r="AR163" s="2084"/>
      <c r="AS163" s="2085"/>
      <c r="AT163" s="2086"/>
      <c r="AU163" s="2170"/>
      <c r="AV163" s="2088"/>
      <c r="AW163" s="2086"/>
      <c r="AX163" s="2087"/>
      <c r="AY163" s="2088"/>
      <c r="AZ163" s="2086"/>
      <c r="BA163" s="2089"/>
      <c r="BB163" s="2089"/>
      <c r="BC163" s="2084"/>
      <c r="BD163" s="2089"/>
      <c r="BE163" s="2084"/>
      <c r="BF163" s="2084"/>
      <c r="BG163" s="2084"/>
      <c r="BH163" s="2084"/>
      <c r="BI163" s="2084"/>
      <c r="BJ163" s="2084"/>
      <c r="BK163" s="2084"/>
      <c r="BL163" s="2084"/>
      <c r="BM163" s="2085"/>
      <c r="BN163" s="2090">
        <v>3290</v>
      </c>
      <c r="BO163" s="2091">
        <v>0</v>
      </c>
      <c r="BP163" s="2092">
        <v>3290</v>
      </c>
      <c r="BQ163" s="2092">
        <v>0</v>
      </c>
      <c r="BR163" s="2092"/>
      <c r="BS163" s="2093" t="s">
        <v>7857</v>
      </c>
      <c r="BT163" s="2094">
        <v>0</v>
      </c>
      <c r="BU163" s="2095">
        <v>3290</v>
      </c>
      <c r="BV163" s="2096"/>
      <c r="BW163" s="2097"/>
      <c r="BX163" s="2098"/>
      <c r="BY163" s="2098"/>
      <c r="BZ163" s="2098"/>
      <c r="CA163" s="914"/>
      <c r="CB163" s="914"/>
      <c r="CC163" s="2099">
        <v>45259</v>
      </c>
    </row>
    <row r="164" spans="1:83" s="2100" customFormat="1" ht="20.100000000000001" customHeight="1">
      <c r="A164" s="2058">
        <v>45621</v>
      </c>
      <c r="B164" s="2059" t="s">
        <v>6730</v>
      </c>
      <c r="C164" s="2060" t="s">
        <v>7807</v>
      </c>
      <c r="D164" s="2061" t="s">
        <v>47</v>
      </c>
      <c r="E164" s="2062" t="s">
        <v>2504</v>
      </c>
      <c r="F164" s="2062" t="s">
        <v>7596</v>
      </c>
      <c r="G164" s="2063"/>
      <c r="H164" s="2064">
        <v>1</v>
      </c>
      <c r="I164" s="2064"/>
      <c r="J164" s="2065">
        <v>140</v>
      </c>
      <c r="K164" s="2066"/>
      <c r="L164" s="2067"/>
      <c r="M164" s="2068"/>
      <c r="N164" s="2069"/>
      <c r="O164" s="2066"/>
      <c r="P164" s="2067"/>
      <c r="Q164" s="2070"/>
      <c r="R164" s="2071"/>
      <c r="S164" s="2072">
        <v>4</v>
      </c>
      <c r="T164" s="2073"/>
      <c r="U164" s="2074"/>
      <c r="V164" s="2075">
        <v>1</v>
      </c>
      <c r="W164" s="2075"/>
      <c r="X164" s="2075"/>
      <c r="Y164" s="2075"/>
      <c r="Z164" s="2074">
        <f t="shared" si="37"/>
        <v>31</v>
      </c>
      <c r="AA164" s="2076"/>
      <c r="AB164" s="2077"/>
      <c r="AC164" s="2077"/>
      <c r="AD164" s="2077"/>
      <c r="AE164" s="2077"/>
      <c r="AF164" s="2078"/>
      <c r="AG164" s="2133" t="s">
        <v>2505</v>
      </c>
      <c r="AH164" s="2168" t="s">
        <v>2506</v>
      </c>
      <c r="AI164" s="2080">
        <v>458012851</v>
      </c>
      <c r="AJ164" s="2081">
        <v>4</v>
      </c>
      <c r="AK164" s="2082"/>
      <c r="AL164" s="2176" t="s">
        <v>7829</v>
      </c>
      <c r="AM164" s="2176" t="s">
        <v>7829</v>
      </c>
      <c r="AN164" s="2084"/>
      <c r="AO164" s="2084"/>
      <c r="AP164" s="2084"/>
      <c r="AQ164" s="2084"/>
      <c r="AR164" s="2084"/>
      <c r="AS164" s="2085"/>
      <c r="AT164" s="2086"/>
      <c r="AU164" s="2170"/>
      <c r="AV164" s="2229"/>
      <c r="AW164" s="2086"/>
      <c r="AX164" s="2087"/>
      <c r="AY164" s="2088"/>
      <c r="AZ164" s="2086"/>
      <c r="BA164" s="2089"/>
      <c r="BB164" s="2089"/>
      <c r="BC164" s="2084"/>
      <c r="BD164" s="2089"/>
      <c r="BE164" s="2084"/>
      <c r="BF164" s="2084"/>
      <c r="BG164" s="2084"/>
      <c r="BH164" s="2084"/>
      <c r="BI164" s="2084"/>
      <c r="BJ164" s="2084"/>
      <c r="BK164" s="2084"/>
      <c r="BL164" s="2084"/>
      <c r="BM164" s="2085"/>
      <c r="BN164" s="2090">
        <v>1920</v>
      </c>
      <c r="BO164" s="2091">
        <v>0</v>
      </c>
      <c r="BP164" s="2092">
        <v>1920</v>
      </c>
      <c r="BQ164" s="2092">
        <v>0</v>
      </c>
      <c r="BR164" s="2092"/>
      <c r="BS164" s="2093" t="s">
        <v>7857</v>
      </c>
      <c r="BT164" s="2094"/>
      <c r="BU164" s="2095">
        <f>SUM(BO164+BP164)</f>
        <v>1920</v>
      </c>
      <c r="BV164" s="2096"/>
      <c r="BW164" s="2097"/>
      <c r="BX164" s="2098"/>
      <c r="BY164" s="2098"/>
      <c r="BZ164" s="2098"/>
      <c r="CA164" s="914"/>
      <c r="CB164" s="2159" t="s">
        <v>7857</v>
      </c>
      <c r="CC164" s="2230">
        <v>45247</v>
      </c>
    </row>
    <row r="165" spans="1:83" s="2100" customFormat="1" ht="20.100000000000001" customHeight="1">
      <c r="A165" s="2245">
        <v>45622</v>
      </c>
      <c r="B165" s="2059" t="s">
        <v>6730</v>
      </c>
      <c r="C165" s="2060" t="s">
        <v>7807</v>
      </c>
      <c r="D165" s="2061" t="s">
        <v>47</v>
      </c>
      <c r="E165" s="2062" t="s">
        <v>2604</v>
      </c>
      <c r="F165" s="2246" t="s">
        <v>7862</v>
      </c>
      <c r="G165" s="2063" t="s">
        <v>5417</v>
      </c>
      <c r="H165" s="2064">
        <v>1</v>
      </c>
      <c r="I165" s="2064" t="s">
        <v>5417</v>
      </c>
      <c r="J165" s="2065">
        <v>170</v>
      </c>
      <c r="K165" s="2066"/>
      <c r="L165" s="2067"/>
      <c r="M165" s="2068"/>
      <c r="N165" s="2069"/>
      <c r="O165" s="2066"/>
      <c r="P165" s="2067"/>
      <c r="Q165" s="2070"/>
      <c r="R165" s="2071"/>
      <c r="S165" s="2072">
        <v>5</v>
      </c>
      <c r="T165" s="2073"/>
      <c r="U165" s="2074">
        <v>1</v>
      </c>
      <c r="V165" s="2075"/>
      <c r="W165" s="2075"/>
      <c r="X165" s="2075"/>
      <c r="Y165" s="2075"/>
      <c r="Z165" s="2074">
        <f t="shared" si="37"/>
        <v>32</v>
      </c>
      <c r="AA165" s="2076"/>
      <c r="AB165" s="2077"/>
      <c r="AC165" s="2077"/>
      <c r="AD165" s="2077"/>
      <c r="AE165" s="2077"/>
      <c r="AF165" s="2078"/>
      <c r="AG165" s="2133"/>
      <c r="AH165" s="2243"/>
      <c r="AI165" s="2080"/>
      <c r="AJ165" s="2081">
        <v>5</v>
      </c>
      <c r="AK165" s="2082" t="s">
        <v>7863</v>
      </c>
      <c r="AL165" s="2247"/>
      <c r="AM165" s="2247"/>
      <c r="AN165" s="2084"/>
      <c r="AO165" s="2084"/>
      <c r="AP165" s="2084"/>
      <c r="AQ165" s="2084"/>
      <c r="AR165" s="2084"/>
      <c r="AS165" s="2248"/>
      <c r="AT165" s="2086"/>
      <c r="AU165" s="2170"/>
      <c r="AV165" s="2088"/>
      <c r="AW165" s="2086"/>
      <c r="AX165" s="2087"/>
      <c r="AY165" s="2088"/>
      <c r="AZ165" s="2086"/>
      <c r="BA165" s="2089"/>
      <c r="BB165" s="2089"/>
      <c r="BC165" s="2084"/>
      <c r="BD165" s="2089"/>
      <c r="BE165" s="2084"/>
      <c r="BF165" s="2084"/>
      <c r="BG165" s="2084"/>
      <c r="BH165" s="2084"/>
      <c r="BI165" s="2084"/>
      <c r="BJ165" s="2084"/>
      <c r="BK165" s="2084"/>
      <c r="BL165" s="2084"/>
      <c r="BM165" s="2085"/>
      <c r="BN165" s="2090">
        <v>2440</v>
      </c>
      <c r="BO165" s="2091">
        <v>0</v>
      </c>
      <c r="BP165" s="2092">
        <v>2440</v>
      </c>
      <c r="BQ165" s="2092"/>
      <c r="BR165" s="2092"/>
      <c r="BS165" s="2093" t="s">
        <v>7857</v>
      </c>
      <c r="BT165" s="2094"/>
      <c r="BU165" s="2095">
        <f>SUM(BO165+BP165)</f>
        <v>2440</v>
      </c>
      <c r="BV165" s="2096"/>
      <c r="BW165" s="2097" t="s">
        <v>6761</v>
      </c>
      <c r="BX165" s="2098"/>
      <c r="BY165" s="2098"/>
      <c r="BZ165" s="2098"/>
      <c r="CA165" s="914"/>
      <c r="CB165" s="914"/>
      <c r="CC165" s="2230">
        <v>45244</v>
      </c>
    </row>
    <row r="166" spans="1:83" s="2100" customFormat="1" ht="20.100000000000001" customHeight="1">
      <c r="A166" s="2058"/>
      <c r="B166" s="2059" t="s">
        <v>6730</v>
      </c>
      <c r="C166" s="2060"/>
      <c r="D166" s="2249"/>
      <c r="E166" s="2062"/>
      <c r="F166" s="2062"/>
      <c r="G166" s="2063"/>
      <c r="H166" s="2064"/>
      <c r="I166" s="2064"/>
      <c r="J166" s="2065"/>
      <c r="K166" s="2066"/>
      <c r="L166" s="2067"/>
      <c r="M166" s="2068"/>
      <c r="N166" s="2069"/>
      <c r="O166" s="2066"/>
      <c r="P166" s="2067"/>
      <c r="Q166" s="2070"/>
      <c r="R166" s="2071"/>
      <c r="S166" s="2072"/>
      <c r="T166" s="2073"/>
      <c r="U166" s="2074"/>
      <c r="V166" s="2075"/>
      <c r="W166" s="2075"/>
      <c r="X166" s="2075"/>
      <c r="Y166" s="2075"/>
      <c r="Z166" s="2074"/>
      <c r="AA166" s="2076"/>
      <c r="AB166" s="2077"/>
      <c r="AC166" s="2077"/>
      <c r="AD166" s="2077"/>
      <c r="AE166" s="2077"/>
      <c r="AF166" s="2078"/>
      <c r="AG166" s="2133"/>
      <c r="AH166" s="2243"/>
      <c r="AI166" s="2080"/>
      <c r="AJ166" s="2081"/>
      <c r="AK166" s="2082"/>
      <c r="AL166" s="2084"/>
      <c r="AM166" s="2084"/>
      <c r="AN166" s="2084"/>
      <c r="AO166" s="2084"/>
      <c r="AP166" s="2084"/>
      <c r="AQ166" s="2084"/>
      <c r="AR166" s="2084"/>
      <c r="AS166" s="2085"/>
      <c r="AT166" s="2086"/>
      <c r="AU166" s="2087"/>
      <c r="AV166" s="2088"/>
      <c r="AW166" s="2086"/>
      <c r="AX166" s="2087"/>
      <c r="AY166" s="2088"/>
      <c r="AZ166" s="2086"/>
      <c r="BA166" s="2089"/>
      <c r="BB166" s="2089"/>
      <c r="BC166" s="2084"/>
      <c r="BD166" s="2089"/>
      <c r="BE166" s="2084"/>
      <c r="BF166" s="2084"/>
      <c r="BG166" s="2084"/>
      <c r="BH166" s="2084"/>
      <c r="BI166" s="2084"/>
      <c r="BJ166" s="2084"/>
      <c r="BK166" s="2084"/>
      <c r="BL166" s="2084"/>
      <c r="BM166" s="2085"/>
      <c r="BN166" s="2090"/>
      <c r="BO166" s="2091"/>
      <c r="BP166" s="2092"/>
      <c r="BQ166" s="2092"/>
      <c r="BR166" s="2092"/>
      <c r="BS166" s="2093"/>
      <c r="BT166" s="2094"/>
      <c r="BU166" s="2095"/>
      <c r="BV166" s="2096"/>
      <c r="BW166" s="2097"/>
      <c r="BX166" s="2098"/>
      <c r="BY166" s="2098"/>
      <c r="BZ166" s="2098"/>
      <c r="CA166" s="914"/>
      <c r="CB166" s="914"/>
      <c r="CC166" s="2099"/>
    </row>
    <row r="167" spans="1:83" s="92" customFormat="1" ht="20.100000000000001" customHeight="1">
      <c r="A167" s="2250"/>
      <c r="B167" s="2059" t="s">
        <v>6730</v>
      </c>
      <c r="C167" s="2251"/>
      <c r="D167" s="53"/>
      <c r="E167" s="106"/>
      <c r="F167" s="106"/>
      <c r="G167" s="2252"/>
      <c r="H167" s="2253"/>
      <c r="I167" s="2253"/>
      <c r="J167" s="2254"/>
      <c r="K167" s="604"/>
      <c r="L167" s="605"/>
      <c r="M167" s="107"/>
      <c r="N167" s="108"/>
      <c r="O167" s="604"/>
      <c r="P167" s="605"/>
      <c r="Q167" s="109"/>
      <c r="R167" s="110"/>
      <c r="S167" s="111"/>
      <c r="T167" s="63"/>
      <c r="U167" s="56"/>
      <c r="V167" s="57"/>
      <c r="W167" s="57"/>
      <c r="X167" s="57"/>
      <c r="Y167" s="57"/>
      <c r="Z167" s="56"/>
      <c r="AA167" s="64"/>
      <c r="AB167" s="65"/>
      <c r="AC167" s="65"/>
      <c r="AD167" s="65"/>
      <c r="AE167" s="65"/>
      <c r="AF167" s="67"/>
      <c r="AG167" s="1207"/>
      <c r="AH167" s="1274"/>
      <c r="AI167" s="70"/>
      <c r="AJ167" s="63"/>
      <c r="AK167" s="1005"/>
      <c r="AL167" s="81"/>
      <c r="AM167" s="81"/>
      <c r="AN167" s="81"/>
      <c r="AO167" s="81"/>
      <c r="AP167" s="81"/>
      <c r="AQ167" s="81"/>
      <c r="AR167" s="81"/>
      <c r="AS167" s="74"/>
      <c r="AT167" s="80"/>
      <c r="AU167" s="76"/>
      <c r="AV167" s="512"/>
      <c r="AW167" s="80"/>
      <c r="AX167" s="76"/>
      <c r="AY167" s="512"/>
      <c r="AZ167" s="80"/>
      <c r="BA167" s="858"/>
      <c r="BB167" s="858"/>
      <c r="BC167" s="81"/>
      <c r="BD167" s="858"/>
      <c r="BE167" s="81"/>
      <c r="BF167" s="81"/>
      <c r="BG167" s="81"/>
      <c r="BH167" s="81"/>
      <c r="BI167" s="81"/>
      <c r="BJ167" s="81"/>
      <c r="BK167" s="81"/>
      <c r="BL167" s="81"/>
      <c r="BM167" s="74"/>
      <c r="BN167" s="1275"/>
      <c r="BO167" s="83"/>
      <c r="BP167" s="84"/>
      <c r="BQ167" s="84"/>
      <c r="BR167" s="84"/>
      <c r="BS167" s="2255"/>
      <c r="BT167" s="86"/>
      <c r="BU167" s="87"/>
      <c r="BV167" s="88"/>
      <c r="BW167" s="89"/>
      <c r="BX167" s="89"/>
      <c r="BY167" s="89"/>
      <c r="BZ167" s="89"/>
      <c r="CA167" s="90"/>
      <c r="CB167" s="90"/>
      <c r="CC167" s="2256"/>
    </row>
    <row r="168" spans="1:83" s="92" customFormat="1" ht="20.100000000000001" customHeight="1">
      <c r="A168" s="2257"/>
      <c r="B168" s="2059"/>
      <c r="C168" s="2251"/>
      <c r="D168" s="53"/>
      <c r="E168" s="106"/>
      <c r="F168" s="106"/>
      <c r="G168" s="2252"/>
      <c r="H168" s="2253"/>
      <c r="I168" s="2253"/>
      <c r="J168" s="2254"/>
      <c r="K168" s="604"/>
      <c r="L168" s="605"/>
      <c r="M168" s="107"/>
      <c r="N168" s="108"/>
      <c r="O168" s="604"/>
      <c r="P168" s="605"/>
      <c r="Q168" s="109"/>
      <c r="R168" s="110"/>
      <c r="S168" s="111"/>
      <c r="T168" s="63"/>
      <c r="U168" s="56"/>
      <c r="V168" s="57"/>
      <c r="W168" s="57"/>
      <c r="X168" s="57"/>
      <c r="Y168" s="57"/>
      <c r="Z168" s="56"/>
      <c r="AA168" s="1276"/>
      <c r="AB168" s="1277"/>
      <c r="AC168" s="1277"/>
      <c r="AD168" s="1277"/>
      <c r="AE168" s="1277"/>
      <c r="AF168" s="67"/>
      <c r="AG168" s="1207"/>
      <c r="AH168" s="1274"/>
      <c r="AI168" s="70"/>
      <c r="AJ168" s="63"/>
      <c r="AK168" s="1005"/>
      <c r="AL168" s="81"/>
      <c r="AM168" s="81"/>
      <c r="AN168" s="81"/>
      <c r="AO168" s="81"/>
      <c r="AP168" s="81"/>
      <c r="AQ168" s="81"/>
      <c r="AR168" s="81"/>
      <c r="AS168" s="74"/>
      <c r="AT168" s="80"/>
      <c r="AU168" s="76"/>
      <c r="AV168" s="512"/>
      <c r="AW168" s="80"/>
      <c r="AX168" s="76"/>
      <c r="AY168" s="512"/>
      <c r="AZ168" s="80"/>
      <c r="BA168" s="858"/>
      <c r="BB168" s="858"/>
      <c r="BC168" s="81"/>
      <c r="BD168" s="858"/>
      <c r="BE168" s="81"/>
      <c r="BF168" s="81"/>
      <c r="BG168" s="81"/>
      <c r="BH168" s="81"/>
      <c r="BI168" s="81"/>
      <c r="BJ168" s="81"/>
      <c r="BK168" s="81"/>
      <c r="BL168" s="81"/>
      <c r="BM168" s="1278"/>
      <c r="BN168" s="1275"/>
      <c r="BO168" s="83"/>
      <c r="BP168" s="84"/>
      <c r="BQ168" s="84"/>
      <c r="BR168" s="84"/>
      <c r="BS168" s="2258"/>
      <c r="BT168" s="86"/>
      <c r="BU168" s="87"/>
      <c r="BV168" s="88"/>
      <c r="BW168" s="89"/>
      <c r="BX168" s="89"/>
      <c r="BY168" s="89"/>
      <c r="BZ168" s="89"/>
      <c r="CA168" s="90"/>
      <c r="CB168" s="90"/>
      <c r="CC168" s="2256"/>
    </row>
    <row r="169" spans="1:83" s="92" customFormat="1" ht="20.100000000000001" customHeight="1">
      <c r="A169" s="1279"/>
      <c r="B169" s="1279"/>
      <c r="C169" s="1280"/>
      <c r="D169" s="1281"/>
      <c r="E169" s="1281"/>
      <c r="F169" s="1282"/>
      <c r="G169" s="1283"/>
      <c r="H169" s="1283"/>
      <c r="I169" s="1283"/>
      <c r="J169" s="1283"/>
      <c r="K169" s="1284"/>
      <c r="L169" s="1284"/>
      <c r="M169" s="1285"/>
      <c r="N169" s="1285"/>
      <c r="O169" s="1284"/>
      <c r="P169" s="1284"/>
      <c r="Q169" s="1283"/>
      <c r="R169" s="1285"/>
      <c r="S169" s="1283"/>
      <c r="T169" s="1286"/>
      <c r="U169" s="1281"/>
      <c r="V169" s="1281"/>
      <c r="W169" s="1283"/>
      <c r="X169" s="1283"/>
      <c r="Y169" s="1283"/>
      <c r="Z169" s="1283"/>
      <c r="AA169" s="1283"/>
      <c r="AB169" s="1283"/>
      <c r="AC169" s="1283"/>
      <c r="AD169" s="1283"/>
      <c r="AE169" s="1283"/>
      <c r="AF169" s="1283"/>
      <c r="AG169" s="1287"/>
      <c r="AH169" s="1288"/>
      <c r="AI169" s="1281"/>
      <c r="AJ169" s="1281"/>
      <c r="AK169" s="1289"/>
      <c r="AL169" s="1286"/>
      <c r="AM169" s="1286"/>
      <c r="AN169" s="1286"/>
      <c r="AO169" s="1286"/>
      <c r="AP169" s="1286"/>
      <c r="AQ169" s="1286"/>
      <c r="AR169" s="1286"/>
      <c r="AS169" s="1286"/>
      <c r="AT169" s="1286"/>
      <c r="AU169" s="1286"/>
      <c r="AV169" s="1286"/>
      <c r="AW169" s="1286"/>
      <c r="AX169" s="1290"/>
      <c r="AY169" s="1286"/>
      <c r="AZ169" s="1282"/>
      <c r="BA169" s="1286"/>
      <c r="BB169" s="1286"/>
      <c r="BC169" s="1286"/>
      <c r="BD169" s="1286"/>
      <c r="BE169" s="1286"/>
      <c r="BF169" s="1286"/>
      <c r="BG169" s="1286"/>
      <c r="BH169" s="1286"/>
      <c r="BI169" s="1286"/>
      <c r="BJ169" s="1281"/>
      <c r="BK169" s="1286"/>
      <c r="BL169" s="1286"/>
      <c r="BM169" s="1281"/>
      <c r="BN169" s="1286"/>
      <c r="BO169" s="1286"/>
      <c r="BP169" s="1291"/>
      <c r="BQ169" s="1291"/>
      <c r="BR169" s="1291"/>
      <c r="BS169" s="1292"/>
      <c r="BT169" s="1291"/>
      <c r="BU169" s="1293"/>
      <c r="BV169" s="1294"/>
      <c r="BW169" s="1295"/>
      <c r="BX169" s="1295"/>
      <c r="BY169" s="1295"/>
      <c r="BZ169" s="1291"/>
      <c r="CA169" s="1296"/>
      <c r="CB169" s="1296"/>
      <c r="CC169" s="1282"/>
    </row>
    <row r="170" spans="1:83" s="1297" customFormat="1" ht="20.100000000000001" customHeight="1">
      <c r="A170" s="1279"/>
      <c r="B170" s="1279"/>
      <c r="C170" s="1280"/>
      <c r="D170" s="1281"/>
      <c r="E170" s="1281"/>
      <c r="F170" s="1282"/>
      <c r="G170" s="1283"/>
      <c r="H170" s="1283"/>
      <c r="I170" s="1283"/>
      <c r="J170" s="1283"/>
      <c r="K170" s="1284"/>
      <c r="L170" s="1284"/>
      <c r="M170" s="1285"/>
      <c r="N170" s="1285"/>
      <c r="O170" s="1284"/>
      <c r="P170" s="1284"/>
      <c r="Q170" s="1283"/>
      <c r="R170" s="1285"/>
      <c r="S170" s="1283"/>
      <c r="T170" s="1286"/>
      <c r="U170" s="1281"/>
      <c r="V170" s="1281"/>
      <c r="W170" s="1283"/>
      <c r="X170" s="1283"/>
      <c r="Y170" s="1283"/>
      <c r="Z170" s="1283"/>
      <c r="AA170" s="1283"/>
      <c r="AB170" s="1283"/>
      <c r="AC170" s="1283"/>
      <c r="AD170" s="1283"/>
      <c r="AE170" s="1283"/>
      <c r="AF170" s="1283"/>
      <c r="AG170" s="1287"/>
      <c r="AH170" s="1288"/>
      <c r="AI170" s="1281"/>
      <c r="AJ170" s="1281"/>
      <c r="AK170" s="1289"/>
      <c r="AL170" s="1286"/>
      <c r="AM170" s="1286"/>
      <c r="AN170" s="1286"/>
      <c r="AO170" s="1286"/>
      <c r="AP170" s="1286"/>
      <c r="AQ170" s="1286"/>
      <c r="AR170" s="1286"/>
      <c r="AS170" s="1286"/>
      <c r="AT170" s="1286"/>
      <c r="AU170" s="1286"/>
      <c r="AV170" s="1286"/>
      <c r="AW170" s="1286"/>
      <c r="AX170" s="1282"/>
      <c r="AY170" s="1286"/>
      <c r="AZ170" s="1282"/>
      <c r="BA170" s="1286"/>
      <c r="BB170" s="1286"/>
      <c r="BC170" s="1286"/>
      <c r="BD170" s="1286"/>
      <c r="BE170" s="1286"/>
      <c r="BF170" s="1286"/>
      <c r="BG170" s="1286"/>
      <c r="BH170" s="1286"/>
      <c r="BI170" s="1286"/>
      <c r="BJ170" s="1281"/>
      <c r="BK170" s="1286"/>
      <c r="BL170" s="1286"/>
      <c r="BM170" s="1281"/>
      <c r="BN170" s="1286"/>
      <c r="BO170" s="1286"/>
      <c r="BP170" s="1291"/>
      <c r="BQ170" s="1291"/>
      <c r="BR170" s="1291"/>
      <c r="BS170" s="1292"/>
      <c r="BT170" s="1291"/>
      <c r="BU170" s="1293"/>
      <c r="BV170" s="1294"/>
      <c r="BW170" s="1295"/>
      <c r="BX170" s="1295"/>
      <c r="BY170" s="1295"/>
      <c r="BZ170" s="1291"/>
      <c r="CA170" s="1296"/>
      <c r="CB170" s="1296"/>
      <c r="CC170" s="1282"/>
    </row>
    <row r="171" spans="1:83" s="1283" customFormat="1" ht="20.100000000000001" customHeight="1">
      <c r="A171" s="1279" t="s">
        <v>7864</v>
      </c>
      <c r="B171" s="4214"/>
      <c r="C171" s="4214"/>
      <c r="D171" s="4214"/>
      <c r="E171" s="4214"/>
      <c r="F171" s="4214"/>
      <c r="K171" s="1284"/>
      <c r="L171" s="1284"/>
      <c r="M171" s="1285"/>
      <c r="N171" s="1285"/>
      <c r="O171" s="1284"/>
      <c r="P171" s="1284"/>
      <c r="R171" s="1285"/>
      <c r="T171" s="1286"/>
      <c r="U171" s="1281"/>
      <c r="V171" s="1281"/>
      <c r="AG171" s="1287"/>
      <c r="AH171" s="1288"/>
      <c r="AI171" s="1281"/>
      <c r="AJ171" s="1281"/>
      <c r="AK171" s="1289"/>
      <c r="AL171" s="1286"/>
      <c r="AM171" s="1286"/>
      <c r="AN171" s="1286"/>
      <c r="AO171" s="1286"/>
      <c r="AP171" s="1286"/>
      <c r="AQ171" s="1286"/>
      <c r="AR171" s="1286"/>
      <c r="AS171" s="1286"/>
      <c r="AT171" s="1286"/>
      <c r="AU171" s="1286"/>
      <c r="AV171" s="1286"/>
      <c r="AW171" s="1286"/>
      <c r="AX171" s="1282"/>
      <c r="AY171" s="1286"/>
      <c r="AZ171" s="1282"/>
      <c r="BA171" s="1286"/>
      <c r="BB171" s="1286"/>
      <c r="BC171" s="1286"/>
      <c r="BD171" s="1286"/>
      <c r="BE171" s="1286"/>
      <c r="BF171" s="1286"/>
      <c r="BG171" s="1286"/>
      <c r="BH171" s="1286"/>
      <c r="BI171" s="1286"/>
      <c r="BJ171" s="1281"/>
      <c r="BK171" s="1286"/>
      <c r="BL171" s="1286"/>
      <c r="BM171" s="1281"/>
      <c r="BN171" s="1286"/>
      <c r="BO171" s="1286"/>
      <c r="BP171" s="1291"/>
      <c r="BQ171" s="1291"/>
      <c r="BR171" s="1291"/>
      <c r="BS171" s="1292"/>
      <c r="BT171" s="1291"/>
      <c r="BU171" s="1293"/>
      <c r="BV171" s="1294"/>
      <c r="BW171" s="1295"/>
      <c r="BX171" s="1295"/>
      <c r="BY171" s="1295"/>
      <c r="BZ171" s="1291"/>
      <c r="CA171" s="1296"/>
      <c r="CB171" s="1296"/>
      <c r="CC171" s="1282"/>
      <c r="CD171" s="1298"/>
      <c r="CE171" s="1299"/>
    </row>
    <row r="172" spans="1:83" s="1283" customFormat="1" ht="20.100000000000001" customHeight="1">
      <c r="A172" s="1279" t="s">
        <v>7865</v>
      </c>
      <c r="B172" s="4214" t="s">
        <v>7866</v>
      </c>
      <c r="C172" s="4214"/>
      <c r="D172" s="4214"/>
      <c r="E172" s="4214"/>
      <c r="F172" s="4214"/>
      <c r="K172" s="1284"/>
      <c r="L172" s="1284"/>
      <c r="M172" s="1285"/>
      <c r="N172" s="1285"/>
      <c r="O172" s="1284"/>
      <c r="P172" s="1284"/>
      <c r="R172" s="1285"/>
      <c r="T172" s="1286"/>
      <c r="U172" s="1281"/>
      <c r="V172" s="1281"/>
      <c r="AG172" s="1287"/>
      <c r="AH172" s="1288"/>
      <c r="AI172" s="1281"/>
      <c r="AJ172" s="1281"/>
      <c r="AK172" s="1289"/>
      <c r="AL172" s="1286"/>
      <c r="AM172" s="1286"/>
      <c r="AN172" s="1286"/>
      <c r="AO172" s="1286"/>
      <c r="AP172" s="1286"/>
      <c r="AQ172" s="1286"/>
      <c r="AR172" s="1286"/>
      <c r="AS172" s="1286"/>
      <c r="AT172" s="1286"/>
      <c r="AU172" s="1286"/>
      <c r="AV172" s="1286"/>
      <c r="AW172" s="1286"/>
      <c r="AX172" s="1282"/>
      <c r="AY172" s="1286"/>
      <c r="AZ172" s="1282"/>
      <c r="BA172" s="1286"/>
      <c r="BB172" s="1286"/>
      <c r="BC172" s="1286"/>
      <c r="BD172" s="1286"/>
      <c r="BE172" s="1286"/>
      <c r="BF172" s="1286"/>
      <c r="BG172" s="1286"/>
      <c r="BH172" s="1286"/>
      <c r="BI172" s="1286"/>
      <c r="BJ172" s="1281"/>
      <c r="BK172" s="1286"/>
      <c r="BL172" s="1286"/>
      <c r="BM172" s="1281"/>
      <c r="BN172" s="1286"/>
      <c r="BO172" s="1286"/>
      <c r="BP172" s="1291"/>
      <c r="BQ172" s="1291"/>
      <c r="BR172" s="1291"/>
      <c r="BS172" s="1292"/>
      <c r="BT172" s="1291"/>
      <c r="BU172" s="1293"/>
      <c r="BV172" s="1294"/>
      <c r="BW172" s="1295"/>
      <c r="BX172" s="1295"/>
      <c r="BY172" s="1295"/>
      <c r="BZ172" s="1291"/>
      <c r="CA172" s="1296"/>
      <c r="CB172" s="1296"/>
      <c r="CC172" s="1282"/>
      <c r="CD172" s="1298"/>
      <c r="CE172" s="1299"/>
    </row>
    <row r="173" spans="1:83" s="1283" customFormat="1" ht="20.100000000000001" customHeight="1">
      <c r="A173" s="1279" t="s">
        <v>7867</v>
      </c>
      <c r="B173" s="4214" t="s">
        <v>7868</v>
      </c>
      <c r="C173" s="4214"/>
      <c r="D173" s="4214"/>
      <c r="E173" s="4214"/>
      <c r="F173" s="4214"/>
      <c r="K173" s="1284"/>
      <c r="L173" s="1284"/>
      <c r="M173" s="1285"/>
      <c r="N173" s="1285"/>
      <c r="O173" s="1284"/>
      <c r="P173" s="1284"/>
      <c r="R173" s="1285"/>
      <c r="T173" s="1286"/>
      <c r="U173" s="1281"/>
      <c r="V173" s="1281"/>
      <c r="AG173" s="1287"/>
      <c r="AH173" s="1288"/>
      <c r="AI173" s="1281"/>
      <c r="AJ173" s="1281"/>
      <c r="AK173" s="1289"/>
      <c r="AL173" s="1286"/>
      <c r="AM173" s="1286"/>
      <c r="AN173" s="1286"/>
      <c r="AO173" s="1286"/>
      <c r="AP173" s="1286"/>
      <c r="AQ173" s="1286"/>
      <c r="AR173" s="1286"/>
      <c r="AS173" s="1286"/>
      <c r="AT173" s="1286"/>
      <c r="AU173" s="1286"/>
      <c r="AV173" s="1286"/>
      <c r="AW173" s="1286"/>
      <c r="AX173" s="1282"/>
      <c r="AY173" s="1286"/>
      <c r="AZ173" s="1282"/>
      <c r="BA173" s="1286"/>
      <c r="BB173" s="1286"/>
      <c r="BC173" s="1286"/>
      <c r="BD173" s="1286"/>
      <c r="BE173" s="1286"/>
      <c r="BF173" s="1286"/>
      <c r="BG173" s="1286"/>
      <c r="BH173" s="1286"/>
      <c r="BI173" s="1286"/>
      <c r="BJ173" s="1281"/>
      <c r="BK173" s="1286"/>
      <c r="BL173" s="1286"/>
      <c r="BM173" s="1281"/>
      <c r="BN173" s="1286"/>
      <c r="BO173" s="1286"/>
      <c r="BP173" s="1291"/>
      <c r="BQ173" s="1291"/>
      <c r="BR173" s="1291"/>
      <c r="BS173" s="1292"/>
      <c r="BT173" s="1291"/>
      <c r="BU173" s="1293"/>
      <c r="BV173" s="1294"/>
      <c r="BW173" s="1295"/>
      <c r="BX173" s="1295"/>
      <c r="BY173" s="1295"/>
      <c r="BZ173" s="1291"/>
      <c r="CA173" s="1296"/>
      <c r="CB173" s="1296"/>
      <c r="CC173" s="1282"/>
      <c r="CD173" s="1298"/>
      <c r="CE173" s="1299"/>
    </row>
    <row r="174" spans="1:83" s="1283" customFormat="1" ht="20.100000000000001" customHeight="1">
      <c r="A174" s="1279" t="s">
        <v>7869</v>
      </c>
      <c r="B174" s="4214" t="s">
        <v>7870</v>
      </c>
      <c r="C174" s="4214"/>
      <c r="D174" s="4214"/>
      <c r="E174" s="4214"/>
      <c r="F174" s="4214"/>
      <c r="K174" s="1284"/>
      <c r="L174" s="1284"/>
      <c r="M174" s="1285"/>
      <c r="N174" s="1285"/>
      <c r="O174" s="1284"/>
      <c r="P174" s="1284"/>
      <c r="R174" s="1285"/>
      <c r="T174" s="1286"/>
      <c r="U174" s="1281"/>
      <c r="V174" s="1281"/>
      <c r="AG174" s="1287"/>
      <c r="AH174" s="1288"/>
      <c r="AI174" s="1281"/>
      <c r="AJ174" s="1281"/>
      <c r="AK174" s="1289"/>
      <c r="AL174" s="1286"/>
      <c r="AM174" s="1286"/>
      <c r="AN174" s="1286"/>
      <c r="AO174" s="1286"/>
      <c r="AP174" s="1286"/>
      <c r="AQ174" s="1286"/>
      <c r="AR174" s="1286"/>
      <c r="AS174" s="1286"/>
      <c r="AT174" s="1286"/>
      <c r="AU174" s="1286"/>
      <c r="AV174" s="1286"/>
      <c r="AW174" s="1286"/>
      <c r="AX174" s="1282"/>
      <c r="AY174" s="1286"/>
      <c r="AZ174" s="1282"/>
      <c r="BA174" s="1286"/>
      <c r="BB174" s="1286"/>
      <c r="BC174" s="1286"/>
      <c r="BD174" s="1286"/>
      <c r="BE174" s="1286"/>
      <c r="BF174" s="1286"/>
      <c r="BG174" s="1286"/>
      <c r="BH174" s="1286"/>
      <c r="BI174" s="1286"/>
      <c r="BJ174" s="1281"/>
      <c r="BK174" s="1286"/>
      <c r="BL174" s="1286"/>
      <c r="BM174" s="1281"/>
      <c r="BN174" s="1286"/>
      <c r="BO174" s="1286"/>
      <c r="BP174" s="1291"/>
      <c r="BQ174" s="1291"/>
      <c r="BR174" s="1291"/>
      <c r="BS174" s="1292"/>
      <c r="BT174" s="1291"/>
      <c r="BU174" s="1293"/>
      <c r="BV174" s="1294"/>
      <c r="BW174" s="1295"/>
      <c r="BX174" s="1295"/>
      <c r="BY174" s="1295"/>
      <c r="BZ174" s="1291"/>
      <c r="CA174" s="1296"/>
      <c r="CB174" s="1296"/>
      <c r="CC174" s="1282"/>
      <c r="CD174" s="1298"/>
      <c r="CE174" s="1299"/>
    </row>
    <row r="175" spans="1:83" s="1283" customFormat="1" ht="20.100000000000001" customHeight="1">
      <c r="A175" s="1279" t="s">
        <v>7871</v>
      </c>
      <c r="B175" s="4214" t="s">
        <v>7872</v>
      </c>
      <c r="C175" s="4214"/>
      <c r="D175" s="4214"/>
      <c r="E175" s="4214"/>
      <c r="F175" s="4214"/>
      <c r="K175" s="1284"/>
      <c r="L175" s="1284"/>
      <c r="M175" s="1285"/>
      <c r="N175" s="1285"/>
      <c r="O175" s="1284"/>
      <c r="P175" s="1284"/>
      <c r="R175" s="1285"/>
      <c r="T175" s="1286"/>
      <c r="U175" s="1281"/>
      <c r="V175" s="1281"/>
      <c r="AG175" s="1287"/>
      <c r="AH175" s="1288"/>
      <c r="AI175" s="1281"/>
      <c r="AJ175" s="1281"/>
      <c r="AK175" s="1289"/>
      <c r="AL175" s="1286"/>
      <c r="AM175" s="1286"/>
      <c r="AN175" s="1286"/>
      <c r="AO175" s="1286"/>
      <c r="AP175" s="1286"/>
      <c r="AQ175" s="1286"/>
      <c r="AR175" s="1286"/>
      <c r="AS175" s="1286"/>
      <c r="AT175" s="1286"/>
      <c r="AU175" s="1286"/>
      <c r="AV175" s="1286"/>
      <c r="AW175" s="1286"/>
      <c r="AX175" s="1282"/>
      <c r="AY175" s="1286"/>
      <c r="AZ175" s="1282"/>
      <c r="BA175" s="1286"/>
      <c r="BB175" s="1286"/>
      <c r="BC175" s="1286"/>
      <c r="BD175" s="1286"/>
      <c r="BE175" s="1286"/>
      <c r="BF175" s="1286"/>
      <c r="BG175" s="1286"/>
      <c r="BH175" s="1286"/>
      <c r="BI175" s="1286"/>
      <c r="BJ175" s="1281"/>
      <c r="BK175" s="1286"/>
      <c r="BL175" s="1286"/>
      <c r="BM175" s="1281"/>
      <c r="BN175" s="1286"/>
      <c r="BO175" s="1286"/>
      <c r="BP175" s="1291"/>
      <c r="BQ175" s="1291"/>
      <c r="BR175" s="1291"/>
      <c r="BS175" s="1292"/>
      <c r="BT175" s="1291"/>
      <c r="BU175" s="1293"/>
      <c r="BV175" s="1294"/>
      <c r="BW175" s="1295"/>
      <c r="BX175" s="1295"/>
      <c r="BY175" s="1295"/>
      <c r="BZ175" s="1291"/>
      <c r="CA175" s="1296"/>
      <c r="CB175" s="1296"/>
      <c r="CC175" s="1282"/>
      <c r="CD175" s="1298"/>
      <c r="CE175" s="1299"/>
    </row>
    <row r="176" spans="1:83" s="1283" customFormat="1" ht="20.100000000000001" customHeight="1">
      <c r="A176" s="1279" t="s">
        <v>7873</v>
      </c>
      <c r="B176" s="4214" t="s">
        <v>7874</v>
      </c>
      <c r="C176" s="4214"/>
      <c r="D176" s="4214"/>
      <c r="E176" s="4214"/>
      <c r="F176" s="4214"/>
      <c r="K176" s="1284"/>
      <c r="L176" s="1284"/>
      <c r="M176" s="1285"/>
      <c r="N176" s="1285"/>
      <c r="O176" s="1284"/>
      <c r="P176" s="1284"/>
      <c r="R176" s="1285"/>
      <c r="T176" s="1286"/>
      <c r="U176" s="1281"/>
      <c r="V176" s="1281"/>
      <c r="AG176" s="1287"/>
      <c r="AH176" s="1288"/>
      <c r="AI176" s="1281"/>
      <c r="AJ176" s="1281"/>
      <c r="AK176" s="1289"/>
      <c r="AL176" s="1286"/>
      <c r="AM176" s="1286"/>
      <c r="AN176" s="1286"/>
      <c r="AO176" s="1286"/>
      <c r="AP176" s="1286"/>
      <c r="AQ176" s="1286"/>
      <c r="AR176" s="1286"/>
      <c r="AS176" s="1286"/>
      <c r="AT176" s="1286"/>
      <c r="AU176" s="1286"/>
      <c r="AV176" s="1286"/>
      <c r="AW176" s="1286"/>
      <c r="AX176" s="1282"/>
      <c r="AY176" s="1286"/>
      <c r="AZ176" s="1282"/>
      <c r="BA176" s="1286"/>
      <c r="BB176" s="1286"/>
      <c r="BC176" s="1286"/>
      <c r="BD176" s="1286"/>
      <c r="BE176" s="1286"/>
      <c r="BF176" s="1286"/>
      <c r="BG176" s="1286"/>
      <c r="BH176" s="1286"/>
      <c r="BI176" s="1286"/>
      <c r="BJ176" s="1281"/>
      <c r="BK176" s="1286"/>
      <c r="BL176" s="1286"/>
      <c r="BM176" s="1281"/>
      <c r="BN176" s="1286"/>
      <c r="BO176" s="1286"/>
      <c r="BP176" s="1291"/>
      <c r="BQ176" s="1291"/>
      <c r="BR176" s="1291"/>
      <c r="BS176" s="1292"/>
      <c r="BT176" s="1291"/>
      <c r="BU176" s="1293"/>
      <c r="BV176" s="1294"/>
      <c r="BW176" s="1295"/>
      <c r="BX176" s="1295"/>
      <c r="BY176" s="1295"/>
      <c r="BZ176" s="1291"/>
      <c r="CA176" s="1296"/>
      <c r="CB176" s="1296"/>
      <c r="CC176" s="1282"/>
      <c r="CD176" s="1298"/>
      <c r="CE176" s="1299"/>
    </row>
    <row r="177" spans="1:85" s="1283" customFormat="1" ht="20.100000000000001" customHeight="1">
      <c r="A177" s="1279"/>
      <c r="B177" s="1279"/>
      <c r="C177" s="1280"/>
      <c r="D177" s="1281"/>
      <c r="E177" s="1281"/>
      <c r="F177" s="1282"/>
      <c r="K177" s="1284"/>
      <c r="L177" s="1284"/>
      <c r="M177" s="1285"/>
      <c r="N177" s="1285"/>
      <c r="O177" s="1284"/>
      <c r="P177" s="1284"/>
      <c r="R177" s="1285"/>
      <c r="T177" s="1286"/>
      <c r="U177" s="1281"/>
      <c r="V177" s="1281"/>
      <c r="AG177" s="1287"/>
      <c r="AH177" s="1288"/>
      <c r="AI177" s="1281"/>
      <c r="AJ177" s="1281"/>
      <c r="AK177" s="1289"/>
      <c r="AL177" s="1286"/>
      <c r="AM177" s="1286"/>
      <c r="AN177" s="1286"/>
      <c r="AO177" s="1286"/>
      <c r="AP177" s="1286"/>
      <c r="AQ177" s="1286"/>
      <c r="AR177" s="1286"/>
      <c r="AS177" s="1286"/>
      <c r="AT177" s="1286"/>
      <c r="AU177" s="1286"/>
      <c r="AV177" s="1286"/>
      <c r="AW177" s="1286"/>
      <c r="AX177" s="1282"/>
      <c r="AY177" s="1286"/>
      <c r="AZ177" s="1282"/>
      <c r="BA177" s="1286"/>
      <c r="BB177" s="1286"/>
      <c r="BC177" s="1286"/>
      <c r="BD177" s="1286"/>
      <c r="BE177" s="1286"/>
      <c r="BF177" s="1286"/>
      <c r="BG177" s="1286"/>
      <c r="BH177" s="1286"/>
      <c r="BI177" s="1286"/>
      <c r="BJ177" s="1281"/>
      <c r="BK177" s="1286"/>
      <c r="BL177" s="1286"/>
      <c r="BM177" s="1281"/>
      <c r="BN177" s="1286"/>
      <c r="BO177" s="1286"/>
      <c r="BP177" s="1291"/>
      <c r="BQ177" s="1291"/>
      <c r="BR177" s="1291"/>
      <c r="BS177" s="1292"/>
      <c r="BT177" s="1291"/>
      <c r="BU177" s="1293"/>
      <c r="BV177" s="1294"/>
      <c r="BW177" s="1295"/>
      <c r="BX177" s="1295"/>
      <c r="BY177" s="1295"/>
      <c r="BZ177" s="1291"/>
      <c r="CA177" s="1296"/>
      <c r="CB177" s="1296"/>
      <c r="CC177" s="1282"/>
      <c r="CD177" s="1298"/>
      <c r="CE177" s="1299"/>
    </row>
    <row r="178" spans="1:85" s="1283" customFormat="1" ht="20.100000000000001" customHeight="1" thickBot="1">
      <c r="A178" s="1279"/>
      <c r="B178" s="1279"/>
      <c r="C178" s="1280"/>
      <c r="D178" s="1281"/>
      <c r="E178" s="1281"/>
      <c r="F178" s="1282"/>
      <c r="H178" s="4215" t="s">
        <v>7875</v>
      </c>
      <c r="I178" s="4215"/>
      <c r="J178" s="4215"/>
      <c r="K178" s="4215"/>
      <c r="L178" s="4215"/>
      <c r="M178" s="4215"/>
      <c r="N178" s="4215"/>
      <c r="O178" s="4215"/>
      <c r="P178" s="4215"/>
      <c r="Q178" s="4215"/>
      <c r="R178" s="4215"/>
      <c r="S178" s="4215"/>
      <c r="T178" s="4215"/>
      <c r="U178" s="4215"/>
      <c r="V178" s="1300"/>
      <c r="W178" s="1281"/>
      <c r="X178" s="1281"/>
      <c r="AI178" s="1287"/>
      <c r="AJ178" s="1288"/>
      <c r="AK178" s="1281"/>
      <c r="AL178" s="1281"/>
      <c r="AM178" s="1289"/>
      <c r="AN178" s="1286"/>
      <c r="AO178" s="1286"/>
      <c r="AP178" s="1286"/>
      <c r="AQ178" s="1286"/>
      <c r="AR178" s="1286"/>
      <c r="AS178" s="1286"/>
      <c r="AT178" s="1286"/>
      <c r="AU178" s="1286"/>
      <c r="AV178" s="1286"/>
      <c r="AW178" s="1286"/>
      <c r="AX178" s="1286"/>
      <c r="AY178" s="1286"/>
      <c r="AZ178" s="1286"/>
      <c r="BA178" s="1282"/>
      <c r="BB178" s="1282"/>
      <c r="BC178" s="1286"/>
      <c r="BD178" s="1286"/>
      <c r="BE178" s="1286"/>
      <c r="BF178" s="1286"/>
      <c r="BG178" s="1286"/>
      <c r="BH178" s="1286"/>
      <c r="BI178" s="1286"/>
      <c r="BJ178" s="1286"/>
      <c r="BK178" s="1286"/>
      <c r="BL178" s="1281"/>
      <c r="BM178" s="1286"/>
      <c r="BN178" s="1286"/>
      <c r="BO178" s="1281"/>
      <c r="BP178" s="1286"/>
      <c r="BQ178" s="1286"/>
      <c r="BR178" s="1291"/>
      <c r="BS178" s="1291"/>
      <c r="BT178" s="1291"/>
      <c r="BU178" s="1292"/>
      <c r="BV178" s="1291"/>
      <c r="BW178" s="1293"/>
      <c r="BX178" s="1294"/>
      <c r="BY178" s="1295"/>
      <c r="BZ178" s="1295"/>
      <c r="CA178" s="1295"/>
      <c r="CB178" s="1291"/>
      <c r="CC178" s="1296"/>
      <c r="CD178" s="1296"/>
      <c r="CE178" s="1282"/>
      <c r="CF178" s="1298"/>
      <c r="CG178" s="1299"/>
    </row>
    <row r="179" spans="1:85" s="1283" customFormat="1" ht="20.100000000000001" customHeight="1">
      <c r="A179" s="1279"/>
      <c r="B179" s="1279"/>
      <c r="C179" s="1280"/>
      <c r="D179" s="1281"/>
      <c r="E179" s="1281"/>
      <c r="F179" s="1282"/>
      <c r="H179" s="4216" t="s">
        <v>7876</v>
      </c>
      <c r="I179" s="4218" t="s">
        <v>2</v>
      </c>
      <c r="J179" s="4219"/>
      <c r="K179" s="4219"/>
      <c r="L179" s="4220"/>
      <c r="M179" s="4221" t="s">
        <v>1</v>
      </c>
      <c r="N179" s="4222"/>
      <c r="O179" s="4222"/>
      <c r="P179" s="4223"/>
      <c r="Q179" s="4224" t="s">
        <v>7877</v>
      </c>
      <c r="R179" s="4225"/>
      <c r="S179" s="4225"/>
      <c r="T179" s="4225"/>
      <c r="U179" s="4226"/>
      <c r="V179" s="1286"/>
      <c r="W179" s="1281"/>
      <c r="X179" s="1281"/>
      <c r="AI179" s="1287"/>
      <c r="AJ179" s="1288"/>
      <c r="AK179" s="1281"/>
      <c r="AL179" s="1281"/>
      <c r="AM179" s="1289"/>
      <c r="AN179" s="1286"/>
      <c r="AO179" s="1286"/>
      <c r="AP179" s="1286"/>
      <c r="AQ179" s="1286"/>
      <c r="AR179" s="1286"/>
      <c r="AS179" s="1286"/>
      <c r="AT179" s="1286"/>
      <c r="AU179" s="1286"/>
      <c r="AV179" s="1286"/>
      <c r="AW179" s="1286"/>
      <c r="AX179" s="1286"/>
      <c r="AY179" s="1286"/>
      <c r="AZ179" s="1286"/>
      <c r="BA179" s="1282"/>
      <c r="BB179" s="1282"/>
      <c r="BC179" s="1286"/>
      <c r="BD179" s="1286"/>
      <c r="BE179" s="1286"/>
      <c r="BF179" s="1286"/>
      <c r="BG179" s="1286"/>
      <c r="BH179" s="1286"/>
      <c r="BI179" s="1286"/>
      <c r="BJ179" s="1286"/>
      <c r="BK179" s="1286"/>
      <c r="BL179" s="1281"/>
      <c r="BM179" s="1286"/>
      <c r="BN179" s="1286"/>
      <c r="BO179" s="1281"/>
      <c r="BP179" s="1286"/>
      <c r="BQ179" s="1286"/>
      <c r="BR179" s="1291"/>
      <c r="BS179" s="1291"/>
      <c r="BT179" s="1291"/>
      <c r="BU179" s="1292"/>
      <c r="BV179" s="1291"/>
      <c r="BW179" s="1293"/>
      <c r="BX179" s="1294"/>
      <c r="BY179" s="1295"/>
      <c r="BZ179" s="1295"/>
      <c r="CA179" s="1295"/>
      <c r="CB179" s="1291"/>
      <c r="CC179" s="1296"/>
      <c r="CD179" s="1296"/>
      <c r="CE179" s="1282"/>
      <c r="CF179" s="1298"/>
      <c r="CG179" s="1299"/>
    </row>
    <row r="180" spans="1:85" s="1283" customFormat="1" ht="33" customHeight="1" thickBot="1">
      <c r="A180" s="1279"/>
      <c r="B180" s="1279"/>
      <c r="C180" s="1280"/>
      <c r="D180" s="1281"/>
      <c r="E180" s="1281"/>
      <c r="F180" s="1282"/>
      <c r="H180" s="4217"/>
      <c r="I180" s="1301" t="s">
        <v>7878</v>
      </c>
      <c r="J180" s="1302" t="s">
        <v>7879</v>
      </c>
      <c r="K180" s="1303" t="s">
        <v>7880</v>
      </c>
      <c r="L180" s="1304" t="s">
        <v>7881</v>
      </c>
      <c r="M180" s="1301" t="s">
        <v>7878</v>
      </c>
      <c r="N180" s="1302" t="s">
        <v>7879</v>
      </c>
      <c r="O180" s="1303" t="s">
        <v>7880</v>
      </c>
      <c r="P180" s="1304" t="s">
        <v>7881</v>
      </c>
      <c r="Q180" s="1301" t="s">
        <v>7878</v>
      </c>
      <c r="R180" s="1302" t="s">
        <v>7879</v>
      </c>
      <c r="S180" s="1303" t="s">
        <v>7880</v>
      </c>
      <c r="T180" s="4227" t="s">
        <v>7881</v>
      </c>
      <c r="U180" s="4228"/>
      <c r="V180" s="1286"/>
      <c r="W180" s="1281"/>
      <c r="X180" s="1281"/>
      <c r="AI180" s="1287"/>
      <c r="AJ180" s="1288"/>
      <c r="AK180" s="1281"/>
      <c r="AL180" s="1281"/>
      <c r="AM180" s="1289"/>
      <c r="AN180" s="1286"/>
      <c r="AO180" s="1286"/>
      <c r="AP180" s="1286"/>
      <c r="AQ180" s="1286"/>
      <c r="AR180" s="1286"/>
      <c r="AS180" s="1286"/>
      <c r="AT180" s="1286"/>
      <c r="AU180" s="1286"/>
      <c r="AV180" s="1286"/>
      <c r="AW180" s="1286"/>
      <c r="AX180" s="1286"/>
      <c r="AY180" s="1286"/>
      <c r="AZ180" s="1286"/>
      <c r="BA180" s="1282"/>
      <c r="BB180" s="1282"/>
      <c r="BC180" s="1286"/>
      <c r="BD180" s="1286"/>
      <c r="BE180" s="1286"/>
      <c r="BF180" s="1286"/>
      <c r="BG180" s="1286"/>
      <c r="BH180" s="1286"/>
      <c r="BI180" s="1286"/>
      <c r="BJ180" s="1286"/>
      <c r="BK180" s="1286"/>
      <c r="BL180" s="1281"/>
      <c r="BM180" s="1286"/>
      <c r="BN180" s="1286"/>
      <c r="BO180" s="1281"/>
      <c r="BP180" s="1286"/>
      <c r="BQ180" s="1286"/>
      <c r="BR180" s="1291"/>
      <c r="BS180" s="1291"/>
      <c r="BT180" s="1291"/>
      <c r="BU180" s="1292"/>
      <c r="BV180" s="1291"/>
      <c r="BW180" s="1293"/>
      <c r="BX180" s="1294"/>
      <c r="BY180" s="1295"/>
      <c r="BZ180" s="1295"/>
      <c r="CA180" s="1295"/>
      <c r="CB180" s="1291"/>
      <c r="CC180" s="1296"/>
      <c r="CD180" s="1296"/>
      <c r="CE180" s="1282"/>
      <c r="CF180" s="1298"/>
      <c r="CG180" s="1299"/>
    </row>
    <row r="181" spans="1:85" s="1283" customFormat="1" ht="20.100000000000001" customHeight="1">
      <c r="A181" s="1279"/>
      <c r="B181" s="1279"/>
      <c r="C181" s="1280"/>
      <c r="D181" s="1281"/>
      <c r="E181" s="1281"/>
      <c r="F181" s="1282"/>
      <c r="H181" s="1305">
        <v>1</v>
      </c>
      <c r="I181" s="1306">
        <f>SUM(G13)</f>
        <v>3</v>
      </c>
      <c r="J181" s="1307">
        <v>5</v>
      </c>
      <c r="K181" s="1308">
        <f>SUM(I181-J181)</f>
        <v>-2</v>
      </c>
      <c r="L181" s="1309">
        <f>SUM(K181)</f>
        <v>-2</v>
      </c>
      <c r="M181" s="1310">
        <f>SUM(H13)</f>
        <v>8</v>
      </c>
      <c r="N181" s="1308">
        <v>25</v>
      </c>
      <c r="O181" s="1308">
        <f>SUM(M181-N181)</f>
        <v>-17</v>
      </c>
      <c r="P181" s="1309">
        <f>SUM(O181)</f>
        <v>-17</v>
      </c>
      <c r="Q181" s="1311">
        <f>SUM(I181+M181)</f>
        <v>11</v>
      </c>
      <c r="R181" s="1308">
        <f>SUM(J181+N181)</f>
        <v>30</v>
      </c>
      <c r="S181" s="1308">
        <f>SUM(K181+O181)</f>
        <v>-19</v>
      </c>
      <c r="T181" s="4206">
        <f>SUM(L181+P181)</f>
        <v>-19</v>
      </c>
      <c r="U181" s="4207"/>
      <c r="V181" s="1286"/>
      <c r="W181" s="1281"/>
      <c r="X181" s="1281"/>
      <c r="AI181" s="1287"/>
      <c r="AJ181" s="1288"/>
      <c r="AK181" s="1281"/>
      <c r="AL181" s="1281"/>
      <c r="AM181" s="1289"/>
      <c r="AN181" s="1286"/>
      <c r="AO181" s="1286"/>
      <c r="AP181" s="1286"/>
      <c r="AQ181" s="1286"/>
      <c r="AR181" s="1286"/>
      <c r="AS181" s="1286"/>
      <c r="AT181" s="1286"/>
      <c r="AU181" s="1286"/>
      <c r="AV181" s="1286"/>
      <c r="AW181" s="1286"/>
      <c r="AX181" s="1286"/>
      <c r="AY181" s="1286"/>
      <c r="AZ181" s="1286"/>
      <c r="BA181" s="1282"/>
      <c r="BB181" s="1282"/>
      <c r="BC181" s="1286"/>
      <c r="BD181" s="1286"/>
      <c r="BE181" s="1286"/>
      <c r="BF181" s="1286"/>
      <c r="BG181" s="1286"/>
      <c r="BH181" s="1286"/>
      <c r="BI181" s="1286"/>
      <c r="BJ181" s="1286"/>
      <c r="BK181" s="1286"/>
      <c r="BL181" s="1281"/>
      <c r="BM181" s="1286"/>
      <c r="BN181" s="1286"/>
      <c r="BO181" s="1281"/>
      <c r="BP181" s="1286"/>
      <c r="BQ181" s="1286"/>
      <c r="BR181" s="1291"/>
      <c r="BS181" s="1291"/>
      <c r="BT181" s="1291"/>
      <c r="BU181" s="1292"/>
      <c r="BV181" s="1291"/>
      <c r="BW181" s="1293"/>
      <c r="BX181" s="1294"/>
      <c r="BY181" s="1295"/>
      <c r="BZ181" s="1295"/>
      <c r="CA181" s="1295"/>
      <c r="CB181" s="1291"/>
      <c r="CC181" s="1296"/>
      <c r="CD181" s="1296"/>
      <c r="CE181" s="1282"/>
      <c r="CF181" s="1298"/>
      <c r="CG181" s="1299"/>
    </row>
    <row r="182" spans="1:85" s="1283" customFormat="1" ht="20.100000000000001" customHeight="1">
      <c r="A182" s="1279"/>
      <c r="B182" s="1279"/>
      <c r="C182" s="1280"/>
      <c r="D182" s="1281"/>
      <c r="E182" s="1281"/>
      <c r="F182" s="1282"/>
      <c r="H182" s="1312">
        <v>2</v>
      </c>
      <c r="I182" s="1313">
        <f>SUM(G43)</f>
        <v>6</v>
      </c>
      <c r="J182" s="1314">
        <v>5</v>
      </c>
      <c r="K182" s="1308">
        <f t="shared" ref="K182:K184" si="38">SUM(I182-J182)</f>
        <v>1</v>
      </c>
      <c r="L182" s="1315">
        <f>SUM(L181+K182)</f>
        <v>-1</v>
      </c>
      <c r="M182" s="1313">
        <f>SUM(H43)</f>
        <v>23</v>
      </c>
      <c r="N182" s="1316">
        <v>25</v>
      </c>
      <c r="O182" s="1316">
        <f>SUM(M182-N182)</f>
        <v>-2</v>
      </c>
      <c r="P182" s="1315">
        <f>SUM(P181+O182)</f>
        <v>-19</v>
      </c>
      <c r="Q182" s="1317">
        <f t="shared" ref="Q182:T184" si="39">SUM(I182+M182)</f>
        <v>29</v>
      </c>
      <c r="R182" s="1316">
        <f t="shared" si="39"/>
        <v>30</v>
      </c>
      <c r="S182" s="1316">
        <v>-1</v>
      </c>
      <c r="T182" s="4208">
        <f t="shared" si="39"/>
        <v>-20</v>
      </c>
      <c r="U182" s="4209"/>
      <c r="V182" s="1286"/>
      <c r="W182" s="1281"/>
      <c r="X182" s="1281"/>
      <c r="AI182" s="1287"/>
      <c r="AJ182" s="1288"/>
      <c r="AK182" s="1281"/>
      <c r="AL182" s="1281"/>
      <c r="AM182" s="1289"/>
      <c r="AN182" s="1286"/>
      <c r="AO182" s="1286"/>
      <c r="AP182" s="1286"/>
      <c r="AQ182" s="1286"/>
      <c r="AR182" s="1286"/>
      <c r="AS182" s="1286"/>
      <c r="AT182" s="1286"/>
      <c r="AU182" s="1286"/>
      <c r="AV182" s="1286"/>
      <c r="AW182" s="1286"/>
      <c r="AX182" s="1286"/>
      <c r="AY182" s="1286"/>
      <c r="AZ182" s="1286"/>
      <c r="BA182" s="1282"/>
      <c r="BB182" s="1282"/>
      <c r="BC182" s="1286"/>
      <c r="BD182" s="1286"/>
      <c r="BE182" s="1286"/>
      <c r="BF182" s="1286"/>
      <c r="BG182" s="1286"/>
      <c r="BH182" s="1286"/>
      <c r="BI182" s="1286"/>
      <c r="BJ182" s="1286"/>
      <c r="BK182" s="1286"/>
      <c r="BL182" s="1281"/>
      <c r="BM182" s="1286"/>
      <c r="BN182" s="1286"/>
      <c r="BO182" s="1281"/>
      <c r="BP182" s="1286"/>
      <c r="BQ182" s="1286"/>
      <c r="BR182" s="1291"/>
      <c r="BS182" s="1291"/>
      <c r="BT182" s="1291"/>
      <c r="BU182" s="1292"/>
      <c r="BV182" s="1291"/>
      <c r="BW182" s="1293"/>
      <c r="BX182" s="1294"/>
      <c r="BY182" s="1295"/>
      <c r="BZ182" s="1295"/>
      <c r="CA182" s="1295"/>
      <c r="CB182" s="1291"/>
      <c r="CC182" s="1296"/>
      <c r="CD182" s="1296"/>
      <c r="CE182" s="1282"/>
      <c r="CF182" s="1298"/>
      <c r="CG182" s="1299"/>
    </row>
    <row r="183" spans="1:85" s="1283" customFormat="1" ht="20.100000000000001" customHeight="1">
      <c r="A183" s="1279"/>
      <c r="B183" s="1279"/>
      <c r="C183" s="1280"/>
      <c r="D183" s="1281"/>
      <c r="E183" s="1281"/>
      <c r="F183" s="1282"/>
      <c r="H183" s="1312">
        <v>3</v>
      </c>
      <c r="I183" s="1313">
        <f ca="1">SUM(G69)</f>
        <v>5</v>
      </c>
      <c r="J183" s="1314">
        <v>5</v>
      </c>
      <c r="K183" s="1308">
        <f t="shared" ca="1" si="38"/>
        <v>0</v>
      </c>
      <c r="L183" s="1315">
        <f ca="1">SUM(L182+K183)</f>
        <v>-1</v>
      </c>
      <c r="M183" s="1313">
        <f ca="1">SUM(H69)</f>
        <v>21</v>
      </c>
      <c r="N183" s="1316">
        <v>25</v>
      </c>
      <c r="O183" s="1316">
        <f ca="1">SUM(M183-N183)</f>
        <v>-4</v>
      </c>
      <c r="P183" s="1315">
        <f ca="1">SUM(P182+O183)</f>
        <v>-23</v>
      </c>
      <c r="Q183" s="1317">
        <f t="shared" ca="1" si="39"/>
        <v>26</v>
      </c>
      <c r="R183" s="1316">
        <f t="shared" si="39"/>
        <v>30</v>
      </c>
      <c r="S183" s="1316">
        <v>-4</v>
      </c>
      <c r="T183" s="4208">
        <f t="shared" ca="1" si="39"/>
        <v>-24</v>
      </c>
      <c r="U183" s="4209"/>
      <c r="V183" s="1286"/>
      <c r="W183" s="1281"/>
      <c r="X183" s="1281"/>
      <c r="AI183" s="1287"/>
      <c r="AJ183" s="1288"/>
      <c r="AK183" s="1281"/>
      <c r="AL183" s="1281"/>
      <c r="AM183" s="1289"/>
      <c r="AN183" s="1286"/>
      <c r="AO183" s="1286"/>
      <c r="AP183" s="1286"/>
      <c r="AQ183" s="1286"/>
      <c r="AR183" s="1286"/>
      <c r="AS183" s="1286"/>
      <c r="AT183" s="1286"/>
      <c r="AU183" s="1286"/>
      <c r="AV183" s="1286"/>
      <c r="AW183" s="1286"/>
      <c r="AX183" s="1286"/>
      <c r="AY183" s="1286"/>
      <c r="AZ183" s="1286"/>
      <c r="BA183" s="1282"/>
      <c r="BB183" s="1282"/>
      <c r="BC183" s="1286"/>
      <c r="BD183" s="1286"/>
      <c r="BE183" s="1286"/>
      <c r="BF183" s="1286"/>
      <c r="BG183" s="1286"/>
      <c r="BH183" s="1286"/>
      <c r="BI183" s="1286"/>
      <c r="BJ183" s="1286"/>
      <c r="BK183" s="1286"/>
      <c r="BL183" s="1281"/>
      <c r="BM183" s="1286"/>
      <c r="BN183" s="1286"/>
      <c r="BO183" s="1281"/>
      <c r="BP183" s="1286"/>
      <c r="BQ183" s="1286"/>
      <c r="BR183" s="1291"/>
      <c r="BS183" s="1291"/>
      <c r="BT183" s="1291"/>
      <c r="BU183" s="1292"/>
      <c r="BV183" s="1291"/>
      <c r="BW183" s="1293"/>
      <c r="BX183" s="1294"/>
      <c r="BY183" s="1295"/>
      <c r="BZ183" s="1295"/>
      <c r="CA183" s="1295"/>
      <c r="CB183" s="1291"/>
      <c r="CC183" s="1296"/>
      <c r="CD183" s="1296"/>
      <c r="CE183" s="1282"/>
      <c r="CF183" s="1298"/>
      <c r="CG183" s="1299"/>
    </row>
    <row r="184" spans="1:85" s="1283" customFormat="1" ht="20.100000000000001" customHeight="1" thickBot="1">
      <c r="A184" s="1279"/>
      <c r="B184" s="1279"/>
      <c r="C184" s="1280"/>
      <c r="D184" s="1281"/>
      <c r="E184" s="1281"/>
      <c r="F184" s="1282"/>
      <c r="H184" s="1318">
        <v>4</v>
      </c>
      <c r="I184" s="1319">
        <f>SUM(G99)</f>
        <v>4</v>
      </c>
      <c r="J184" s="1320">
        <v>5</v>
      </c>
      <c r="K184" s="1308">
        <f t="shared" si="38"/>
        <v>-1</v>
      </c>
      <c r="L184" s="1321">
        <v>-2</v>
      </c>
      <c r="M184" s="1319">
        <f>SUM(H99)</f>
        <v>25</v>
      </c>
      <c r="N184" s="1322">
        <v>25</v>
      </c>
      <c r="O184" s="1322">
        <f>SUM(M184-N184)</f>
        <v>0</v>
      </c>
      <c r="P184" s="1321">
        <v>-25</v>
      </c>
      <c r="Q184" s="1323">
        <f t="shared" si="39"/>
        <v>29</v>
      </c>
      <c r="R184" s="1322">
        <f t="shared" si="39"/>
        <v>30</v>
      </c>
      <c r="S184" s="1322">
        <f t="shared" si="39"/>
        <v>-1</v>
      </c>
      <c r="T184" s="4210">
        <v>-27</v>
      </c>
      <c r="U184" s="4211"/>
      <c r="V184" s="1286"/>
      <c r="W184" s="1281"/>
      <c r="X184" s="1281"/>
      <c r="AI184" s="1287"/>
      <c r="AJ184" s="1288"/>
      <c r="AK184" s="1281"/>
      <c r="AL184" s="1281"/>
      <c r="AM184" s="1289"/>
      <c r="AN184" s="1286"/>
      <c r="AO184" s="1286"/>
      <c r="AP184" s="1286"/>
      <c r="AQ184" s="1286"/>
      <c r="AR184" s="1286"/>
      <c r="AS184" s="1286"/>
      <c r="AT184" s="1286"/>
      <c r="AU184" s="1286"/>
      <c r="AV184" s="1286"/>
      <c r="AW184" s="1286"/>
      <c r="AX184" s="1286"/>
      <c r="AY184" s="1286"/>
      <c r="AZ184" s="1286"/>
      <c r="BA184" s="1282"/>
      <c r="BB184" s="1282"/>
      <c r="BC184" s="1286"/>
      <c r="BD184" s="1286"/>
      <c r="BE184" s="1286"/>
      <c r="BF184" s="1286"/>
      <c r="BG184" s="1286"/>
      <c r="BH184" s="1286"/>
      <c r="BI184" s="1286"/>
      <c r="BJ184" s="1286"/>
      <c r="BK184" s="1286"/>
      <c r="BL184" s="1281"/>
      <c r="BM184" s="1286"/>
      <c r="BN184" s="1286"/>
      <c r="BO184" s="1281"/>
      <c r="BP184" s="1286"/>
      <c r="BQ184" s="1286"/>
      <c r="BR184" s="1291"/>
      <c r="BS184" s="1291"/>
      <c r="BT184" s="1291"/>
      <c r="BU184" s="1292"/>
      <c r="BV184" s="1291"/>
      <c r="BW184" s="1293"/>
      <c r="BX184" s="1294"/>
      <c r="BY184" s="1295"/>
      <c r="BZ184" s="1295"/>
      <c r="CA184" s="1295"/>
      <c r="CB184" s="1291"/>
      <c r="CC184" s="1296"/>
      <c r="CD184" s="1296"/>
      <c r="CE184" s="1282"/>
      <c r="CF184" s="1298"/>
      <c r="CG184" s="1299"/>
    </row>
    <row r="185" spans="1:85" s="1283" customFormat="1" ht="20.100000000000001" customHeight="1" thickBot="1">
      <c r="A185" s="1279"/>
      <c r="B185" s="1279"/>
      <c r="C185" s="1280"/>
      <c r="D185" s="1281"/>
      <c r="E185" s="1281"/>
      <c r="F185" s="1282"/>
      <c r="H185" s="1324" t="s">
        <v>7882</v>
      </c>
      <c r="I185" s="1325">
        <v>18</v>
      </c>
      <c r="J185" s="1326">
        <f>SUM(J181:J184)</f>
        <v>20</v>
      </c>
      <c r="K185" s="1327"/>
      <c r="L185" s="1328">
        <f>SUM(L184)</f>
        <v>-2</v>
      </c>
      <c r="M185" s="1329">
        <v>77</v>
      </c>
      <c r="N185" s="1327">
        <f>SUM(N181:N184)</f>
        <v>100</v>
      </c>
      <c r="O185" s="1327"/>
      <c r="P185" s="1328">
        <f>SUM(P184)</f>
        <v>-25</v>
      </c>
      <c r="Q185" s="1330">
        <f>SUM(I185+M185)</f>
        <v>95</v>
      </c>
      <c r="R185" s="1331">
        <f>SUM(R181:R184)</f>
        <v>120</v>
      </c>
      <c r="S185" s="1327"/>
      <c r="T185" s="4212">
        <f>SUM(T184)</f>
        <v>-27</v>
      </c>
      <c r="U185" s="4213"/>
      <c r="V185" s="1286"/>
      <c r="W185" s="1281"/>
      <c r="X185" s="1281"/>
      <c r="AI185" s="1287"/>
      <c r="AJ185" s="1288"/>
      <c r="AK185" s="1281"/>
      <c r="AL185" s="1281"/>
      <c r="AM185" s="1289"/>
      <c r="AN185" s="1286"/>
      <c r="AO185" s="1286"/>
      <c r="AP185" s="1286"/>
      <c r="AQ185" s="1286"/>
      <c r="AR185" s="1286"/>
      <c r="AS185" s="1286"/>
      <c r="AT185" s="1286"/>
      <c r="AU185" s="1286"/>
      <c r="AV185" s="1286"/>
      <c r="AW185" s="1286"/>
      <c r="AX185" s="1286"/>
      <c r="AY185" s="1286"/>
      <c r="AZ185" s="1286"/>
      <c r="BA185" s="1282"/>
      <c r="BB185" s="1282"/>
      <c r="BC185" s="1286"/>
      <c r="BD185" s="1286"/>
      <c r="BE185" s="1286"/>
      <c r="BF185" s="1286"/>
      <c r="BG185" s="1286"/>
      <c r="BH185" s="1286"/>
      <c r="BI185" s="1286"/>
      <c r="BJ185" s="1286"/>
      <c r="BK185" s="1286"/>
      <c r="BL185" s="1281"/>
      <c r="BM185" s="1286"/>
      <c r="BN185" s="1286"/>
      <c r="BO185" s="1281"/>
      <c r="BP185" s="1286"/>
      <c r="BQ185" s="1286"/>
      <c r="BR185" s="1291"/>
      <c r="BS185" s="1291"/>
      <c r="BT185" s="1291"/>
      <c r="BU185" s="1292"/>
      <c r="BV185" s="1291"/>
      <c r="BW185" s="1293"/>
      <c r="BX185" s="1294"/>
      <c r="BY185" s="1295"/>
      <c r="BZ185" s="1295"/>
      <c r="CA185" s="1295"/>
      <c r="CB185" s="1291"/>
      <c r="CC185" s="1296"/>
      <c r="CD185" s="1296"/>
      <c r="CE185" s="1282"/>
      <c r="CF185" s="1298"/>
      <c r="CG185" s="1299"/>
    </row>
    <row r="186" spans="1:85" s="1283" customFormat="1" ht="20.100000000000001" customHeight="1">
      <c r="A186" s="1279"/>
      <c r="B186" s="1279"/>
      <c r="C186" s="1280"/>
      <c r="D186" s="1281"/>
      <c r="E186" s="1281"/>
      <c r="F186" s="1282"/>
      <c r="K186" s="1332"/>
      <c r="L186" s="1284"/>
      <c r="M186" s="1285"/>
      <c r="N186" s="1285"/>
      <c r="O186" s="1284"/>
      <c r="P186" s="1284"/>
      <c r="R186" s="1285"/>
      <c r="T186" s="1286"/>
      <c r="U186" s="1281"/>
      <c r="V186" s="1281"/>
      <c r="AG186" s="1287"/>
      <c r="AH186" s="1288"/>
      <c r="AI186" s="1281"/>
      <c r="AJ186" s="1281"/>
      <c r="AK186" s="1289"/>
      <c r="AL186" s="1286"/>
      <c r="AM186" s="1286"/>
      <c r="AN186" s="1286"/>
      <c r="AO186" s="1286"/>
      <c r="AP186" s="1286"/>
      <c r="AQ186" s="1286"/>
      <c r="AR186" s="1286"/>
      <c r="AS186" s="1286"/>
      <c r="AT186" s="1286"/>
      <c r="AU186" s="1286"/>
      <c r="AV186" s="1286"/>
      <c r="AW186" s="1286"/>
      <c r="AX186" s="1282"/>
      <c r="AY186" s="1286"/>
      <c r="AZ186" s="1282"/>
      <c r="BA186" s="1286"/>
      <c r="BB186" s="1286"/>
      <c r="BC186" s="1286"/>
      <c r="BD186" s="1286"/>
      <c r="BE186" s="1286"/>
      <c r="BF186" s="1286"/>
      <c r="BG186" s="1286"/>
      <c r="BH186" s="1286"/>
      <c r="BI186" s="1286"/>
      <c r="BJ186" s="1281"/>
      <c r="BK186" s="1286"/>
      <c r="BL186" s="1286"/>
      <c r="BM186" s="1281"/>
      <c r="BN186" s="1286"/>
      <c r="BO186" s="1286"/>
      <c r="BP186" s="1291"/>
      <c r="BQ186" s="1291"/>
      <c r="BR186" s="1291"/>
      <c r="BS186" s="1292"/>
      <c r="BT186" s="1291"/>
      <c r="BU186" s="1293"/>
      <c r="BV186" s="1294"/>
      <c r="BW186" s="1295"/>
      <c r="BX186" s="1295"/>
      <c r="BY186" s="1295"/>
      <c r="BZ186" s="1291"/>
      <c r="CA186" s="1296"/>
      <c r="CB186" s="1296"/>
      <c r="CC186" s="1282"/>
      <c r="CD186" s="1298"/>
      <c r="CE186" s="1299"/>
    </row>
    <row r="187" spans="1:85" s="1283" customFormat="1" ht="20.100000000000001" customHeight="1">
      <c r="A187" s="1279"/>
      <c r="B187" s="1279"/>
      <c r="C187" s="1280"/>
      <c r="D187" s="1281"/>
      <c r="E187" s="1281"/>
      <c r="F187" s="1282"/>
      <c r="O187" s="1284"/>
      <c r="P187" s="1284"/>
      <c r="R187" s="1285"/>
      <c r="T187" s="1286"/>
      <c r="U187" s="1281"/>
      <c r="V187" s="1281"/>
      <c r="AG187" s="1287"/>
      <c r="AH187" s="1288"/>
      <c r="AI187" s="1281"/>
      <c r="AJ187" s="1281"/>
      <c r="AK187" s="1289"/>
      <c r="AL187" s="1286"/>
      <c r="AM187" s="1286"/>
      <c r="AN187" s="1286"/>
      <c r="AO187" s="1286"/>
      <c r="AP187" s="1286"/>
      <c r="AQ187" s="1286"/>
      <c r="AR187" s="1286"/>
      <c r="AS187" s="1286"/>
      <c r="AT187" s="1286"/>
      <c r="AU187" s="1286"/>
      <c r="AV187" s="1286"/>
      <c r="AW187" s="1286"/>
      <c r="AX187" s="1282"/>
      <c r="AY187" s="1286"/>
      <c r="AZ187" s="1282"/>
      <c r="BA187" s="1286"/>
      <c r="BB187" s="1286"/>
      <c r="BC187" s="1286"/>
      <c r="BD187" s="1286"/>
      <c r="BE187" s="1286"/>
      <c r="BF187" s="1286"/>
      <c r="BG187" s="1286"/>
      <c r="BH187" s="1286"/>
      <c r="BI187" s="1286"/>
      <c r="BJ187" s="1281"/>
      <c r="BK187" s="1286"/>
      <c r="BL187" s="1286"/>
      <c r="BM187" s="1281"/>
      <c r="BN187" s="1286"/>
      <c r="BO187" s="1286"/>
      <c r="BP187" s="1291"/>
      <c r="BQ187" s="1291"/>
      <c r="BR187" s="1291"/>
      <c r="BS187" s="1292"/>
      <c r="BT187" s="1291"/>
      <c r="BU187" s="1293"/>
      <c r="BV187" s="1294"/>
      <c r="BW187" s="1295"/>
      <c r="BX187" s="1295"/>
      <c r="BY187" s="1295"/>
      <c r="BZ187" s="1291"/>
      <c r="CA187" s="1296"/>
      <c r="CB187" s="1296"/>
      <c r="CC187" s="1282"/>
      <c r="CD187" s="1298"/>
      <c r="CE187" s="1299"/>
    </row>
    <row r="188" spans="1:85" s="1283" customFormat="1" ht="20.100000000000001" customHeight="1">
      <c r="A188" s="1279"/>
      <c r="B188" s="1279"/>
      <c r="C188" s="1280"/>
      <c r="D188" s="1281"/>
      <c r="E188" s="1281"/>
      <c r="F188" s="1282"/>
      <c r="O188" s="1284"/>
      <c r="P188" s="1284"/>
      <c r="R188" s="1285"/>
      <c r="T188" s="1286"/>
      <c r="U188" s="1281"/>
      <c r="V188" s="1281"/>
      <c r="AG188" s="1287"/>
      <c r="AH188" s="1288"/>
      <c r="AI188" s="1281"/>
      <c r="AJ188" s="1281"/>
      <c r="AK188" s="1289"/>
      <c r="AL188" s="1286"/>
      <c r="AM188" s="1286"/>
      <c r="AN188" s="1286"/>
      <c r="AO188" s="1286"/>
      <c r="AP188" s="1286"/>
      <c r="AQ188" s="1286"/>
      <c r="AR188" s="1286"/>
      <c r="AS188" s="1286"/>
      <c r="AT188" s="1286"/>
      <c r="AU188" s="1286"/>
      <c r="AV188" s="1286"/>
      <c r="AW188" s="1286"/>
      <c r="AX188" s="1282"/>
      <c r="AY188" s="1286"/>
      <c r="AZ188" s="1282"/>
      <c r="BA188" s="1286"/>
      <c r="BB188" s="1286"/>
      <c r="BC188" s="1286"/>
      <c r="BD188" s="1286"/>
      <c r="BE188" s="1286"/>
      <c r="BF188" s="1286"/>
      <c r="BG188" s="1286"/>
      <c r="BH188" s="1286"/>
      <c r="BI188" s="1286"/>
      <c r="BJ188" s="1281"/>
      <c r="BK188" s="1286"/>
      <c r="BL188" s="1286"/>
      <c r="BM188" s="1281"/>
      <c r="BN188" s="1286"/>
      <c r="BO188" s="1286"/>
      <c r="BP188" s="1291"/>
      <c r="BQ188" s="1291"/>
      <c r="BR188" s="1291"/>
      <c r="BS188" s="1292"/>
      <c r="BT188" s="1291"/>
      <c r="BU188" s="1293"/>
      <c r="BV188" s="1294"/>
      <c r="BW188" s="1295"/>
      <c r="BX188" s="1295"/>
      <c r="BY188" s="1295"/>
      <c r="BZ188" s="1291"/>
      <c r="CA188" s="1296"/>
      <c r="CB188" s="1296"/>
      <c r="CC188" s="1282"/>
      <c r="CD188" s="1298"/>
      <c r="CE188" s="1299"/>
    </row>
    <row r="189" spans="1:85" s="1283" customFormat="1" ht="20.100000000000001" customHeight="1">
      <c r="A189" s="1279"/>
      <c r="B189" s="1279"/>
      <c r="C189" s="1280"/>
      <c r="D189" s="1281"/>
      <c r="E189" s="1281"/>
      <c r="F189" s="1282"/>
      <c r="O189" s="1284"/>
      <c r="P189" s="1284"/>
      <c r="R189" s="1285"/>
      <c r="T189" s="1286"/>
      <c r="U189" s="1281"/>
      <c r="V189" s="1281"/>
      <c r="AG189" s="1287"/>
      <c r="AH189" s="1288"/>
      <c r="AI189" s="1281"/>
      <c r="AJ189" s="1281"/>
      <c r="AK189" s="1289"/>
      <c r="AL189" s="1286"/>
      <c r="AM189" s="1286"/>
      <c r="AN189" s="1286"/>
      <c r="AO189" s="1286"/>
      <c r="AP189" s="1286"/>
      <c r="AQ189" s="1286"/>
      <c r="AR189" s="1286"/>
      <c r="AS189" s="1286"/>
      <c r="AT189" s="1286"/>
      <c r="AU189" s="1286"/>
      <c r="AV189" s="1286"/>
      <c r="AW189" s="1286"/>
      <c r="AX189" s="1282"/>
      <c r="AY189" s="1286"/>
      <c r="AZ189" s="1282"/>
      <c r="BA189" s="1286"/>
      <c r="BB189" s="1286"/>
      <c r="BC189" s="1286"/>
      <c r="BD189" s="1286"/>
      <c r="BE189" s="1286"/>
      <c r="BF189" s="1286"/>
      <c r="BG189" s="1286"/>
      <c r="BH189" s="1286"/>
      <c r="BI189" s="1286"/>
      <c r="BJ189" s="1281"/>
      <c r="BK189" s="1286"/>
      <c r="BL189" s="1286"/>
      <c r="BM189" s="1281"/>
      <c r="BN189" s="1286"/>
      <c r="BO189" s="1286"/>
      <c r="BP189" s="1291"/>
      <c r="BQ189" s="1291"/>
      <c r="BR189" s="1291"/>
      <c r="BS189" s="1292"/>
      <c r="BT189" s="1291"/>
      <c r="BU189" s="1293"/>
      <c r="BV189" s="1294"/>
      <c r="BW189" s="1295"/>
      <c r="BX189" s="1295"/>
      <c r="BY189" s="1295"/>
      <c r="BZ189" s="1291"/>
      <c r="CA189" s="1296"/>
      <c r="CB189" s="1296"/>
      <c r="CC189" s="1282"/>
      <c r="CD189" s="1298"/>
      <c r="CE189" s="1299"/>
    </row>
    <row r="190" spans="1:85" s="1283" customFormat="1" ht="20.100000000000001" customHeight="1">
      <c r="A190" s="1279"/>
      <c r="B190" s="1279"/>
      <c r="C190" s="1280"/>
      <c r="D190" s="1281"/>
      <c r="E190" s="1281"/>
      <c r="F190" s="1282"/>
      <c r="O190" s="1284"/>
      <c r="P190" s="1284"/>
      <c r="R190" s="1285"/>
      <c r="T190" s="1286"/>
      <c r="U190" s="1281"/>
      <c r="V190" s="1281"/>
      <c r="AG190" s="1287"/>
      <c r="AH190" s="1288"/>
      <c r="AI190" s="1281"/>
      <c r="AJ190" s="1281"/>
      <c r="AK190" s="1289"/>
      <c r="AL190" s="1286"/>
      <c r="AM190" s="1286"/>
      <c r="AN190" s="1286"/>
      <c r="AO190" s="1286"/>
      <c r="AP190" s="1286"/>
      <c r="AQ190" s="1286"/>
      <c r="AR190" s="1286"/>
      <c r="AS190" s="1286"/>
      <c r="AT190" s="1286"/>
      <c r="AU190" s="1286"/>
      <c r="AV190" s="1286"/>
      <c r="AW190" s="1286"/>
      <c r="AX190" s="1282"/>
      <c r="AY190" s="1286"/>
      <c r="AZ190" s="1282"/>
      <c r="BA190" s="1286"/>
      <c r="BB190" s="1286"/>
      <c r="BC190" s="1286"/>
      <c r="BD190" s="1286"/>
      <c r="BE190" s="1286"/>
      <c r="BF190" s="1286"/>
      <c r="BG190" s="1286"/>
      <c r="BH190" s="1286"/>
      <c r="BI190" s="1286"/>
      <c r="BJ190" s="1281"/>
      <c r="BK190" s="1286"/>
      <c r="BL190" s="1286"/>
      <c r="BM190" s="1281"/>
      <c r="BN190" s="1286"/>
      <c r="BO190" s="1286"/>
      <c r="BP190" s="1291"/>
      <c r="BQ190" s="1291"/>
      <c r="BR190" s="1291"/>
      <c r="BS190" s="1292"/>
      <c r="BT190" s="1291"/>
      <c r="BU190" s="1293"/>
      <c r="BV190" s="1294"/>
      <c r="BW190" s="1295"/>
      <c r="BX190" s="1295"/>
      <c r="BY190" s="1295"/>
      <c r="BZ190" s="1291"/>
      <c r="CA190" s="1296"/>
      <c r="CB190" s="1296"/>
      <c r="CC190" s="1282"/>
      <c r="CD190" s="1298"/>
      <c r="CE190" s="1299"/>
    </row>
    <row r="191" spans="1:85" s="1283" customFormat="1" ht="20.100000000000001" customHeight="1">
      <c r="A191" s="1279"/>
      <c r="B191" s="1279"/>
      <c r="C191" s="1280"/>
      <c r="D191" s="1281"/>
      <c r="E191" s="1281"/>
      <c r="F191" s="1282"/>
      <c r="O191" s="1284"/>
      <c r="P191" s="1284"/>
      <c r="R191" s="1285"/>
      <c r="T191" s="1286"/>
      <c r="U191" s="1281"/>
      <c r="V191" s="1281"/>
      <c r="AG191" s="1287"/>
      <c r="AH191" s="1288"/>
      <c r="AI191" s="1281"/>
      <c r="AJ191" s="1281"/>
      <c r="AK191" s="1289"/>
      <c r="AL191" s="1286"/>
      <c r="AM191" s="1286"/>
      <c r="AN191" s="1286"/>
      <c r="AO191" s="1286"/>
      <c r="AP191" s="1286"/>
      <c r="AQ191" s="1286"/>
      <c r="AR191" s="1286"/>
      <c r="AS191" s="1286"/>
      <c r="AT191" s="1286"/>
      <c r="AU191" s="1286"/>
      <c r="AV191" s="1286"/>
      <c r="AW191" s="1286"/>
      <c r="AX191" s="1282"/>
      <c r="AY191" s="1286"/>
      <c r="AZ191" s="1282"/>
      <c r="BA191" s="1286"/>
      <c r="BB191" s="1286"/>
      <c r="BC191" s="1286"/>
      <c r="BD191" s="1286"/>
      <c r="BE191" s="1286"/>
      <c r="BF191" s="1286"/>
      <c r="BG191" s="1286"/>
      <c r="BH191" s="1286"/>
      <c r="BI191" s="1286"/>
      <c r="BJ191" s="1281"/>
      <c r="BK191" s="1286"/>
      <c r="BL191" s="1286"/>
      <c r="BM191" s="1281"/>
      <c r="BN191" s="1286"/>
      <c r="BO191" s="1286"/>
      <c r="BP191" s="1291"/>
      <c r="BQ191" s="1291"/>
      <c r="BR191" s="1291"/>
      <c r="BS191" s="1292"/>
      <c r="BT191" s="1291"/>
      <c r="BU191" s="1293"/>
      <c r="BV191" s="1294"/>
      <c r="BW191" s="1295"/>
      <c r="BX191" s="1295"/>
      <c r="BY191" s="1295"/>
      <c r="BZ191" s="1291"/>
      <c r="CA191" s="1296"/>
      <c r="CB191" s="1296"/>
      <c r="CC191" s="1282"/>
      <c r="CD191" s="1298"/>
      <c r="CE191" s="1299"/>
    </row>
    <row r="192" spans="1:85" s="1283" customFormat="1" ht="20.100000000000001" customHeight="1">
      <c r="A192" s="1279"/>
      <c r="B192" s="1279"/>
      <c r="C192" s="1280"/>
      <c r="D192" s="1281"/>
      <c r="E192" s="1281"/>
      <c r="F192" s="1282"/>
      <c r="O192" s="1284"/>
      <c r="P192" s="1284"/>
      <c r="R192" s="1285"/>
      <c r="T192" s="1286"/>
      <c r="U192" s="1281"/>
      <c r="V192" s="1281"/>
      <c r="AG192" s="1287"/>
      <c r="AH192" s="1288"/>
      <c r="AI192" s="1281"/>
      <c r="AJ192" s="1281"/>
      <c r="AK192" s="1289"/>
      <c r="AL192" s="1286"/>
      <c r="AM192" s="1286"/>
      <c r="AN192" s="1286"/>
      <c r="AO192" s="1286"/>
      <c r="AP192" s="1286"/>
      <c r="AQ192" s="1286"/>
      <c r="AR192" s="1286"/>
      <c r="AS192" s="1286"/>
      <c r="AT192" s="1286"/>
      <c r="AU192" s="1286"/>
      <c r="AV192" s="1286"/>
      <c r="AW192" s="1286"/>
      <c r="AX192" s="1282"/>
      <c r="AY192" s="1286"/>
      <c r="AZ192" s="1282"/>
      <c r="BA192" s="1286"/>
      <c r="BB192" s="1286"/>
      <c r="BC192" s="1286"/>
      <c r="BD192" s="1286"/>
      <c r="BE192" s="1286"/>
      <c r="BF192" s="1286"/>
      <c r="BG192" s="1286"/>
      <c r="BH192" s="1286"/>
      <c r="BI192" s="1286"/>
      <c r="BJ192" s="1281"/>
      <c r="BK192" s="1286"/>
      <c r="BL192" s="1286"/>
      <c r="BM192" s="1281"/>
      <c r="BN192" s="1286"/>
      <c r="BO192" s="1286"/>
      <c r="BP192" s="1291"/>
      <c r="BQ192" s="1291"/>
      <c r="BR192" s="1291"/>
      <c r="BS192" s="1292"/>
      <c r="BT192" s="1291"/>
      <c r="BU192" s="1293"/>
      <c r="BV192" s="1294"/>
      <c r="BW192" s="1295"/>
      <c r="BX192" s="1295"/>
      <c r="BY192" s="1295"/>
      <c r="BZ192" s="1291"/>
      <c r="CA192" s="1296"/>
      <c r="CB192" s="1296"/>
      <c r="CC192" s="1282"/>
      <c r="CD192" s="1298"/>
      <c r="CE192" s="1299"/>
    </row>
    <row r="193" spans="1:83" s="1283" customFormat="1" ht="20.100000000000001" customHeight="1">
      <c r="A193" s="1279"/>
      <c r="B193" s="1279"/>
      <c r="C193" s="1280"/>
      <c r="D193" s="1281"/>
      <c r="E193" s="1281"/>
      <c r="F193" s="1282"/>
      <c r="O193" s="1284"/>
      <c r="P193" s="1284"/>
      <c r="R193" s="1285"/>
      <c r="T193" s="1286"/>
      <c r="U193" s="1281"/>
      <c r="V193" s="1281"/>
      <c r="AG193" s="1287"/>
      <c r="AH193" s="1288"/>
      <c r="AI193" s="1281"/>
      <c r="AJ193" s="1281"/>
      <c r="AK193" s="1289"/>
      <c r="AL193" s="1286"/>
      <c r="AM193" s="1286"/>
      <c r="AN193" s="1286"/>
      <c r="AO193" s="1286"/>
      <c r="AP193" s="1286"/>
      <c r="AQ193" s="1286"/>
      <c r="AR193" s="1286"/>
      <c r="AS193" s="1286"/>
      <c r="AT193" s="1286"/>
      <c r="AU193" s="1286"/>
      <c r="AV193" s="1286"/>
      <c r="AW193" s="1286"/>
      <c r="AX193" s="1282"/>
      <c r="AY193" s="1286"/>
      <c r="AZ193" s="1282"/>
      <c r="BA193" s="1286"/>
      <c r="BB193" s="1286"/>
      <c r="BC193" s="1286"/>
      <c r="BD193" s="1286"/>
      <c r="BE193" s="1286"/>
      <c r="BF193" s="1286"/>
      <c r="BG193" s="1286"/>
      <c r="BH193" s="1286"/>
      <c r="BI193" s="1286"/>
      <c r="BJ193" s="1281"/>
      <c r="BK193" s="1286"/>
      <c r="BL193" s="1286"/>
      <c r="BM193" s="1281"/>
      <c r="BN193" s="1286"/>
      <c r="BO193" s="1286"/>
      <c r="BP193" s="1291"/>
      <c r="BQ193" s="1291"/>
      <c r="BR193" s="1291"/>
      <c r="BS193" s="1292"/>
      <c r="BT193" s="1291"/>
      <c r="BU193" s="1293"/>
      <c r="BV193" s="1294"/>
      <c r="BW193" s="1295"/>
      <c r="BX193" s="1295"/>
      <c r="BY193" s="1295"/>
      <c r="BZ193" s="1291"/>
      <c r="CA193" s="1296"/>
      <c r="CB193" s="1296"/>
      <c r="CC193" s="1282"/>
      <c r="CD193" s="1298"/>
      <c r="CE193" s="1299"/>
    </row>
    <row r="194" spans="1:83" s="1283" customFormat="1" ht="20.100000000000001" customHeight="1">
      <c r="A194" s="1279"/>
      <c r="B194" s="1279"/>
      <c r="C194" s="1280"/>
      <c r="D194" s="1281"/>
      <c r="E194" s="1281"/>
      <c r="F194" s="1282"/>
      <c r="O194" s="1284"/>
      <c r="P194" s="1284"/>
      <c r="R194" s="1285"/>
      <c r="T194" s="1286"/>
      <c r="U194" s="1281"/>
      <c r="V194" s="1281"/>
      <c r="AG194" s="1287"/>
      <c r="AH194" s="1288"/>
      <c r="AI194" s="1281"/>
      <c r="AJ194" s="1281"/>
      <c r="AK194" s="1289"/>
      <c r="AL194" s="1286"/>
      <c r="AM194" s="1286"/>
      <c r="AN194" s="1286"/>
      <c r="AO194" s="1286"/>
      <c r="AP194" s="1286"/>
      <c r="AQ194" s="1286"/>
      <c r="AR194" s="1286"/>
      <c r="AS194" s="1286"/>
      <c r="AT194" s="1286"/>
      <c r="AU194" s="1286"/>
      <c r="AV194" s="1286"/>
      <c r="AW194" s="1286"/>
      <c r="AX194" s="1282"/>
      <c r="AY194" s="1286"/>
      <c r="AZ194" s="1282"/>
      <c r="BA194" s="1286"/>
      <c r="BB194" s="1286"/>
      <c r="BC194" s="1286"/>
      <c r="BD194" s="1286"/>
      <c r="BE194" s="1286"/>
      <c r="BF194" s="1286"/>
      <c r="BG194" s="1286"/>
      <c r="BH194" s="1286"/>
      <c r="BI194" s="1286"/>
      <c r="BJ194" s="1281"/>
      <c r="BK194" s="1286"/>
      <c r="BL194" s="1286"/>
      <c r="BM194" s="1281"/>
      <c r="BN194" s="1286"/>
      <c r="BO194" s="1286"/>
      <c r="BP194" s="1291"/>
      <c r="BQ194" s="1291"/>
      <c r="BR194" s="1291"/>
      <c r="BS194" s="1292"/>
      <c r="BT194" s="1291"/>
      <c r="BU194" s="1293"/>
      <c r="BV194" s="1294"/>
      <c r="BW194" s="1295"/>
      <c r="BX194" s="1295"/>
      <c r="BY194" s="1295"/>
      <c r="BZ194" s="1291"/>
      <c r="CA194" s="1296"/>
      <c r="CB194" s="1296"/>
      <c r="CC194" s="1282"/>
      <c r="CD194" s="1298"/>
      <c r="CE194" s="1299"/>
    </row>
    <row r="195" spans="1:83" s="1283" customFormat="1" ht="20.100000000000001" customHeight="1">
      <c r="A195" s="1279"/>
      <c r="B195" s="1279"/>
      <c r="C195" s="1280"/>
      <c r="D195" s="1281"/>
      <c r="E195" s="1281"/>
      <c r="F195" s="1282"/>
      <c r="O195" s="1284"/>
      <c r="P195" s="1284"/>
      <c r="R195" s="1285"/>
      <c r="T195" s="1286"/>
      <c r="U195" s="1281"/>
      <c r="V195" s="1281"/>
      <c r="AG195" s="1287"/>
      <c r="AH195" s="1288"/>
      <c r="AI195" s="1281"/>
      <c r="AJ195" s="1281"/>
      <c r="AK195" s="1289"/>
      <c r="AL195" s="1286"/>
      <c r="AM195" s="1286"/>
      <c r="AN195" s="1286"/>
      <c r="AO195" s="1286"/>
      <c r="AP195" s="1286"/>
      <c r="AQ195" s="1286"/>
      <c r="AR195" s="1286"/>
      <c r="AS195" s="1286"/>
      <c r="AT195" s="1286"/>
      <c r="AU195" s="1286"/>
      <c r="AV195" s="1286"/>
      <c r="AW195" s="1286"/>
      <c r="AX195" s="1282"/>
      <c r="AY195" s="1286"/>
      <c r="AZ195" s="1282"/>
      <c r="BA195" s="1286"/>
      <c r="BB195" s="1286"/>
      <c r="BC195" s="1286"/>
      <c r="BD195" s="1286"/>
      <c r="BE195" s="1286"/>
      <c r="BF195" s="1286"/>
      <c r="BG195" s="1286"/>
      <c r="BH195" s="1286"/>
      <c r="BI195" s="1286"/>
      <c r="BJ195" s="1281"/>
      <c r="BK195" s="1286"/>
      <c r="BL195" s="1286"/>
      <c r="BM195" s="1281"/>
      <c r="BN195" s="1286"/>
      <c r="BO195" s="1286"/>
      <c r="BP195" s="1291"/>
      <c r="BQ195" s="1291"/>
      <c r="BR195" s="1291"/>
      <c r="BS195" s="1292"/>
      <c r="BT195" s="1291"/>
      <c r="BU195" s="1293"/>
      <c r="BV195" s="1294"/>
      <c r="BW195" s="1295"/>
      <c r="BX195" s="1295"/>
      <c r="BY195" s="1295"/>
      <c r="BZ195" s="1291"/>
      <c r="CA195" s="1296"/>
      <c r="CB195" s="1296"/>
      <c r="CC195" s="1282"/>
      <c r="CD195" s="1298"/>
      <c r="CE195" s="1299"/>
    </row>
    <row r="196" spans="1:83" s="1283" customFormat="1" ht="20.100000000000001" customHeight="1">
      <c r="A196" s="1279"/>
      <c r="B196" s="1279"/>
      <c r="C196" s="1280"/>
      <c r="D196" s="1281"/>
      <c r="E196" s="1281"/>
      <c r="F196" s="1282"/>
      <c r="O196" s="1284"/>
      <c r="P196" s="1284"/>
      <c r="R196" s="1285"/>
      <c r="T196" s="1286"/>
      <c r="U196" s="1281"/>
      <c r="V196" s="1281"/>
      <c r="AG196" s="1287"/>
      <c r="AH196" s="1288"/>
      <c r="AI196" s="1281"/>
      <c r="AJ196" s="1281"/>
      <c r="AK196" s="1289"/>
      <c r="AL196" s="1286"/>
      <c r="AM196" s="1286"/>
      <c r="AN196" s="1286"/>
      <c r="AO196" s="1286"/>
      <c r="AP196" s="1286"/>
      <c r="AQ196" s="1286"/>
      <c r="AR196" s="1286"/>
      <c r="AS196" s="1286"/>
      <c r="AT196" s="1286"/>
      <c r="AU196" s="1286"/>
      <c r="AV196" s="1286"/>
      <c r="AW196" s="1286"/>
      <c r="AX196" s="1282"/>
      <c r="AY196" s="1286"/>
      <c r="AZ196" s="1282"/>
      <c r="BA196" s="1286"/>
      <c r="BB196" s="1286"/>
      <c r="BC196" s="1286"/>
      <c r="BD196" s="1286"/>
      <c r="BE196" s="1286"/>
      <c r="BF196" s="1286"/>
      <c r="BG196" s="1286"/>
      <c r="BH196" s="1286"/>
      <c r="BI196" s="1286"/>
      <c r="BJ196" s="1281"/>
      <c r="BK196" s="1286"/>
      <c r="BL196" s="1286"/>
      <c r="BM196" s="1281"/>
      <c r="BN196" s="1286"/>
      <c r="BO196" s="1286"/>
      <c r="BP196" s="1291"/>
      <c r="BQ196" s="1291"/>
      <c r="BR196" s="1291"/>
      <c r="BS196" s="1292"/>
      <c r="BT196" s="1291"/>
      <c r="BU196" s="1293"/>
      <c r="BV196" s="1294"/>
      <c r="BW196" s="1295"/>
      <c r="BX196" s="1295"/>
      <c r="BY196" s="1295"/>
      <c r="BZ196" s="1291"/>
      <c r="CA196" s="1296"/>
      <c r="CB196" s="1296"/>
      <c r="CC196" s="1282"/>
      <c r="CD196" s="1298"/>
      <c r="CE196" s="1299"/>
    </row>
    <row r="197" spans="1:83" s="1283" customFormat="1" ht="20.100000000000001" customHeight="1">
      <c r="A197" s="1279"/>
      <c r="B197" s="1279"/>
      <c r="C197" s="1280"/>
      <c r="D197" s="1281"/>
      <c r="E197" s="1281"/>
      <c r="F197" s="1282"/>
      <c r="O197" s="1284"/>
      <c r="P197" s="1284"/>
      <c r="R197" s="1285"/>
      <c r="T197" s="1286"/>
      <c r="U197" s="1281"/>
      <c r="V197" s="1281"/>
      <c r="AG197" s="1287"/>
      <c r="AH197" s="1288"/>
      <c r="AI197" s="1281"/>
      <c r="AJ197" s="1281"/>
      <c r="AK197" s="1289"/>
      <c r="AL197" s="1286"/>
      <c r="AM197" s="1286"/>
      <c r="AN197" s="1286"/>
      <c r="AO197" s="1286"/>
      <c r="AP197" s="1286"/>
      <c r="AQ197" s="1286"/>
      <c r="AR197" s="1286"/>
      <c r="AS197" s="1286"/>
      <c r="AT197" s="1286"/>
      <c r="AU197" s="1286"/>
      <c r="AV197" s="1286"/>
      <c r="AW197" s="1286"/>
      <c r="AX197" s="1282"/>
      <c r="AY197" s="1286"/>
      <c r="AZ197" s="1282"/>
      <c r="BA197" s="1286"/>
      <c r="BB197" s="1286"/>
      <c r="BC197" s="1286"/>
      <c r="BD197" s="1286"/>
      <c r="BE197" s="1286"/>
      <c r="BF197" s="1286"/>
      <c r="BG197" s="1286"/>
      <c r="BH197" s="1286"/>
      <c r="BI197" s="1286"/>
      <c r="BJ197" s="1281"/>
      <c r="BK197" s="1286"/>
      <c r="BL197" s="1286"/>
      <c r="BM197" s="1281"/>
      <c r="BN197" s="1286"/>
      <c r="BO197" s="1286"/>
      <c r="BP197" s="1291"/>
      <c r="BQ197" s="1291"/>
      <c r="BR197" s="1291"/>
      <c r="BS197" s="1292"/>
      <c r="BT197" s="1291"/>
      <c r="BU197" s="1293"/>
      <c r="BV197" s="1294"/>
      <c r="BW197" s="1295"/>
      <c r="BX197" s="1295"/>
      <c r="BY197" s="1295"/>
      <c r="BZ197" s="1291"/>
      <c r="CA197" s="1296"/>
      <c r="CB197" s="1296"/>
      <c r="CC197" s="1282"/>
      <c r="CD197" s="1298"/>
      <c r="CE197" s="1299"/>
    </row>
    <row r="198" spans="1:83" s="1283" customFormat="1" ht="20.100000000000001" customHeight="1">
      <c r="A198" s="1279"/>
      <c r="B198" s="1279"/>
      <c r="C198" s="1280"/>
      <c r="D198" s="1281"/>
      <c r="E198" s="1281"/>
      <c r="F198" s="1282"/>
      <c r="O198" s="1284"/>
      <c r="P198" s="1284"/>
      <c r="R198" s="1285"/>
      <c r="T198" s="1286"/>
      <c r="U198" s="1281"/>
      <c r="V198" s="1281"/>
      <c r="AG198" s="1287"/>
      <c r="AH198" s="1288"/>
      <c r="AI198" s="1281"/>
      <c r="AJ198" s="1281"/>
      <c r="AK198" s="1289"/>
      <c r="AL198" s="1286"/>
      <c r="AM198" s="1286"/>
      <c r="AN198" s="1286"/>
      <c r="AO198" s="1286"/>
      <c r="AP198" s="1286"/>
      <c r="AQ198" s="1286"/>
      <c r="AR198" s="1286"/>
      <c r="AS198" s="1286"/>
      <c r="AT198" s="1286"/>
      <c r="AU198" s="1286"/>
      <c r="AV198" s="1286"/>
      <c r="AW198" s="1286"/>
      <c r="AX198" s="1282"/>
      <c r="AY198" s="1286"/>
      <c r="AZ198" s="1282"/>
      <c r="BA198" s="1286"/>
      <c r="BB198" s="1286"/>
      <c r="BC198" s="1286"/>
      <c r="BD198" s="1286"/>
      <c r="BE198" s="1286"/>
      <c r="BF198" s="1286"/>
      <c r="BG198" s="1286"/>
      <c r="BH198" s="1286"/>
      <c r="BI198" s="1286"/>
      <c r="BJ198" s="1281"/>
      <c r="BK198" s="1286"/>
      <c r="BL198" s="1286"/>
      <c r="BM198" s="1281"/>
      <c r="BN198" s="1286"/>
      <c r="BO198" s="1286"/>
      <c r="BP198" s="1291"/>
      <c r="BQ198" s="1291"/>
      <c r="BR198" s="1291"/>
      <c r="BS198" s="1292"/>
      <c r="BT198" s="1291"/>
      <c r="BU198" s="1293"/>
      <c r="BV198" s="1294"/>
      <c r="BW198" s="1295"/>
      <c r="BX198" s="1295"/>
      <c r="BY198" s="1295"/>
      <c r="BZ198" s="1291"/>
      <c r="CA198" s="1296"/>
      <c r="CB198" s="1296"/>
      <c r="CC198" s="1282"/>
      <c r="CD198" s="1298"/>
      <c r="CE198" s="1299"/>
    </row>
    <row r="199" spans="1:83" s="1283" customFormat="1" ht="20.100000000000001" customHeight="1">
      <c r="A199" s="1279"/>
      <c r="B199" s="1279"/>
      <c r="C199" s="1280"/>
      <c r="D199" s="1281"/>
      <c r="E199" s="1281"/>
      <c r="F199" s="1282"/>
      <c r="O199" s="1284"/>
      <c r="P199" s="1284"/>
      <c r="R199" s="1285"/>
      <c r="T199" s="1286"/>
      <c r="U199" s="1281"/>
      <c r="V199" s="1281"/>
      <c r="AG199" s="1287"/>
      <c r="AH199" s="1288"/>
      <c r="AI199" s="1281"/>
      <c r="AJ199" s="1281"/>
      <c r="AK199" s="1289"/>
      <c r="AL199" s="1286"/>
      <c r="AM199" s="1286"/>
      <c r="AN199" s="1286"/>
      <c r="AO199" s="1286"/>
      <c r="AP199" s="1286"/>
      <c r="AQ199" s="1286"/>
      <c r="AR199" s="1286"/>
      <c r="AS199" s="1286"/>
      <c r="AT199" s="1286"/>
      <c r="AU199" s="1286"/>
      <c r="AV199" s="1286"/>
      <c r="AW199" s="1286"/>
      <c r="AX199" s="1282"/>
      <c r="AY199" s="1286"/>
      <c r="AZ199" s="1282"/>
      <c r="BA199" s="1286"/>
      <c r="BB199" s="1286"/>
      <c r="BC199" s="1286"/>
      <c r="BD199" s="1286"/>
      <c r="BE199" s="1286"/>
      <c r="BF199" s="1286"/>
      <c r="BG199" s="1286"/>
      <c r="BH199" s="1286"/>
      <c r="BI199" s="1286"/>
      <c r="BJ199" s="1281"/>
      <c r="BK199" s="1286"/>
      <c r="BL199" s="1286"/>
      <c r="BM199" s="1281"/>
      <c r="BN199" s="1286"/>
      <c r="BO199" s="1286"/>
      <c r="BP199" s="1291"/>
      <c r="BQ199" s="1291"/>
      <c r="BR199" s="1291"/>
      <c r="BS199" s="1292"/>
      <c r="BT199" s="1291"/>
      <c r="BU199" s="1293"/>
      <c r="BV199" s="1294"/>
      <c r="BW199" s="1295"/>
      <c r="BX199" s="1295"/>
      <c r="BY199" s="1295"/>
      <c r="BZ199" s="1291"/>
      <c r="CA199" s="1296"/>
      <c r="CB199" s="1296"/>
      <c r="CC199" s="1282"/>
      <c r="CD199" s="1298"/>
      <c r="CE199" s="1299"/>
    </row>
    <row r="200" spans="1:83" s="1283" customFormat="1" ht="20.100000000000001" customHeight="1">
      <c r="A200" s="1279"/>
      <c r="B200" s="1279"/>
      <c r="C200" s="1280"/>
      <c r="D200" s="1281"/>
      <c r="E200" s="1281"/>
      <c r="F200" s="1282"/>
      <c r="O200" s="1284"/>
      <c r="P200" s="1284"/>
      <c r="R200" s="1285"/>
      <c r="T200" s="1286"/>
      <c r="U200" s="1281"/>
      <c r="V200" s="1281"/>
      <c r="AG200" s="1287"/>
      <c r="AH200" s="1288"/>
      <c r="AI200" s="1281"/>
      <c r="AJ200" s="1281"/>
      <c r="AK200" s="1289"/>
      <c r="AL200" s="1286"/>
      <c r="AM200" s="1286"/>
      <c r="AN200" s="1286"/>
      <c r="AO200" s="1286"/>
      <c r="AP200" s="1286"/>
      <c r="AQ200" s="1286"/>
      <c r="AR200" s="1286"/>
      <c r="AS200" s="1286"/>
      <c r="AT200" s="1286"/>
      <c r="AU200" s="1286"/>
      <c r="AV200" s="1286"/>
      <c r="AW200" s="1286"/>
      <c r="AX200" s="1282"/>
      <c r="AY200" s="1286"/>
      <c r="AZ200" s="1282"/>
      <c r="BA200" s="1286"/>
      <c r="BB200" s="1286"/>
      <c r="BC200" s="1286"/>
      <c r="BD200" s="1286"/>
      <c r="BE200" s="1286"/>
      <c r="BF200" s="1286"/>
      <c r="BG200" s="1286"/>
      <c r="BH200" s="1286"/>
      <c r="BI200" s="1286"/>
      <c r="BJ200" s="1281"/>
      <c r="BK200" s="1286"/>
      <c r="BL200" s="1286"/>
      <c r="BM200" s="1281"/>
      <c r="BN200" s="1286"/>
      <c r="BO200" s="1286"/>
      <c r="BP200" s="1291"/>
      <c r="BQ200" s="1291"/>
      <c r="BR200" s="1291"/>
      <c r="BS200" s="1292"/>
      <c r="BT200" s="1291"/>
      <c r="BU200" s="1293"/>
      <c r="BV200" s="1294"/>
      <c r="BW200" s="1295"/>
      <c r="BX200" s="1295"/>
      <c r="BY200" s="1295"/>
      <c r="BZ200" s="1291"/>
      <c r="CA200" s="1296"/>
      <c r="CB200" s="1296"/>
      <c r="CC200" s="1282"/>
      <c r="CD200" s="1298"/>
      <c r="CE200" s="1299"/>
    </row>
    <row r="201" spans="1:83" s="1283" customFormat="1" ht="20.100000000000001" customHeight="1">
      <c r="A201" s="1279"/>
      <c r="B201" s="1279"/>
      <c r="C201" s="1280"/>
      <c r="D201" s="1281"/>
      <c r="E201" s="1281"/>
      <c r="F201" s="1282"/>
      <c r="O201" s="1284"/>
      <c r="P201" s="1284"/>
      <c r="R201" s="1285"/>
      <c r="T201" s="1286"/>
      <c r="U201" s="1281"/>
      <c r="V201" s="1281"/>
      <c r="AG201" s="1287"/>
      <c r="AH201" s="1288"/>
      <c r="AI201" s="1281"/>
      <c r="AJ201" s="1281"/>
      <c r="AK201" s="1289"/>
      <c r="AL201" s="1286"/>
      <c r="AM201" s="1286"/>
      <c r="AN201" s="1286"/>
      <c r="AO201" s="1286"/>
      <c r="AP201" s="1286"/>
      <c r="AQ201" s="1286"/>
      <c r="AR201" s="1286"/>
      <c r="AS201" s="1286"/>
      <c r="AT201" s="1286"/>
      <c r="AU201" s="1286"/>
      <c r="AV201" s="1286"/>
      <c r="AW201" s="1286"/>
      <c r="AX201" s="1282"/>
      <c r="AY201" s="1286"/>
      <c r="AZ201" s="1282"/>
      <c r="BA201" s="1286"/>
      <c r="BB201" s="1286"/>
      <c r="BC201" s="1286"/>
      <c r="BD201" s="1286"/>
      <c r="BE201" s="1286"/>
      <c r="BF201" s="1286"/>
      <c r="BG201" s="1286"/>
      <c r="BH201" s="1286"/>
      <c r="BI201" s="1286"/>
      <c r="BJ201" s="1281"/>
      <c r="BK201" s="1286"/>
      <c r="BL201" s="1286"/>
      <c r="BM201" s="1281"/>
      <c r="BN201" s="1286"/>
      <c r="BO201" s="1286"/>
      <c r="BP201" s="1291"/>
      <c r="BQ201" s="1291"/>
      <c r="BR201" s="1291"/>
      <c r="BS201" s="1292"/>
      <c r="BT201" s="1291"/>
      <c r="BU201" s="1293"/>
      <c r="BV201" s="1294"/>
      <c r="BW201" s="1295"/>
      <c r="BX201" s="1295"/>
      <c r="BY201" s="1295"/>
      <c r="BZ201" s="1291"/>
      <c r="CA201" s="1296"/>
      <c r="CB201" s="1296"/>
      <c r="CC201" s="1282"/>
      <c r="CD201" s="1298"/>
      <c r="CE201" s="1299"/>
    </row>
    <row r="202" spans="1:83" s="1283" customFormat="1" ht="20.100000000000001" customHeight="1">
      <c r="A202" s="1279"/>
      <c r="B202" s="1279"/>
      <c r="C202" s="1280"/>
      <c r="D202" s="1281"/>
      <c r="E202" s="1281"/>
      <c r="F202" s="1282"/>
      <c r="K202" s="1284"/>
      <c r="L202" s="1284"/>
      <c r="M202" s="1285"/>
      <c r="N202" s="1285"/>
      <c r="O202" s="1284"/>
      <c r="P202" s="1284"/>
      <c r="R202" s="1285"/>
      <c r="T202" s="1286"/>
      <c r="U202" s="1281"/>
      <c r="V202" s="1281"/>
      <c r="AG202" s="1287"/>
      <c r="AH202" s="1288"/>
      <c r="AI202" s="1281"/>
      <c r="AJ202" s="1281"/>
      <c r="AK202" s="1289"/>
      <c r="AL202" s="1286"/>
      <c r="AM202" s="1286"/>
      <c r="AN202" s="1286"/>
      <c r="AO202" s="1286"/>
      <c r="AP202" s="1286"/>
      <c r="AQ202" s="1286"/>
      <c r="AR202" s="1286"/>
      <c r="AS202" s="1286"/>
      <c r="AT202" s="1286"/>
      <c r="AU202" s="1286"/>
      <c r="AV202" s="1286"/>
      <c r="AW202" s="1286"/>
      <c r="AX202" s="1282"/>
      <c r="AY202" s="1286"/>
      <c r="AZ202" s="1282"/>
      <c r="BA202" s="1286"/>
      <c r="BB202" s="1286"/>
      <c r="BC202" s="1286"/>
      <c r="BD202" s="1286"/>
      <c r="BE202" s="1286"/>
      <c r="BF202" s="1286"/>
      <c r="BG202" s="1286"/>
      <c r="BH202" s="1286"/>
      <c r="BI202" s="1286"/>
      <c r="BJ202" s="1281"/>
      <c r="BK202" s="1286"/>
      <c r="BL202" s="1286"/>
      <c r="BM202" s="1281"/>
      <c r="BN202" s="1286"/>
      <c r="BO202" s="1286"/>
      <c r="BP202" s="1291"/>
      <c r="BQ202" s="1291"/>
      <c r="BR202" s="1291"/>
      <c r="BS202" s="1292"/>
      <c r="BT202" s="1291"/>
      <c r="BU202" s="1293"/>
      <c r="BV202" s="1294"/>
      <c r="BW202" s="1295"/>
      <c r="BX202" s="1295"/>
      <c r="BY202" s="1295"/>
      <c r="BZ202" s="1291"/>
      <c r="CA202" s="1296"/>
      <c r="CB202" s="1296"/>
      <c r="CC202" s="1282"/>
      <c r="CD202" s="1298"/>
      <c r="CE202" s="1299"/>
    </row>
    <row r="203" spans="1:83" s="1283" customFormat="1" ht="20.100000000000001" customHeight="1">
      <c r="A203" s="1279"/>
      <c r="B203" s="1279"/>
      <c r="C203" s="1280"/>
      <c r="D203" s="1281"/>
      <c r="E203" s="1281"/>
      <c r="F203" s="1282"/>
      <c r="K203" s="1284"/>
      <c r="L203" s="1284"/>
      <c r="M203" s="1285"/>
      <c r="N203" s="1285"/>
      <c r="O203" s="1284"/>
      <c r="P203" s="1284"/>
      <c r="R203" s="1285"/>
      <c r="T203" s="1286"/>
      <c r="U203" s="1281"/>
      <c r="V203" s="1281"/>
      <c r="AG203" s="1287"/>
      <c r="AH203" s="1288"/>
      <c r="AI203" s="1281"/>
      <c r="AJ203" s="1281"/>
      <c r="AK203" s="1289"/>
      <c r="AL203" s="1286"/>
      <c r="AM203" s="1286"/>
      <c r="AN203" s="1286"/>
      <c r="AO203" s="1286"/>
      <c r="AP203" s="1286"/>
      <c r="AQ203" s="1286"/>
      <c r="AR203" s="1286"/>
      <c r="AS203" s="1286"/>
      <c r="AT203" s="1286"/>
      <c r="AU203" s="1286"/>
      <c r="AV203" s="1286"/>
      <c r="AW203" s="1286"/>
      <c r="AX203" s="1282"/>
      <c r="AY203" s="1286"/>
      <c r="AZ203" s="1282"/>
      <c r="BA203" s="1286"/>
      <c r="BB203" s="1286"/>
      <c r="BC203" s="1286"/>
      <c r="BD203" s="1286"/>
      <c r="BE203" s="1286"/>
      <c r="BF203" s="1286"/>
      <c r="BG203" s="1286"/>
      <c r="BH203" s="1286"/>
      <c r="BI203" s="1286"/>
      <c r="BJ203" s="1281"/>
      <c r="BK203" s="1286"/>
      <c r="BL203" s="1286"/>
      <c r="BM203" s="1281"/>
      <c r="BN203" s="1286"/>
      <c r="BO203" s="1286"/>
      <c r="BP203" s="1291"/>
      <c r="BQ203" s="1291"/>
      <c r="BR203" s="1291"/>
      <c r="BS203" s="1292"/>
      <c r="BT203" s="1291"/>
      <c r="BU203" s="1293"/>
      <c r="BV203" s="1294"/>
      <c r="BW203" s="1295"/>
      <c r="BX203" s="1295"/>
      <c r="BY203" s="1295"/>
      <c r="BZ203" s="1291"/>
      <c r="CA203" s="1296"/>
      <c r="CB203" s="1296"/>
      <c r="CC203" s="1282"/>
      <c r="CD203" s="1298"/>
      <c r="CE203" s="1299"/>
    </row>
    <row r="204" spans="1:83" s="1283" customFormat="1" ht="20.100000000000001" customHeight="1">
      <c r="A204" s="1279"/>
      <c r="B204" s="1279"/>
      <c r="C204" s="1280"/>
      <c r="D204" s="1281"/>
      <c r="E204" s="1281"/>
      <c r="F204" s="1282"/>
      <c r="K204" s="1284"/>
      <c r="L204" s="1284"/>
      <c r="M204" s="1285"/>
      <c r="N204" s="1285"/>
      <c r="O204" s="1284"/>
      <c r="P204" s="1284"/>
      <c r="R204" s="1285"/>
      <c r="T204" s="1286"/>
      <c r="U204" s="1281"/>
      <c r="V204" s="1281"/>
      <c r="AG204" s="1287"/>
      <c r="AH204" s="1288"/>
      <c r="AI204" s="1281"/>
      <c r="AJ204" s="1281"/>
      <c r="AK204" s="1289"/>
      <c r="AL204" s="1286"/>
      <c r="AM204" s="1286"/>
      <c r="AN204" s="1286"/>
      <c r="AO204" s="1286"/>
      <c r="AP204" s="1286"/>
      <c r="AQ204" s="1286"/>
      <c r="AR204" s="1286"/>
      <c r="AS204" s="1286"/>
      <c r="AT204" s="1286"/>
      <c r="AU204" s="1286"/>
      <c r="AV204" s="1286"/>
      <c r="AW204" s="1286"/>
      <c r="AX204" s="1282"/>
      <c r="AY204" s="1286"/>
      <c r="AZ204" s="1282"/>
      <c r="BA204" s="1286"/>
      <c r="BB204" s="1286"/>
      <c r="BC204" s="1286"/>
      <c r="BD204" s="1286"/>
      <c r="BE204" s="1286"/>
      <c r="BF204" s="1286"/>
      <c r="BG204" s="1286"/>
      <c r="BH204" s="1286"/>
      <c r="BI204" s="1286"/>
      <c r="BJ204" s="1281"/>
      <c r="BK204" s="1286"/>
      <c r="BL204" s="1286"/>
      <c r="BM204" s="1281"/>
      <c r="BN204" s="1286"/>
      <c r="BO204" s="1286"/>
      <c r="BP204" s="1291"/>
      <c r="BQ204" s="1291"/>
      <c r="BR204" s="1291"/>
      <c r="BS204" s="1292"/>
      <c r="BT204" s="1291"/>
      <c r="BU204" s="1293"/>
      <c r="BV204" s="1294"/>
      <c r="BW204" s="1295"/>
      <c r="BX204" s="1295"/>
      <c r="BY204" s="1295"/>
      <c r="BZ204" s="1291"/>
      <c r="CA204" s="1296"/>
      <c r="CB204" s="1296"/>
      <c r="CC204" s="1282"/>
      <c r="CD204" s="1298"/>
      <c r="CE204" s="1299"/>
    </row>
    <row r="205" spans="1:83" s="1283" customFormat="1" ht="20.100000000000001" customHeight="1">
      <c r="A205" s="1279"/>
      <c r="B205" s="1279"/>
      <c r="C205" s="1280"/>
      <c r="D205" s="1281"/>
      <c r="E205" s="1281"/>
      <c r="F205" s="1282"/>
      <c r="K205" s="1284"/>
      <c r="L205" s="1284"/>
      <c r="M205" s="1285"/>
      <c r="N205" s="1285"/>
      <c r="O205" s="1284"/>
      <c r="P205" s="1284"/>
      <c r="R205" s="1285"/>
      <c r="T205" s="1286"/>
      <c r="U205" s="1281"/>
      <c r="V205" s="1281"/>
      <c r="AG205" s="1287"/>
      <c r="AH205" s="1288"/>
      <c r="AI205" s="1281"/>
      <c r="AJ205" s="1281"/>
      <c r="AK205" s="1289"/>
      <c r="AL205" s="1286"/>
      <c r="AM205" s="1286"/>
      <c r="AN205" s="1286"/>
      <c r="AO205" s="1286"/>
      <c r="AP205" s="1286"/>
      <c r="AQ205" s="1286"/>
      <c r="AR205" s="1286"/>
      <c r="AS205" s="1286"/>
      <c r="AT205" s="1286"/>
      <c r="AU205" s="1286"/>
      <c r="AV205" s="1286"/>
      <c r="AW205" s="1286"/>
      <c r="AX205" s="1282"/>
      <c r="AY205" s="1286"/>
      <c r="AZ205" s="1282"/>
      <c r="BA205" s="1286"/>
      <c r="BB205" s="1286"/>
      <c r="BC205" s="1286"/>
      <c r="BD205" s="1286"/>
      <c r="BE205" s="1286"/>
      <c r="BF205" s="1286"/>
      <c r="BG205" s="1286"/>
      <c r="BH205" s="1286"/>
      <c r="BI205" s="1286"/>
      <c r="BJ205" s="1281"/>
      <c r="BK205" s="1286"/>
      <c r="BL205" s="1286"/>
      <c r="BM205" s="1281"/>
      <c r="BN205" s="1286"/>
      <c r="BO205" s="1286"/>
      <c r="BP205" s="1291"/>
      <c r="BQ205" s="1291"/>
      <c r="BR205" s="1291"/>
      <c r="BS205" s="1292"/>
      <c r="BT205" s="1291"/>
      <c r="BU205" s="1293"/>
      <c r="BV205" s="1294"/>
      <c r="BW205" s="1295"/>
      <c r="BX205" s="1295"/>
      <c r="BY205" s="1295"/>
      <c r="BZ205" s="1291"/>
      <c r="CA205" s="1296"/>
      <c r="CB205" s="1296"/>
      <c r="CC205" s="1282"/>
      <c r="CD205" s="1298"/>
      <c r="CE205" s="1299"/>
    </row>
    <row r="206" spans="1:83" s="1283" customFormat="1" ht="20.100000000000001" customHeight="1">
      <c r="A206" s="1279"/>
      <c r="B206" s="1279"/>
      <c r="C206" s="1280"/>
      <c r="D206" s="1281"/>
      <c r="E206" s="1281"/>
      <c r="F206" s="1282"/>
      <c r="K206" s="1284"/>
      <c r="L206" s="1284"/>
      <c r="M206" s="1285"/>
      <c r="N206" s="1285"/>
      <c r="O206" s="1284"/>
      <c r="P206" s="1284"/>
      <c r="R206" s="1285"/>
      <c r="T206" s="1286"/>
      <c r="U206" s="1281"/>
      <c r="V206" s="1281"/>
      <c r="AG206" s="1287"/>
      <c r="AH206" s="1288"/>
      <c r="AI206" s="1281"/>
      <c r="AJ206" s="1281"/>
      <c r="AK206" s="1289"/>
      <c r="AL206" s="1286"/>
      <c r="AM206" s="1286"/>
      <c r="AN206" s="1286"/>
      <c r="AO206" s="1286"/>
      <c r="AP206" s="1286"/>
      <c r="AQ206" s="1286"/>
      <c r="AR206" s="1286"/>
      <c r="AS206" s="1286"/>
      <c r="AT206" s="1286"/>
      <c r="AU206" s="1286"/>
      <c r="AV206" s="1286"/>
      <c r="AW206" s="1286"/>
      <c r="AX206" s="1282"/>
      <c r="AY206" s="1286"/>
      <c r="AZ206" s="1282"/>
      <c r="BA206" s="1286"/>
      <c r="BB206" s="1286"/>
      <c r="BC206" s="1286"/>
      <c r="BD206" s="1286"/>
      <c r="BE206" s="1286"/>
      <c r="BF206" s="1286"/>
      <c r="BG206" s="1286"/>
      <c r="BH206" s="1286"/>
      <c r="BI206" s="1286"/>
      <c r="BJ206" s="1281"/>
      <c r="BK206" s="1286"/>
      <c r="BL206" s="1286"/>
      <c r="BM206" s="1281"/>
      <c r="BN206" s="1286"/>
      <c r="BO206" s="1286"/>
      <c r="BP206" s="1291"/>
      <c r="BQ206" s="1291"/>
      <c r="BR206" s="1291"/>
      <c r="BS206" s="1292"/>
      <c r="BT206" s="1291"/>
      <c r="BU206" s="1293"/>
      <c r="BV206" s="1294"/>
      <c r="BW206" s="1295"/>
      <c r="BX206" s="1295"/>
      <c r="BY206" s="1295"/>
      <c r="BZ206" s="1291"/>
      <c r="CA206" s="1296"/>
      <c r="CB206" s="1296"/>
      <c r="CC206" s="1282"/>
      <c r="CD206" s="1298"/>
      <c r="CE206" s="1299"/>
    </row>
    <row r="207" spans="1:83" s="1283" customFormat="1" ht="20.100000000000001" customHeight="1">
      <c r="A207" s="1279"/>
      <c r="B207" s="1279"/>
      <c r="C207" s="1280"/>
      <c r="D207" s="1281"/>
      <c r="E207" s="1281"/>
      <c r="F207" s="1282"/>
      <c r="K207" s="1284"/>
      <c r="L207" s="1284"/>
      <c r="M207" s="1285"/>
      <c r="N207" s="1285"/>
      <c r="O207" s="1284"/>
      <c r="P207" s="1284"/>
      <c r="R207" s="1285"/>
      <c r="T207" s="1286"/>
      <c r="U207" s="1281"/>
      <c r="V207" s="1281"/>
      <c r="AG207" s="1287"/>
      <c r="AH207" s="1288"/>
      <c r="AI207" s="1281"/>
      <c r="AJ207" s="1281"/>
      <c r="AK207" s="1289"/>
      <c r="AL207" s="1286"/>
      <c r="AM207" s="1286"/>
      <c r="AN207" s="1286"/>
      <c r="AO207" s="1286"/>
      <c r="AP207" s="1286"/>
      <c r="AQ207" s="1286"/>
      <c r="AR207" s="1286"/>
      <c r="AS207" s="1286"/>
      <c r="AT207" s="1286"/>
      <c r="AU207" s="1286"/>
      <c r="AV207" s="1286"/>
      <c r="AW207" s="1286"/>
      <c r="AX207" s="1282"/>
      <c r="AY207" s="1286"/>
      <c r="AZ207" s="1282"/>
      <c r="BA207" s="1286"/>
      <c r="BB207" s="1286"/>
      <c r="BC207" s="1286"/>
      <c r="BD207" s="1286"/>
      <c r="BE207" s="1286"/>
      <c r="BF207" s="1286"/>
      <c r="BG207" s="1286"/>
      <c r="BH207" s="1286"/>
      <c r="BI207" s="1286"/>
      <c r="BJ207" s="1281"/>
      <c r="BK207" s="1286"/>
      <c r="BL207" s="1286"/>
      <c r="BM207" s="1281"/>
      <c r="BN207" s="1286"/>
      <c r="BO207" s="1286"/>
      <c r="BP207" s="1291"/>
      <c r="BQ207" s="1291"/>
      <c r="BR207" s="1291"/>
      <c r="BS207" s="1292"/>
      <c r="BT207" s="1291"/>
      <c r="BU207" s="1293"/>
      <c r="BV207" s="1294"/>
      <c r="BW207" s="1295"/>
      <c r="BX207" s="1295"/>
      <c r="BY207" s="1295"/>
      <c r="BZ207" s="1291"/>
      <c r="CA207" s="1296"/>
      <c r="CB207" s="1296"/>
      <c r="CC207" s="1282"/>
      <c r="CD207" s="1298"/>
      <c r="CE207" s="1299"/>
    </row>
    <row r="208" spans="1:83" s="1283" customFormat="1" ht="20.100000000000001" customHeight="1">
      <c r="A208" s="1279"/>
      <c r="B208" s="1279"/>
      <c r="C208" s="1280"/>
      <c r="D208" s="1281"/>
      <c r="E208" s="1281"/>
      <c r="F208" s="1282"/>
      <c r="K208" s="1284"/>
      <c r="L208" s="1284"/>
      <c r="M208" s="1285"/>
      <c r="N208" s="1285"/>
      <c r="O208" s="1284"/>
      <c r="P208" s="1284"/>
      <c r="R208" s="1285"/>
      <c r="T208" s="1286"/>
      <c r="U208" s="1281"/>
      <c r="V208" s="1281"/>
      <c r="AG208" s="1287"/>
      <c r="AH208" s="1288"/>
      <c r="AI208" s="1281"/>
      <c r="AJ208" s="1281"/>
      <c r="AK208" s="1289"/>
      <c r="AL208" s="1286"/>
      <c r="AM208" s="1286"/>
      <c r="AN208" s="1286"/>
      <c r="AO208" s="1286"/>
      <c r="AP208" s="1286"/>
      <c r="AQ208" s="1286"/>
      <c r="AR208" s="1286"/>
      <c r="AS208" s="1286"/>
      <c r="AT208" s="1286"/>
      <c r="AU208" s="1286"/>
      <c r="AV208" s="1286"/>
      <c r="AW208" s="1286"/>
      <c r="AX208" s="1282"/>
      <c r="AY208" s="1286"/>
      <c r="AZ208" s="1282"/>
      <c r="BA208" s="1286"/>
      <c r="BB208" s="1286"/>
      <c r="BC208" s="1286"/>
      <c r="BD208" s="1286"/>
      <c r="BE208" s="1286"/>
      <c r="BF208" s="1286"/>
      <c r="BG208" s="1286"/>
      <c r="BH208" s="1286"/>
      <c r="BI208" s="1286"/>
      <c r="BJ208" s="1281"/>
      <c r="BK208" s="1286"/>
      <c r="BL208" s="1286"/>
      <c r="BM208" s="1281"/>
      <c r="BN208" s="1286"/>
      <c r="BO208" s="1286"/>
      <c r="BP208" s="1291"/>
      <c r="BQ208" s="1291"/>
      <c r="BR208" s="1291"/>
      <c r="BS208" s="1292"/>
      <c r="BT208" s="1291"/>
      <c r="BU208" s="1293"/>
      <c r="BV208" s="1294"/>
      <c r="BW208" s="1295"/>
      <c r="BX208" s="1295"/>
      <c r="BY208" s="1295"/>
      <c r="BZ208" s="1291"/>
      <c r="CA208" s="1296"/>
      <c r="CB208" s="1296"/>
      <c r="CC208" s="1282"/>
      <c r="CD208" s="1298"/>
      <c r="CE208" s="1299"/>
    </row>
    <row r="209" spans="1:83" s="1283" customFormat="1" ht="20.100000000000001" customHeight="1">
      <c r="A209" s="1279"/>
      <c r="B209" s="1279"/>
      <c r="C209" s="1280"/>
      <c r="D209" s="1281"/>
      <c r="E209" s="1281"/>
      <c r="F209" s="1282"/>
      <c r="K209" s="1284"/>
      <c r="L209" s="1284"/>
      <c r="M209" s="1285"/>
      <c r="N209" s="1285"/>
      <c r="O209" s="1284"/>
      <c r="P209" s="1284"/>
      <c r="R209" s="1285"/>
      <c r="T209" s="1286"/>
      <c r="U209" s="1281"/>
      <c r="V209" s="1281"/>
      <c r="AG209" s="1287"/>
      <c r="AH209" s="1288"/>
      <c r="AI209" s="1281"/>
      <c r="AJ209" s="1281"/>
      <c r="AK209" s="1289"/>
      <c r="AL209" s="1286"/>
      <c r="AM209" s="1286"/>
      <c r="AN209" s="1286"/>
      <c r="AO209" s="1286"/>
      <c r="AP209" s="1286"/>
      <c r="AQ209" s="1286"/>
      <c r="AR209" s="1286"/>
      <c r="AS209" s="1286"/>
      <c r="AT209" s="1286"/>
      <c r="AU209" s="1286"/>
      <c r="AV209" s="1286"/>
      <c r="AW209" s="1286"/>
      <c r="AX209" s="1282"/>
      <c r="AY209" s="1286"/>
      <c r="AZ209" s="1282"/>
      <c r="BA209" s="1286"/>
      <c r="BB209" s="1286"/>
      <c r="BC209" s="1286"/>
      <c r="BD209" s="1286"/>
      <c r="BE209" s="1286"/>
      <c r="BF209" s="1286"/>
      <c r="BG209" s="1286"/>
      <c r="BH209" s="1286"/>
      <c r="BI209" s="1286"/>
      <c r="BJ209" s="1281"/>
      <c r="BK209" s="1286"/>
      <c r="BL209" s="1286"/>
      <c r="BM209" s="1281"/>
      <c r="BN209" s="1286"/>
      <c r="BO209" s="1286"/>
      <c r="BP209" s="1291"/>
      <c r="BQ209" s="1291"/>
      <c r="BR209" s="1291"/>
      <c r="BS209" s="1292"/>
      <c r="BT209" s="1291"/>
      <c r="BU209" s="1293"/>
      <c r="BV209" s="1294"/>
      <c r="BW209" s="1295"/>
      <c r="BX209" s="1295"/>
      <c r="BY209" s="1295"/>
      <c r="BZ209" s="1291"/>
      <c r="CA209" s="1296"/>
      <c r="CB209" s="1296"/>
      <c r="CC209" s="1282"/>
      <c r="CD209" s="1298"/>
      <c r="CE209" s="1299"/>
    </row>
    <row r="210" spans="1:83" s="1283" customFormat="1" ht="20.100000000000001" customHeight="1">
      <c r="A210" s="1279"/>
      <c r="B210" s="1279"/>
      <c r="C210" s="1280"/>
      <c r="D210" s="1281"/>
      <c r="E210" s="1281"/>
      <c r="F210" s="1282"/>
      <c r="K210" s="1284"/>
      <c r="L210" s="1284"/>
      <c r="M210" s="1285"/>
      <c r="N210" s="1285"/>
      <c r="O210" s="1284"/>
      <c r="P210" s="1284"/>
      <c r="R210" s="1285"/>
      <c r="T210" s="1286"/>
      <c r="U210" s="1281"/>
      <c r="V210" s="1281"/>
      <c r="AG210" s="1287"/>
      <c r="AH210" s="1288"/>
      <c r="AI210" s="1281"/>
      <c r="AJ210" s="1281"/>
      <c r="AK210" s="1289"/>
      <c r="AL210" s="1286"/>
      <c r="AM210" s="1286"/>
      <c r="AN210" s="1286"/>
      <c r="AO210" s="1286"/>
      <c r="AP210" s="1286"/>
      <c r="AQ210" s="1286"/>
      <c r="AR210" s="1286"/>
      <c r="AS210" s="1286"/>
      <c r="AT210" s="1286"/>
      <c r="AU210" s="1286"/>
      <c r="AV210" s="1286"/>
      <c r="AW210" s="1286"/>
      <c r="AX210" s="1282"/>
      <c r="AY210" s="1286"/>
      <c r="AZ210" s="1282"/>
      <c r="BA210" s="1286"/>
      <c r="BB210" s="1286"/>
      <c r="BC210" s="1286"/>
      <c r="BD210" s="1286"/>
      <c r="BE210" s="1286"/>
      <c r="BF210" s="1286"/>
      <c r="BG210" s="1286"/>
      <c r="BH210" s="1286"/>
      <c r="BI210" s="1286"/>
      <c r="BJ210" s="1281"/>
      <c r="BK210" s="1286"/>
      <c r="BL210" s="1286"/>
      <c r="BM210" s="1281"/>
      <c r="BN210" s="1286"/>
      <c r="BO210" s="1286"/>
      <c r="BP210" s="1291"/>
      <c r="BQ210" s="1291"/>
      <c r="BR210" s="1291"/>
      <c r="BS210" s="1292"/>
      <c r="BT210" s="1291"/>
      <c r="BU210" s="1293"/>
      <c r="BV210" s="1294"/>
      <c r="BW210" s="1295"/>
      <c r="BX210" s="1295"/>
      <c r="BY210" s="1295"/>
      <c r="BZ210" s="1291"/>
      <c r="CA210" s="1296"/>
      <c r="CB210" s="1296"/>
      <c r="CC210" s="1282"/>
      <c r="CD210" s="1298"/>
      <c r="CE210" s="1299"/>
    </row>
    <row r="211" spans="1:83" s="1283" customFormat="1" ht="20.100000000000001" customHeight="1">
      <c r="A211" s="1279"/>
      <c r="B211" s="1279"/>
      <c r="C211" s="1280"/>
      <c r="D211" s="1281"/>
      <c r="E211" s="1281"/>
      <c r="F211" s="1282"/>
      <c r="K211" s="1284"/>
      <c r="L211" s="1284"/>
      <c r="M211" s="1285"/>
      <c r="N211" s="1285"/>
      <c r="O211" s="1284"/>
      <c r="P211" s="1284"/>
      <c r="R211" s="1285"/>
      <c r="T211" s="1286"/>
      <c r="U211" s="1281"/>
      <c r="V211" s="1281"/>
      <c r="AG211" s="1287"/>
      <c r="AH211" s="1288"/>
      <c r="AI211" s="1281"/>
      <c r="AJ211" s="1281"/>
      <c r="AK211" s="1289"/>
      <c r="AL211" s="1286"/>
      <c r="AM211" s="1286"/>
      <c r="AN211" s="1286"/>
      <c r="AO211" s="1286"/>
      <c r="AP211" s="1286"/>
      <c r="AQ211" s="1286"/>
      <c r="AR211" s="1286"/>
      <c r="AS211" s="1286"/>
      <c r="AT211" s="1286"/>
      <c r="AU211" s="1286"/>
      <c r="AV211" s="1286"/>
      <c r="AW211" s="1286"/>
      <c r="AX211" s="1282"/>
      <c r="AY211" s="1286"/>
      <c r="AZ211" s="1282"/>
      <c r="BA211" s="1286"/>
      <c r="BB211" s="1286"/>
      <c r="BC211" s="1286"/>
      <c r="BD211" s="1286"/>
      <c r="BE211" s="1286"/>
      <c r="BF211" s="1286"/>
      <c r="BG211" s="1286"/>
      <c r="BH211" s="1286"/>
      <c r="BI211" s="1286"/>
      <c r="BJ211" s="1281"/>
      <c r="BK211" s="1286"/>
      <c r="BL211" s="1286"/>
      <c r="BM211" s="1281"/>
      <c r="BN211" s="1286"/>
      <c r="BO211" s="1286"/>
      <c r="BP211" s="1291"/>
      <c r="BQ211" s="1291"/>
      <c r="BR211" s="1291"/>
      <c r="BS211" s="1292"/>
      <c r="BT211" s="1291"/>
      <c r="BU211" s="1293"/>
      <c r="BV211" s="1294"/>
      <c r="BW211" s="1295"/>
      <c r="BX211" s="1295"/>
      <c r="BY211" s="1295"/>
      <c r="BZ211" s="1291"/>
      <c r="CA211" s="1296"/>
      <c r="CB211" s="1296"/>
      <c r="CC211" s="1282"/>
      <c r="CD211" s="1298"/>
      <c r="CE211" s="1299"/>
    </row>
    <row r="212" spans="1:83" s="1283" customFormat="1" ht="20.100000000000001" customHeight="1">
      <c r="A212" s="1279"/>
      <c r="B212" s="1279"/>
      <c r="C212" s="1280"/>
      <c r="D212" s="1281"/>
      <c r="E212" s="1281"/>
      <c r="F212" s="1282"/>
      <c r="K212" s="1284"/>
      <c r="L212" s="1284"/>
      <c r="M212" s="1285"/>
      <c r="N212" s="1285"/>
      <c r="O212" s="1284"/>
      <c r="P212" s="1284"/>
      <c r="R212" s="1285"/>
      <c r="T212" s="1286"/>
      <c r="U212" s="1281"/>
      <c r="V212" s="1281"/>
      <c r="AG212" s="1287"/>
      <c r="AH212" s="1288"/>
      <c r="AI212" s="1281"/>
      <c r="AJ212" s="1281"/>
      <c r="AK212" s="1289"/>
      <c r="AL212" s="1286"/>
      <c r="AM212" s="1286"/>
      <c r="AN212" s="1286"/>
      <c r="AO212" s="1286"/>
      <c r="AP212" s="1286"/>
      <c r="AQ212" s="1286"/>
      <c r="AR212" s="1286"/>
      <c r="AS212" s="1286"/>
      <c r="AT212" s="1286"/>
      <c r="AU212" s="1286"/>
      <c r="AV212" s="1286"/>
      <c r="AW212" s="1286"/>
      <c r="AX212" s="1282"/>
      <c r="AY212" s="1286"/>
      <c r="AZ212" s="1282"/>
      <c r="BA212" s="1286"/>
      <c r="BB212" s="1286"/>
      <c r="BC212" s="1286"/>
      <c r="BD212" s="1286"/>
      <c r="BE212" s="1286"/>
      <c r="BF212" s="1286"/>
      <c r="BG212" s="1286"/>
      <c r="BH212" s="1286"/>
      <c r="BI212" s="1286"/>
      <c r="BJ212" s="1281"/>
      <c r="BK212" s="1286"/>
      <c r="BL212" s="1286"/>
      <c r="BM212" s="1281"/>
      <c r="BN212" s="1286"/>
      <c r="BO212" s="1286"/>
      <c r="BP212" s="1291"/>
      <c r="BQ212" s="1291"/>
      <c r="BR212" s="1291"/>
      <c r="BS212" s="1292"/>
      <c r="BT212" s="1291"/>
      <c r="BU212" s="1293"/>
      <c r="BV212" s="1294"/>
      <c r="BW212" s="1295"/>
      <c r="BX212" s="1295"/>
      <c r="BY212" s="1295"/>
      <c r="BZ212" s="1291"/>
      <c r="CA212" s="1296"/>
      <c r="CB212" s="1296"/>
      <c r="CC212" s="1282"/>
      <c r="CD212" s="1298"/>
      <c r="CE212" s="1299"/>
    </row>
    <row r="213" spans="1:83" s="1283" customFormat="1" ht="20.100000000000001" customHeight="1">
      <c r="A213" s="1279"/>
      <c r="B213" s="1279"/>
      <c r="C213" s="1280"/>
      <c r="D213" s="1281"/>
      <c r="E213" s="1281"/>
      <c r="F213" s="1282"/>
      <c r="K213" s="1284"/>
      <c r="L213" s="1284"/>
      <c r="M213" s="1285"/>
      <c r="N213" s="1285"/>
      <c r="O213" s="1284"/>
      <c r="P213" s="1284"/>
      <c r="R213" s="1285"/>
      <c r="T213" s="1286"/>
      <c r="U213" s="1281"/>
      <c r="V213" s="1281"/>
      <c r="AG213" s="1287"/>
      <c r="AH213" s="1288"/>
      <c r="AI213" s="1281"/>
      <c r="AJ213" s="1281"/>
      <c r="AK213" s="1289"/>
      <c r="AL213" s="1286"/>
      <c r="AM213" s="1286"/>
      <c r="AN213" s="1286"/>
      <c r="AO213" s="1286"/>
      <c r="AP213" s="1286"/>
      <c r="AQ213" s="1286"/>
      <c r="AR213" s="1286"/>
      <c r="AS213" s="1286"/>
      <c r="AT213" s="1286"/>
      <c r="AU213" s="1286"/>
      <c r="AV213" s="1286"/>
      <c r="AW213" s="1286"/>
      <c r="AX213" s="1282"/>
      <c r="AY213" s="1286"/>
      <c r="AZ213" s="1282"/>
      <c r="BA213" s="1286"/>
      <c r="BB213" s="1286"/>
      <c r="BC213" s="1286"/>
      <c r="BD213" s="1286"/>
      <c r="BE213" s="1286"/>
      <c r="BF213" s="1286"/>
      <c r="BG213" s="1286"/>
      <c r="BH213" s="1286"/>
      <c r="BI213" s="1286"/>
      <c r="BJ213" s="1281"/>
      <c r="BK213" s="1286"/>
      <c r="BL213" s="1286"/>
      <c r="BM213" s="1281"/>
      <c r="BN213" s="1286"/>
      <c r="BO213" s="1286"/>
      <c r="BP213" s="1291"/>
      <c r="BQ213" s="1291"/>
      <c r="BR213" s="1291"/>
      <c r="BS213" s="1292"/>
      <c r="BT213" s="1291"/>
      <c r="BU213" s="1293"/>
      <c r="BV213" s="1294"/>
      <c r="BW213" s="1295"/>
      <c r="BX213" s="1295"/>
      <c r="BY213" s="1295"/>
      <c r="BZ213" s="1291"/>
      <c r="CA213" s="1296"/>
      <c r="CB213" s="1296"/>
      <c r="CC213" s="1282"/>
      <c r="CD213" s="1298"/>
      <c r="CE213" s="1299"/>
    </row>
    <row r="214" spans="1:83" s="1283" customFormat="1" ht="20.100000000000001" customHeight="1">
      <c r="A214" s="1279"/>
      <c r="B214" s="1279"/>
      <c r="C214" s="1280"/>
      <c r="D214" s="1281"/>
      <c r="E214" s="1281"/>
      <c r="F214" s="1282"/>
      <c r="K214" s="1284"/>
      <c r="L214" s="1284"/>
      <c r="M214" s="1285"/>
      <c r="N214" s="1285"/>
      <c r="O214" s="1284"/>
      <c r="P214" s="1284"/>
      <c r="R214" s="1285"/>
      <c r="T214" s="1286"/>
      <c r="U214" s="1281"/>
      <c r="V214" s="1281"/>
      <c r="AG214" s="1287"/>
      <c r="AH214" s="1288"/>
      <c r="AI214" s="1281"/>
      <c r="AJ214" s="1281"/>
      <c r="AK214" s="1289"/>
      <c r="AL214" s="1286"/>
      <c r="AM214" s="1286"/>
      <c r="AN214" s="1286"/>
      <c r="AO214" s="1286"/>
      <c r="AP214" s="1286"/>
      <c r="AQ214" s="1286"/>
      <c r="AR214" s="1286"/>
      <c r="AS214" s="1286"/>
      <c r="AT214" s="1286"/>
      <c r="AU214" s="1286"/>
      <c r="AV214" s="1286"/>
      <c r="AW214" s="1286"/>
      <c r="AX214" s="1282"/>
      <c r="AY214" s="1286"/>
      <c r="AZ214" s="1282"/>
      <c r="BA214" s="1286"/>
      <c r="BB214" s="1286"/>
      <c r="BC214" s="1286"/>
      <c r="BD214" s="1286"/>
      <c r="BE214" s="1286"/>
      <c r="BF214" s="1286"/>
      <c r="BG214" s="1286"/>
      <c r="BH214" s="1286"/>
      <c r="BI214" s="1286"/>
      <c r="BJ214" s="1281"/>
      <c r="BK214" s="1286"/>
      <c r="BL214" s="1286"/>
      <c r="BM214" s="1281"/>
      <c r="BN214" s="1286"/>
      <c r="BO214" s="1286"/>
      <c r="BP214" s="1291"/>
      <c r="BQ214" s="1291"/>
      <c r="BR214" s="1291"/>
      <c r="BS214" s="1292"/>
      <c r="BT214" s="1291"/>
      <c r="BU214" s="1293"/>
      <c r="BV214" s="1294"/>
      <c r="BW214" s="1295"/>
      <c r="BX214" s="1295"/>
      <c r="BY214" s="1295"/>
      <c r="BZ214" s="1291"/>
      <c r="CA214" s="1296"/>
      <c r="CB214" s="1296"/>
      <c r="CC214" s="1282"/>
      <c r="CD214" s="1298"/>
      <c r="CE214" s="1299"/>
    </row>
    <row r="215" spans="1:83" s="1283" customFormat="1" ht="20.100000000000001" customHeight="1">
      <c r="A215" s="1279"/>
      <c r="B215" s="1279"/>
      <c r="C215" s="1280"/>
      <c r="D215" s="1281"/>
      <c r="E215" s="1281"/>
      <c r="F215" s="1282"/>
      <c r="K215" s="1284"/>
      <c r="L215" s="1284"/>
      <c r="M215" s="1285"/>
      <c r="N215" s="1285"/>
      <c r="O215" s="1284"/>
      <c r="P215" s="1284"/>
      <c r="R215" s="1285"/>
      <c r="T215" s="1286"/>
      <c r="U215" s="1281"/>
      <c r="V215" s="1281"/>
      <c r="AG215" s="1287"/>
      <c r="AH215" s="1288"/>
      <c r="AI215" s="1281"/>
      <c r="AJ215" s="1281"/>
      <c r="AK215" s="1289"/>
      <c r="AL215" s="1286"/>
      <c r="AM215" s="1286"/>
      <c r="AN215" s="1286"/>
      <c r="AO215" s="1286"/>
      <c r="AP215" s="1286"/>
      <c r="AQ215" s="1286"/>
      <c r="AR215" s="1286"/>
      <c r="AS215" s="1286"/>
      <c r="AT215" s="1286"/>
      <c r="AU215" s="1286"/>
      <c r="AV215" s="1286"/>
      <c r="AW215" s="1286"/>
      <c r="AX215" s="1282"/>
      <c r="AY215" s="1286"/>
      <c r="AZ215" s="1282"/>
      <c r="BA215" s="1286"/>
      <c r="BB215" s="1286"/>
      <c r="BC215" s="1286"/>
      <c r="BD215" s="1286"/>
      <c r="BE215" s="1286"/>
      <c r="BF215" s="1286"/>
      <c r="BG215" s="1286"/>
      <c r="BH215" s="1286"/>
      <c r="BI215" s="1286"/>
      <c r="BJ215" s="1281"/>
      <c r="BK215" s="1286"/>
      <c r="BL215" s="1286"/>
      <c r="BM215" s="1281"/>
      <c r="BN215" s="1286"/>
      <c r="BO215" s="1286"/>
      <c r="BP215" s="1291"/>
      <c r="BQ215" s="1291"/>
      <c r="BR215" s="1291"/>
      <c r="BS215" s="1292"/>
      <c r="BT215" s="1291"/>
      <c r="BU215" s="1293"/>
      <c r="BV215" s="1294"/>
      <c r="BW215" s="1295"/>
      <c r="BX215" s="1295"/>
      <c r="BY215" s="1295"/>
      <c r="BZ215" s="1291"/>
      <c r="CA215" s="1296"/>
      <c r="CB215" s="1296"/>
      <c r="CC215" s="1282"/>
      <c r="CD215" s="1298"/>
      <c r="CE215" s="1299"/>
    </row>
    <row r="216" spans="1:83" s="1283" customFormat="1" ht="20.100000000000001" customHeight="1">
      <c r="A216" s="1279"/>
      <c r="B216" s="1279"/>
      <c r="C216" s="1280"/>
      <c r="D216" s="1281"/>
      <c r="E216" s="1281"/>
      <c r="F216" s="1282"/>
      <c r="K216" s="1284"/>
      <c r="L216" s="1284"/>
      <c r="M216" s="1285"/>
      <c r="N216" s="1285"/>
      <c r="O216" s="1284"/>
      <c r="P216" s="1284"/>
      <c r="R216" s="1285"/>
      <c r="T216" s="1286"/>
      <c r="U216" s="1281"/>
      <c r="V216" s="1281"/>
      <c r="AG216" s="1287"/>
      <c r="AH216" s="1288"/>
      <c r="AI216" s="1281"/>
      <c r="AJ216" s="1281"/>
      <c r="AK216" s="1289"/>
      <c r="AL216" s="1286"/>
      <c r="AM216" s="1286"/>
      <c r="AN216" s="1286"/>
      <c r="AO216" s="1286"/>
      <c r="AP216" s="1286"/>
      <c r="AQ216" s="1286"/>
      <c r="AR216" s="1286"/>
      <c r="AS216" s="1286"/>
      <c r="AT216" s="1286"/>
      <c r="AU216" s="1286"/>
      <c r="AV216" s="1286"/>
      <c r="AW216" s="1286"/>
      <c r="AX216" s="1282"/>
      <c r="AY216" s="1286"/>
      <c r="AZ216" s="1282"/>
      <c r="BA216" s="1286"/>
      <c r="BB216" s="1286"/>
      <c r="BC216" s="1286"/>
      <c r="BD216" s="1286"/>
      <c r="BE216" s="1286"/>
      <c r="BF216" s="1286"/>
      <c r="BG216" s="1286"/>
      <c r="BH216" s="1286"/>
      <c r="BI216" s="1286"/>
      <c r="BJ216" s="1281"/>
      <c r="BK216" s="1286"/>
      <c r="BL216" s="1286"/>
      <c r="BM216" s="1281"/>
      <c r="BN216" s="1286"/>
      <c r="BO216" s="1286"/>
      <c r="BP216" s="1291"/>
      <c r="BQ216" s="1291"/>
      <c r="BR216" s="1291"/>
      <c r="BS216" s="1292"/>
      <c r="BT216" s="1291"/>
      <c r="BU216" s="1293"/>
      <c r="BV216" s="1294"/>
      <c r="BW216" s="1295"/>
      <c r="BX216" s="1295"/>
      <c r="BY216" s="1295"/>
      <c r="BZ216" s="1291"/>
      <c r="CA216" s="1296"/>
      <c r="CB216" s="1296"/>
      <c r="CC216" s="1282"/>
      <c r="CD216" s="1298"/>
      <c r="CE216" s="1299"/>
    </row>
    <row r="217" spans="1:83" s="1283" customFormat="1" ht="20.100000000000001" customHeight="1">
      <c r="A217" s="1279"/>
      <c r="B217" s="1279"/>
      <c r="C217" s="1280"/>
      <c r="D217" s="1281"/>
      <c r="E217" s="1281"/>
      <c r="F217" s="1282"/>
      <c r="K217" s="1284"/>
      <c r="L217" s="1284"/>
      <c r="M217" s="1285"/>
      <c r="N217" s="1285"/>
      <c r="O217" s="1284"/>
      <c r="P217" s="1284"/>
      <c r="R217" s="1285"/>
      <c r="T217" s="1286"/>
      <c r="U217" s="1281"/>
      <c r="V217" s="1281"/>
      <c r="AG217" s="1287"/>
      <c r="AH217" s="1288"/>
      <c r="AI217" s="1281"/>
      <c r="AJ217" s="1281"/>
      <c r="AK217" s="1289"/>
      <c r="AL217" s="1286"/>
      <c r="AM217" s="1286"/>
      <c r="AN217" s="1286"/>
      <c r="AO217" s="1286"/>
      <c r="AP217" s="1286"/>
      <c r="AQ217" s="1286"/>
      <c r="AR217" s="1286"/>
      <c r="AS217" s="1286"/>
      <c r="AT217" s="1286"/>
      <c r="AU217" s="1286"/>
      <c r="AV217" s="1286"/>
      <c r="AW217" s="1286"/>
      <c r="AX217" s="1282"/>
      <c r="AY217" s="1286"/>
      <c r="AZ217" s="1282"/>
      <c r="BA217" s="1286"/>
      <c r="BB217" s="1286"/>
      <c r="BC217" s="1286"/>
      <c r="BD217" s="1286"/>
      <c r="BE217" s="1286"/>
      <c r="BF217" s="1286"/>
      <c r="BG217" s="1286"/>
      <c r="BH217" s="1286"/>
      <c r="BI217" s="1286"/>
      <c r="BJ217" s="1281"/>
      <c r="BK217" s="1286"/>
      <c r="BL217" s="1286"/>
      <c r="BM217" s="1281"/>
      <c r="BN217" s="1286"/>
      <c r="BO217" s="1286"/>
      <c r="BP217" s="1291"/>
      <c r="BQ217" s="1291"/>
      <c r="BR217" s="1291"/>
      <c r="BS217" s="1292"/>
      <c r="BT217" s="1291"/>
      <c r="BU217" s="1293"/>
      <c r="BV217" s="1294"/>
      <c r="BW217" s="1295"/>
      <c r="BX217" s="1295"/>
      <c r="BY217" s="1295"/>
      <c r="BZ217" s="1291"/>
      <c r="CA217" s="1296"/>
      <c r="CB217" s="1296"/>
      <c r="CC217" s="1282"/>
      <c r="CD217" s="1298"/>
      <c r="CE217" s="1299"/>
    </row>
    <row r="218" spans="1:83" s="1283" customFormat="1" ht="20.100000000000001" customHeight="1">
      <c r="A218" s="1279"/>
      <c r="B218" s="1279"/>
      <c r="C218" s="1280"/>
      <c r="D218" s="1281"/>
      <c r="E218" s="1281"/>
      <c r="F218" s="1282"/>
      <c r="K218" s="1284"/>
      <c r="L218" s="1284"/>
      <c r="M218" s="1285"/>
      <c r="N218" s="1285"/>
      <c r="O218" s="1284"/>
      <c r="P218" s="1284"/>
      <c r="R218" s="1285"/>
      <c r="T218" s="1286"/>
      <c r="U218" s="1281"/>
      <c r="V218" s="1281"/>
      <c r="AG218" s="1287"/>
      <c r="AH218" s="1288"/>
      <c r="AI218" s="1281"/>
      <c r="AJ218" s="1281"/>
      <c r="AK218" s="1289"/>
      <c r="AL218" s="1286"/>
      <c r="AM218" s="1286"/>
      <c r="AN218" s="1286"/>
      <c r="AO218" s="1286"/>
      <c r="AP218" s="1286"/>
      <c r="AQ218" s="1286"/>
      <c r="AR218" s="1286"/>
      <c r="AS218" s="1286"/>
      <c r="AT218" s="1286"/>
      <c r="AU218" s="1286"/>
      <c r="AV218" s="1286"/>
      <c r="AW218" s="1286"/>
      <c r="AX218" s="1282"/>
      <c r="AY218" s="1286"/>
      <c r="AZ218" s="1282"/>
      <c r="BA218" s="1286"/>
      <c r="BB218" s="1286"/>
      <c r="BC218" s="1286"/>
      <c r="BD218" s="1286"/>
      <c r="BE218" s="1286"/>
      <c r="BF218" s="1286"/>
      <c r="BG218" s="1286"/>
      <c r="BH218" s="1286"/>
      <c r="BI218" s="1286"/>
      <c r="BJ218" s="1281"/>
      <c r="BK218" s="1286"/>
      <c r="BL218" s="1286"/>
      <c r="BM218" s="1281"/>
      <c r="BN218" s="1286"/>
      <c r="BO218" s="1286"/>
      <c r="BP218" s="1291"/>
      <c r="BQ218" s="1291"/>
      <c r="BR218" s="1291"/>
      <c r="BS218" s="1292"/>
      <c r="BT218" s="1291"/>
      <c r="BU218" s="1293"/>
      <c r="BV218" s="1294"/>
      <c r="BW218" s="1295"/>
      <c r="BX218" s="1295"/>
      <c r="BY218" s="1295"/>
      <c r="BZ218" s="1291"/>
      <c r="CA218" s="1296"/>
      <c r="CB218" s="1296"/>
      <c r="CC218" s="1282"/>
      <c r="CD218" s="1298"/>
      <c r="CE218" s="1299"/>
    </row>
    <row r="219" spans="1:83" s="1283" customFormat="1" ht="20.100000000000001" customHeight="1">
      <c r="A219" s="1279"/>
      <c r="B219" s="1279"/>
      <c r="C219" s="1280"/>
      <c r="D219" s="1281"/>
      <c r="E219" s="1281"/>
      <c r="F219" s="1282"/>
      <c r="K219" s="1284"/>
      <c r="L219" s="1284"/>
      <c r="M219" s="1285"/>
      <c r="N219" s="1285"/>
      <c r="O219" s="1284"/>
      <c r="P219" s="1284"/>
      <c r="R219" s="1285"/>
      <c r="T219" s="1286"/>
      <c r="U219" s="1281"/>
      <c r="V219" s="1281"/>
      <c r="AG219" s="1287"/>
      <c r="AH219" s="1288"/>
      <c r="AI219" s="1281"/>
      <c r="AJ219" s="1281"/>
      <c r="AK219" s="1289"/>
      <c r="AL219" s="1286"/>
      <c r="AM219" s="1286"/>
      <c r="AN219" s="1286"/>
      <c r="AO219" s="1286"/>
      <c r="AP219" s="1286"/>
      <c r="AQ219" s="1286"/>
      <c r="AR219" s="1286"/>
      <c r="AS219" s="1286"/>
      <c r="AT219" s="1286"/>
      <c r="AU219" s="1286"/>
      <c r="AV219" s="1286"/>
      <c r="AW219" s="1286"/>
      <c r="AX219" s="1282"/>
      <c r="AY219" s="1286"/>
      <c r="AZ219" s="1282"/>
      <c r="BA219" s="1286"/>
      <c r="BB219" s="1286"/>
      <c r="BC219" s="1286"/>
      <c r="BD219" s="1286"/>
      <c r="BE219" s="1286"/>
      <c r="BF219" s="1286"/>
      <c r="BG219" s="1286"/>
      <c r="BH219" s="1286"/>
      <c r="BI219" s="1286"/>
      <c r="BJ219" s="1281"/>
      <c r="BK219" s="1286"/>
      <c r="BL219" s="1286"/>
      <c r="BM219" s="1281"/>
      <c r="BN219" s="1286"/>
      <c r="BO219" s="1286"/>
      <c r="BP219" s="1291"/>
      <c r="BQ219" s="1291"/>
      <c r="BR219" s="1291"/>
      <c r="BS219" s="1292"/>
      <c r="BT219" s="1291"/>
      <c r="BU219" s="1293"/>
      <c r="BV219" s="1294"/>
      <c r="BW219" s="1295"/>
      <c r="BX219" s="1295"/>
      <c r="BY219" s="1295"/>
      <c r="BZ219" s="1291"/>
      <c r="CA219" s="1296"/>
      <c r="CB219" s="1296"/>
      <c r="CC219" s="1282"/>
      <c r="CD219" s="1298"/>
      <c r="CE219" s="1299"/>
    </row>
    <row r="220" spans="1:83" s="1283" customFormat="1" ht="20.100000000000001" customHeight="1">
      <c r="A220" s="1279"/>
      <c r="B220" s="1279"/>
      <c r="C220" s="1280"/>
      <c r="D220" s="1281"/>
      <c r="E220" s="1281"/>
      <c r="F220" s="1282"/>
      <c r="K220" s="1284"/>
      <c r="L220" s="1284"/>
      <c r="M220" s="1285"/>
      <c r="N220" s="1285"/>
      <c r="O220" s="1284"/>
      <c r="P220" s="1284"/>
      <c r="R220" s="1285"/>
      <c r="T220" s="1286"/>
      <c r="U220" s="1281"/>
      <c r="V220" s="1281"/>
      <c r="AG220" s="1287"/>
      <c r="AH220" s="1288"/>
      <c r="AI220" s="1281"/>
      <c r="AJ220" s="1281"/>
      <c r="AK220" s="1289"/>
      <c r="AL220" s="1286"/>
      <c r="AM220" s="1286"/>
      <c r="AN220" s="1286"/>
      <c r="AO220" s="1286"/>
      <c r="AP220" s="1286"/>
      <c r="AQ220" s="1286"/>
      <c r="AR220" s="1286"/>
      <c r="AS220" s="1286"/>
      <c r="AT220" s="1286"/>
      <c r="AU220" s="1286"/>
      <c r="AV220" s="1286"/>
      <c r="AW220" s="1286"/>
      <c r="AX220" s="1282"/>
      <c r="AY220" s="1286"/>
      <c r="AZ220" s="1282"/>
      <c r="BA220" s="1286"/>
      <c r="BB220" s="1286"/>
      <c r="BC220" s="1286"/>
      <c r="BD220" s="1286"/>
      <c r="BE220" s="1286"/>
      <c r="BF220" s="1286"/>
      <c r="BG220" s="1286"/>
      <c r="BH220" s="1286"/>
      <c r="BI220" s="1286"/>
      <c r="BJ220" s="1281"/>
      <c r="BK220" s="1286"/>
      <c r="BL220" s="1286"/>
      <c r="BM220" s="1281"/>
      <c r="BN220" s="1286"/>
      <c r="BO220" s="1286"/>
      <c r="BP220" s="1291"/>
      <c r="BQ220" s="1291"/>
      <c r="BR220" s="1291"/>
      <c r="BS220" s="1292"/>
      <c r="BT220" s="1291"/>
      <c r="BU220" s="1293"/>
      <c r="BV220" s="1294"/>
      <c r="BW220" s="1295"/>
      <c r="BX220" s="1295"/>
      <c r="BY220" s="1295"/>
      <c r="BZ220" s="1291"/>
      <c r="CA220" s="1296"/>
      <c r="CB220" s="1296"/>
      <c r="CC220" s="1282"/>
      <c r="CD220" s="1298"/>
      <c r="CE220" s="1299"/>
    </row>
    <row r="221" spans="1:83" s="1283" customFormat="1" ht="20.100000000000001" customHeight="1">
      <c r="A221" s="1279"/>
      <c r="B221" s="1279"/>
      <c r="C221" s="1280"/>
      <c r="D221" s="1281"/>
      <c r="E221" s="1281"/>
      <c r="F221" s="1282"/>
      <c r="K221" s="1284"/>
      <c r="L221" s="1284"/>
      <c r="M221" s="1285"/>
      <c r="N221" s="1285"/>
      <c r="O221" s="1284"/>
      <c r="P221" s="1284"/>
      <c r="R221" s="1285"/>
      <c r="T221" s="1286"/>
      <c r="U221" s="1281"/>
      <c r="V221" s="1281"/>
      <c r="AG221" s="1287"/>
      <c r="AH221" s="1288"/>
      <c r="AI221" s="1281"/>
      <c r="AJ221" s="1281"/>
      <c r="AK221" s="1289"/>
      <c r="AL221" s="1286"/>
      <c r="AM221" s="1286"/>
      <c r="AN221" s="1286"/>
      <c r="AO221" s="1286"/>
      <c r="AP221" s="1286"/>
      <c r="AQ221" s="1286"/>
      <c r="AR221" s="1286"/>
      <c r="AS221" s="1286"/>
      <c r="AT221" s="1286"/>
      <c r="AU221" s="1286"/>
      <c r="AV221" s="1286"/>
      <c r="AW221" s="1286"/>
      <c r="AX221" s="1282"/>
      <c r="AY221" s="1286"/>
      <c r="AZ221" s="1282"/>
      <c r="BA221" s="1286"/>
      <c r="BB221" s="1286"/>
      <c r="BC221" s="1286"/>
      <c r="BD221" s="1286"/>
      <c r="BE221" s="1286"/>
      <c r="BF221" s="1286"/>
      <c r="BG221" s="1286"/>
      <c r="BH221" s="1286"/>
      <c r="BI221" s="1286"/>
      <c r="BJ221" s="1281"/>
      <c r="BK221" s="1286"/>
      <c r="BL221" s="1286"/>
      <c r="BM221" s="1281"/>
      <c r="BN221" s="1286"/>
      <c r="BO221" s="1286"/>
      <c r="BP221" s="1291"/>
      <c r="BQ221" s="1291"/>
      <c r="BR221" s="1291"/>
      <c r="BS221" s="1292"/>
      <c r="BT221" s="1291"/>
      <c r="BU221" s="1293"/>
      <c r="BV221" s="1294"/>
      <c r="BW221" s="1295"/>
      <c r="BX221" s="1295"/>
      <c r="BY221" s="1295"/>
      <c r="BZ221" s="1291"/>
      <c r="CA221" s="1296"/>
      <c r="CB221" s="1296"/>
      <c r="CC221" s="1282"/>
      <c r="CD221" s="1298"/>
      <c r="CE221" s="1299"/>
    </row>
    <row r="222" spans="1:83" s="1283" customFormat="1" ht="20.100000000000001" customHeight="1">
      <c r="A222" s="1279"/>
      <c r="B222" s="1279"/>
      <c r="C222" s="1280"/>
      <c r="D222" s="1281"/>
      <c r="E222" s="1281"/>
      <c r="F222" s="1282"/>
      <c r="K222" s="1284"/>
      <c r="L222" s="1284"/>
      <c r="M222" s="1285"/>
      <c r="N222" s="1285"/>
      <c r="O222" s="1284"/>
      <c r="P222" s="1284"/>
      <c r="R222" s="1285"/>
      <c r="T222" s="1286"/>
      <c r="U222" s="1281"/>
      <c r="V222" s="1281"/>
      <c r="AG222" s="1287"/>
      <c r="AH222" s="1288"/>
      <c r="AI222" s="1281"/>
      <c r="AJ222" s="1281"/>
      <c r="AK222" s="1289"/>
      <c r="AL222" s="1286"/>
      <c r="AM222" s="1286"/>
      <c r="AN222" s="1286"/>
      <c r="AO222" s="1286"/>
      <c r="AP222" s="1286"/>
      <c r="AQ222" s="1286"/>
      <c r="AR222" s="1286"/>
      <c r="AS222" s="1286"/>
      <c r="AT222" s="1286"/>
      <c r="AU222" s="1286"/>
      <c r="AV222" s="1286"/>
      <c r="AW222" s="1286"/>
      <c r="AX222" s="1282"/>
      <c r="AY222" s="1286"/>
      <c r="AZ222" s="1282"/>
      <c r="BA222" s="1286"/>
      <c r="BB222" s="1286"/>
      <c r="BC222" s="1286"/>
      <c r="BD222" s="1286"/>
      <c r="BE222" s="1286"/>
      <c r="BF222" s="1286"/>
      <c r="BG222" s="1286"/>
      <c r="BH222" s="1286"/>
      <c r="BI222" s="1286"/>
      <c r="BJ222" s="1281"/>
      <c r="BK222" s="1286"/>
      <c r="BL222" s="1286"/>
      <c r="BM222" s="1281"/>
      <c r="BN222" s="1286"/>
      <c r="BO222" s="1286"/>
      <c r="BP222" s="1291"/>
      <c r="BQ222" s="1291"/>
      <c r="BR222" s="1291"/>
      <c r="BS222" s="1292"/>
      <c r="BT222" s="1291"/>
      <c r="BU222" s="1293"/>
      <c r="BV222" s="1294"/>
      <c r="BW222" s="1295"/>
      <c r="BX222" s="1295"/>
      <c r="BY222" s="1295"/>
      <c r="BZ222" s="1291"/>
      <c r="CA222" s="1296"/>
      <c r="CB222" s="1296"/>
      <c r="CC222" s="1282"/>
      <c r="CD222" s="1298"/>
      <c r="CE222" s="1299"/>
    </row>
    <row r="223" spans="1:83" s="1283" customFormat="1" ht="20.100000000000001" customHeight="1">
      <c r="A223" s="1279"/>
      <c r="B223" s="1279"/>
      <c r="C223" s="1280"/>
      <c r="D223" s="1281"/>
      <c r="E223" s="1281"/>
      <c r="F223" s="1282"/>
      <c r="K223" s="1284"/>
      <c r="L223" s="1284"/>
      <c r="M223" s="1285"/>
      <c r="N223" s="1285"/>
      <c r="O223" s="1284"/>
      <c r="P223" s="1284"/>
      <c r="R223" s="1285"/>
      <c r="T223" s="1286"/>
      <c r="U223" s="1281"/>
      <c r="V223" s="1281"/>
      <c r="AG223" s="1287"/>
      <c r="AH223" s="1288"/>
      <c r="AI223" s="1281"/>
      <c r="AJ223" s="1281"/>
      <c r="AK223" s="1289"/>
      <c r="AL223" s="1286"/>
      <c r="AM223" s="1286"/>
      <c r="AN223" s="1286"/>
      <c r="AO223" s="1286"/>
      <c r="AP223" s="1286"/>
      <c r="AQ223" s="1286"/>
      <c r="AR223" s="1286"/>
      <c r="AS223" s="1286"/>
      <c r="AT223" s="1286"/>
      <c r="AU223" s="1286"/>
      <c r="AV223" s="1286"/>
      <c r="AW223" s="1286"/>
      <c r="AX223" s="1282"/>
      <c r="AY223" s="1286"/>
      <c r="AZ223" s="1282"/>
      <c r="BA223" s="1286"/>
      <c r="BB223" s="1286"/>
      <c r="BC223" s="1286"/>
      <c r="BD223" s="1286"/>
      <c r="BE223" s="1286"/>
      <c r="BF223" s="1286"/>
      <c r="BG223" s="1286"/>
      <c r="BH223" s="1286"/>
      <c r="BI223" s="1286"/>
      <c r="BJ223" s="1281"/>
      <c r="BK223" s="1286"/>
      <c r="BL223" s="1286"/>
      <c r="BM223" s="1281"/>
      <c r="BN223" s="1286"/>
      <c r="BO223" s="1286"/>
      <c r="BP223" s="1291"/>
      <c r="BQ223" s="1291"/>
      <c r="BR223" s="1291"/>
      <c r="BS223" s="1292"/>
      <c r="BT223" s="1291"/>
      <c r="BU223" s="1293"/>
      <c r="BV223" s="1294"/>
      <c r="BW223" s="1295"/>
      <c r="BX223" s="1295"/>
      <c r="BY223" s="1295"/>
      <c r="BZ223" s="1291"/>
      <c r="CA223" s="1296"/>
      <c r="CB223" s="1296"/>
      <c r="CC223" s="1282"/>
      <c r="CD223" s="1298"/>
      <c r="CE223" s="1299"/>
    </row>
    <row r="224" spans="1:83" s="1283" customFormat="1" ht="20.100000000000001" customHeight="1">
      <c r="A224" s="1279"/>
      <c r="B224" s="1279"/>
      <c r="C224" s="1280"/>
      <c r="D224" s="1281"/>
      <c r="E224" s="1281"/>
      <c r="F224" s="1282"/>
      <c r="K224" s="1284"/>
      <c r="L224" s="1284"/>
      <c r="M224" s="1285"/>
      <c r="N224" s="1285"/>
      <c r="O224" s="1284"/>
      <c r="P224" s="1284"/>
      <c r="R224" s="1285"/>
      <c r="T224" s="1286"/>
      <c r="U224" s="1281"/>
      <c r="V224" s="1281"/>
      <c r="AG224" s="1287"/>
      <c r="AH224" s="1288"/>
      <c r="AI224" s="1281"/>
      <c r="AJ224" s="1281"/>
      <c r="AK224" s="1289"/>
      <c r="AL224" s="1286"/>
      <c r="AM224" s="1286"/>
      <c r="AN224" s="1286"/>
      <c r="AO224" s="1286"/>
      <c r="AP224" s="1286"/>
      <c r="AQ224" s="1286"/>
      <c r="AR224" s="1286"/>
      <c r="AS224" s="1286"/>
      <c r="AT224" s="1286"/>
      <c r="AU224" s="1286"/>
      <c r="AV224" s="1286"/>
      <c r="AW224" s="1286"/>
      <c r="AX224" s="1282"/>
      <c r="AY224" s="1286"/>
      <c r="AZ224" s="1282"/>
      <c r="BA224" s="1286"/>
      <c r="BB224" s="1286"/>
      <c r="BC224" s="1286"/>
      <c r="BD224" s="1286"/>
      <c r="BE224" s="1286"/>
      <c r="BF224" s="1286"/>
      <c r="BG224" s="1286"/>
      <c r="BH224" s="1286"/>
      <c r="BI224" s="1286"/>
      <c r="BJ224" s="1281"/>
      <c r="BK224" s="1286"/>
      <c r="BL224" s="1286"/>
      <c r="BM224" s="1281"/>
      <c r="BN224" s="1286"/>
      <c r="BO224" s="1286"/>
      <c r="BP224" s="1291"/>
      <c r="BQ224" s="1291"/>
      <c r="BR224" s="1291"/>
      <c r="BS224" s="1292"/>
      <c r="BT224" s="1291"/>
      <c r="BU224" s="1293"/>
      <c r="BV224" s="1294"/>
      <c r="BW224" s="1295"/>
      <c r="BX224" s="1295"/>
      <c r="BY224" s="1295"/>
      <c r="BZ224" s="1291"/>
      <c r="CA224" s="1296"/>
      <c r="CB224" s="1296"/>
      <c r="CC224" s="1282"/>
      <c r="CD224" s="1298"/>
      <c r="CE224" s="1299"/>
    </row>
    <row r="225" spans="1:83" s="1283" customFormat="1" ht="20.100000000000001" customHeight="1">
      <c r="A225" s="1279"/>
      <c r="B225" s="1279"/>
      <c r="C225" s="1280"/>
      <c r="D225" s="1281"/>
      <c r="E225" s="1281"/>
      <c r="F225" s="1282"/>
      <c r="K225" s="1284"/>
      <c r="L225" s="1284"/>
      <c r="M225" s="1285"/>
      <c r="N225" s="1285"/>
      <c r="O225" s="1284"/>
      <c r="P225" s="1284"/>
      <c r="R225" s="1285"/>
      <c r="T225" s="1286"/>
      <c r="U225" s="1281"/>
      <c r="V225" s="1281"/>
      <c r="AG225" s="1287"/>
      <c r="AH225" s="1288"/>
      <c r="AI225" s="1281"/>
      <c r="AJ225" s="1281"/>
      <c r="AK225" s="1289"/>
      <c r="AL225" s="1286"/>
      <c r="AM225" s="1286"/>
      <c r="AN225" s="1286"/>
      <c r="AO225" s="1286"/>
      <c r="AP225" s="1286"/>
      <c r="AQ225" s="1286"/>
      <c r="AR225" s="1286"/>
      <c r="AS225" s="1286"/>
      <c r="AT225" s="1286"/>
      <c r="AU225" s="1286"/>
      <c r="AV225" s="1286"/>
      <c r="AW225" s="1286"/>
      <c r="AX225" s="1282"/>
      <c r="AY225" s="1286"/>
      <c r="AZ225" s="1282"/>
      <c r="BA225" s="1286"/>
      <c r="BB225" s="1286"/>
      <c r="BC225" s="1286"/>
      <c r="BD225" s="1286"/>
      <c r="BE225" s="1286"/>
      <c r="BF225" s="1286"/>
      <c r="BG225" s="1286"/>
      <c r="BH225" s="1286"/>
      <c r="BI225" s="1286"/>
      <c r="BJ225" s="1281"/>
      <c r="BK225" s="1286"/>
      <c r="BL225" s="1286"/>
      <c r="BM225" s="1281"/>
      <c r="BN225" s="1286"/>
      <c r="BO225" s="1286"/>
      <c r="BP225" s="1291"/>
      <c r="BQ225" s="1291"/>
      <c r="BR225" s="1291"/>
      <c r="BS225" s="1292"/>
      <c r="BT225" s="1291"/>
      <c r="BU225" s="1293"/>
      <c r="BV225" s="1294"/>
      <c r="BW225" s="1295"/>
      <c r="BX225" s="1295"/>
      <c r="BY225" s="1295"/>
      <c r="BZ225" s="1291"/>
      <c r="CA225" s="1296"/>
      <c r="CB225" s="1296"/>
      <c r="CC225" s="1282"/>
      <c r="CD225" s="1298"/>
      <c r="CE225" s="1299"/>
    </row>
    <row r="226" spans="1:83" s="1283" customFormat="1" ht="20.100000000000001" customHeight="1">
      <c r="A226" s="1279"/>
      <c r="B226" s="1279"/>
      <c r="C226" s="1280"/>
      <c r="D226" s="1281"/>
      <c r="E226" s="1281"/>
      <c r="F226" s="1282"/>
      <c r="K226" s="1284"/>
      <c r="L226" s="1284"/>
      <c r="M226" s="1285"/>
      <c r="N226" s="1285"/>
      <c r="O226" s="1284"/>
      <c r="P226" s="1284"/>
      <c r="R226" s="1285"/>
      <c r="T226" s="1286"/>
      <c r="U226" s="1281"/>
      <c r="V226" s="1281"/>
      <c r="AG226" s="1287"/>
      <c r="AH226" s="1288"/>
      <c r="AI226" s="1281"/>
      <c r="AJ226" s="1281"/>
      <c r="AK226" s="1289"/>
      <c r="AL226" s="1286"/>
      <c r="AM226" s="1286"/>
      <c r="AN226" s="1286"/>
      <c r="AO226" s="1286"/>
      <c r="AP226" s="1286"/>
      <c r="AQ226" s="1286"/>
      <c r="AR226" s="1286"/>
      <c r="AS226" s="1286"/>
      <c r="AT226" s="1286"/>
      <c r="AU226" s="1286"/>
      <c r="AV226" s="1286"/>
      <c r="AW226" s="1286"/>
      <c r="AX226" s="1282"/>
      <c r="AY226" s="1286"/>
      <c r="AZ226" s="1282"/>
      <c r="BA226" s="1286"/>
      <c r="BB226" s="1286"/>
      <c r="BC226" s="1286"/>
      <c r="BD226" s="1286"/>
      <c r="BE226" s="1286"/>
      <c r="BF226" s="1286"/>
      <c r="BG226" s="1286"/>
      <c r="BH226" s="1286"/>
      <c r="BI226" s="1286"/>
      <c r="BJ226" s="1281"/>
      <c r="BK226" s="1286"/>
      <c r="BL226" s="1286"/>
      <c r="BM226" s="1281"/>
      <c r="BN226" s="1286"/>
      <c r="BO226" s="1286"/>
      <c r="BP226" s="1291"/>
      <c r="BQ226" s="1291"/>
      <c r="BR226" s="1291"/>
      <c r="BS226" s="1292"/>
      <c r="BT226" s="1291"/>
      <c r="BU226" s="1293"/>
      <c r="BV226" s="1294"/>
      <c r="BW226" s="1295"/>
      <c r="BX226" s="1295"/>
      <c r="BY226" s="1295"/>
      <c r="BZ226" s="1291"/>
      <c r="CA226" s="1296"/>
      <c r="CB226" s="1296"/>
      <c r="CC226" s="1282"/>
      <c r="CD226" s="1298"/>
      <c r="CE226" s="1299"/>
    </row>
    <row r="227" spans="1:83" s="1283" customFormat="1" ht="20.100000000000001" customHeight="1">
      <c r="A227" s="1279"/>
      <c r="B227" s="1279"/>
      <c r="C227" s="1280"/>
      <c r="D227" s="1281"/>
      <c r="E227" s="1281"/>
      <c r="F227" s="1282"/>
      <c r="K227" s="1284"/>
      <c r="L227" s="1284"/>
      <c r="M227" s="1285"/>
      <c r="N227" s="1285"/>
      <c r="O227" s="1284"/>
      <c r="P227" s="1284"/>
      <c r="R227" s="1285"/>
      <c r="T227" s="1286"/>
      <c r="U227" s="1281"/>
      <c r="V227" s="1281"/>
      <c r="AG227" s="1287"/>
      <c r="AH227" s="1288"/>
      <c r="AI227" s="1281"/>
      <c r="AJ227" s="1281"/>
      <c r="AK227" s="1289"/>
      <c r="AL227" s="1286"/>
      <c r="AM227" s="1286"/>
      <c r="AN227" s="1286"/>
      <c r="AO227" s="1286"/>
      <c r="AP227" s="1286"/>
      <c r="AQ227" s="1286"/>
      <c r="AR227" s="1286"/>
      <c r="AS227" s="1286"/>
      <c r="AT227" s="1286"/>
      <c r="AU227" s="1286"/>
      <c r="AV227" s="1286"/>
      <c r="AW227" s="1286"/>
      <c r="AX227" s="1282"/>
      <c r="AY227" s="1286"/>
      <c r="AZ227" s="1282"/>
      <c r="BA227" s="1286"/>
      <c r="BB227" s="1286"/>
      <c r="BC227" s="1286"/>
      <c r="BD227" s="1286"/>
      <c r="BE227" s="1286"/>
      <c r="BF227" s="1286"/>
      <c r="BG227" s="1286"/>
      <c r="BH227" s="1286"/>
      <c r="BI227" s="1286"/>
      <c r="BJ227" s="1281"/>
      <c r="BK227" s="1286"/>
      <c r="BL227" s="1286"/>
      <c r="BM227" s="1281"/>
      <c r="BN227" s="1286"/>
      <c r="BO227" s="1286"/>
      <c r="BP227" s="1291"/>
      <c r="BQ227" s="1291"/>
      <c r="BR227" s="1291"/>
      <c r="BS227" s="1292"/>
      <c r="BT227" s="1291"/>
      <c r="BU227" s="1293"/>
      <c r="BV227" s="1294"/>
      <c r="BW227" s="1295"/>
      <c r="BX227" s="1295"/>
      <c r="BY227" s="1295"/>
      <c r="BZ227" s="1291"/>
      <c r="CA227" s="1296"/>
      <c r="CB227" s="1296"/>
      <c r="CC227" s="1282"/>
      <c r="CD227" s="1298"/>
      <c r="CE227" s="1299"/>
    </row>
    <row r="228" spans="1:83" s="1283" customFormat="1" ht="20.100000000000001" customHeight="1">
      <c r="A228" s="1279"/>
      <c r="B228" s="1279"/>
      <c r="C228" s="1280"/>
      <c r="D228" s="1281"/>
      <c r="E228" s="1281"/>
      <c r="F228" s="1282"/>
      <c r="K228" s="1284"/>
      <c r="L228" s="1284"/>
      <c r="M228" s="1285"/>
      <c r="N228" s="1285"/>
      <c r="O228" s="1284"/>
      <c r="P228" s="1284"/>
      <c r="R228" s="1285"/>
      <c r="T228" s="1286"/>
      <c r="U228" s="1281"/>
      <c r="V228" s="1281"/>
      <c r="AG228" s="1287"/>
      <c r="AH228" s="1288"/>
      <c r="AI228" s="1281"/>
      <c r="AJ228" s="1281"/>
      <c r="AK228" s="1289"/>
      <c r="AL228" s="1286"/>
      <c r="AM228" s="1286"/>
      <c r="AN228" s="1286"/>
      <c r="AO228" s="1286"/>
      <c r="AP228" s="1286"/>
      <c r="AQ228" s="1286"/>
      <c r="AR228" s="1286"/>
      <c r="AS228" s="1286"/>
      <c r="AT228" s="1286"/>
      <c r="AU228" s="1286"/>
      <c r="AV228" s="1286"/>
      <c r="AW228" s="1286"/>
      <c r="AX228" s="1282"/>
      <c r="AY228" s="1286"/>
      <c r="AZ228" s="1282"/>
      <c r="BA228" s="1286"/>
      <c r="BB228" s="1286"/>
      <c r="BC228" s="1286"/>
      <c r="BD228" s="1286"/>
      <c r="BE228" s="1286"/>
      <c r="BF228" s="1286"/>
      <c r="BG228" s="1286"/>
      <c r="BH228" s="1286"/>
      <c r="BI228" s="1286"/>
      <c r="BJ228" s="1281"/>
      <c r="BK228" s="1286"/>
      <c r="BL228" s="1286"/>
      <c r="BM228" s="1281"/>
      <c r="BN228" s="1286"/>
      <c r="BO228" s="1286"/>
      <c r="BP228" s="1291"/>
      <c r="BQ228" s="1291"/>
      <c r="BR228" s="1291"/>
      <c r="BS228" s="1292"/>
      <c r="BT228" s="1291"/>
      <c r="BU228" s="1293"/>
      <c r="BV228" s="1294"/>
      <c r="BW228" s="1295"/>
      <c r="BX228" s="1295"/>
      <c r="BY228" s="1295"/>
      <c r="BZ228" s="1291"/>
      <c r="CA228" s="1296"/>
      <c r="CB228" s="1296"/>
      <c r="CC228" s="1282"/>
      <c r="CD228" s="1298"/>
      <c r="CE228" s="1299"/>
    </row>
    <row r="229" spans="1:83" s="1283" customFormat="1" ht="20.100000000000001" customHeight="1">
      <c r="A229" s="1279"/>
      <c r="B229" s="1279"/>
      <c r="C229" s="1280"/>
      <c r="D229" s="1281"/>
      <c r="E229" s="1281"/>
      <c r="F229" s="1282"/>
      <c r="K229" s="1284"/>
      <c r="L229" s="1284"/>
      <c r="M229" s="1285"/>
      <c r="N229" s="1285"/>
      <c r="O229" s="1284"/>
      <c r="P229" s="1284"/>
      <c r="R229" s="1285"/>
      <c r="T229" s="1286"/>
      <c r="U229" s="1281"/>
      <c r="V229" s="1281"/>
      <c r="AG229" s="1287"/>
      <c r="AH229" s="1288"/>
      <c r="AI229" s="1281"/>
      <c r="AJ229" s="1281"/>
      <c r="AK229" s="1289"/>
      <c r="AL229" s="1286"/>
      <c r="AM229" s="1286"/>
      <c r="AN229" s="1286"/>
      <c r="AO229" s="1286"/>
      <c r="AP229" s="1286"/>
      <c r="AQ229" s="1286"/>
      <c r="AR229" s="1286"/>
      <c r="AS229" s="1286"/>
      <c r="AT229" s="1286"/>
      <c r="AU229" s="1286"/>
      <c r="AV229" s="1286"/>
      <c r="AW229" s="1286"/>
      <c r="AX229" s="1282"/>
      <c r="AY229" s="1286"/>
      <c r="AZ229" s="1282"/>
      <c r="BA229" s="1286"/>
      <c r="BB229" s="1286"/>
      <c r="BC229" s="1286"/>
      <c r="BD229" s="1286"/>
      <c r="BE229" s="1286"/>
      <c r="BF229" s="1286"/>
      <c r="BG229" s="1286"/>
      <c r="BH229" s="1286"/>
      <c r="BI229" s="1286"/>
      <c r="BJ229" s="1281"/>
      <c r="BK229" s="1286"/>
      <c r="BL229" s="1286"/>
      <c r="BM229" s="1281"/>
      <c r="BN229" s="1286"/>
      <c r="BO229" s="1286"/>
      <c r="BP229" s="1291"/>
      <c r="BQ229" s="1291"/>
      <c r="BR229" s="1291"/>
      <c r="BS229" s="1292"/>
      <c r="BT229" s="1291"/>
      <c r="BU229" s="1293"/>
      <c r="BV229" s="1294"/>
      <c r="BW229" s="1295"/>
      <c r="BX229" s="1295"/>
      <c r="BY229" s="1295"/>
      <c r="BZ229" s="1291"/>
      <c r="CA229" s="1296"/>
      <c r="CB229" s="1296"/>
      <c r="CC229" s="1282"/>
      <c r="CD229" s="1298"/>
      <c r="CE229" s="1299"/>
    </row>
    <row r="230" spans="1:83" s="1283" customFormat="1" ht="20.100000000000001" customHeight="1">
      <c r="A230" s="1279"/>
      <c r="B230" s="1279"/>
      <c r="C230" s="1280"/>
      <c r="D230" s="1281"/>
      <c r="E230" s="1281"/>
      <c r="F230" s="1282"/>
      <c r="K230" s="1284"/>
      <c r="L230" s="1284"/>
      <c r="M230" s="1285"/>
      <c r="N230" s="1285"/>
      <c r="O230" s="1284"/>
      <c r="P230" s="1284"/>
      <c r="R230" s="1285"/>
      <c r="T230" s="1286"/>
      <c r="U230" s="1281"/>
      <c r="V230" s="1281"/>
      <c r="AG230" s="1287"/>
      <c r="AH230" s="1288"/>
      <c r="AI230" s="1281"/>
      <c r="AJ230" s="1281"/>
      <c r="AK230" s="1289"/>
      <c r="AL230" s="1286"/>
      <c r="AM230" s="1286"/>
      <c r="AN230" s="1286"/>
      <c r="AO230" s="1286"/>
      <c r="AP230" s="1286"/>
      <c r="AQ230" s="1286"/>
      <c r="AR230" s="1286"/>
      <c r="AS230" s="1286"/>
      <c r="AT230" s="1286"/>
      <c r="AU230" s="1286"/>
      <c r="AV230" s="1286"/>
      <c r="AW230" s="1286"/>
      <c r="AX230" s="1282"/>
      <c r="AY230" s="1286"/>
      <c r="AZ230" s="1282"/>
      <c r="BA230" s="1286"/>
      <c r="BB230" s="1286"/>
      <c r="BC230" s="1286"/>
      <c r="BD230" s="1286"/>
      <c r="BE230" s="1286"/>
      <c r="BF230" s="1286"/>
      <c r="BG230" s="1286"/>
      <c r="BH230" s="1286"/>
      <c r="BI230" s="1286"/>
      <c r="BJ230" s="1281"/>
      <c r="BK230" s="1286"/>
      <c r="BL230" s="1286"/>
      <c r="BM230" s="1281"/>
      <c r="BN230" s="1286"/>
      <c r="BO230" s="1286"/>
      <c r="BP230" s="1291"/>
      <c r="BQ230" s="1291"/>
      <c r="BR230" s="1291"/>
      <c r="BS230" s="1292"/>
      <c r="BT230" s="1291"/>
      <c r="BU230" s="1293"/>
      <c r="BV230" s="1294"/>
      <c r="BW230" s="1295"/>
      <c r="BX230" s="1295"/>
      <c r="BY230" s="1295"/>
      <c r="BZ230" s="1291"/>
      <c r="CA230" s="1296"/>
      <c r="CB230" s="1296"/>
      <c r="CC230" s="1282"/>
      <c r="CD230" s="1298"/>
      <c r="CE230" s="1299"/>
    </row>
    <row r="231" spans="1:83" s="1283" customFormat="1" ht="20.100000000000001" customHeight="1">
      <c r="A231" s="1279"/>
      <c r="B231" s="1279"/>
      <c r="C231" s="1280"/>
      <c r="D231" s="1281"/>
      <c r="E231" s="1281"/>
      <c r="F231" s="1282"/>
      <c r="I231" s="1333"/>
      <c r="J231" s="1334" t="s">
        <v>2</v>
      </c>
      <c r="L231" s="1284"/>
      <c r="M231" s="1284"/>
      <c r="N231" s="1284"/>
      <c r="O231" s="1285"/>
      <c r="P231" s="1284"/>
      <c r="R231" s="1285"/>
      <c r="T231" s="1286"/>
      <c r="U231" s="1281"/>
      <c r="V231" s="1281"/>
      <c r="AG231" s="1287"/>
      <c r="AH231" s="1288"/>
      <c r="AI231" s="1281"/>
      <c r="AJ231" s="1281"/>
      <c r="AK231" s="1289"/>
      <c r="AL231" s="1286"/>
      <c r="AM231" s="1286"/>
      <c r="AN231" s="1286"/>
      <c r="AO231" s="1286"/>
      <c r="AP231" s="1286"/>
      <c r="AQ231" s="1286"/>
      <c r="AR231" s="1286"/>
      <c r="AS231" s="1286"/>
      <c r="AT231" s="1286"/>
      <c r="AU231" s="1286"/>
      <c r="AV231" s="1286"/>
      <c r="AW231" s="1286"/>
      <c r="AX231" s="1282"/>
      <c r="AY231" s="1286"/>
      <c r="AZ231" s="1282"/>
      <c r="BA231" s="1286"/>
      <c r="BB231" s="1286"/>
      <c r="BC231" s="1286"/>
      <c r="BD231" s="1286"/>
      <c r="BE231" s="1286"/>
      <c r="BF231" s="1286"/>
      <c r="BG231" s="1286"/>
      <c r="BH231" s="1286"/>
      <c r="BI231" s="1286"/>
      <c r="BJ231" s="1281"/>
      <c r="BK231" s="1286"/>
      <c r="BL231" s="1286"/>
      <c r="BM231" s="1281"/>
      <c r="BN231" s="1286"/>
      <c r="BO231" s="1286"/>
      <c r="BP231" s="1291"/>
      <c r="BQ231" s="1291"/>
      <c r="BR231" s="1291"/>
      <c r="BS231" s="1292"/>
      <c r="BT231" s="1291"/>
      <c r="BU231" s="1293"/>
      <c r="BV231" s="1294"/>
      <c r="BW231" s="1295"/>
      <c r="BX231" s="1295"/>
      <c r="BY231" s="1295"/>
      <c r="BZ231" s="1291"/>
      <c r="CA231" s="1296"/>
      <c r="CB231" s="1296"/>
      <c r="CC231" s="1282"/>
      <c r="CD231" s="1298"/>
      <c r="CE231" s="1299"/>
    </row>
    <row r="232" spans="1:83" s="1283" customFormat="1" ht="27" customHeight="1">
      <c r="A232" s="1279"/>
      <c r="B232" s="1279"/>
      <c r="C232" s="1280"/>
      <c r="D232" s="1281"/>
      <c r="E232" s="1281"/>
      <c r="F232" s="1282"/>
      <c r="I232" s="1334" t="s">
        <v>7883</v>
      </c>
      <c r="J232" s="1334">
        <f>20-J237</f>
        <v>2</v>
      </c>
      <c r="L232" s="1286"/>
      <c r="M232" s="1284"/>
      <c r="N232" s="1284"/>
      <c r="O232" s="1285"/>
      <c r="P232" s="1284"/>
      <c r="R232" s="1285"/>
      <c r="T232" s="1286"/>
      <c r="U232" s="1281"/>
      <c r="V232" s="1281"/>
      <c r="AG232" s="1287"/>
      <c r="AH232" s="1288"/>
      <c r="AI232" s="1281"/>
      <c r="AJ232" s="1281"/>
      <c r="AK232" s="1289"/>
      <c r="AL232" s="1286"/>
      <c r="AM232" s="1286"/>
      <c r="AN232" s="1286"/>
      <c r="AO232" s="1286"/>
      <c r="AP232" s="1286"/>
      <c r="AQ232" s="1286"/>
      <c r="AR232" s="1286"/>
      <c r="AS232" s="1286"/>
      <c r="AT232" s="1286"/>
      <c r="AU232" s="1286"/>
      <c r="AV232" s="1286"/>
      <c r="AW232" s="1286"/>
      <c r="AX232" s="1282"/>
      <c r="AY232" s="1286"/>
      <c r="AZ232" s="1282"/>
      <c r="BA232" s="1286"/>
      <c r="BB232" s="1286"/>
      <c r="BC232" s="1286"/>
      <c r="BD232" s="1286"/>
      <c r="BE232" s="1286"/>
      <c r="BF232" s="1286"/>
      <c r="BG232" s="1286"/>
      <c r="BH232" s="1286"/>
      <c r="BI232" s="1286"/>
      <c r="BJ232" s="1281"/>
      <c r="BK232" s="1286"/>
      <c r="BL232" s="1286"/>
      <c r="BM232" s="1281"/>
      <c r="BN232" s="1286"/>
      <c r="BO232" s="1286"/>
      <c r="BP232" s="1291"/>
      <c r="BQ232" s="1291"/>
      <c r="BR232" s="1291"/>
      <c r="BS232" s="1292"/>
      <c r="BT232" s="1291"/>
      <c r="BU232" s="1293"/>
      <c r="BV232" s="1294"/>
      <c r="BW232" s="1295"/>
      <c r="BX232" s="1295"/>
      <c r="BY232" s="1295"/>
      <c r="BZ232" s="1291"/>
      <c r="CA232" s="1296"/>
      <c r="CB232" s="1296"/>
      <c r="CC232" s="1282"/>
      <c r="CD232" s="1298"/>
      <c r="CE232" s="1299"/>
    </row>
    <row r="233" spans="1:83" s="1283" customFormat="1" ht="20.100000000000001" customHeight="1">
      <c r="A233" s="1279"/>
      <c r="B233" s="1279"/>
      <c r="C233" s="1280"/>
      <c r="D233" s="1281"/>
      <c r="E233" s="1281"/>
      <c r="F233" s="1282"/>
      <c r="I233" s="1334" t="s">
        <v>7884</v>
      </c>
      <c r="J233" s="1334">
        <f>SUM(I181)</f>
        <v>3</v>
      </c>
      <c r="L233" s="1286"/>
      <c r="M233" s="1284"/>
      <c r="N233" s="1284"/>
      <c r="O233" s="1285"/>
      <c r="P233" s="1284"/>
      <c r="R233" s="1285"/>
      <c r="T233" s="1286"/>
      <c r="U233" s="1281"/>
      <c r="V233" s="1281"/>
      <c r="AG233" s="1287"/>
      <c r="AH233" s="1288"/>
      <c r="AI233" s="1281"/>
      <c r="AJ233" s="1281"/>
      <c r="AK233" s="1289"/>
      <c r="AL233" s="1286"/>
      <c r="AM233" s="1286"/>
      <c r="AN233" s="1286"/>
      <c r="AO233" s="1286"/>
      <c r="AP233" s="1286"/>
      <c r="AQ233" s="1286"/>
      <c r="AR233" s="1286"/>
      <c r="AS233" s="1286"/>
      <c r="AT233" s="1286"/>
      <c r="AU233" s="1286"/>
      <c r="AV233" s="1286"/>
      <c r="AW233" s="1286"/>
      <c r="AX233" s="1282"/>
      <c r="AY233" s="1286"/>
      <c r="AZ233" s="1282"/>
      <c r="BA233" s="1286"/>
      <c r="BB233" s="1286"/>
      <c r="BC233" s="1286"/>
      <c r="BD233" s="1286"/>
      <c r="BE233" s="1286"/>
      <c r="BF233" s="1286"/>
      <c r="BG233" s="1286"/>
      <c r="BH233" s="1286"/>
      <c r="BI233" s="1286"/>
      <c r="BJ233" s="1281"/>
      <c r="BK233" s="1286"/>
      <c r="BL233" s="1286"/>
      <c r="BM233" s="1281"/>
      <c r="BN233" s="1286"/>
      <c r="BO233" s="1286"/>
      <c r="BP233" s="1291"/>
      <c r="BQ233" s="1291"/>
      <c r="BR233" s="1291"/>
      <c r="BS233" s="1292"/>
      <c r="BT233" s="1291"/>
      <c r="BU233" s="1293"/>
      <c r="BV233" s="1294"/>
      <c r="BW233" s="1295"/>
      <c r="BX233" s="1295"/>
      <c r="BY233" s="1295"/>
      <c r="BZ233" s="1291"/>
      <c r="CA233" s="1296"/>
      <c r="CB233" s="1296"/>
      <c r="CC233" s="1282"/>
      <c r="CD233" s="1298"/>
      <c r="CE233" s="1299"/>
    </row>
    <row r="234" spans="1:83" s="1283" customFormat="1" ht="20.100000000000001" customHeight="1">
      <c r="A234" s="1279"/>
      <c r="B234" s="1279"/>
      <c r="C234" s="1280"/>
      <c r="D234" s="1281"/>
      <c r="E234" s="1281"/>
      <c r="F234" s="1282"/>
      <c r="I234" s="1334" t="s">
        <v>7885</v>
      </c>
      <c r="J234" s="1334">
        <f>SUM(I182)</f>
        <v>6</v>
      </c>
      <c r="L234" s="1286"/>
      <c r="M234" s="1284"/>
      <c r="N234" s="1284"/>
      <c r="O234" s="1285"/>
      <c r="P234" s="1284"/>
      <c r="R234" s="1285"/>
      <c r="T234" s="1286"/>
      <c r="U234" s="1281"/>
      <c r="V234" s="1281"/>
      <c r="AG234" s="1287"/>
      <c r="AH234" s="1288"/>
      <c r="AI234" s="1281"/>
      <c r="AJ234" s="1281"/>
      <c r="AK234" s="1289"/>
      <c r="AL234" s="1286"/>
      <c r="AM234" s="1286"/>
      <c r="AN234" s="1286"/>
      <c r="AO234" s="1286"/>
      <c r="AP234" s="1286"/>
      <c r="AQ234" s="1286"/>
      <c r="AR234" s="1286"/>
      <c r="AS234" s="1286"/>
      <c r="AT234" s="1286"/>
      <c r="AU234" s="1286"/>
      <c r="AV234" s="1286"/>
      <c r="AW234" s="1286"/>
      <c r="AX234" s="1282"/>
      <c r="AY234" s="1286"/>
      <c r="AZ234" s="1282"/>
      <c r="BA234" s="1286"/>
      <c r="BB234" s="1286"/>
      <c r="BC234" s="1286"/>
      <c r="BD234" s="1286"/>
      <c r="BE234" s="1286"/>
      <c r="BF234" s="1286"/>
      <c r="BG234" s="1286"/>
      <c r="BH234" s="1286"/>
      <c r="BI234" s="1286"/>
      <c r="BJ234" s="1281"/>
      <c r="BK234" s="1286"/>
      <c r="BL234" s="1286"/>
      <c r="BM234" s="1281"/>
      <c r="BN234" s="1286"/>
      <c r="BO234" s="1286"/>
      <c r="BP234" s="1291"/>
      <c r="BQ234" s="1291"/>
      <c r="BR234" s="1291"/>
      <c r="BS234" s="1292"/>
      <c r="BT234" s="1291"/>
      <c r="BU234" s="1293"/>
      <c r="BV234" s="1294"/>
      <c r="BW234" s="1295"/>
      <c r="BX234" s="1295"/>
      <c r="BY234" s="1295"/>
      <c r="BZ234" s="1291"/>
      <c r="CA234" s="1296"/>
      <c r="CB234" s="1296"/>
      <c r="CC234" s="1282"/>
      <c r="CD234" s="1298"/>
      <c r="CE234" s="1299"/>
    </row>
    <row r="235" spans="1:83" s="1283" customFormat="1" ht="20.100000000000001" customHeight="1">
      <c r="A235" s="1279"/>
      <c r="B235" s="1279"/>
      <c r="C235" s="1280"/>
      <c r="D235" s="1281"/>
      <c r="E235" s="1281"/>
      <c r="F235" s="1282"/>
      <c r="I235" s="1334" t="s">
        <v>7886</v>
      </c>
      <c r="J235" s="1334">
        <f ca="1">SUM(I183)</f>
        <v>5</v>
      </c>
      <c r="L235" s="1286"/>
      <c r="M235" s="1284"/>
      <c r="N235" s="1284"/>
      <c r="O235" s="1285"/>
      <c r="P235" s="1284"/>
      <c r="R235" s="1285"/>
      <c r="T235" s="1286"/>
      <c r="U235" s="1281"/>
      <c r="V235" s="1281"/>
      <c r="AG235" s="1287"/>
      <c r="AH235" s="1288"/>
      <c r="AI235" s="1281"/>
      <c r="AJ235" s="1281"/>
      <c r="AK235" s="1289"/>
      <c r="AL235" s="1286"/>
      <c r="AM235" s="1286"/>
      <c r="AN235" s="1286"/>
      <c r="AO235" s="1286"/>
      <c r="AP235" s="1286"/>
      <c r="AQ235" s="1286"/>
      <c r="AR235" s="1286"/>
      <c r="AS235" s="1286"/>
      <c r="AT235" s="1286"/>
      <c r="AU235" s="1286"/>
      <c r="AV235" s="1286"/>
      <c r="AW235" s="1286"/>
      <c r="AX235" s="1282"/>
      <c r="AY235" s="1286"/>
      <c r="AZ235" s="1282"/>
      <c r="BA235" s="1286"/>
      <c r="BB235" s="1286"/>
      <c r="BC235" s="1286"/>
      <c r="BD235" s="1286"/>
      <c r="BE235" s="1286"/>
      <c r="BF235" s="1286"/>
      <c r="BG235" s="1286"/>
      <c r="BH235" s="1286"/>
      <c r="BI235" s="1286"/>
      <c r="BJ235" s="1281"/>
      <c r="BK235" s="1286"/>
      <c r="BL235" s="1286"/>
      <c r="BM235" s="1281"/>
      <c r="BN235" s="1286"/>
      <c r="BO235" s="1286"/>
      <c r="BP235" s="1291"/>
      <c r="BQ235" s="1291"/>
      <c r="BR235" s="1291"/>
      <c r="BS235" s="1292"/>
      <c r="BT235" s="1291"/>
      <c r="BU235" s="1293"/>
      <c r="BV235" s="1294"/>
      <c r="BW235" s="1295"/>
      <c r="BX235" s="1295"/>
      <c r="BY235" s="1295"/>
      <c r="BZ235" s="1291"/>
      <c r="CA235" s="1296"/>
      <c r="CB235" s="1296"/>
      <c r="CC235" s="1282"/>
      <c r="CD235" s="1298"/>
      <c r="CE235" s="1299"/>
    </row>
    <row r="236" spans="1:83" s="1283" customFormat="1" ht="20.100000000000001" customHeight="1">
      <c r="A236" s="1279"/>
      <c r="B236" s="1279"/>
      <c r="C236" s="1280"/>
      <c r="D236" s="1281"/>
      <c r="E236" s="1281"/>
      <c r="F236" s="1282"/>
      <c r="I236" s="1334" t="s">
        <v>7887</v>
      </c>
      <c r="J236" s="1334">
        <f>SUM(I184)</f>
        <v>4</v>
      </c>
      <c r="L236" s="1286"/>
      <c r="M236" s="1284"/>
      <c r="N236" s="1284"/>
      <c r="O236" s="1285"/>
      <c r="P236" s="1284"/>
      <c r="R236" s="1285"/>
      <c r="T236" s="1286"/>
      <c r="U236" s="1281"/>
      <c r="V236" s="1281"/>
      <c r="AG236" s="1287"/>
      <c r="AH236" s="1288"/>
      <c r="AI236" s="1281"/>
      <c r="AJ236" s="1281"/>
      <c r="AK236" s="1289"/>
      <c r="AL236" s="1286"/>
      <c r="AM236" s="1286"/>
      <c r="AN236" s="1286"/>
      <c r="AO236" s="1286"/>
      <c r="AP236" s="1286"/>
      <c r="AQ236" s="1286"/>
      <c r="AR236" s="1286"/>
      <c r="AS236" s="1286"/>
      <c r="AT236" s="1286"/>
      <c r="AU236" s="1286"/>
      <c r="AV236" s="1286"/>
      <c r="AW236" s="1286"/>
      <c r="AX236" s="1282"/>
      <c r="AY236" s="1286"/>
      <c r="AZ236" s="1282"/>
      <c r="BA236" s="1286"/>
      <c r="BB236" s="1286"/>
      <c r="BC236" s="1286"/>
      <c r="BD236" s="1286"/>
      <c r="BE236" s="1286"/>
      <c r="BF236" s="1286"/>
      <c r="BG236" s="1286"/>
      <c r="BH236" s="1286"/>
      <c r="BI236" s="1286"/>
      <c r="BJ236" s="1281"/>
      <c r="BK236" s="1286"/>
      <c r="BL236" s="1286"/>
      <c r="BM236" s="1281"/>
      <c r="BN236" s="1286"/>
      <c r="BO236" s="1286"/>
      <c r="BP236" s="1291"/>
      <c r="BQ236" s="1291"/>
      <c r="BR236" s="1291"/>
      <c r="BS236" s="1292"/>
      <c r="BT236" s="1291"/>
      <c r="BU236" s="1293"/>
      <c r="BV236" s="1294"/>
      <c r="BW236" s="1295"/>
      <c r="BX236" s="1295"/>
      <c r="BY236" s="1295"/>
      <c r="BZ236" s="1291"/>
      <c r="CA236" s="1296"/>
      <c r="CB236" s="1296"/>
      <c r="CC236" s="1282"/>
      <c r="CD236" s="1298"/>
      <c r="CE236" s="1299"/>
    </row>
    <row r="237" spans="1:83" s="1283" customFormat="1" ht="20.100000000000001" customHeight="1">
      <c r="A237" s="1279"/>
      <c r="B237" s="1279"/>
      <c r="C237" s="1280"/>
      <c r="D237" s="1281"/>
      <c r="E237" s="1281"/>
      <c r="F237" s="1282"/>
      <c r="I237" s="1334" t="s">
        <v>7882</v>
      </c>
      <c r="J237" s="1334">
        <f>SUM(I185)</f>
        <v>18</v>
      </c>
      <c r="L237" s="1286"/>
      <c r="M237" s="1284"/>
      <c r="N237" s="1284"/>
      <c r="O237" s="1285"/>
      <c r="P237" s="1284"/>
      <c r="R237" s="1285"/>
      <c r="T237" s="1286"/>
      <c r="U237" s="1281"/>
      <c r="V237" s="1281"/>
      <c r="AG237" s="1287"/>
      <c r="AH237" s="1288"/>
      <c r="AI237" s="1281"/>
      <c r="AJ237" s="1281"/>
      <c r="AK237" s="1289"/>
      <c r="AL237" s="1286"/>
      <c r="AM237" s="1286"/>
      <c r="AN237" s="1286"/>
      <c r="AO237" s="1286"/>
      <c r="AP237" s="1286"/>
      <c r="AQ237" s="1286"/>
      <c r="AR237" s="1286"/>
      <c r="AS237" s="1286"/>
      <c r="AT237" s="1286"/>
      <c r="AU237" s="1286"/>
      <c r="AV237" s="1286"/>
      <c r="AW237" s="1286"/>
      <c r="AX237" s="1282"/>
      <c r="AY237" s="1286"/>
      <c r="AZ237" s="1282"/>
      <c r="BA237" s="1286"/>
      <c r="BB237" s="1286"/>
      <c r="BC237" s="1286"/>
      <c r="BD237" s="1286"/>
      <c r="BE237" s="1286"/>
      <c r="BF237" s="1286"/>
      <c r="BG237" s="1286"/>
      <c r="BH237" s="1286"/>
      <c r="BI237" s="1286"/>
      <c r="BJ237" s="1281"/>
      <c r="BK237" s="1286"/>
      <c r="BL237" s="1286"/>
      <c r="BM237" s="1281"/>
      <c r="BN237" s="1286"/>
      <c r="BO237" s="1286"/>
      <c r="BP237" s="1291"/>
      <c r="BQ237" s="1291"/>
      <c r="BR237" s="1291"/>
      <c r="BS237" s="1292"/>
      <c r="BT237" s="1291"/>
      <c r="BU237" s="1293"/>
      <c r="BV237" s="1294"/>
      <c r="BW237" s="1295"/>
      <c r="BX237" s="1295"/>
      <c r="BY237" s="1295"/>
      <c r="BZ237" s="1291"/>
      <c r="CA237" s="1296"/>
      <c r="CB237" s="1296"/>
      <c r="CC237" s="1282"/>
      <c r="CD237" s="1298"/>
      <c r="CE237" s="1299"/>
    </row>
    <row r="238" spans="1:83" s="1283" customFormat="1" ht="20.100000000000001" customHeight="1">
      <c r="A238" s="1279"/>
      <c r="B238" s="1279"/>
      <c r="C238" s="1280"/>
      <c r="D238" s="1281"/>
      <c r="E238" s="1281"/>
      <c r="F238" s="1282"/>
      <c r="L238" s="1284" t="s">
        <v>7888</v>
      </c>
      <c r="M238" s="1284" t="s">
        <v>7879</v>
      </c>
      <c r="N238" s="1284" t="s">
        <v>7889</v>
      </c>
      <c r="O238" s="1285" t="s">
        <v>7878</v>
      </c>
      <c r="P238" s="1284"/>
      <c r="R238" s="1285"/>
      <c r="T238" s="1286"/>
      <c r="U238" s="1281"/>
      <c r="V238" s="1281"/>
      <c r="AG238" s="1287"/>
      <c r="AH238" s="1288"/>
      <c r="AI238" s="1281"/>
      <c r="AJ238" s="1281"/>
      <c r="AK238" s="1289"/>
      <c r="AL238" s="1286"/>
      <c r="AM238" s="1286"/>
      <c r="AN238" s="1286"/>
      <c r="AO238" s="1286"/>
      <c r="AP238" s="1286"/>
      <c r="AQ238" s="1286"/>
      <c r="AR238" s="1286"/>
      <c r="AS238" s="1286"/>
      <c r="AT238" s="1286"/>
      <c r="AU238" s="1286"/>
      <c r="AV238" s="1286"/>
      <c r="AW238" s="1286"/>
      <c r="AX238" s="1282"/>
      <c r="AY238" s="1286"/>
      <c r="AZ238" s="1282"/>
      <c r="BA238" s="1286"/>
      <c r="BB238" s="1286"/>
      <c r="BC238" s="1286"/>
      <c r="BD238" s="1286"/>
      <c r="BE238" s="1286"/>
      <c r="BF238" s="1286"/>
      <c r="BG238" s="1286"/>
      <c r="BH238" s="1286"/>
      <c r="BI238" s="1286"/>
      <c r="BJ238" s="1281"/>
      <c r="BK238" s="1286"/>
      <c r="BL238" s="1286"/>
      <c r="BM238" s="1281"/>
      <c r="BN238" s="1286"/>
      <c r="BO238" s="1286"/>
      <c r="BP238" s="1291"/>
      <c r="BQ238" s="1291"/>
      <c r="BR238" s="1291"/>
      <c r="BS238" s="1292"/>
      <c r="BT238" s="1291"/>
      <c r="BU238" s="1293"/>
      <c r="BV238" s="1294"/>
      <c r="BW238" s="1295"/>
      <c r="BX238" s="1295"/>
      <c r="BY238" s="1295"/>
      <c r="BZ238" s="1291"/>
      <c r="CA238" s="1296"/>
      <c r="CB238" s="1296"/>
      <c r="CC238" s="1282"/>
      <c r="CD238" s="1298"/>
      <c r="CE238" s="1299"/>
    </row>
    <row r="239" spans="1:83" s="1283" customFormat="1" ht="20.100000000000001" customHeight="1">
      <c r="A239" s="1279"/>
      <c r="B239" s="1279"/>
      <c r="C239" s="1280"/>
      <c r="D239" s="1281"/>
      <c r="E239" s="1281"/>
      <c r="F239" s="1282"/>
      <c r="J239" s="1334" t="s">
        <v>1</v>
      </c>
      <c r="L239" s="1284" t="s">
        <v>7879</v>
      </c>
      <c r="M239" s="1286">
        <v>120</v>
      </c>
      <c r="N239" s="1286"/>
      <c r="O239" s="1286">
        <f>SUM(O240:O241)</f>
        <v>95</v>
      </c>
      <c r="P239" s="1284"/>
      <c r="R239" s="1285"/>
      <c r="T239" s="1286"/>
      <c r="U239" s="1281"/>
      <c r="V239" s="1281"/>
      <c r="AG239" s="1287"/>
      <c r="AH239" s="1288"/>
      <c r="AI239" s="1281"/>
      <c r="AJ239" s="1281"/>
      <c r="AK239" s="1289"/>
      <c r="AL239" s="1286"/>
      <c r="AM239" s="1286"/>
      <c r="AN239" s="1286"/>
      <c r="AO239" s="1286"/>
      <c r="AP239" s="1286"/>
      <c r="AQ239" s="1286"/>
      <c r="AR239" s="1286"/>
      <c r="AS239" s="1286"/>
      <c r="AT239" s="1286"/>
      <c r="AU239" s="1286"/>
      <c r="AV239" s="1286"/>
      <c r="AW239" s="1286"/>
      <c r="AX239" s="1282"/>
      <c r="AY239" s="1286"/>
      <c r="AZ239" s="1282"/>
      <c r="BA239" s="1286"/>
      <c r="BB239" s="1286"/>
      <c r="BC239" s="1286"/>
      <c r="BD239" s="1286"/>
      <c r="BE239" s="1286"/>
      <c r="BF239" s="1286"/>
      <c r="BG239" s="1286"/>
      <c r="BH239" s="1286"/>
      <c r="BI239" s="1286"/>
      <c r="BJ239" s="1281"/>
      <c r="BK239" s="1286"/>
      <c r="BL239" s="1286"/>
      <c r="BM239" s="1281"/>
      <c r="BN239" s="1286"/>
      <c r="BO239" s="1286"/>
      <c r="BP239" s="1291"/>
      <c r="BQ239" s="1291"/>
      <c r="BR239" s="1291"/>
      <c r="BS239" s="1292"/>
      <c r="BT239" s="1291"/>
      <c r="BU239" s="1293"/>
      <c r="BV239" s="1294"/>
      <c r="BW239" s="1295"/>
      <c r="BX239" s="1295"/>
      <c r="BY239" s="1295"/>
      <c r="BZ239" s="1291"/>
      <c r="CA239" s="1296"/>
      <c r="CB239" s="1296"/>
      <c r="CC239" s="1282"/>
      <c r="CD239" s="1298"/>
      <c r="CE239" s="1299"/>
    </row>
    <row r="240" spans="1:83" s="1283" customFormat="1" ht="33" customHeight="1">
      <c r="A240" s="1279"/>
      <c r="B240" s="1279"/>
      <c r="C240" s="1280"/>
      <c r="D240" s="1281"/>
      <c r="E240" s="1281"/>
      <c r="F240" s="1282"/>
      <c r="I240" s="1334" t="s">
        <v>7883</v>
      </c>
      <c r="J240" s="1334">
        <f>SUM(100-J245)</f>
        <v>23</v>
      </c>
      <c r="L240" s="1284" t="s">
        <v>2</v>
      </c>
      <c r="M240" s="1286">
        <v>20</v>
      </c>
      <c r="N240" s="1286"/>
      <c r="O240" s="1286">
        <f>SUM(J237)</f>
        <v>18</v>
      </c>
      <c r="P240" s="1284"/>
      <c r="R240" s="1285"/>
      <c r="T240" s="1286"/>
      <c r="U240" s="1281"/>
      <c r="V240" s="1281"/>
      <c r="AG240" s="1287"/>
      <c r="AH240" s="1288"/>
      <c r="AI240" s="1281"/>
      <c r="AJ240" s="1281"/>
      <c r="AK240" s="1289"/>
      <c r="AL240" s="1286"/>
      <c r="AM240" s="1286"/>
      <c r="AN240" s="1286"/>
      <c r="AO240" s="1286"/>
      <c r="AP240" s="1286"/>
      <c r="AQ240" s="1286"/>
      <c r="AR240" s="1286"/>
      <c r="AS240" s="1286"/>
      <c r="AT240" s="1286"/>
      <c r="AU240" s="1286"/>
      <c r="AV240" s="1286"/>
      <c r="AW240" s="1286"/>
      <c r="AX240" s="1282"/>
      <c r="AY240" s="1286"/>
      <c r="AZ240" s="1282"/>
      <c r="BA240" s="1286"/>
      <c r="BB240" s="1286"/>
      <c r="BC240" s="1286"/>
      <c r="BD240" s="1286"/>
      <c r="BE240" s="1286"/>
      <c r="BF240" s="1286"/>
      <c r="BG240" s="1286"/>
      <c r="BH240" s="1286"/>
      <c r="BI240" s="1286"/>
      <c r="BJ240" s="1281"/>
      <c r="BK240" s="1286"/>
      <c r="BL240" s="1286"/>
      <c r="BM240" s="1281"/>
      <c r="BN240" s="1286"/>
      <c r="BO240" s="1286"/>
      <c r="BP240" s="1291"/>
      <c r="BQ240" s="1291"/>
      <c r="BR240" s="1291"/>
      <c r="BS240" s="1292"/>
      <c r="BT240" s="1291"/>
      <c r="BU240" s="1293"/>
      <c r="BV240" s="1294"/>
      <c r="BW240" s="1295"/>
      <c r="BX240" s="1295"/>
      <c r="BY240" s="1295"/>
      <c r="BZ240" s="1291"/>
      <c r="CA240" s="1296"/>
      <c r="CB240" s="1296"/>
      <c r="CC240" s="1282"/>
      <c r="CD240" s="1298"/>
      <c r="CE240" s="1299"/>
    </row>
    <row r="241" spans="1:83" s="1283" customFormat="1" ht="20.100000000000001" customHeight="1">
      <c r="A241" s="1279"/>
      <c r="B241" s="1279"/>
      <c r="C241" s="1280"/>
      <c r="D241" s="1281"/>
      <c r="E241" s="1281"/>
      <c r="F241" s="1282"/>
      <c r="I241" s="1334" t="s">
        <v>7884</v>
      </c>
      <c r="J241" s="1334">
        <f>SUM(M181)</f>
        <v>8</v>
      </c>
      <c r="L241" s="1284" t="s">
        <v>1</v>
      </c>
      <c r="M241" s="1286">
        <v>100</v>
      </c>
      <c r="N241" s="1286"/>
      <c r="O241" s="1286">
        <f>SUM(M185)</f>
        <v>77</v>
      </c>
      <c r="P241" s="1284"/>
      <c r="R241" s="1285"/>
      <c r="T241" s="1286"/>
      <c r="U241" s="1281"/>
      <c r="V241" s="1281"/>
      <c r="AG241" s="1287"/>
      <c r="AH241" s="1288"/>
      <c r="AI241" s="1281"/>
      <c r="AJ241" s="1281"/>
      <c r="AK241" s="1289"/>
      <c r="AL241" s="1286"/>
      <c r="AM241" s="1286"/>
      <c r="AN241" s="1286"/>
      <c r="AO241" s="1286"/>
      <c r="AP241" s="1286"/>
      <c r="AQ241" s="1286"/>
      <c r="AR241" s="1286"/>
      <c r="AS241" s="1286"/>
      <c r="AT241" s="1286"/>
      <c r="AU241" s="1286"/>
      <c r="AV241" s="1286"/>
      <c r="AW241" s="1286"/>
      <c r="AX241" s="1282"/>
      <c r="AY241" s="1286"/>
      <c r="AZ241" s="1282"/>
      <c r="BA241" s="1286"/>
      <c r="BB241" s="1286"/>
      <c r="BC241" s="1286"/>
      <c r="BD241" s="1286"/>
      <c r="BE241" s="1286"/>
      <c r="BF241" s="1286"/>
      <c r="BG241" s="1286"/>
      <c r="BH241" s="1286"/>
      <c r="BI241" s="1286"/>
      <c r="BJ241" s="1281"/>
      <c r="BK241" s="1286"/>
      <c r="BL241" s="1286"/>
      <c r="BM241" s="1281"/>
      <c r="BN241" s="1286"/>
      <c r="BO241" s="1286"/>
      <c r="BP241" s="1291"/>
      <c r="BQ241" s="1291"/>
      <c r="BR241" s="1291"/>
      <c r="BS241" s="1292"/>
      <c r="BT241" s="1291"/>
      <c r="BU241" s="1293"/>
      <c r="BV241" s="1294"/>
      <c r="BW241" s="1295"/>
      <c r="BX241" s="1295"/>
      <c r="BY241" s="1295"/>
      <c r="BZ241" s="1291"/>
      <c r="CA241" s="1296"/>
      <c r="CB241" s="1296"/>
      <c r="CC241" s="1282"/>
      <c r="CD241" s="1298"/>
      <c r="CE241" s="1299"/>
    </row>
    <row r="242" spans="1:83" s="1283" customFormat="1" ht="20.100000000000001" customHeight="1">
      <c r="A242" s="1279"/>
      <c r="B242" s="1279"/>
      <c r="C242" s="1280"/>
      <c r="D242" s="1281"/>
      <c r="E242" s="1281"/>
      <c r="F242" s="1282"/>
      <c r="I242" s="1334" t="s">
        <v>7885</v>
      </c>
      <c r="J242" s="1334">
        <f>SUM(M182)</f>
        <v>23</v>
      </c>
      <c r="L242" s="1284"/>
      <c r="M242" s="1284"/>
      <c r="N242" s="1284"/>
      <c r="O242" s="1285"/>
      <c r="P242" s="1284"/>
      <c r="R242" s="1285"/>
      <c r="T242" s="1286"/>
      <c r="U242" s="1281"/>
      <c r="V242" s="1281"/>
      <c r="AG242" s="1287"/>
      <c r="AH242" s="1288"/>
      <c r="AI242" s="1281"/>
      <c r="AJ242" s="1281"/>
      <c r="AK242" s="1289"/>
      <c r="AL242" s="1286"/>
      <c r="AM242" s="1286"/>
      <c r="AN242" s="1286"/>
      <c r="AO242" s="1286"/>
      <c r="AP242" s="1286"/>
      <c r="AQ242" s="1286"/>
      <c r="AR242" s="1286"/>
      <c r="AS242" s="1286"/>
      <c r="AT242" s="1286"/>
      <c r="AU242" s="1286"/>
      <c r="AV242" s="1286"/>
      <c r="AW242" s="1286"/>
      <c r="AX242" s="1282"/>
      <c r="AY242" s="1286"/>
      <c r="AZ242" s="1282"/>
      <c r="BA242" s="1286"/>
      <c r="BB242" s="1286"/>
      <c r="BC242" s="1286"/>
      <c r="BD242" s="1286"/>
      <c r="BE242" s="1286"/>
      <c r="BF242" s="1286"/>
      <c r="BG242" s="1286"/>
      <c r="BH242" s="1286"/>
      <c r="BI242" s="1286"/>
      <c r="BJ242" s="1281"/>
      <c r="BK242" s="1286"/>
      <c r="BL242" s="1286"/>
      <c r="BM242" s="1281"/>
      <c r="BN242" s="1286"/>
      <c r="BO242" s="1286"/>
      <c r="BP242" s="1291"/>
      <c r="BQ242" s="1291"/>
      <c r="BR242" s="1291"/>
      <c r="BS242" s="1292"/>
      <c r="BT242" s="1291"/>
      <c r="BU242" s="1293"/>
      <c r="BV242" s="1294"/>
      <c r="BW242" s="1295"/>
      <c r="BX242" s="1295"/>
      <c r="BY242" s="1295"/>
      <c r="BZ242" s="1291"/>
      <c r="CA242" s="1296"/>
      <c r="CB242" s="1296"/>
      <c r="CC242" s="1282"/>
      <c r="CD242" s="1298"/>
      <c r="CE242" s="1299"/>
    </row>
    <row r="243" spans="1:83" s="1283" customFormat="1" ht="20.100000000000001" customHeight="1">
      <c r="A243" s="1279"/>
      <c r="B243" s="1279"/>
      <c r="C243" s="1280"/>
      <c r="D243" s="1281"/>
      <c r="E243" s="1281"/>
      <c r="F243" s="1282"/>
      <c r="I243" s="1334" t="s">
        <v>7886</v>
      </c>
      <c r="J243" s="1334">
        <f ca="1">SUM(M183)</f>
        <v>21</v>
      </c>
      <c r="L243" s="1284"/>
      <c r="M243" s="1284"/>
      <c r="N243" s="1284"/>
      <c r="O243" s="1285"/>
      <c r="P243" s="1284"/>
      <c r="R243" s="1285"/>
      <c r="T243" s="1286"/>
      <c r="U243" s="1281"/>
      <c r="V243" s="1281"/>
      <c r="AG243" s="1287"/>
      <c r="AH243" s="1288"/>
      <c r="AI243" s="1281"/>
      <c r="AJ243" s="1281"/>
      <c r="AK243" s="1289"/>
      <c r="AL243" s="1286"/>
      <c r="AM243" s="1286"/>
      <c r="AN243" s="1286"/>
      <c r="AO243" s="1286"/>
      <c r="AP243" s="1286"/>
      <c r="AQ243" s="1286"/>
      <c r="AR243" s="1286"/>
      <c r="AS243" s="1286"/>
      <c r="AT243" s="1286"/>
      <c r="AU243" s="1286"/>
      <c r="AV243" s="1286"/>
      <c r="AW243" s="1286"/>
      <c r="AX243" s="1282"/>
      <c r="AY243" s="1286"/>
      <c r="AZ243" s="1282"/>
      <c r="BA243" s="1286"/>
      <c r="BB243" s="1286"/>
      <c r="BC243" s="1286"/>
      <c r="BD243" s="1286"/>
      <c r="BE243" s="1286"/>
      <c r="BF243" s="1286"/>
      <c r="BG243" s="1286"/>
      <c r="BH243" s="1286"/>
      <c r="BI243" s="1286"/>
      <c r="BJ243" s="1281"/>
      <c r="BK243" s="1286"/>
      <c r="BL243" s="1286"/>
      <c r="BM243" s="1281"/>
      <c r="BN243" s="1286"/>
      <c r="BO243" s="1286"/>
      <c r="BP243" s="1291"/>
      <c r="BQ243" s="1291"/>
      <c r="BR243" s="1291"/>
      <c r="BS243" s="1292"/>
      <c r="BT243" s="1291"/>
      <c r="BU243" s="1293"/>
      <c r="BV243" s="1294"/>
      <c r="BW243" s="1295"/>
      <c r="BX243" s="1295"/>
      <c r="BY243" s="1295"/>
      <c r="BZ243" s="1291"/>
      <c r="CA243" s="1296"/>
      <c r="CB243" s="1296"/>
      <c r="CC243" s="1282"/>
      <c r="CD243" s="1298"/>
      <c r="CE243" s="1299"/>
    </row>
    <row r="244" spans="1:83" s="1283" customFormat="1" ht="20.100000000000001" customHeight="1">
      <c r="A244" s="1279"/>
      <c r="B244" s="1279"/>
      <c r="C244" s="1280"/>
      <c r="D244" s="1281"/>
      <c r="E244" s="1281"/>
      <c r="F244" s="1282"/>
      <c r="I244" s="1334" t="s">
        <v>7887</v>
      </c>
      <c r="J244" s="1334">
        <f>SUM(M184)</f>
        <v>25</v>
      </c>
      <c r="L244" s="1284"/>
      <c r="M244" s="1284"/>
      <c r="N244" s="1284"/>
      <c r="O244" s="1285"/>
      <c r="P244" s="1284"/>
      <c r="R244" s="1285"/>
      <c r="T244" s="1286"/>
      <c r="U244" s="1281"/>
      <c r="V244" s="1281"/>
      <c r="AG244" s="1287"/>
      <c r="AH244" s="1288"/>
      <c r="AI244" s="1281"/>
      <c r="AJ244" s="1281"/>
      <c r="AK244" s="1289"/>
      <c r="AL244" s="1286"/>
      <c r="AM244" s="1286"/>
      <c r="AN244" s="1286"/>
      <c r="AO244" s="1286"/>
      <c r="AP244" s="1286"/>
      <c r="AQ244" s="1286"/>
      <c r="AR244" s="1286"/>
      <c r="AS244" s="1286"/>
      <c r="AT244" s="1286"/>
      <c r="AU244" s="1286"/>
      <c r="AV244" s="1286"/>
      <c r="AW244" s="1286"/>
      <c r="AX244" s="1282"/>
      <c r="AY244" s="1286"/>
      <c r="AZ244" s="1282"/>
      <c r="BA244" s="1286"/>
      <c r="BB244" s="1286"/>
      <c r="BC244" s="1286"/>
      <c r="BD244" s="1286"/>
      <c r="BE244" s="1286"/>
      <c r="BF244" s="1286"/>
      <c r="BG244" s="1286"/>
      <c r="BH244" s="1286"/>
      <c r="BI244" s="1286"/>
      <c r="BJ244" s="1281"/>
      <c r="BK244" s="1286"/>
      <c r="BL244" s="1286"/>
      <c r="BM244" s="1281"/>
      <c r="BN244" s="1286"/>
      <c r="BO244" s="1286"/>
      <c r="BP244" s="1291"/>
      <c r="BQ244" s="1291"/>
      <c r="BR244" s="1291"/>
      <c r="BS244" s="1292"/>
      <c r="BT244" s="1291"/>
      <c r="BU244" s="1293"/>
      <c r="BV244" s="1294"/>
      <c r="BW244" s="1295"/>
      <c r="BX244" s="1295"/>
      <c r="BY244" s="1295"/>
      <c r="BZ244" s="1291"/>
      <c r="CA244" s="1296"/>
      <c r="CB244" s="1296"/>
      <c r="CC244" s="1282"/>
      <c r="CD244" s="1298"/>
      <c r="CE244" s="1299"/>
    </row>
    <row r="245" spans="1:83" s="1283" customFormat="1" ht="20.100000000000001" customHeight="1">
      <c r="A245" s="1279"/>
      <c r="B245" s="1279"/>
      <c r="C245" s="1280"/>
      <c r="D245" s="1281"/>
      <c r="E245" s="1281"/>
      <c r="F245" s="1282"/>
      <c r="I245" s="1334" t="s">
        <v>7882</v>
      </c>
      <c r="J245" s="1334">
        <f>SUM(M185)</f>
        <v>77</v>
      </c>
      <c r="L245" s="1284"/>
      <c r="M245" s="1284"/>
      <c r="N245" s="1284"/>
      <c r="O245" s="1285"/>
      <c r="P245" s="1284"/>
      <c r="R245" s="1285"/>
      <c r="T245" s="1286"/>
      <c r="U245" s="1281"/>
      <c r="V245" s="1281"/>
      <c r="AG245" s="1287"/>
      <c r="AH245" s="1288"/>
      <c r="AI245" s="1281"/>
      <c r="AJ245" s="1281"/>
      <c r="AK245" s="1289"/>
      <c r="AL245" s="1286"/>
      <c r="AM245" s="1286"/>
      <c r="AN245" s="1286"/>
      <c r="AO245" s="1286"/>
      <c r="AP245" s="1286"/>
      <c r="AQ245" s="1286"/>
      <c r="AR245" s="1286"/>
      <c r="AS245" s="1286"/>
      <c r="AT245" s="1286"/>
      <c r="AU245" s="1286"/>
      <c r="AV245" s="1286"/>
      <c r="AW245" s="1286"/>
      <c r="AX245" s="1282"/>
      <c r="AY245" s="1286"/>
      <c r="AZ245" s="1282"/>
      <c r="BA245" s="1286"/>
      <c r="BB245" s="1286"/>
      <c r="BC245" s="1286"/>
      <c r="BD245" s="1286"/>
      <c r="BE245" s="1286"/>
      <c r="BF245" s="1286"/>
      <c r="BG245" s="1286"/>
      <c r="BH245" s="1286"/>
      <c r="BI245" s="1286"/>
      <c r="BJ245" s="1281"/>
      <c r="BK245" s="1286"/>
      <c r="BL245" s="1286"/>
      <c r="BM245" s="1281"/>
      <c r="BN245" s="1286"/>
      <c r="BO245" s="1286"/>
      <c r="BP245" s="1291"/>
      <c r="BQ245" s="1291"/>
      <c r="BR245" s="1291"/>
      <c r="BS245" s="1292"/>
      <c r="BT245" s="1291"/>
      <c r="BU245" s="1293"/>
      <c r="BV245" s="1294"/>
      <c r="BW245" s="1295"/>
      <c r="BX245" s="1295"/>
      <c r="BY245" s="1295"/>
      <c r="BZ245" s="1291"/>
      <c r="CA245" s="1296"/>
      <c r="CB245" s="1296"/>
      <c r="CC245" s="1282"/>
      <c r="CD245" s="1298"/>
      <c r="CE245" s="1299"/>
    </row>
    <row r="246" spans="1:83" s="1283" customFormat="1" ht="20.100000000000001" customHeight="1">
      <c r="A246" s="1279"/>
      <c r="B246" s="1279"/>
      <c r="C246" s="1280"/>
      <c r="D246" s="1281"/>
      <c r="E246" s="1281"/>
      <c r="F246" s="1282"/>
      <c r="K246" s="1284"/>
      <c r="L246" s="1284"/>
      <c r="M246" s="1285"/>
      <c r="N246" s="1285"/>
      <c r="O246" s="1284"/>
      <c r="P246" s="1284"/>
      <c r="R246" s="1285"/>
      <c r="T246" s="1286"/>
      <c r="U246" s="1281"/>
      <c r="V246" s="1281"/>
      <c r="AG246" s="1287"/>
      <c r="AH246" s="1288"/>
      <c r="AI246" s="1281"/>
      <c r="AJ246" s="1281"/>
      <c r="AK246" s="1289"/>
      <c r="AL246" s="1286"/>
      <c r="AM246" s="1286"/>
      <c r="AN246" s="1286"/>
      <c r="AO246" s="1286"/>
      <c r="AP246" s="1286"/>
      <c r="AQ246" s="1286"/>
      <c r="AR246" s="1286"/>
      <c r="AS246" s="1286"/>
      <c r="AT246" s="1286"/>
      <c r="AU246" s="1286"/>
      <c r="AV246" s="1286"/>
      <c r="AW246" s="1286"/>
      <c r="AX246" s="1282"/>
      <c r="AY246" s="1286"/>
      <c r="AZ246" s="1282"/>
      <c r="BA246" s="1286"/>
      <c r="BB246" s="1286"/>
      <c r="BC246" s="1286"/>
      <c r="BD246" s="1286"/>
      <c r="BE246" s="1286"/>
      <c r="BF246" s="1286"/>
      <c r="BG246" s="1286"/>
      <c r="BH246" s="1286"/>
      <c r="BI246" s="1286"/>
      <c r="BJ246" s="1281"/>
      <c r="BK246" s="1286"/>
      <c r="BL246" s="1286"/>
      <c r="BM246" s="1281"/>
      <c r="BN246" s="1286"/>
      <c r="BO246" s="1286"/>
      <c r="BP246" s="1291"/>
      <c r="BQ246" s="1291"/>
      <c r="BR246" s="1291"/>
      <c r="BS246" s="1292"/>
      <c r="BT246" s="1291"/>
      <c r="BU246" s="1293"/>
      <c r="BV246" s="1294"/>
      <c r="BW246" s="1295"/>
      <c r="BX246" s="1295"/>
      <c r="BY246" s="1295"/>
      <c r="BZ246" s="1291"/>
      <c r="CA246" s="1296"/>
      <c r="CB246" s="1296"/>
      <c r="CC246" s="1282"/>
      <c r="CD246" s="1298"/>
      <c r="CE246" s="1299"/>
    </row>
    <row r="247" spans="1:83" s="1283" customFormat="1" ht="20.100000000000001" customHeight="1">
      <c r="A247" s="1279"/>
      <c r="B247" s="1279"/>
      <c r="C247" s="1280"/>
      <c r="D247" s="1281"/>
      <c r="E247" s="1281"/>
      <c r="F247" s="1282"/>
      <c r="K247" s="1284"/>
      <c r="L247" s="1284"/>
      <c r="M247" s="1285"/>
      <c r="N247" s="1285"/>
      <c r="O247" s="1284"/>
      <c r="P247" s="1284"/>
      <c r="R247" s="1285"/>
      <c r="T247" s="1286"/>
      <c r="U247" s="1281"/>
      <c r="V247" s="1281"/>
      <c r="AG247" s="1287"/>
      <c r="AH247" s="1288"/>
      <c r="AI247" s="1281"/>
      <c r="AJ247" s="1281"/>
      <c r="AK247" s="1289"/>
      <c r="AL247" s="1286"/>
      <c r="AM247" s="1286"/>
      <c r="AN247" s="1286"/>
      <c r="AO247" s="1286"/>
      <c r="AP247" s="1286"/>
      <c r="AQ247" s="1286"/>
      <c r="AR247" s="1286"/>
      <c r="AS247" s="1286"/>
      <c r="AT247" s="1286"/>
      <c r="AU247" s="1286"/>
      <c r="AV247" s="1286"/>
      <c r="AW247" s="1286"/>
      <c r="AX247" s="1282"/>
      <c r="AY247" s="1286"/>
      <c r="AZ247" s="1282"/>
      <c r="BA247" s="1286"/>
      <c r="BB247" s="1286"/>
      <c r="BC247" s="1286"/>
      <c r="BD247" s="1286"/>
      <c r="BE247" s="1286"/>
      <c r="BF247" s="1286"/>
      <c r="BG247" s="1286"/>
      <c r="BH247" s="1286"/>
      <c r="BI247" s="1286"/>
      <c r="BJ247" s="1281"/>
      <c r="BK247" s="1286"/>
      <c r="BL247" s="1286"/>
      <c r="BM247" s="1281"/>
      <c r="BN247" s="1286"/>
      <c r="BO247" s="1286"/>
      <c r="BP247" s="1291"/>
      <c r="BQ247" s="1291"/>
      <c r="BR247" s="1291"/>
      <c r="BS247" s="1292"/>
      <c r="BT247" s="1291"/>
      <c r="BU247" s="1293"/>
      <c r="BV247" s="1294"/>
      <c r="BW247" s="1295"/>
      <c r="BX247" s="1295"/>
      <c r="BY247" s="1295"/>
      <c r="BZ247" s="1291"/>
      <c r="CA247" s="1296"/>
      <c r="CB247" s="1296"/>
      <c r="CC247" s="1282"/>
      <c r="CD247" s="1298"/>
      <c r="CE247" s="1299"/>
    </row>
    <row r="248" spans="1:83" s="1283" customFormat="1" ht="20.100000000000001" customHeight="1">
      <c r="A248" s="1279"/>
      <c r="B248" s="1279"/>
      <c r="C248" s="1280"/>
      <c r="D248" s="1281"/>
      <c r="E248" s="1281"/>
      <c r="F248" s="1282"/>
      <c r="K248" s="1284"/>
      <c r="L248" s="1284"/>
      <c r="M248" s="1285"/>
      <c r="N248" s="1285"/>
      <c r="O248" s="1284"/>
      <c r="P248" s="1284"/>
      <c r="R248" s="1285"/>
      <c r="T248" s="1286"/>
      <c r="U248" s="1281"/>
      <c r="V248" s="1281"/>
      <c r="AG248" s="1287"/>
      <c r="AH248" s="1288"/>
      <c r="AI248" s="1281"/>
      <c r="AJ248" s="1281"/>
      <c r="AK248" s="1289"/>
      <c r="AL248" s="1286"/>
      <c r="AM248" s="1286"/>
      <c r="AN248" s="1286"/>
      <c r="AO248" s="1286"/>
      <c r="AP248" s="1286"/>
      <c r="AQ248" s="1286"/>
      <c r="AR248" s="1286"/>
      <c r="AS248" s="1286"/>
      <c r="AT248" s="1286"/>
      <c r="AU248" s="1286"/>
      <c r="AV248" s="1286"/>
      <c r="AW248" s="1286"/>
      <c r="AX248" s="1282"/>
      <c r="AY248" s="1286"/>
      <c r="AZ248" s="1282"/>
      <c r="BA248" s="1286"/>
      <c r="BB248" s="1286"/>
      <c r="BC248" s="1286"/>
      <c r="BD248" s="1286"/>
      <c r="BE248" s="1286"/>
      <c r="BF248" s="1286"/>
      <c r="BG248" s="1286"/>
      <c r="BH248" s="1286"/>
      <c r="BI248" s="1286"/>
      <c r="BJ248" s="1281"/>
      <c r="BK248" s="1286"/>
      <c r="BL248" s="1286"/>
      <c r="BM248" s="1281"/>
      <c r="BN248" s="1286"/>
      <c r="BO248" s="1286"/>
      <c r="BP248" s="1291"/>
      <c r="BQ248" s="1291"/>
      <c r="BR248" s="1291"/>
      <c r="BS248" s="1292"/>
      <c r="BT248" s="1291"/>
      <c r="BU248" s="1293"/>
      <c r="BV248" s="1294"/>
      <c r="BW248" s="1295"/>
      <c r="BX248" s="1295"/>
      <c r="BY248" s="1295"/>
      <c r="BZ248" s="1291"/>
      <c r="CA248" s="1296"/>
      <c r="CB248" s="1296"/>
      <c r="CC248" s="1282"/>
      <c r="CD248" s="1298"/>
      <c r="CE248" s="1299"/>
    </row>
    <row r="249" spans="1:83" s="1283" customFormat="1" ht="20.100000000000001" customHeight="1">
      <c r="A249" s="1279"/>
      <c r="B249" s="1279"/>
      <c r="C249" s="1280"/>
      <c r="D249" s="1281"/>
      <c r="E249" s="1281"/>
      <c r="F249" s="1282"/>
      <c r="K249" s="1284"/>
      <c r="L249" s="1284"/>
      <c r="M249" s="1285"/>
      <c r="N249" s="1285"/>
      <c r="O249" s="1284"/>
      <c r="P249" s="1284"/>
      <c r="R249" s="1285"/>
      <c r="T249" s="1286"/>
      <c r="U249" s="1281"/>
      <c r="V249" s="1281"/>
      <c r="AG249" s="1287"/>
      <c r="AH249" s="1288"/>
      <c r="AI249" s="1281"/>
      <c r="AJ249" s="1281"/>
      <c r="AK249" s="1289"/>
      <c r="AL249" s="1286"/>
      <c r="AM249" s="1286"/>
      <c r="AN249" s="1286"/>
      <c r="AO249" s="1286"/>
      <c r="AP249" s="1286"/>
      <c r="AQ249" s="1286"/>
      <c r="AR249" s="1286"/>
      <c r="AS249" s="1286"/>
      <c r="AT249" s="1286"/>
      <c r="AU249" s="1286"/>
      <c r="AV249" s="1286"/>
      <c r="AW249" s="1286"/>
      <c r="AX249" s="1282"/>
      <c r="AY249" s="1286"/>
      <c r="AZ249" s="1282"/>
      <c r="BA249" s="1286"/>
      <c r="BB249" s="1286"/>
      <c r="BC249" s="1286"/>
      <c r="BD249" s="1286"/>
      <c r="BE249" s="1286"/>
      <c r="BF249" s="1286"/>
      <c r="BG249" s="1286"/>
      <c r="BH249" s="1286"/>
      <c r="BI249" s="1286"/>
      <c r="BJ249" s="1281"/>
      <c r="BK249" s="1286"/>
      <c r="BL249" s="1286"/>
      <c r="BM249" s="1281"/>
      <c r="BN249" s="1286"/>
      <c r="BO249" s="1286"/>
      <c r="BP249" s="1291"/>
      <c r="BQ249" s="1291"/>
      <c r="BR249" s="1291"/>
      <c r="BS249" s="1292"/>
      <c r="BT249" s="1291"/>
      <c r="BU249" s="1293"/>
      <c r="BV249" s="1294"/>
      <c r="BW249" s="1295"/>
      <c r="BX249" s="1295"/>
      <c r="BY249" s="1295"/>
      <c r="BZ249" s="1291"/>
      <c r="CA249" s="1296"/>
      <c r="CB249" s="1296"/>
      <c r="CC249" s="1282"/>
      <c r="CD249" s="1298"/>
      <c r="CE249" s="1299"/>
    </row>
    <row r="250" spans="1:83" s="1283" customFormat="1" ht="20.100000000000001" customHeight="1">
      <c r="A250" s="1279"/>
      <c r="B250" s="1279"/>
      <c r="C250" s="1280"/>
      <c r="D250" s="1281"/>
      <c r="E250" s="1281"/>
      <c r="F250" s="1282"/>
      <c r="K250" s="1284"/>
      <c r="L250" s="1284"/>
      <c r="M250" s="1285"/>
      <c r="N250" s="1285"/>
      <c r="O250" s="1284"/>
      <c r="P250" s="1284"/>
      <c r="R250" s="1285"/>
      <c r="T250" s="1286"/>
      <c r="U250" s="1281"/>
      <c r="V250" s="1281"/>
      <c r="AG250" s="1287"/>
      <c r="AH250" s="1288"/>
      <c r="AI250" s="1281"/>
      <c r="AJ250" s="1281"/>
      <c r="AK250" s="1289"/>
      <c r="AL250" s="1286"/>
      <c r="AM250" s="1286"/>
      <c r="AN250" s="1286"/>
      <c r="AO250" s="1286"/>
      <c r="AP250" s="1286"/>
      <c r="AQ250" s="1286"/>
      <c r="AR250" s="1286"/>
      <c r="AS250" s="1286"/>
      <c r="AT250" s="1286"/>
      <c r="AU250" s="1286"/>
      <c r="AV250" s="1286"/>
      <c r="AW250" s="1286"/>
      <c r="AX250" s="1282"/>
      <c r="AY250" s="1286"/>
      <c r="AZ250" s="1282"/>
      <c r="BA250" s="1286"/>
      <c r="BB250" s="1286"/>
      <c r="BC250" s="1286"/>
      <c r="BD250" s="1286"/>
      <c r="BE250" s="1286"/>
      <c r="BF250" s="1286"/>
      <c r="BG250" s="1286"/>
      <c r="BH250" s="1286"/>
      <c r="BI250" s="1286"/>
      <c r="BJ250" s="1281"/>
      <c r="BK250" s="1286"/>
      <c r="BL250" s="1286"/>
      <c r="BM250" s="1281"/>
      <c r="BN250" s="1286"/>
      <c r="BO250" s="1286"/>
      <c r="BP250" s="1291"/>
      <c r="BQ250" s="1291"/>
      <c r="BR250" s="1291"/>
      <c r="BS250" s="1292"/>
      <c r="BT250" s="1291"/>
      <c r="BU250" s="1293"/>
      <c r="BV250" s="1294"/>
      <c r="BW250" s="1295"/>
      <c r="BX250" s="1295"/>
      <c r="BY250" s="1295"/>
      <c r="BZ250" s="1291"/>
      <c r="CA250" s="1296"/>
      <c r="CB250" s="1296"/>
      <c r="CC250" s="1282"/>
      <c r="CD250" s="1298"/>
      <c r="CE250" s="1299"/>
    </row>
    <row r="251" spans="1:83" s="1283" customFormat="1" ht="20.100000000000001" customHeight="1">
      <c r="A251" s="1279"/>
      <c r="B251" s="1279"/>
      <c r="C251" s="1280"/>
      <c r="D251" s="1281"/>
      <c r="E251" s="1281"/>
      <c r="F251" s="1282"/>
      <c r="K251" s="1284"/>
      <c r="L251" s="1284"/>
      <c r="M251" s="1285"/>
      <c r="N251" s="1285"/>
      <c r="O251" s="1284"/>
      <c r="P251" s="1284"/>
      <c r="R251" s="1285"/>
      <c r="T251" s="1286"/>
      <c r="U251" s="1281"/>
      <c r="V251" s="1281"/>
      <c r="AG251" s="1287"/>
      <c r="AH251" s="1288"/>
      <c r="AI251" s="1281"/>
      <c r="AJ251" s="1281"/>
      <c r="AK251" s="1289"/>
      <c r="AL251" s="1286"/>
      <c r="AM251" s="1286"/>
      <c r="AN251" s="1286"/>
      <c r="AO251" s="1286"/>
      <c r="AP251" s="1286"/>
      <c r="AQ251" s="1286"/>
      <c r="AR251" s="1286"/>
      <c r="AS251" s="1286"/>
      <c r="AT251" s="1286"/>
      <c r="AU251" s="1286"/>
      <c r="AV251" s="1286"/>
      <c r="AW251" s="1286"/>
      <c r="AX251" s="1282"/>
      <c r="AY251" s="1286"/>
      <c r="AZ251" s="1282"/>
      <c r="BA251" s="1286"/>
      <c r="BB251" s="1286"/>
      <c r="BC251" s="1286"/>
      <c r="BD251" s="1286"/>
      <c r="BE251" s="1286"/>
      <c r="BF251" s="1286"/>
      <c r="BG251" s="1286"/>
      <c r="BH251" s="1286"/>
      <c r="BI251" s="1286"/>
      <c r="BJ251" s="1281"/>
      <c r="BK251" s="1286"/>
      <c r="BL251" s="1286"/>
      <c r="BM251" s="1281"/>
      <c r="BN251" s="1286"/>
      <c r="BO251" s="1286"/>
      <c r="BP251" s="1291"/>
      <c r="BQ251" s="1291"/>
      <c r="BR251" s="1291"/>
      <c r="BS251" s="1292"/>
      <c r="BT251" s="1291"/>
      <c r="BU251" s="1293"/>
      <c r="BV251" s="1294"/>
      <c r="BW251" s="1295"/>
      <c r="BX251" s="1295"/>
      <c r="BY251" s="1295"/>
      <c r="BZ251" s="1291"/>
      <c r="CA251" s="1296"/>
      <c r="CB251" s="1296"/>
      <c r="CC251" s="1282"/>
      <c r="CD251" s="1298"/>
      <c r="CE251" s="1299"/>
    </row>
    <row r="252" spans="1:83" s="1283" customFormat="1" ht="20.100000000000001" customHeight="1">
      <c r="A252" s="1279"/>
      <c r="B252" s="1279"/>
      <c r="C252" s="1280"/>
      <c r="D252" s="1281"/>
      <c r="E252" s="1281"/>
      <c r="F252" s="1282"/>
      <c r="K252" s="1284"/>
      <c r="L252" s="1284"/>
      <c r="M252" s="1285"/>
      <c r="N252" s="1285"/>
      <c r="O252" s="1284"/>
      <c r="P252" s="1284"/>
      <c r="R252" s="1285"/>
      <c r="T252" s="1286"/>
      <c r="U252" s="1281"/>
      <c r="V252" s="1281"/>
      <c r="AG252" s="1287"/>
      <c r="AH252" s="1288"/>
      <c r="AI252" s="1281"/>
      <c r="AJ252" s="1281"/>
      <c r="AK252" s="1289"/>
      <c r="AL252" s="1286"/>
      <c r="AM252" s="1286"/>
      <c r="AN252" s="1286"/>
      <c r="AO252" s="1286"/>
      <c r="AP252" s="1286"/>
      <c r="AQ252" s="1286"/>
      <c r="AR252" s="1286"/>
      <c r="AS252" s="1286"/>
      <c r="AT252" s="1286"/>
      <c r="AU252" s="1286"/>
      <c r="AV252" s="1286"/>
      <c r="AW252" s="1286"/>
      <c r="AX252" s="1282"/>
      <c r="AY252" s="1286"/>
      <c r="AZ252" s="1282"/>
      <c r="BA252" s="1286"/>
      <c r="BB252" s="1286"/>
      <c r="BC252" s="1286"/>
      <c r="BD252" s="1286"/>
      <c r="BE252" s="1286"/>
      <c r="BF252" s="1286"/>
      <c r="BG252" s="1286"/>
      <c r="BH252" s="1286"/>
      <c r="BI252" s="1286"/>
      <c r="BJ252" s="1281"/>
      <c r="BK252" s="1286"/>
      <c r="BL252" s="1286"/>
      <c r="BM252" s="1281"/>
      <c r="BN252" s="1286"/>
      <c r="BO252" s="1286"/>
      <c r="BP252" s="1291"/>
      <c r="BQ252" s="1291"/>
      <c r="BR252" s="1291"/>
      <c r="BS252" s="1292"/>
      <c r="BT252" s="1291"/>
      <c r="BU252" s="1293"/>
      <c r="BV252" s="1294"/>
      <c r="BW252" s="1295"/>
      <c r="BX252" s="1295"/>
      <c r="BY252" s="1295"/>
      <c r="BZ252" s="1291"/>
      <c r="CA252" s="1296"/>
      <c r="CB252" s="1296"/>
      <c r="CC252" s="1282"/>
      <c r="CD252" s="1298"/>
      <c r="CE252" s="1299"/>
    </row>
    <row r="253" spans="1:83" s="1283" customFormat="1" ht="20.100000000000001" customHeight="1">
      <c r="A253" s="1279"/>
      <c r="B253" s="1279"/>
      <c r="C253" s="1280"/>
      <c r="D253" s="1281"/>
      <c r="E253" s="1281"/>
      <c r="F253" s="1282"/>
      <c r="K253" s="1284"/>
      <c r="L253" s="1284"/>
      <c r="M253" s="1285"/>
      <c r="N253" s="1285"/>
      <c r="O253" s="1284"/>
      <c r="P253" s="1284"/>
      <c r="R253" s="1285"/>
      <c r="T253" s="1286"/>
      <c r="U253" s="1281"/>
      <c r="V253" s="1281"/>
      <c r="AG253" s="1287"/>
      <c r="AH253" s="1288"/>
      <c r="AI253" s="1281"/>
      <c r="AJ253" s="1281"/>
      <c r="AK253" s="1289"/>
      <c r="AL253" s="1286"/>
      <c r="AM253" s="1286"/>
      <c r="AN253" s="1286"/>
      <c r="AO253" s="1286"/>
      <c r="AP253" s="1286"/>
      <c r="AQ253" s="1286"/>
      <c r="AR253" s="1286"/>
      <c r="AS253" s="1286"/>
      <c r="AT253" s="1286"/>
      <c r="AU253" s="1286"/>
      <c r="AV253" s="1286"/>
      <c r="AW253" s="1286"/>
      <c r="AX253" s="1282"/>
      <c r="AY253" s="1286"/>
      <c r="AZ253" s="1282"/>
      <c r="BA253" s="1286"/>
      <c r="BB253" s="1286"/>
      <c r="BC253" s="1286"/>
      <c r="BD253" s="1286"/>
      <c r="BE253" s="1286"/>
      <c r="BF253" s="1286"/>
      <c r="BG253" s="1286"/>
      <c r="BH253" s="1286"/>
      <c r="BI253" s="1286"/>
      <c r="BJ253" s="1281"/>
      <c r="BK253" s="1286"/>
      <c r="BL253" s="1286"/>
      <c r="BM253" s="1281"/>
      <c r="BN253" s="1286"/>
      <c r="BO253" s="1286"/>
      <c r="BP253" s="1291"/>
      <c r="BQ253" s="1291"/>
      <c r="BR253" s="1291"/>
      <c r="BS253" s="1292"/>
      <c r="BT253" s="1291"/>
      <c r="BU253" s="1293"/>
      <c r="BV253" s="1294"/>
      <c r="BW253" s="1295"/>
      <c r="BX253" s="1295"/>
      <c r="BY253" s="1295"/>
      <c r="BZ253" s="1291"/>
      <c r="CA253" s="1296"/>
      <c r="CB253" s="1296"/>
      <c r="CC253" s="1282"/>
      <c r="CD253" s="1298"/>
      <c r="CE253" s="1299"/>
    </row>
    <row r="254" spans="1:83" s="1283" customFormat="1" ht="20.100000000000001" customHeight="1">
      <c r="A254" s="1279"/>
      <c r="B254" s="1279"/>
      <c r="C254" s="1280"/>
      <c r="D254" s="1281"/>
      <c r="E254" s="1281"/>
      <c r="F254" s="1282"/>
      <c r="K254" s="1284"/>
      <c r="L254" s="1284"/>
      <c r="M254" s="1285"/>
      <c r="N254" s="1285"/>
      <c r="O254" s="1284"/>
      <c r="P254" s="1284"/>
      <c r="R254" s="1285"/>
      <c r="T254" s="1286"/>
      <c r="U254" s="1281"/>
      <c r="V254" s="1281"/>
      <c r="AG254" s="1287"/>
      <c r="AH254" s="1288"/>
      <c r="AI254" s="1281"/>
      <c r="AJ254" s="1281"/>
      <c r="AK254" s="1289"/>
      <c r="AL254" s="1286"/>
      <c r="AM254" s="1286"/>
      <c r="AN254" s="1286"/>
      <c r="AO254" s="1286"/>
      <c r="AP254" s="1286"/>
      <c r="AQ254" s="1286"/>
      <c r="AR254" s="1286"/>
      <c r="AS254" s="1286"/>
      <c r="AT254" s="1286"/>
      <c r="AU254" s="1286"/>
      <c r="AV254" s="1286"/>
      <c r="AW254" s="1286"/>
      <c r="AX254" s="1282"/>
      <c r="AY254" s="1286"/>
      <c r="AZ254" s="1282"/>
      <c r="BA254" s="1286"/>
      <c r="BB254" s="1286"/>
      <c r="BC254" s="1286"/>
      <c r="BD254" s="1286"/>
      <c r="BE254" s="1286"/>
      <c r="BF254" s="1286"/>
      <c r="BG254" s="1286"/>
      <c r="BH254" s="1286"/>
      <c r="BI254" s="1286"/>
      <c r="BJ254" s="1281"/>
      <c r="BK254" s="1286"/>
      <c r="BL254" s="1286"/>
      <c r="BM254" s="1281"/>
      <c r="BN254" s="1286"/>
      <c r="BO254" s="1286"/>
      <c r="BP254" s="1291"/>
      <c r="BQ254" s="1291"/>
      <c r="BR254" s="1291"/>
      <c r="BS254" s="1292"/>
      <c r="BT254" s="1291"/>
      <c r="BU254" s="1293"/>
      <c r="BV254" s="1294"/>
      <c r="BW254" s="1295"/>
      <c r="BX254" s="1295"/>
      <c r="BY254" s="1295"/>
      <c r="BZ254" s="1291"/>
      <c r="CA254" s="1296"/>
      <c r="CB254" s="1296"/>
      <c r="CC254" s="1282"/>
      <c r="CD254" s="1298"/>
      <c r="CE254" s="1299"/>
    </row>
    <row r="255" spans="1:83" s="1283" customFormat="1" ht="20.100000000000001" customHeight="1">
      <c r="A255" s="1279"/>
      <c r="B255" s="1279"/>
      <c r="C255" s="1280"/>
      <c r="D255" s="1281"/>
      <c r="E255" s="1281"/>
      <c r="F255" s="1282"/>
      <c r="K255" s="1284"/>
      <c r="L255" s="1284"/>
      <c r="M255" s="1285"/>
      <c r="N255" s="1285"/>
      <c r="O255" s="1284"/>
      <c r="P255" s="1284"/>
      <c r="R255" s="1285"/>
      <c r="T255" s="1286"/>
      <c r="U255" s="1281"/>
      <c r="V255" s="1281"/>
      <c r="AG255" s="1287"/>
      <c r="AH255" s="1288"/>
      <c r="AI255" s="1281"/>
      <c r="AJ255" s="1281"/>
      <c r="AK255" s="1289"/>
      <c r="AL255" s="1286"/>
      <c r="AM255" s="1286"/>
      <c r="AN255" s="1286"/>
      <c r="AO255" s="1286"/>
      <c r="AP255" s="1286"/>
      <c r="AQ255" s="1286"/>
      <c r="AR255" s="1286"/>
      <c r="AS255" s="1286"/>
      <c r="AT255" s="1286"/>
      <c r="AU255" s="1286"/>
      <c r="AV255" s="1286"/>
      <c r="AW255" s="1286"/>
      <c r="AX255" s="1282"/>
      <c r="AY255" s="1286"/>
      <c r="AZ255" s="1282"/>
      <c r="BA255" s="1286"/>
      <c r="BB255" s="1286"/>
      <c r="BC255" s="1286"/>
      <c r="BD255" s="1286"/>
      <c r="BE255" s="1286"/>
      <c r="BF255" s="1286"/>
      <c r="BG255" s="1286"/>
      <c r="BH255" s="1286"/>
      <c r="BI255" s="1286"/>
      <c r="BJ255" s="1281"/>
      <c r="BK255" s="1286"/>
      <c r="BL255" s="1286"/>
      <c r="BM255" s="1281"/>
      <c r="BN255" s="1286"/>
      <c r="BO255" s="1286"/>
      <c r="BP255" s="1291"/>
      <c r="BQ255" s="1291"/>
      <c r="BR255" s="1291"/>
      <c r="BS255" s="1292"/>
      <c r="BT255" s="1291"/>
      <c r="BU255" s="1293"/>
      <c r="BV255" s="1294"/>
      <c r="BW255" s="1295"/>
      <c r="BX255" s="1295"/>
      <c r="BY255" s="1295"/>
      <c r="BZ255" s="1291"/>
      <c r="CA255" s="1296"/>
      <c r="CB255" s="1296"/>
      <c r="CC255" s="1282"/>
      <c r="CD255" s="1298"/>
      <c r="CE255" s="1299"/>
    </row>
    <row r="256" spans="1:83" s="1283" customFormat="1" ht="20.100000000000001" customHeight="1">
      <c r="A256" s="1279"/>
      <c r="B256" s="1279"/>
      <c r="C256" s="1280"/>
      <c r="D256" s="1281"/>
      <c r="E256" s="1281"/>
      <c r="F256" s="1282"/>
      <c r="K256" s="1284"/>
      <c r="L256" s="1284"/>
      <c r="M256" s="1285"/>
      <c r="N256" s="1285"/>
      <c r="O256" s="1284"/>
      <c r="P256" s="1284"/>
      <c r="R256" s="1285"/>
      <c r="T256" s="1286"/>
      <c r="U256" s="1281"/>
      <c r="V256" s="1281"/>
      <c r="AG256" s="1287"/>
      <c r="AH256" s="1288"/>
      <c r="AI256" s="1281"/>
      <c r="AJ256" s="1281"/>
      <c r="AK256" s="1289"/>
      <c r="AL256" s="1286"/>
      <c r="AM256" s="1286"/>
      <c r="AN256" s="1286"/>
      <c r="AO256" s="1286"/>
      <c r="AP256" s="1286"/>
      <c r="AQ256" s="1286"/>
      <c r="AR256" s="1286"/>
      <c r="AS256" s="1286"/>
      <c r="AT256" s="1286"/>
      <c r="AU256" s="1286"/>
      <c r="AV256" s="1286"/>
      <c r="AW256" s="1286"/>
      <c r="AX256" s="1282"/>
      <c r="AY256" s="1286"/>
      <c r="AZ256" s="1282"/>
      <c r="BA256" s="1286"/>
      <c r="BB256" s="1286"/>
      <c r="BC256" s="1286"/>
      <c r="BD256" s="1286"/>
      <c r="BE256" s="1286"/>
      <c r="BF256" s="1286"/>
      <c r="BG256" s="1286"/>
      <c r="BH256" s="1286"/>
      <c r="BI256" s="1286"/>
      <c r="BJ256" s="1281"/>
      <c r="BK256" s="1286"/>
      <c r="BL256" s="1286"/>
      <c r="BM256" s="1281"/>
      <c r="BN256" s="1286"/>
      <c r="BO256" s="1286"/>
      <c r="BP256" s="1291"/>
      <c r="BQ256" s="1291"/>
      <c r="BR256" s="1291"/>
      <c r="BS256" s="1292"/>
      <c r="BT256" s="1291"/>
      <c r="BU256" s="1293"/>
      <c r="BV256" s="1294"/>
      <c r="BW256" s="1295"/>
      <c r="BX256" s="1295"/>
      <c r="BY256" s="1295"/>
      <c r="BZ256" s="1291"/>
      <c r="CA256" s="1296"/>
      <c r="CB256" s="1296"/>
      <c r="CC256" s="1282"/>
      <c r="CD256" s="1298"/>
      <c r="CE256" s="1299"/>
    </row>
    <row r="257" spans="1:83" s="1283" customFormat="1" ht="20.100000000000001" customHeight="1">
      <c r="A257" s="1279"/>
      <c r="B257" s="1279"/>
      <c r="C257" s="1280"/>
      <c r="D257" s="1281"/>
      <c r="E257" s="1281"/>
      <c r="F257" s="1282"/>
      <c r="K257" s="1284"/>
      <c r="L257" s="1284"/>
      <c r="M257" s="1285"/>
      <c r="N257" s="1285"/>
      <c r="O257" s="1284"/>
      <c r="P257" s="1284"/>
      <c r="R257" s="1285"/>
      <c r="T257" s="1286"/>
      <c r="U257" s="1281"/>
      <c r="V257" s="1281"/>
      <c r="AG257" s="1287"/>
      <c r="AH257" s="1288"/>
      <c r="AI257" s="1281"/>
      <c r="AJ257" s="1281"/>
      <c r="AK257" s="1289"/>
      <c r="AL257" s="1286"/>
      <c r="AM257" s="1286"/>
      <c r="AN257" s="1286"/>
      <c r="AO257" s="1286"/>
      <c r="AP257" s="1286"/>
      <c r="AQ257" s="1286"/>
      <c r="AR257" s="1286"/>
      <c r="AS257" s="1286"/>
      <c r="AT257" s="1286"/>
      <c r="AU257" s="1286"/>
      <c r="AV257" s="1286"/>
      <c r="AW257" s="1286"/>
      <c r="AX257" s="1282"/>
      <c r="AY257" s="1286"/>
      <c r="AZ257" s="1282"/>
      <c r="BA257" s="1286"/>
      <c r="BB257" s="1286"/>
      <c r="BC257" s="1286"/>
      <c r="BD257" s="1286"/>
      <c r="BE257" s="1286"/>
      <c r="BF257" s="1286"/>
      <c r="BG257" s="1286"/>
      <c r="BH257" s="1286"/>
      <c r="BI257" s="1286"/>
      <c r="BJ257" s="1281"/>
      <c r="BK257" s="1286"/>
      <c r="BL257" s="1286"/>
      <c r="BM257" s="1281"/>
      <c r="BN257" s="1286"/>
      <c r="BO257" s="1286"/>
      <c r="BP257" s="1291"/>
      <c r="BQ257" s="1291"/>
      <c r="BR257" s="1291"/>
      <c r="BS257" s="1292"/>
      <c r="BT257" s="1291"/>
      <c r="BU257" s="1293"/>
      <c r="BV257" s="1294"/>
      <c r="BW257" s="1295"/>
      <c r="BX257" s="1295"/>
      <c r="BY257" s="1295"/>
      <c r="BZ257" s="1291"/>
      <c r="CA257" s="1296"/>
      <c r="CB257" s="1296"/>
      <c r="CC257" s="1282"/>
      <c r="CD257" s="1298"/>
      <c r="CE257" s="1299"/>
    </row>
    <row r="258" spans="1:83" s="1283" customFormat="1" ht="20.100000000000001" customHeight="1">
      <c r="A258" s="1279"/>
      <c r="B258" s="1279"/>
      <c r="C258" s="1280"/>
      <c r="D258" s="1281"/>
      <c r="E258" s="1281"/>
      <c r="F258" s="1282"/>
      <c r="K258" s="1284"/>
      <c r="L258" s="1284"/>
      <c r="M258" s="1285"/>
      <c r="N258" s="1285"/>
      <c r="O258" s="1284"/>
      <c r="P258" s="1284"/>
      <c r="R258" s="1285"/>
      <c r="T258" s="1286"/>
      <c r="U258" s="1281"/>
      <c r="V258" s="1281"/>
      <c r="AG258" s="1287"/>
      <c r="AH258" s="1288"/>
      <c r="AI258" s="1281"/>
      <c r="AJ258" s="1281"/>
      <c r="AK258" s="1289"/>
      <c r="AL258" s="1286"/>
      <c r="AM258" s="1286"/>
      <c r="AN258" s="1286"/>
      <c r="AO258" s="1286"/>
      <c r="AP258" s="1286"/>
      <c r="AQ258" s="1286"/>
      <c r="AR258" s="1286"/>
      <c r="AS258" s="1286"/>
      <c r="AT258" s="1286"/>
      <c r="AU258" s="1286"/>
      <c r="AV258" s="1286"/>
      <c r="AW258" s="1286"/>
      <c r="AX258" s="1282"/>
      <c r="AY258" s="1286"/>
      <c r="AZ258" s="1282"/>
      <c r="BA258" s="1286"/>
      <c r="BB258" s="1286"/>
      <c r="BC258" s="1286"/>
      <c r="BD258" s="1286"/>
      <c r="BE258" s="1286"/>
      <c r="BF258" s="1286"/>
      <c r="BG258" s="1286"/>
      <c r="BH258" s="1286"/>
      <c r="BI258" s="1286"/>
      <c r="BJ258" s="1281"/>
      <c r="BK258" s="1286"/>
      <c r="BL258" s="1286"/>
      <c r="BM258" s="1281"/>
      <c r="BN258" s="1286"/>
      <c r="BO258" s="1286"/>
      <c r="BP258" s="1291"/>
      <c r="BQ258" s="1291"/>
      <c r="BR258" s="1291"/>
      <c r="BS258" s="1292"/>
      <c r="BT258" s="1291"/>
      <c r="BU258" s="1293"/>
      <c r="BV258" s="1294"/>
      <c r="BW258" s="1295"/>
      <c r="BX258" s="1295"/>
      <c r="BY258" s="1295"/>
      <c r="BZ258" s="1291"/>
      <c r="CA258" s="1296"/>
      <c r="CB258" s="1296"/>
      <c r="CC258" s="1282"/>
      <c r="CD258" s="1298"/>
      <c r="CE258" s="1299"/>
    </row>
    <row r="259" spans="1:83" s="1283" customFormat="1" ht="20.100000000000001" customHeight="1">
      <c r="A259" s="1279"/>
      <c r="B259" s="1279"/>
      <c r="C259" s="1280"/>
      <c r="D259" s="1281"/>
      <c r="E259" s="1281"/>
      <c r="F259" s="1282"/>
      <c r="K259" s="1284"/>
      <c r="L259" s="1284"/>
      <c r="M259" s="1285"/>
      <c r="N259" s="1285"/>
      <c r="O259" s="1284"/>
      <c r="P259" s="1284"/>
      <c r="R259" s="1285"/>
      <c r="T259" s="1286"/>
      <c r="U259" s="1281"/>
      <c r="V259" s="1281"/>
      <c r="AG259" s="1287"/>
      <c r="AH259" s="1288"/>
      <c r="AI259" s="1281"/>
      <c r="AJ259" s="1281"/>
      <c r="AK259" s="1289"/>
      <c r="AL259" s="1286"/>
      <c r="AM259" s="1286"/>
      <c r="AN259" s="1286"/>
      <c r="AO259" s="1286"/>
      <c r="AP259" s="1286"/>
      <c r="AQ259" s="1286"/>
      <c r="AR259" s="1286"/>
      <c r="AS259" s="1286"/>
      <c r="AT259" s="1286"/>
      <c r="AU259" s="1286"/>
      <c r="AV259" s="1286"/>
      <c r="AW259" s="1286"/>
      <c r="AX259" s="1282"/>
      <c r="AY259" s="1286"/>
      <c r="AZ259" s="1282"/>
      <c r="BA259" s="1286"/>
      <c r="BB259" s="1286"/>
      <c r="BC259" s="1286"/>
      <c r="BD259" s="1286"/>
      <c r="BE259" s="1286"/>
      <c r="BF259" s="1286"/>
      <c r="BG259" s="1286"/>
      <c r="BH259" s="1286"/>
      <c r="BI259" s="1286"/>
      <c r="BJ259" s="1281"/>
      <c r="BK259" s="1286"/>
      <c r="BL259" s="1286"/>
      <c r="BM259" s="1281"/>
      <c r="BN259" s="1286"/>
      <c r="BO259" s="1286"/>
      <c r="BP259" s="1291"/>
      <c r="BQ259" s="1291"/>
      <c r="BR259" s="1291"/>
      <c r="BS259" s="1292"/>
      <c r="BT259" s="1291"/>
      <c r="BU259" s="1293"/>
      <c r="BV259" s="1294"/>
      <c r="BW259" s="1295"/>
      <c r="BX259" s="1295"/>
      <c r="BY259" s="1295"/>
      <c r="BZ259" s="1291"/>
      <c r="CA259" s="1296"/>
      <c r="CB259" s="1296"/>
      <c r="CC259" s="1282"/>
      <c r="CD259" s="1298"/>
      <c r="CE259" s="1299"/>
    </row>
    <row r="260" spans="1:83" s="1283" customFormat="1" ht="20.100000000000001" customHeight="1">
      <c r="A260" s="1279"/>
      <c r="B260" s="1279"/>
      <c r="C260" s="1280"/>
      <c r="D260" s="1281"/>
      <c r="E260" s="1281"/>
      <c r="F260" s="1282"/>
      <c r="K260" s="1284"/>
      <c r="L260" s="1284"/>
      <c r="M260" s="1285"/>
      <c r="N260" s="1285"/>
      <c r="O260" s="1284"/>
      <c r="P260" s="1284"/>
      <c r="R260" s="1285"/>
      <c r="T260" s="1286"/>
      <c r="U260" s="1281"/>
      <c r="V260" s="1281"/>
      <c r="AG260" s="1287"/>
      <c r="AH260" s="1288"/>
      <c r="AI260" s="1281"/>
      <c r="AJ260" s="1281"/>
      <c r="AK260" s="1289"/>
      <c r="AL260" s="1286"/>
      <c r="AM260" s="1286"/>
      <c r="AN260" s="1286"/>
      <c r="AO260" s="1286"/>
      <c r="AP260" s="1286"/>
      <c r="AQ260" s="1286"/>
      <c r="AR260" s="1286"/>
      <c r="AS260" s="1286"/>
      <c r="AT260" s="1286"/>
      <c r="AU260" s="1286"/>
      <c r="AV260" s="1286"/>
      <c r="AW260" s="1286"/>
      <c r="AX260" s="1282"/>
      <c r="AY260" s="1286"/>
      <c r="AZ260" s="1282"/>
      <c r="BA260" s="1286"/>
      <c r="BB260" s="1286"/>
      <c r="BC260" s="1286"/>
      <c r="BD260" s="1286"/>
      <c r="BE260" s="1286"/>
      <c r="BF260" s="1286"/>
      <c r="BG260" s="1286"/>
      <c r="BH260" s="1286"/>
      <c r="BI260" s="1286"/>
      <c r="BJ260" s="1281"/>
      <c r="BK260" s="1286"/>
      <c r="BL260" s="1286"/>
      <c r="BM260" s="1281"/>
      <c r="BN260" s="1286"/>
      <c r="BO260" s="1286"/>
      <c r="BP260" s="1291"/>
      <c r="BQ260" s="1291"/>
      <c r="BR260" s="1291"/>
      <c r="BS260" s="1292"/>
      <c r="BT260" s="1291"/>
      <c r="BU260" s="1293"/>
      <c r="BV260" s="1294"/>
      <c r="BW260" s="1295"/>
      <c r="BX260" s="1295"/>
      <c r="BY260" s="1295"/>
      <c r="BZ260" s="1291"/>
      <c r="CA260" s="1296"/>
      <c r="CB260" s="1296"/>
      <c r="CC260" s="1282"/>
      <c r="CD260" s="1298"/>
      <c r="CE260" s="1299"/>
    </row>
    <row r="261" spans="1:83" s="1283" customFormat="1" ht="20.100000000000001" customHeight="1">
      <c r="A261" s="1279"/>
      <c r="B261" s="1279"/>
      <c r="C261" s="1280"/>
      <c r="D261" s="1281"/>
      <c r="E261" s="1281"/>
      <c r="F261" s="1282"/>
      <c r="K261" s="1284"/>
      <c r="L261" s="1284"/>
      <c r="M261" s="1285"/>
      <c r="N261" s="1285"/>
      <c r="O261" s="1284"/>
      <c r="P261" s="1284"/>
      <c r="R261" s="1285"/>
      <c r="T261" s="1286"/>
      <c r="U261" s="1281"/>
      <c r="V261" s="1281"/>
      <c r="AG261" s="1287"/>
      <c r="AH261" s="1288"/>
      <c r="AI261" s="1281"/>
      <c r="AJ261" s="1281"/>
      <c r="AK261" s="1289"/>
      <c r="AL261" s="1286"/>
      <c r="AM261" s="1286"/>
      <c r="AN261" s="1286"/>
      <c r="AO261" s="1286"/>
      <c r="AP261" s="1286"/>
      <c r="AQ261" s="1286"/>
      <c r="AR261" s="1286"/>
      <c r="AS261" s="1286"/>
      <c r="AT261" s="1286"/>
      <c r="AU261" s="1286"/>
      <c r="AV261" s="1286"/>
      <c r="AW261" s="1286"/>
      <c r="AX261" s="1282"/>
      <c r="AY261" s="1286"/>
      <c r="AZ261" s="1282"/>
      <c r="BA261" s="1286"/>
      <c r="BB261" s="1286"/>
      <c r="BC261" s="1286"/>
      <c r="BD261" s="1286"/>
      <c r="BE261" s="1286"/>
      <c r="BF261" s="1286"/>
      <c r="BG261" s="1286"/>
      <c r="BH261" s="1286"/>
      <c r="BI261" s="1286"/>
      <c r="BJ261" s="1281"/>
      <c r="BK261" s="1286"/>
      <c r="BL261" s="1286"/>
      <c r="BM261" s="1281"/>
      <c r="BN261" s="1286"/>
      <c r="BO261" s="1286"/>
      <c r="BP261" s="1291"/>
      <c r="BQ261" s="1291"/>
      <c r="BR261" s="1291"/>
      <c r="BS261" s="1292"/>
      <c r="BT261" s="1291"/>
      <c r="BU261" s="1293"/>
      <c r="BV261" s="1294"/>
      <c r="BW261" s="1295"/>
      <c r="BX261" s="1295"/>
      <c r="BY261" s="1295"/>
      <c r="BZ261" s="1291"/>
      <c r="CA261" s="1296"/>
      <c r="CB261" s="1296"/>
      <c r="CC261" s="1282"/>
      <c r="CD261" s="1298"/>
      <c r="CE261" s="1299"/>
    </row>
    <row r="262" spans="1:83" s="1283" customFormat="1" ht="20.100000000000001" customHeight="1">
      <c r="A262" s="1279"/>
      <c r="B262" s="1279"/>
      <c r="C262" s="1280"/>
      <c r="D262" s="1281"/>
      <c r="E262" s="1281"/>
      <c r="F262" s="1282"/>
      <c r="K262" s="1284"/>
      <c r="L262" s="1284"/>
      <c r="M262" s="1285"/>
      <c r="N262" s="1285"/>
      <c r="O262" s="1284"/>
      <c r="P262" s="1284"/>
      <c r="R262" s="1285"/>
      <c r="T262" s="1286"/>
      <c r="U262" s="1281"/>
      <c r="V262" s="1281"/>
      <c r="AG262" s="1287"/>
      <c r="AH262" s="1288"/>
      <c r="AI262" s="1281"/>
      <c r="AJ262" s="1281"/>
      <c r="AK262" s="1289"/>
      <c r="AL262" s="1286"/>
      <c r="AM262" s="1286"/>
      <c r="AN262" s="1286"/>
      <c r="AO262" s="1286"/>
      <c r="AP262" s="1286"/>
      <c r="AQ262" s="1286"/>
      <c r="AR262" s="1286"/>
      <c r="AS262" s="1286"/>
      <c r="AT262" s="1286"/>
      <c r="AU262" s="1286"/>
      <c r="AV262" s="1286"/>
      <c r="AW262" s="1286"/>
      <c r="AX262" s="1282"/>
      <c r="AY262" s="1286"/>
      <c r="AZ262" s="1282"/>
      <c r="BA262" s="1286"/>
      <c r="BB262" s="1286"/>
      <c r="BC262" s="1286"/>
      <c r="BD262" s="1286"/>
      <c r="BE262" s="1286"/>
      <c r="BF262" s="1286"/>
      <c r="BG262" s="1286"/>
      <c r="BH262" s="1286"/>
      <c r="BI262" s="1286"/>
      <c r="BJ262" s="1281"/>
      <c r="BK262" s="1286"/>
      <c r="BL262" s="1286"/>
      <c r="BM262" s="1281"/>
      <c r="BN262" s="1286"/>
      <c r="BO262" s="1286"/>
      <c r="BP262" s="1291"/>
      <c r="BQ262" s="1291"/>
      <c r="BR262" s="1291"/>
      <c r="BS262" s="1292"/>
      <c r="BT262" s="1291"/>
      <c r="BU262" s="1293"/>
      <c r="BV262" s="1294"/>
      <c r="BW262" s="1295"/>
      <c r="BX262" s="1295"/>
      <c r="BY262" s="1295"/>
      <c r="BZ262" s="1291"/>
      <c r="CA262" s="1296"/>
      <c r="CB262" s="1296"/>
      <c r="CC262" s="1282"/>
      <c r="CD262" s="1298"/>
      <c r="CE262" s="1299"/>
    </row>
    <row r="263" spans="1:83" s="1283" customFormat="1" ht="20.100000000000001" customHeight="1">
      <c r="A263" s="1279"/>
      <c r="B263" s="1279"/>
      <c r="C263" s="1280"/>
      <c r="D263" s="1281"/>
      <c r="E263" s="1281"/>
      <c r="F263" s="1282"/>
      <c r="K263" s="1284"/>
      <c r="L263" s="1284"/>
      <c r="M263" s="1285"/>
      <c r="N263" s="1285"/>
      <c r="O263" s="1284"/>
      <c r="P263" s="1284"/>
      <c r="R263" s="1285"/>
      <c r="T263" s="1286"/>
      <c r="U263" s="1281"/>
      <c r="V263" s="1281"/>
      <c r="AG263" s="1287"/>
      <c r="AH263" s="1288"/>
      <c r="AI263" s="1281"/>
      <c r="AJ263" s="1281"/>
      <c r="AK263" s="1289"/>
      <c r="AL263" s="1286"/>
      <c r="AM263" s="1286"/>
      <c r="AN263" s="1286"/>
      <c r="AO263" s="1286"/>
      <c r="AP263" s="1286"/>
      <c r="AQ263" s="1286"/>
      <c r="AR263" s="1286"/>
      <c r="AS263" s="1286"/>
      <c r="AT263" s="1286"/>
      <c r="AU263" s="1286"/>
      <c r="AV263" s="1286"/>
      <c r="AW263" s="1286"/>
      <c r="AX263" s="1282"/>
      <c r="AY263" s="1286"/>
      <c r="AZ263" s="1282"/>
      <c r="BA263" s="1286"/>
      <c r="BB263" s="1286"/>
      <c r="BC263" s="1286"/>
      <c r="BD263" s="1286"/>
      <c r="BE263" s="1286"/>
      <c r="BF263" s="1286"/>
      <c r="BG263" s="1286"/>
      <c r="BH263" s="1286"/>
      <c r="BI263" s="1286"/>
      <c r="BJ263" s="1281"/>
      <c r="BK263" s="1286"/>
      <c r="BL263" s="1286"/>
      <c r="BM263" s="1281"/>
      <c r="BN263" s="1286"/>
      <c r="BO263" s="1286"/>
      <c r="BP263" s="1291"/>
      <c r="BQ263" s="1291"/>
      <c r="BR263" s="1291"/>
      <c r="BS263" s="1292"/>
      <c r="BT263" s="1291"/>
      <c r="BU263" s="1293"/>
      <c r="BV263" s="1294"/>
      <c r="BW263" s="1295"/>
      <c r="BX263" s="1295"/>
      <c r="BY263" s="1295"/>
      <c r="BZ263" s="1291"/>
      <c r="CA263" s="1296"/>
      <c r="CB263" s="1296"/>
      <c r="CC263" s="1282"/>
      <c r="CD263" s="1298"/>
      <c r="CE263" s="1299"/>
    </row>
    <row r="264" spans="1:83" s="1283" customFormat="1" ht="20.100000000000001" customHeight="1">
      <c r="A264" s="1279"/>
      <c r="B264" s="1279"/>
      <c r="C264" s="1280"/>
      <c r="D264" s="1281"/>
      <c r="E264" s="1281"/>
      <c r="F264" s="1282"/>
      <c r="K264" s="1284"/>
      <c r="L264" s="1284"/>
      <c r="M264" s="1285"/>
      <c r="N264" s="1285"/>
      <c r="O264" s="1284"/>
      <c r="P264" s="1284"/>
      <c r="R264" s="1285"/>
      <c r="T264" s="1286"/>
      <c r="U264" s="1281"/>
      <c r="V264" s="1281"/>
      <c r="AG264" s="1287"/>
      <c r="AH264" s="1288"/>
      <c r="AI264" s="1281"/>
      <c r="AJ264" s="1281"/>
      <c r="AK264" s="1289"/>
      <c r="AL264" s="1286"/>
      <c r="AM264" s="1286"/>
      <c r="AN264" s="1286"/>
      <c r="AO264" s="1286"/>
      <c r="AP264" s="1286"/>
      <c r="AQ264" s="1286"/>
      <c r="AR264" s="1286"/>
      <c r="AS264" s="1286"/>
      <c r="AT264" s="1286"/>
      <c r="AU264" s="1286"/>
      <c r="AV264" s="1286"/>
      <c r="AW264" s="1286"/>
      <c r="AX264" s="1282"/>
      <c r="AY264" s="1286"/>
      <c r="AZ264" s="1282"/>
      <c r="BA264" s="1286"/>
      <c r="BB264" s="1286"/>
      <c r="BC264" s="1286"/>
      <c r="BD264" s="1286"/>
      <c r="BE264" s="1286"/>
      <c r="BF264" s="1286"/>
      <c r="BG264" s="1286"/>
      <c r="BH264" s="1286"/>
      <c r="BI264" s="1286"/>
      <c r="BJ264" s="1281"/>
      <c r="BK264" s="1286"/>
      <c r="BL264" s="1286"/>
      <c r="BM264" s="1281"/>
      <c r="BN264" s="1286"/>
      <c r="BO264" s="1286"/>
      <c r="BP264" s="1291"/>
      <c r="BQ264" s="1291"/>
      <c r="BR264" s="1291"/>
      <c r="BS264" s="1292"/>
      <c r="BT264" s="1291"/>
      <c r="BU264" s="1293"/>
      <c r="BV264" s="1294"/>
      <c r="BW264" s="1295"/>
      <c r="BX264" s="1295"/>
      <c r="BY264" s="1295"/>
      <c r="BZ264" s="1291"/>
      <c r="CA264" s="1296"/>
      <c r="CB264" s="1296"/>
      <c r="CC264" s="1282"/>
      <c r="CD264" s="1298"/>
      <c r="CE264" s="1299"/>
    </row>
    <row r="265" spans="1:83" s="1283" customFormat="1" ht="20.100000000000001" customHeight="1">
      <c r="A265" s="1279"/>
      <c r="B265" s="1279"/>
      <c r="C265" s="1280"/>
      <c r="D265" s="1281"/>
      <c r="E265" s="1281"/>
      <c r="F265" s="1282"/>
      <c r="K265" s="1284"/>
      <c r="L265" s="1284"/>
      <c r="M265" s="1285"/>
      <c r="N265" s="1285"/>
      <c r="O265" s="1284"/>
      <c r="P265" s="1284"/>
      <c r="R265" s="1285"/>
      <c r="T265" s="1286"/>
      <c r="U265" s="1281"/>
      <c r="V265" s="1281"/>
      <c r="AG265" s="1287"/>
      <c r="AH265" s="1288"/>
      <c r="AI265" s="1281"/>
      <c r="AJ265" s="1281"/>
      <c r="AK265" s="1289"/>
      <c r="AL265" s="1286"/>
      <c r="AM265" s="1286"/>
      <c r="AN265" s="1286"/>
      <c r="AO265" s="1286"/>
      <c r="AP265" s="1286"/>
      <c r="AQ265" s="1286"/>
      <c r="AR265" s="1286"/>
      <c r="AS265" s="1286"/>
      <c r="AT265" s="1286"/>
      <c r="AU265" s="1286"/>
      <c r="AV265" s="1286"/>
      <c r="AW265" s="1286"/>
      <c r="AX265" s="1282"/>
      <c r="AY265" s="1286"/>
      <c r="AZ265" s="1282"/>
      <c r="BA265" s="1286"/>
      <c r="BB265" s="1286"/>
      <c r="BC265" s="1286"/>
      <c r="BD265" s="1286"/>
      <c r="BE265" s="1286"/>
      <c r="BF265" s="1286"/>
      <c r="BG265" s="1286"/>
      <c r="BH265" s="1286"/>
      <c r="BI265" s="1286"/>
      <c r="BJ265" s="1281"/>
      <c r="BK265" s="1286"/>
      <c r="BL265" s="1286"/>
      <c r="BM265" s="1281"/>
      <c r="BN265" s="1286"/>
      <c r="BO265" s="1286"/>
      <c r="BP265" s="1291"/>
      <c r="BQ265" s="1291"/>
      <c r="BR265" s="1291"/>
      <c r="BS265" s="1292"/>
      <c r="BT265" s="1291"/>
      <c r="BU265" s="1293"/>
      <c r="BV265" s="1294"/>
      <c r="BW265" s="1295"/>
      <c r="BX265" s="1295"/>
      <c r="BY265" s="1295"/>
      <c r="BZ265" s="1291"/>
      <c r="CA265" s="1296"/>
      <c r="CB265" s="1296"/>
      <c r="CC265" s="1282"/>
      <c r="CD265" s="1298"/>
      <c r="CE265" s="1299"/>
    </row>
    <row r="266" spans="1:83" s="1283" customFormat="1" ht="20.100000000000001" customHeight="1">
      <c r="A266" s="1279"/>
      <c r="B266" s="1279"/>
      <c r="C266" s="1280"/>
      <c r="D266" s="1281"/>
      <c r="E266" s="1281"/>
      <c r="F266" s="1282"/>
      <c r="K266" s="1284"/>
      <c r="L266" s="1284"/>
      <c r="M266" s="1285"/>
      <c r="N266" s="1285"/>
      <c r="O266" s="1284"/>
      <c r="P266" s="1284"/>
      <c r="R266" s="1285"/>
      <c r="T266" s="1286"/>
      <c r="U266" s="1281"/>
      <c r="V266" s="1281"/>
      <c r="AG266" s="1287"/>
      <c r="AH266" s="1288"/>
      <c r="AI266" s="1281"/>
      <c r="AJ266" s="1281"/>
      <c r="AK266" s="1289"/>
      <c r="AL266" s="1286"/>
      <c r="AM266" s="1286"/>
      <c r="AN266" s="1286"/>
      <c r="AO266" s="1286"/>
      <c r="AP266" s="1286"/>
      <c r="AQ266" s="1286"/>
      <c r="AR266" s="1286"/>
      <c r="AS266" s="1286"/>
      <c r="AT266" s="1286"/>
      <c r="AU266" s="1286"/>
      <c r="AV266" s="1286"/>
      <c r="AW266" s="1286"/>
      <c r="AX266" s="1282"/>
      <c r="AY266" s="1286"/>
      <c r="AZ266" s="1282"/>
      <c r="BA266" s="1286"/>
      <c r="BB266" s="1286"/>
      <c r="BC266" s="1286"/>
      <c r="BD266" s="1286"/>
      <c r="BE266" s="1286"/>
      <c r="BF266" s="1286"/>
      <c r="BG266" s="1286"/>
      <c r="BH266" s="1286"/>
      <c r="BI266" s="1286"/>
      <c r="BJ266" s="1281"/>
      <c r="BK266" s="1286"/>
      <c r="BL266" s="1286"/>
      <c r="BM266" s="1281"/>
      <c r="BN266" s="1286"/>
      <c r="BO266" s="1286"/>
      <c r="BP266" s="1291"/>
      <c r="BQ266" s="1291"/>
      <c r="BR266" s="1291"/>
      <c r="BS266" s="1292"/>
      <c r="BT266" s="1291"/>
      <c r="BU266" s="1293"/>
      <c r="BV266" s="1294"/>
      <c r="BW266" s="1295"/>
      <c r="BX266" s="1295"/>
      <c r="BY266" s="1295"/>
      <c r="BZ266" s="1291"/>
      <c r="CA266" s="1296"/>
      <c r="CB266" s="1296"/>
      <c r="CC266" s="1282"/>
      <c r="CD266" s="1298"/>
      <c r="CE266" s="1299"/>
    </row>
    <row r="267" spans="1:83" s="1283" customFormat="1" ht="20.100000000000001" customHeight="1">
      <c r="A267" s="1279"/>
      <c r="B267" s="1279"/>
      <c r="C267" s="1280"/>
      <c r="D267" s="1281"/>
      <c r="E267" s="1281"/>
      <c r="F267" s="1282"/>
      <c r="K267" s="1284"/>
      <c r="L267" s="1284"/>
      <c r="M267" s="1285"/>
      <c r="N267" s="1285"/>
      <c r="O267" s="1284"/>
      <c r="P267" s="1284"/>
      <c r="R267" s="1285"/>
      <c r="T267" s="1286"/>
      <c r="U267" s="1281"/>
      <c r="V267" s="1281"/>
      <c r="AG267" s="1287"/>
      <c r="AH267" s="1288"/>
      <c r="AI267" s="1281"/>
      <c r="AJ267" s="1281"/>
      <c r="AK267" s="1289"/>
      <c r="AL267" s="1286"/>
      <c r="AM267" s="1286"/>
      <c r="AN267" s="1286"/>
      <c r="AO267" s="1286"/>
      <c r="AP267" s="1286"/>
      <c r="AQ267" s="1286"/>
      <c r="AR267" s="1286"/>
      <c r="AS267" s="1286"/>
      <c r="AT267" s="1286"/>
      <c r="AU267" s="1286"/>
      <c r="AV267" s="1286"/>
      <c r="AW267" s="1286"/>
      <c r="AX267" s="1282"/>
      <c r="AY267" s="1286"/>
      <c r="AZ267" s="1282"/>
      <c r="BA267" s="1286"/>
      <c r="BB267" s="1286"/>
      <c r="BC267" s="1286"/>
      <c r="BD267" s="1286"/>
      <c r="BE267" s="1286"/>
      <c r="BF267" s="1286"/>
      <c r="BG267" s="1286"/>
      <c r="BH267" s="1286"/>
      <c r="BI267" s="1286"/>
      <c r="BJ267" s="1281"/>
      <c r="BK267" s="1286"/>
      <c r="BL267" s="1286"/>
      <c r="BM267" s="1281"/>
      <c r="BN267" s="1286"/>
      <c r="BO267" s="1286"/>
      <c r="BP267" s="1291"/>
      <c r="BQ267" s="1291"/>
      <c r="BR267" s="1291"/>
      <c r="BS267" s="1292"/>
      <c r="BT267" s="1291"/>
      <c r="BU267" s="1293"/>
      <c r="BV267" s="1294"/>
      <c r="BW267" s="1295"/>
      <c r="BX267" s="1295"/>
      <c r="BY267" s="1295"/>
      <c r="BZ267" s="1291"/>
      <c r="CA267" s="1296"/>
      <c r="CB267" s="1296"/>
      <c r="CC267" s="1282"/>
      <c r="CD267" s="1298"/>
      <c r="CE267" s="1299"/>
    </row>
    <row r="268" spans="1:83" s="1283" customFormat="1" ht="20.100000000000001" customHeight="1">
      <c r="A268" s="1279"/>
      <c r="B268" s="1279"/>
      <c r="C268" s="1280"/>
      <c r="D268" s="1281"/>
      <c r="E268" s="1281"/>
      <c r="F268" s="1282"/>
      <c r="K268" s="1284"/>
      <c r="L268" s="1284"/>
      <c r="M268" s="1285"/>
      <c r="N268" s="1285"/>
      <c r="O268" s="1284"/>
      <c r="P268" s="1284"/>
      <c r="R268" s="1285"/>
      <c r="T268" s="1286"/>
      <c r="U268" s="1281"/>
      <c r="V268" s="1281"/>
      <c r="AG268" s="1287"/>
      <c r="AH268" s="1288"/>
      <c r="AI268" s="1281"/>
      <c r="AJ268" s="1281"/>
      <c r="AK268" s="1289"/>
      <c r="AL268" s="1286"/>
      <c r="AM268" s="1286"/>
      <c r="AN268" s="1286"/>
      <c r="AO268" s="1286"/>
      <c r="AP268" s="1286"/>
      <c r="AQ268" s="1286"/>
      <c r="AR268" s="1286"/>
      <c r="AS268" s="1286"/>
      <c r="AT268" s="1286"/>
      <c r="AU268" s="1286"/>
      <c r="AV268" s="1286"/>
      <c r="AW268" s="1286"/>
      <c r="AX268" s="1282"/>
      <c r="AY268" s="1286"/>
      <c r="AZ268" s="1282"/>
      <c r="BA268" s="1286"/>
      <c r="BB268" s="1286"/>
      <c r="BC268" s="1286"/>
      <c r="BD268" s="1286"/>
      <c r="BE268" s="1286"/>
      <c r="BF268" s="1286"/>
      <c r="BG268" s="1286"/>
      <c r="BH268" s="1286"/>
      <c r="BI268" s="1286"/>
      <c r="BJ268" s="1281"/>
      <c r="BK268" s="1286"/>
      <c r="BL268" s="1286"/>
      <c r="BM268" s="1281"/>
      <c r="BN268" s="1286"/>
      <c r="BO268" s="1286"/>
      <c r="BP268" s="1291"/>
      <c r="BQ268" s="1291"/>
      <c r="BR268" s="1291"/>
      <c r="BS268" s="1292"/>
      <c r="BT268" s="1291"/>
      <c r="BU268" s="1293"/>
      <c r="BV268" s="1294"/>
      <c r="BW268" s="1295"/>
      <c r="BX268" s="1295"/>
      <c r="BY268" s="1295"/>
      <c r="BZ268" s="1291"/>
      <c r="CA268" s="1296"/>
      <c r="CB268" s="1296"/>
      <c r="CC268" s="1282"/>
      <c r="CD268" s="1298"/>
      <c r="CE268" s="1299"/>
    </row>
    <row r="269" spans="1:83" s="1283" customFormat="1" ht="20.100000000000001" customHeight="1">
      <c r="A269" s="1279"/>
      <c r="B269" s="1279"/>
      <c r="C269" s="1280"/>
      <c r="D269" s="1281"/>
      <c r="E269" s="1281"/>
      <c r="F269" s="1282"/>
      <c r="K269" s="1284"/>
      <c r="L269" s="1284"/>
      <c r="M269" s="1285"/>
      <c r="N269" s="1285"/>
      <c r="O269" s="1284"/>
      <c r="P269" s="1284"/>
      <c r="R269" s="1285"/>
      <c r="T269" s="1286"/>
      <c r="U269" s="1281"/>
      <c r="V269" s="1281"/>
      <c r="AG269" s="1287"/>
      <c r="AH269" s="1288"/>
      <c r="AI269" s="1281"/>
      <c r="AJ269" s="1281"/>
      <c r="AK269" s="1289"/>
      <c r="AL269" s="1286"/>
      <c r="AM269" s="1286"/>
      <c r="AN269" s="1286"/>
      <c r="AO269" s="1286"/>
      <c r="AP269" s="1286"/>
      <c r="AQ269" s="1286"/>
      <c r="AR269" s="1286"/>
      <c r="AS269" s="1286"/>
      <c r="AT269" s="1286"/>
      <c r="AU269" s="1286"/>
      <c r="AV269" s="1286"/>
      <c r="AW269" s="1286"/>
      <c r="AX269" s="1282"/>
      <c r="AY269" s="1286"/>
      <c r="AZ269" s="1282"/>
      <c r="BA269" s="1286"/>
      <c r="BB269" s="1286"/>
      <c r="BC269" s="1286"/>
      <c r="BD269" s="1286"/>
      <c r="BE269" s="1286"/>
      <c r="BF269" s="1286"/>
      <c r="BG269" s="1286"/>
      <c r="BH269" s="1286"/>
      <c r="BI269" s="1286"/>
      <c r="BJ269" s="1281"/>
      <c r="BK269" s="1286"/>
      <c r="BL269" s="1286"/>
      <c r="BM269" s="1281"/>
      <c r="BN269" s="1286"/>
      <c r="BO269" s="1286"/>
      <c r="BP269" s="1291"/>
      <c r="BQ269" s="1291"/>
      <c r="BR269" s="1291"/>
      <c r="BS269" s="1292"/>
      <c r="BT269" s="1291"/>
      <c r="BU269" s="1293"/>
      <c r="BV269" s="1294"/>
      <c r="BW269" s="1295"/>
      <c r="BX269" s="1295"/>
      <c r="BY269" s="1295"/>
      <c r="BZ269" s="1291"/>
      <c r="CA269" s="1296"/>
      <c r="CB269" s="1296"/>
      <c r="CC269" s="1282"/>
      <c r="CD269" s="1298"/>
      <c r="CE269" s="1299"/>
    </row>
    <row r="270" spans="1:83" s="1283" customFormat="1" ht="20.100000000000001" customHeight="1">
      <c r="A270" s="1279"/>
      <c r="B270" s="1279"/>
      <c r="C270" s="1280"/>
      <c r="D270" s="1281"/>
      <c r="E270" s="1281"/>
      <c r="F270" s="1282"/>
      <c r="K270" s="1284"/>
      <c r="L270" s="1284"/>
      <c r="M270" s="1285"/>
      <c r="N270" s="1285"/>
      <c r="O270" s="1284"/>
      <c r="P270" s="1284"/>
      <c r="R270" s="1285"/>
      <c r="T270" s="1286"/>
      <c r="U270" s="1281"/>
      <c r="V270" s="1281"/>
      <c r="AG270" s="1287"/>
      <c r="AH270" s="1288"/>
      <c r="AI270" s="1281"/>
      <c r="AJ270" s="1281"/>
      <c r="AK270" s="1289"/>
      <c r="AL270" s="1286"/>
      <c r="AM270" s="1286"/>
      <c r="AN270" s="1286"/>
      <c r="AO270" s="1286"/>
      <c r="AP270" s="1286"/>
      <c r="AQ270" s="1286"/>
      <c r="AR270" s="1286"/>
      <c r="AS270" s="1286"/>
      <c r="AT270" s="1286"/>
      <c r="AU270" s="1286"/>
      <c r="AV270" s="1286"/>
      <c r="AW270" s="1286"/>
      <c r="AX270" s="1282"/>
      <c r="AY270" s="1286"/>
      <c r="AZ270" s="1282"/>
      <c r="BA270" s="1286"/>
      <c r="BB270" s="1286"/>
      <c r="BC270" s="1286"/>
      <c r="BD270" s="1286"/>
      <c r="BE270" s="1286"/>
      <c r="BF270" s="1286"/>
      <c r="BG270" s="1286"/>
      <c r="BH270" s="1286"/>
      <c r="BI270" s="1286"/>
      <c r="BJ270" s="1281"/>
      <c r="BK270" s="1286"/>
      <c r="BL270" s="1286"/>
      <c r="BM270" s="1281"/>
      <c r="BN270" s="1286"/>
      <c r="BO270" s="1286"/>
      <c r="BP270" s="1291"/>
      <c r="BQ270" s="1291"/>
      <c r="BR270" s="1291"/>
      <c r="BS270" s="1292"/>
      <c r="BT270" s="1291"/>
      <c r="BU270" s="1293"/>
      <c r="BV270" s="1294"/>
      <c r="BW270" s="1295"/>
      <c r="BX270" s="1295"/>
      <c r="BY270" s="1295"/>
      <c r="BZ270" s="1291"/>
      <c r="CA270" s="1296"/>
      <c r="CB270" s="1296"/>
      <c r="CC270" s="1282"/>
      <c r="CD270" s="1298"/>
      <c r="CE270" s="1299"/>
    </row>
    <row r="271" spans="1:83" s="1283" customFormat="1" ht="20.100000000000001" customHeight="1">
      <c r="A271" s="1279"/>
      <c r="B271" s="1279"/>
      <c r="C271" s="1280"/>
      <c r="D271" s="1281"/>
      <c r="E271" s="1281"/>
      <c r="F271" s="1282"/>
      <c r="K271" s="1284"/>
      <c r="L271" s="1284"/>
      <c r="M271" s="1285"/>
      <c r="N271" s="1285"/>
      <c r="O271" s="1284"/>
      <c r="P271" s="1284"/>
      <c r="R271" s="1285"/>
      <c r="T271" s="1286"/>
      <c r="U271" s="1281"/>
      <c r="V271" s="1281"/>
      <c r="AG271" s="1287"/>
      <c r="AH271" s="1288"/>
      <c r="AI271" s="1281"/>
      <c r="AJ271" s="1281"/>
      <c r="AK271" s="1289"/>
      <c r="AL271" s="1286"/>
      <c r="AM271" s="1286"/>
      <c r="AN271" s="1286"/>
      <c r="AO271" s="1286"/>
      <c r="AP271" s="1286"/>
      <c r="AQ271" s="1286"/>
      <c r="AR271" s="1286"/>
      <c r="AS271" s="1286"/>
      <c r="AT271" s="1286"/>
      <c r="AU271" s="1286"/>
      <c r="AV271" s="1286"/>
      <c r="AW271" s="1286"/>
      <c r="AX271" s="1282"/>
      <c r="AY271" s="1286"/>
      <c r="AZ271" s="1282"/>
      <c r="BA271" s="1286"/>
      <c r="BB271" s="1286"/>
      <c r="BC271" s="1286"/>
      <c r="BD271" s="1286"/>
      <c r="BE271" s="1286"/>
      <c r="BF271" s="1286"/>
      <c r="BG271" s="1286"/>
      <c r="BH271" s="1286"/>
      <c r="BI271" s="1286"/>
      <c r="BJ271" s="1281"/>
      <c r="BK271" s="1286"/>
      <c r="BL271" s="1286"/>
      <c r="BM271" s="1281"/>
      <c r="BN271" s="1286"/>
      <c r="BO271" s="1286"/>
      <c r="BP271" s="1291"/>
      <c r="BQ271" s="1291"/>
      <c r="BR271" s="1291"/>
      <c r="BS271" s="1292"/>
      <c r="BT271" s="1291"/>
      <c r="BU271" s="1293"/>
      <c r="BV271" s="1294"/>
      <c r="BW271" s="1295"/>
      <c r="BX271" s="1295"/>
      <c r="BY271" s="1295"/>
      <c r="BZ271" s="1291"/>
      <c r="CA271" s="1296"/>
      <c r="CB271" s="1296"/>
      <c r="CC271" s="1282"/>
      <c r="CD271" s="1298"/>
      <c r="CE271" s="1299"/>
    </row>
    <row r="272" spans="1:83" s="1283" customFormat="1" ht="20.100000000000001" customHeight="1">
      <c r="A272" s="1279"/>
      <c r="B272" s="1279"/>
      <c r="C272" s="1280"/>
      <c r="D272" s="1281"/>
      <c r="E272" s="1281"/>
      <c r="F272" s="1282"/>
      <c r="K272" s="1284"/>
      <c r="L272" s="1284"/>
      <c r="M272" s="1285"/>
      <c r="N272" s="1285"/>
      <c r="O272" s="1284"/>
      <c r="P272" s="1284"/>
      <c r="R272" s="1285"/>
      <c r="T272" s="1286"/>
      <c r="U272" s="1281"/>
      <c r="V272" s="1281"/>
      <c r="AG272" s="1287"/>
      <c r="AH272" s="1288"/>
      <c r="AI272" s="1281"/>
      <c r="AJ272" s="1281"/>
      <c r="AK272" s="1289"/>
      <c r="AL272" s="1286"/>
      <c r="AM272" s="1286"/>
      <c r="AN272" s="1286"/>
      <c r="AO272" s="1286"/>
      <c r="AP272" s="1286"/>
      <c r="AQ272" s="1286"/>
      <c r="AR272" s="1286"/>
      <c r="AS272" s="1286"/>
      <c r="AT272" s="1286"/>
      <c r="AU272" s="1286"/>
      <c r="AV272" s="1286"/>
      <c r="AW272" s="1286"/>
      <c r="AX272" s="1282"/>
      <c r="AY272" s="1286"/>
      <c r="AZ272" s="1282"/>
      <c r="BA272" s="1286"/>
      <c r="BB272" s="1286"/>
      <c r="BC272" s="1286"/>
      <c r="BD272" s="1286"/>
      <c r="BE272" s="1286"/>
      <c r="BF272" s="1286"/>
      <c r="BG272" s="1286"/>
      <c r="BH272" s="1286"/>
      <c r="BI272" s="1286"/>
      <c r="BJ272" s="1281"/>
      <c r="BK272" s="1286"/>
      <c r="BL272" s="1286"/>
      <c r="BM272" s="1281"/>
      <c r="BN272" s="1286"/>
      <c r="BO272" s="1286"/>
      <c r="BP272" s="1291"/>
      <c r="BQ272" s="1291"/>
      <c r="BR272" s="1291"/>
      <c r="BS272" s="1292"/>
      <c r="BT272" s="1291"/>
      <c r="BU272" s="1293"/>
      <c r="BV272" s="1294"/>
      <c r="BW272" s="1295"/>
      <c r="BX272" s="1295"/>
      <c r="BY272" s="1295"/>
      <c r="BZ272" s="1291"/>
      <c r="CA272" s="1296"/>
      <c r="CB272" s="1296"/>
      <c r="CC272" s="1282"/>
      <c r="CD272" s="1298"/>
      <c r="CE272" s="1299"/>
    </row>
    <row r="273" spans="1:83" s="1283" customFormat="1" ht="20.100000000000001" customHeight="1">
      <c r="A273" s="1279"/>
      <c r="B273" s="1279"/>
      <c r="C273" s="1280"/>
      <c r="D273" s="1281"/>
      <c r="E273" s="1281"/>
      <c r="F273" s="1282"/>
      <c r="K273" s="1284"/>
      <c r="L273" s="1284"/>
      <c r="M273" s="1285"/>
      <c r="N273" s="1285"/>
      <c r="O273" s="1284"/>
      <c r="P273" s="1284"/>
      <c r="R273" s="1285"/>
      <c r="T273" s="1286"/>
      <c r="U273" s="1281"/>
      <c r="V273" s="1281"/>
      <c r="AG273" s="1287"/>
      <c r="AH273" s="1288"/>
      <c r="AI273" s="1281"/>
      <c r="AJ273" s="1281"/>
      <c r="AK273" s="1289"/>
      <c r="AL273" s="1286"/>
      <c r="AM273" s="1286"/>
      <c r="AN273" s="1286"/>
      <c r="AO273" s="1286"/>
      <c r="AP273" s="1286"/>
      <c r="AQ273" s="1286"/>
      <c r="AR273" s="1286"/>
      <c r="AS273" s="1286"/>
      <c r="AT273" s="1286"/>
      <c r="AU273" s="1286"/>
      <c r="AV273" s="1286"/>
      <c r="AW273" s="1286"/>
      <c r="AX273" s="1282"/>
      <c r="AY273" s="1286"/>
      <c r="AZ273" s="1282"/>
      <c r="BA273" s="1286"/>
      <c r="BB273" s="1286"/>
      <c r="BC273" s="1286"/>
      <c r="BD273" s="1286"/>
      <c r="BE273" s="1286"/>
      <c r="BF273" s="1286"/>
      <c r="BG273" s="1286"/>
      <c r="BH273" s="1286"/>
      <c r="BI273" s="1286"/>
      <c r="BJ273" s="1281"/>
      <c r="BK273" s="1286"/>
      <c r="BL273" s="1286"/>
      <c r="BM273" s="1281"/>
      <c r="BN273" s="1286"/>
      <c r="BO273" s="1286"/>
      <c r="BP273" s="1291"/>
      <c r="BQ273" s="1291"/>
      <c r="BR273" s="1291"/>
      <c r="BS273" s="1292"/>
      <c r="BT273" s="1291"/>
      <c r="BU273" s="1293"/>
      <c r="BV273" s="1294"/>
      <c r="BW273" s="1295"/>
      <c r="BX273" s="1295"/>
      <c r="BY273" s="1295"/>
      <c r="BZ273" s="1291"/>
      <c r="CA273" s="1296"/>
      <c r="CB273" s="1296"/>
      <c r="CC273" s="1282"/>
      <c r="CD273" s="1298"/>
      <c r="CE273" s="1299"/>
    </row>
    <row r="274" spans="1:83" s="1283" customFormat="1" ht="20.100000000000001" customHeight="1">
      <c r="A274" s="1279"/>
      <c r="B274" s="1279"/>
      <c r="C274" s="1280"/>
      <c r="D274" s="1281"/>
      <c r="E274" s="1281"/>
      <c r="F274" s="1282"/>
      <c r="K274" s="1284"/>
      <c r="L274" s="1284"/>
      <c r="M274" s="1285"/>
      <c r="N274" s="1285"/>
      <c r="O274" s="1284"/>
      <c r="P274" s="1284"/>
      <c r="R274" s="1285"/>
      <c r="T274" s="1286"/>
      <c r="U274" s="1281"/>
      <c r="V274" s="1281"/>
      <c r="AG274" s="1287"/>
      <c r="AH274" s="1288"/>
      <c r="AI274" s="1281"/>
      <c r="AJ274" s="1281"/>
      <c r="AK274" s="1289"/>
      <c r="AL274" s="1286"/>
      <c r="AM274" s="1286"/>
      <c r="AN274" s="1286"/>
      <c r="AO274" s="1286"/>
      <c r="AP274" s="1286"/>
      <c r="AQ274" s="1286"/>
      <c r="AR274" s="1286"/>
      <c r="AS274" s="1286"/>
      <c r="AT274" s="1286"/>
      <c r="AU274" s="1286"/>
      <c r="AV274" s="1286"/>
      <c r="AW274" s="1286"/>
      <c r="AX274" s="1282"/>
      <c r="AY274" s="1286"/>
      <c r="AZ274" s="1282"/>
      <c r="BA274" s="1286"/>
      <c r="BB274" s="1286"/>
      <c r="BC274" s="1286"/>
      <c r="BD274" s="1286"/>
      <c r="BE274" s="1286"/>
      <c r="BF274" s="1286"/>
      <c r="BG274" s="1286"/>
      <c r="BH274" s="1286"/>
      <c r="BI274" s="1286"/>
      <c r="BJ274" s="1281"/>
      <c r="BK274" s="1286"/>
      <c r="BL274" s="1286"/>
      <c r="BM274" s="1281"/>
      <c r="BN274" s="1286"/>
      <c r="BO274" s="1286"/>
      <c r="BP274" s="1291"/>
      <c r="BQ274" s="1291"/>
      <c r="BR274" s="1291"/>
      <c r="BS274" s="1292"/>
      <c r="BT274" s="1291"/>
      <c r="BU274" s="1293"/>
      <c r="BV274" s="1294"/>
      <c r="BW274" s="1295"/>
      <c r="BX274" s="1295"/>
      <c r="BY274" s="1295"/>
      <c r="BZ274" s="1291"/>
      <c r="CA274" s="1296"/>
      <c r="CB274" s="1296"/>
      <c r="CC274" s="1282"/>
      <c r="CD274" s="1298"/>
      <c r="CE274" s="1299"/>
    </row>
    <row r="275" spans="1:83" s="1283" customFormat="1" ht="20.100000000000001" customHeight="1">
      <c r="A275" s="1279"/>
      <c r="B275" s="1279"/>
      <c r="C275" s="1280"/>
      <c r="D275" s="1281"/>
      <c r="E275" s="1281"/>
      <c r="F275" s="1282"/>
      <c r="K275" s="1284"/>
      <c r="L275" s="1284"/>
      <c r="M275" s="1285"/>
      <c r="N275" s="1285"/>
      <c r="O275" s="1284"/>
      <c r="P275" s="1284"/>
      <c r="R275" s="1285"/>
      <c r="T275" s="1286"/>
      <c r="U275" s="1281"/>
      <c r="V275" s="1281"/>
      <c r="AG275" s="1287"/>
      <c r="AH275" s="1288"/>
      <c r="AI275" s="1281"/>
      <c r="AJ275" s="1281"/>
      <c r="AK275" s="1289"/>
      <c r="AL275" s="1286"/>
      <c r="AM275" s="1286"/>
      <c r="AN275" s="1286"/>
      <c r="AO275" s="1286"/>
      <c r="AP275" s="1286"/>
      <c r="AQ275" s="1286"/>
      <c r="AR275" s="1286"/>
      <c r="AS275" s="1286"/>
      <c r="AT275" s="1286"/>
      <c r="AU275" s="1286"/>
      <c r="AV275" s="1286"/>
      <c r="AW275" s="1286"/>
      <c r="AX275" s="1282"/>
      <c r="AY275" s="1286"/>
      <c r="AZ275" s="1282"/>
      <c r="BA275" s="1286"/>
      <c r="BB275" s="1286"/>
      <c r="BC275" s="1286"/>
      <c r="BD275" s="1286"/>
      <c r="BE275" s="1286"/>
      <c r="BF275" s="1286"/>
      <c r="BG275" s="1286"/>
      <c r="BH275" s="1286"/>
      <c r="BI275" s="1286"/>
      <c r="BJ275" s="1281"/>
      <c r="BK275" s="1286"/>
      <c r="BL275" s="1286"/>
      <c r="BM275" s="1281"/>
      <c r="BN275" s="1286"/>
      <c r="BO275" s="1286"/>
      <c r="BP275" s="1291"/>
      <c r="BQ275" s="1291"/>
      <c r="BR275" s="1291"/>
      <c r="BS275" s="1292"/>
      <c r="BT275" s="1291"/>
      <c r="BU275" s="1293"/>
      <c r="BV275" s="1294"/>
      <c r="BW275" s="1295"/>
      <c r="BX275" s="1295"/>
      <c r="BY275" s="1295"/>
      <c r="BZ275" s="1291"/>
      <c r="CA275" s="1296"/>
      <c r="CB275" s="1296"/>
      <c r="CC275" s="1282"/>
      <c r="CD275" s="1298"/>
      <c r="CE275" s="1299"/>
    </row>
    <row r="276" spans="1:83" s="1283" customFormat="1" ht="20.100000000000001" customHeight="1">
      <c r="A276" s="1279"/>
      <c r="B276" s="1279"/>
      <c r="C276" s="1280"/>
      <c r="D276" s="1281"/>
      <c r="E276" s="1281"/>
      <c r="F276" s="1282"/>
      <c r="K276" s="1284"/>
      <c r="L276" s="1284"/>
      <c r="M276" s="1285"/>
      <c r="N276" s="1285"/>
      <c r="O276" s="1284"/>
      <c r="P276" s="1284"/>
      <c r="R276" s="1285"/>
      <c r="T276" s="1286"/>
      <c r="U276" s="1281"/>
      <c r="V276" s="1281"/>
      <c r="AG276" s="1287"/>
      <c r="AH276" s="1288"/>
      <c r="AI276" s="1281"/>
      <c r="AJ276" s="1281"/>
      <c r="AK276" s="1289"/>
      <c r="AL276" s="1286"/>
      <c r="AM276" s="1286"/>
      <c r="AN276" s="1286"/>
      <c r="AO276" s="1286"/>
      <c r="AP276" s="1286"/>
      <c r="AQ276" s="1286"/>
      <c r="AR276" s="1286"/>
      <c r="AS276" s="1286"/>
      <c r="AT276" s="1286"/>
      <c r="AU276" s="1286"/>
      <c r="AV276" s="1286"/>
      <c r="AW276" s="1286"/>
      <c r="AX276" s="1282"/>
      <c r="AY276" s="1286"/>
      <c r="AZ276" s="1282"/>
      <c r="BA276" s="1286"/>
      <c r="BB276" s="1286"/>
      <c r="BC276" s="1286"/>
      <c r="BD276" s="1286"/>
      <c r="BE276" s="1286"/>
      <c r="BF276" s="1286"/>
      <c r="BG276" s="1286"/>
      <c r="BH276" s="1286"/>
      <c r="BI276" s="1286"/>
      <c r="BJ276" s="1281"/>
      <c r="BK276" s="1286"/>
      <c r="BL276" s="1286"/>
      <c r="BM276" s="1281"/>
      <c r="BN276" s="1286"/>
      <c r="BO276" s="1286"/>
      <c r="BP276" s="1291"/>
      <c r="BQ276" s="1291"/>
      <c r="BR276" s="1291"/>
      <c r="BS276" s="1292"/>
      <c r="BT276" s="1291"/>
      <c r="BU276" s="1293"/>
      <c r="BV276" s="1294"/>
      <c r="BW276" s="1295"/>
      <c r="BX276" s="1295"/>
      <c r="BY276" s="1295"/>
      <c r="BZ276" s="1291"/>
      <c r="CA276" s="1296"/>
      <c r="CB276" s="1296"/>
      <c r="CC276" s="1282"/>
      <c r="CD276" s="1298"/>
      <c r="CE276" s="1299"/>
    </row>
    <row r="277" spans="1:83" s="1283" customFormat="1" ht="20.100000000000001" customHeight="1">
      <c r="A277" s="1279"/>
      <c r="B277" s="1279"/>
      <c r="C277" s="1280"/>
      <c r="D277" s="1281"/>
      <c r="E277" s="1281"/>
      <c r="F277" s="1282"/>
      <c r="K277" s="1284"/>
      <c r="L277" s="1284"/>
      <c r="M277" s="1285"/>
      <c r="N277" s="1285"/>
      <c r="O277" s="1284"/>
      <c r="P277" s="1284"/>
      <c r="R277" s="1285"/>
      <c r="T277" s="1286"/>
      <c r="U277" s="1281"/>
      <c r="V277" s="1281"/>
      <c r="AG277" s="1287"/>
      <c r="AH277" s="1288"/>
      <c r="AI277" s="1281"/>
      <c r="AJ277" s="1281"/>
      <c r="AK277" s="1289"/>
      <c r="AL277" s="1286"/>
      <c r="AM277" s="1286"/>
      <c r="AN277" s="1286"/>
      <c r="AO277" s="1286"/>
      <c r="AP277" s="1286"/>
      <c r="AQ277" s="1286"/>
      <c r="AR277" s="1286"/>
      <c r="AS277" s="1286"/>
      <c r="AT277" s="1286"/>
      <c r="AU277" s="1286"/>
      <c r="AV277" s="1286"/>
      <c r="AW277" s="1286"/>
      <c r="AX277" s="1282"/>
      <c r="AY277" s="1286"/>
      <c r="AZ277" s="1282"/>
      <c r="BA277" s="1286"/>
      <c r="BB277" s="1286"/>
      <c r="BC277" s="1286"/>
      <c r="BD277" s="1286"/>
      <c r="BE277" s="1286"/>
      <c r="BF277" s="1286"/>
      <c r="BG277" s="1286"/>
      <c r="BH277" s="1286"/>
      <c r="BI277" s="1286"/>
      <c r="BJ277" s="1281"/>
      <c r="BK277" s="1286"/>
      <c r="BL277" s="1286"/>
      <c r="BM277" s="1281"/>
      <c r="BN277" s="1286"/>
      <c r="BO277" s="1286"/>
      <c r="BP277" s="1291"/>
      <c r="BQ277" s="1291"/>
      <c r="BR277" s="1291"/>
      <c r="BS277" s="1292"/>
      <c r="BT277" s="1291"/>
      <c r="BU277" s="1293"/>
      <c r="BV277" s="1294"/>
      <c r="BW277" s="1295"/>
      <c r="BX277" s="1295"/>
      <c r="BY277" s="1295"/>
      <c r="BZ277" s="1291"/>
      <c r="CA277" s="1296"/>
      <c r="CB277" s="1296"/>
      <c r="CC277" s="1282"/>
      <c r="CD277" s="1298"/>
      <c r="CE277" s="1299"/>
    </row>
    <row r="278" spans="1:83" s="1283" customFormat="1" ht="20.100000000000001" customHeight="1">
      <c r="A278" s="1279"/>
      <c r="B278" s="1279"/>
      <c r="C278" s="1280"/>
      <c r="D278" s="1281"/>
      <c r="E278" s="1281"/>
      <c r="F278" s="1282"/>
      <c r="K278" s="1284"/>
      <c r="L278" s="1284"/>
      <c r="M278" s="1285"/>
      <c r="N278" s="1285"/>
      <c r="O278" s="1284"/>
      <c r="P278" s="1284"/>
      <c r="R278" s="1285"/>
      <c r="T278" s="1286"/>
      <c r="U278" s="1281"/>
      <c r="V278" s="1281"/>
      <c r="AG278" s="1287"/>
      <c r="AH278" s="1288"/>
      <c r="AI278" s="1281"/>
      <c r="AJ278" s="1281"/>
      <c r="AK278" s="1289"/>
      <c r="AL278" s="1286"/>
      <c r="AM278" s="1286"/>
      <c r="AN278" s="1286"/>
      <c r="AO278" s="1286"/>
      <c r="AP278" s="1286"/>
      <c r="AQ278" s="1286"/>
      <c r="AR278" s="1286"/>
      <c r="AS278" s="1286"/>
      <c r="AT278" s="1286"/>
      <c r="AU278" s="1286"/>
      <c r="AV278" s="1286"/>
      <c r="AW278" s="1286"/>
      <c r="AX278" s="1282"/>
      <c r="AY278" s="1286"/>
      <c r="AZ278" s="1282"/>
      <c r="BA278" s="1286"/>
      <c r="BB278" s="1286"/>
      <c r="BC278" s="1286"/>
      <c r="BD278" s="1286"/>
      <c r="BE278" s="1286"/>
      <c r="BF278" s="1286"/>
      <c r="BG278" s="1286"/>
      <c r="BH278" s="1286"/>
      <c r="BI278" s="1286"/>
      <c r="BJ278" s="1281"/>
      <c r="BK278" s="1286"/>
      <c r="BL278" s="1286"/>
      <c r="BM278" s="1281"/>
      <c r="BN278" s="1286"/>
      <c r="BO278" s="1286"/>
      <c r="BP278" s="1291"/>
      <c r="BQ278" s="1291"/>
      <c r="BR278" s="1291"/>
      <c r="BS278" s="1292"/>
      <c r="BT278" s="1291"/>
      <c r="BU278" s="1293"/>
      <c r="BV278" s="1294"/>
      <c r="BW278" s="1295"/>
      <c r="BX278" s="1295"/>
      <c r="BY278" s="1295"/>
      <c r="BZ278" s="1291"/>
      <c r="CA278" s="1296"/>
      <c r="CB278" s="1296"/>
      <c r="CC278" s="1282"/>
      <c r="CD278" s="1298"/>
      <c r="CE278" s="1299"/>
    </row>
    <row r="279" spans="1:83" s="1283" customFormat="1" ht="20.100000000000001" customHeight="1">
      <c r="A279" s="1279"/>
      <c r="B279" s="1279"/>
      <c r="C279" s="1280"/>
      <c r="D279" s="1281"/>
      <c r="E279" s="1281"/>
      <c r="F279" s="1282"/>
      <c r="K279" s="1284"/>
      <c r="L279" s="1284"/>
      <c r="M279" s="1285"/>
      <c r="N279" s="1285"/>
      <c r="O279" s="1284"/>
      <c r="P279" s="1284"/>
      <c r="R279" s="1285"/>
      <c r="T279" s="1286"/>
      <c r="U279" s="1281"/>
      <c r="V279" s="1281"/>
      <c r="AG279" s="1287"/>
      <c r="AH279" s="1288"/>
      <c r="AI279" s="1281"/>
      <c r="AJ279" s="1281"/>
      <c r="AK279" s="1289"/>
      <c r="AL279" s="1286"/>
      <c r="AM279" s="1286"/>
      <c r="AN279" s="1286"/>
      <c r="AO279" s="1286"/>
      <c r="AP279" s="1286"/>
      <c r="AQ279" s="1286"/>
      <c r="AR279" s="1286"/>
      <c r="AS279" s="1286"/>
      <c r="AT279" s="1286"/>
      <c r="AU279" s="1286"/>
      <c r="AV279" s="1286"/>
      <c r="AW279" s="1286"/>
      <c r="AX279" s="1282"/>
      <c r="AY279" s="1286"/>
      <c r="AZ279" s="1282"/>
      <c r="BA279" s="1286"/>
      <c r="BB279" s="1286"/>
      <c r="BC279" s="1286"/>
      <c r="BD279" s="1286"/>
      <c r="BE279" s="1286"/>
      <c r="BF279" s="1286"/>
      <c r="BG279" s="1286"/>
      <c r="BH279" s="1286"/>
      <c r="BI279" s="1286"/>
      <c r="BJ279" s="1281"/>
      <c r="BK279" s="1286"/>
      <c r="BL279" s="1286"/>
      <c r="BM279" s="1281"/>
      <c r="BN279" s="1286"/>
      <c r="BO279" s="1286"/>
      <c r="BP279" s="1291"/>
      <c r="BQ279" s="1291"/>
      <c r="BR279" s="1291"/>
      <c r="BS279" s="1292"/>
      <c r="BT279" s="1291"/>
      <c r="BU279" s="1293"/>
      <c r="BV279" s="1294"/>
      <c r="BW279" s="1295"/>
      <c r="BX279" s="1295"/>
      <c r="BY279" s="1295"/>
      <c r="BZ279" s="1291"/>
      <c r="CA279" s="1296"/>
      <c r="CB279" s="1296"/>
      <c r="CC279" s="1282"/>
      <c r="CD279" s="1298"/>
      <c r="CE279" s="1299"/>
    </row>
    <row r="280" spans="1:83" s="1283" customFormat="1" ht="20.100000000000001" customHeight="1">
      <c r="A280" s="1279"/>
      <c r="B280" s="1279"/>
      <c r="C280" s="1280"/>
      <c r="D280" s="1281"/>
      <c r="E280" s="1281"/>
      <c r="F280" s="1282"/>
      <c r="K280" s="1284"/>
      <c r="L280" s="1284"/>
      <c r="M280" s="1285"/>
      <c r="N280" s="1285"/>
      <c r="O280" s="1284"/>
      <c r="P280" s="1284"/>
      <c r="R280" s="1285"/>
      <c r="T280" s="1286"/>
      <c r="U280" s="1281"/>
      <c r="V280" s="1281"/>
      <c r="AG280" s="1287"/>
      <c r="AH280" s="1288"/>
      <c r="AI280" s="1281"/>
      <c r="AJ280" s="1281"/>
      <c r="AK280" s="1289"/>
      <c r="AL280" s="1286"/>
      <c r="AM280" s="1286"/>
      <c r="AN280" s="1286"/>
      <c r="AO280" s="1286"/>
      <c r="AP280" s="1286"/>
      <c r="AQ280" s="1286"/>
      <c r="AR280" s="1286"/>
      <c r="AS280" s="1286"/>
      <c r="AT280" s="1286"/>
      <c r="AU280" s="1286"/>
      <c r="AV280" s="1286"/>
      <c r="AW280" s="1286"/>
      <c r="AX280" s="1282"/>
      <c r="AY280" s="1286"/>
      <c r="AZ280" s="1282"/>
      <c r="BA280" s="1286"/>
      <c r="BB280" s="1286"/>
      <c r="BC280" s="1286"/>
      <c r="BD280" s="1286"/>
      <c r="BE280" s="1286"/>
      <c r="BF280" s="1286"/>
      <c r="BG280" s="1286"/>
      <c r="BH280" s="1286"/>
      <c r="BI280" s="1286"/>
      <c r="BJ280" s="1281"/>
      <c r="BK280" s="1286"/>
      <c r="BL280" s="1286"/>
      <c r="BM280" s="1281"/>
      <c r="BN280" s="1286"/>
      <c r="BO280" s="1286"/>
      <c r="BP280" s="1291"/>
      <c r="BQ280" s="1291"/>
      <c r="BR280" s="1291"/>
      <c r="BS280" s="1292"/>
      <c r="BT280" s="1291"/>
      <c r="BU280" s="1293"/>
      <c r="BV280" s="1294"/>
      <c r="BW280" s="1295"/>
      <c r="BX280" s="1295"/>
      <c r="BY280" s="1295"/>
      <c r="BZ280" s="1291"/>
      <c r="CA280" s="1296"/>
      <c r="CB280" s="1296"/>
      <c r="CC280" s="1282"/>
      <c r="CD280" s="1298"/>
      <c r="CE280" s="1299"/>
    </row>
    <row r="281" spans="1:83" s="1283" customFormat="1" ht="20.100000000000001" customHeight="1">
      <c r="A281" s="1279"/>
      <c r="B281" s="1279"/>
      <c r="C281" s="1280"/>
      <c r="D281" s="1281"/>
      <c r="E281" s="1281"/>
      <c r="F281" s="1282"/>
      <c r="K281" s="1284"/>
      <c r="L281" s="1284"/>
      <c r="M281" s="1285"/>
      <c r="N281" s="1285"/>
      <c r="O281" s="1284"/>
      <c r="P281" s="1284"/>
      <c r="R281" s="1285"/>
      <c r="T281" s="1286"/>
      <c r="U281" s="1281"/>
      <c r="V281" s="1281"/>
      <c r="AG281" s="1287"/>
      <c r="AH281" s="1288"/>
      <c r="AI281" s="1281"/>
      <c r="AJ281" s="1281"/>
      <c r="AK281" s="1289"/>
      <c r="AL281" s="1286"/>
      <c r="AM281" s="1286"/>
      <c r="AN281" s="1286"/>
      <c r="AO281" s="1286"/>
      <c r="AP281" s="1286"/>
      <c r="AQ281" s="1286"/>
      <c r="AR281" s="1286"/>
      <c r="AS281" s="1286"/>
      <c r="AT281" s="1286"/>
      <c r="AU281" s="1286"/>
      <c r="AV281" s="1286"/>
      <c r="AW281" s="1286"/>
      <c r="AX281" s="1282"/>
      <c r="AY281" s="1286"/>
      <c r="AZ281" s="1282"/>
      <c r="BA281" s="1286"/>
      <c r="BB281" s="1286"/>
      <c r="BC281" s="1286"/>
      <c r="BD281" s="1286"/>
      <c r="BE281" s="1286"/>
      <c r="BF281" s="1286"/>
      <c r="BG281" s="1286"/>
      <c r="BH281" s="1286"/>
      <c r="BI281" s="1286"/>
      <c r="BJ281" s="1281"/>
      <c r="BK281" s="1286"/>
      <c r="BL281" s="1286"/>
      <c r="BM281" s="1281"/>
      <c r="BN281" s="1286"/>
      <c r="BO281" s="1286"/>
      <c r="BP281" s="1291"/>
      <c r="BQ281" s="1291"/>
      <c r="BR281" s="1291"/>
      <c r="BS281" s="1292"/>
      <c r="BT281" s="1291"/>
      <c r="BU281" s="1293"/>
      <c r="BV281" s="1294"/>
      <c r="BW281" s="1295"/>
      <c r="BX281" s="1295"/>
      <c r="BY281" s="1295"/>
      <c r="BZ281" s="1291"/>
      <c r="CA281" s="1296"/>
      <c r="CB281" s="1296"/>
      <c r="CC281" s="1282"/>
      <c r="CD281" s="1298"/>
      <c r="CE281" s="1299"/>
    </row>
    <row r="282" spans="1:83" s="1283" customFormat="1" ht="20.100000000000001" customHeight="1">
      <c r="A282" s="1279"/>
      <c r="B282" s="1279"/>
      <c r="C282" s="1280"/>
      <c r="D282" s="1281"/>
      <c r="E282" s="1281"/>
      <c r="F282" s="1282"/>
      <c r="K282" s="1284"/>
      <c r="L282" s="1284"/>
      <c r="M282" s="1285"/>
      <c r="N282" s="1285"/>
      <c r="O282" s="1284"/>
      <c r="P282" s="1284"/>
      <c r="R282" s="1285"/>
      <c r="T282" s="1286"/>
      <c r="U282" s="1281"/>
      <c r="V282" s="1281"/>
      <c r="AG282" s="1287"/>
      <c r="AH282" s="1288"/>
      <c r="AI282" s="1281"/>
      <c r="AJ282" s="1281"/>
      <c r="AK282" s="1289"/>
      <c r="AL282" s="1286"/>
      <c r="AM282" s="1286"/>
      <c r="AN282" s="1286"/>
      <c r="AO282" s="1286"/>
      <c r="AP282" s="1286"/>
      <c r="AQ282" s="1286"/>
      <c r="AR282" s="1286"/>
      <c r="AS282" s="1286"/>
      <c r="AT282" s="1286"/>
      <c r="AU282" s="1286"/>
      <c r="AV282" s="1286"/>
      <c r="AW282" s="1286"/>
      <c r="AX282" s="1282"/>
      <c r="AY282" s="1286"/>
      <c r="AZ282" s="1282"/>
      <c r="BA282" s="1286"/>
      <c r="BB282" s="1286"/>
      <c r="BC282" s="1286"/>
      <c r="BD282" s="1286"/>
      <c r="BE282" s="1286"/>
      <c r="BF282" s="1286"/>
      <c r="BG282" s="1286"/>
      <c r="BH282" s="1286"/>
      <c r="BI282" s="1286"/>
      <c r="BJ282" s="1281"/>
      <c r="BK282" s="1286"/>
      <c r="BL282" s="1286"/>
      <c r="BM282" s="1281"/>
      <c r="BN282" s="1286"/>
      <c r="BO282" s="1286"/>
      <c r="BP282" s="1291"/>
      <c r="BQ282" s="1291"/>
      <c r="BR282" s="1291"/>
      <c r="BS282" s="1292"/>
      <c r="BT282" s="1291"/>
      <c r="BU282" s="1293"/>
      <c r="BV282" s="1294"/>
      <c r="BW282" s="1295"/>
      <c r="BX282" s="1295"/>
      <c r="BY282" s="1295"/>
      <c r="BZ282" s="1291"/>
      <c r="CA282" s="1296"/>
      <c r="CB282" s="1296"/>
      <c r="CC282" s="1282"/>
      <c r="CD282" s="1298"/>
      <c r="CE282" s="1299"/>
    </row>
    <row r="283" spans="1:83" s="1283" customFormat="1" ht="20.100000000000001" customHeight="1">
      <c r="A283" s="1279"/>
      <c r="B283" s="1279"/>
      <c r="C283" s="1280"/>
      <c r="D283" s="1281"/>
      <c r="E283" s="1281"/>
      <c r="F283" s="1282"/>
      <c r="K283" s="1284"/>
      <c r="L283" s="1284"/>
      <c r="M283" s="1285"/>
      <c r="N283" s="1285"/>
      <c r="O283" s="1284"/>
      <c r="P283" s="1284"/>
      <c r="R283" s="1285"/>
      <c r="T283" s="1286"/>
      <c r="U283" s="1281"/>
      <c r="V283" s="1281"/>
      <c r="AG283" s="1287"/>
      <c r="AH283" s="1288"/>
      <c r="AI283" s="1281"/>
      <c r="AJ283" s="1281"/>
      <c r="AK283" s="1289"/>
      <c r="AL283" s="1286"/>
      <c r="AM283" s="1286"/>
      <c r="AN283" s="1286"/>
      <c r="AO283" s="1286"/>
      <c r="AP283" s="1286"/>
      <c r="AQ283" s="1286"/>
      <c r="AR283" s="1286"/>
      <c r="AS283" s="1286"/>
      <c r="AT283" s="1286"/>
      <c r="AU283" s="1286"/>
      <c r="AV283" s="1286"/>
      <c r="AW283" s="1286"/>
      <c r="AX283" s="1282"/>
      <c r="AY283" s="1286"/>
      <c r="AZ283" s="1282"/>
      <c r="BA283" s="1286"/>
      <c r="BB283" s="1286"/>
      <c r="BC283" s="1286"/>
      <c r="BD283" s="1286"/>
      <c r="BE283" s="1286"/>
      <c r="BF283" s="1286"/>
      <c r="BG283" s="1286"/>
      <c r="BH283" s="1286"/>
      <c r="BI283" s="1286"/>
      <c r="BJ283" s="1281"/>
      <c r="BK283" s="1286"/>
      <c r="BL283" s="1286"/>
      <c r="BM283" s="1281"/>
      <c r="BN283" s="1286"/>
      <c r="BO283" s="1286"/>
      <c r="BP283" s="1291"/>
      <c r="BQ283" s="1291"/>
      <c r="BR283" s="1291"/>
      <c r="BS283" s="1292"/>
      <c r="BT283" s="1291"/>
      <c r="BU283" s="1293"/>
      <c r="BV283" s="1294"/>
      <c r="BW283" s="1295"/>
      <c r="BX283" s="1295"/>
      <c r="BY283" s="1295"/>
      <c r="BZ283" s="1291"/>
      <c r="CA283" s="1296"/>
      <c r="CB283" s="1296"/>
      <c r="CC283" s="1282"/>
      <c r="CD283" s="1298"/>
      <c r="CE283" s="1299"/>
    </row>
    <row r="284" spans="1:83" s="1283" customFormat="1" ht="20.100000000000001" customHeight="1">
      <c r="A284" s="1279"/>
      <c r="B284" s="1279"/>
      <c r="C284" s="1280"/>
      <c r="D284" s="1281"/>
      <c r="E284" s="1281"/>
      <c r="F284" s="1282"/>
      <c r="K284" s="1284"/>
      <c r="L284" s="1284"/>
      <c r="M284" s="1285"/>
      <c r="N284" s="1285"/>
      <c r="O284" s="1284"/>
      <c r="P284" s="1284"/>
      <c r="R284" s="1285"/>
      <c r="T284" s="1286"/>
      <c r="U284" s="1281"/>
      <c r="V284" s="1281"/>
      <c r="AG284" s="1287"/>
      <c r="AH284" s="1288"/>
      <c r="AI284" s="1281"/>
      <c r="AJ284" s="1281"/>
      <c r="AK284" s="1289"/>
      <c r="AL284" s="1286"/>
      <c r="AM284" s="1286"/>
      <c r="AN284" s="1286"/>
      <c r="AO284" s="1286"/>
      <c r="AP284" s="1286"/>
      <c r="AQ284" s="1286"/>
      <c r="AR284" s="1286"/>
      <c r="AS284" s="1286"/>
      <c r="AT284" s="1286"/>
      <c r="AU284" s="1286"/>
      <c r="AV284" s="1286"/>
      <c r="AW284" s="1286"/>
      <c r="AX284" s="1282"/>
      <c r="AY284" s="1286"/>
      <c r="AZ284" s="1282"/>
      <c r="BA284" s="1286"/>
      <c r="BB284" s="1286"/>
      <c r="BC284" s="1286"/>
      <c r="BD284" s="1286"/>
      <c r="BE284" s="1286"/>
      <c r="BF284" s="1286"/>
      <c r="BG284" s="1286"/>
      <c r="BH284" s="1286"/>
      <c r="BI284" s="1286"/>
      <c r="BJ284" s="1281"/>
      <c r="BK284" s="1286"/>
      <c r="BL284" s="1286"/>
      <c r="BM284" s="1281"/>
      <c r="BN284" s="1286"/>
      <c r="BO284" s="1286"/>
      <c r="BP284" s="1291"/>
      <c r="BQ284" s="1291"/>
      <c r="BR284" s="1291"/>
      <c r="BS284" s="1292"/>
      <c r="BT284" s="1291"/>
      <c r="BU284" s="1293"/>
      <c r="BV284" s="1294"/>
      <c r="BW284" s="1295"/>
      <c r="BX284" s="1295"/>
      <c r="BY284" s="1295"/>
      <c r="BZ284" s="1291"/>
      <c r="CA284" s="1296"/>
      <c r="CB284" s="1296"/>
      <c r="CC284" s="1282"/>
      <c r="CD284" s="1298"/>
      <c r="CE284" s="1299"/>
    </row>
    <row r="285" spans="1:83" s="1283" customFormat="1" ht="20.100000000000001" customHeight="1">
      <c r="A285" s="1279"/>
      <c r="B285" s="1279"/>
      <c r="C285" s="1280"/>
      <c r="D285" s="1281"/>
      <c r="E285" s="1281"/>
      <c r="F285" s="1282"/>
      <c r="K285" s="1284"/>
      <c r="L285" s="1284"/>
      <c r="M285" s="1285"/>
      <c r="N285" s="1285"/>
      <c r="O285" s="1284"/>
      <c r="P285" s="1284"/>
      <c r="R285" s="1285"/>
      <c r="T285" s="1286"/>
      <c r="U285" s="1281"/>
      <c r="V285" s="1281"/>
      <c r="AG285" s="1287"/>
      <c r="AH285" s="1288"/>
      <c r="AI285" s="1281"/>
      <c r="AJ285" s="1281"/>
      <c r="AK285" s="1289"/>
      <c r="AL285" s="1286"/>
      <c r="AM285" s="1286"/>
      <c r="AN285" s="1286"/>
      <c r="AO285" s="1286"/>
      <c r="AP285" s="1286"/>
      <c r="AQ285" s="1286"/>
      <c r="AR285" s="1286"/>
      <c r="AS285" s="1286"/>
      <c r="AT285" s="1286"/>
      <c r="AU285" s="1286"/>
      <c r="AV285" s="1286"/>
      <c r="AW285" s="1286"/>
      <c r="AX285" s="1282"/>
      <c r="AY285" s="1286"/>
      <c r="AZ285" s="1282"/>
      <c r="BA285" s="1286"/>
      <c r="BB285" s="1286"/>
      <c r="BC285" s="1286"/>
      <c r="BD285" s="1286"/>
      <c r="BE285" s="1286"/>
      <c r="BF285" s="1286"/>
      <c r="BG285" s="1286"/>
      <c r="BH285" s="1286"/>
      <c r="BI285" s="1286"/>
      <c r="BJ285" s="1281"/>
      <c r="BK285" s="1286"/>
      <c r="BL285" s="1286"/>
      <c r="BM285" s="1281"/>
      <c r="BN285" s="1286"/>
      <c r="BO285" s="1286"/>
      <c r="BP285" s="1291"/>
      <c r="BQ285" s="1291"/>
      <c r="BR285" s="1291"/>
      <c r="BS285" s="1292"/>
      <c r="BT285" s="1291"/>
      <c r="BU285" s="1293"/>
      <c r="BV285" s="1294"/>
      <c r="BW285" s="1295"/>
      <c r="BX285" s="1295"/>
      <c r="BY285" s="1295"/>
      <c r="BZ285" s="1291"/>
      <c r="CA285" s="1296"/>
      <c r="CB285" s="1296"/>
      <c r="CC285" s="1282"/>
      <c r="CD285" s="1298"/>
      <c r="CE285" s="1299"/>
    </row>
    <row r="286" spans="1:83" s="1283" customFormat="1" ht="20.100000000000001" customHeight="1">
      <c r="A286" s="1279"/>
      <c r="B286" s="1279"/>
      <c r="C286" s="1280"/>
      <c r="D286" s="1281"/>
      <c r="E286" s="1281"/>
      <c r="F286" s="1282"/>
      <c r="K286" s="1284"/>
      <c r="L286" s="1284"/>
      <c r="M286" s="1285"/>
      <c r="N286" s="1285"/>
      <c r="O286" s="1284"/>
      <c r="P286" s="1284"/>
      <c r="R286" s="1285"/>
      <c r="T286" s="1286"/>
      <c r="U286" s="1281"/>
      <c r="V286" s="1281"/>
      <c r="AG286" s="1287"/>
      <c r="AH286" s="1288"/>
      <c r="AI286" s="1281"/>
      <c r="AJ286" s="1281"/>
      <c r="AK286" s="1289"/>
      <c r="AL286" s="1286"/>
      <c r="AM286" s="1286"/>
      <c r="AN286" s="1286"/>
      <c r="AO286" s="1286"/>
      <c r="AP286" s="1286"/>
      <c r="AQ286" s="1286"/>
      <c r="AR286" s="1286"/>
      <c r="AS286" s="1286"/>
      <c r="AT286" s="1286"/>
      <c r="AU286" s="1286"/>
      <c r="AV286" s="1286"/>
      <c r="AW286" s="1286"/>
      <c r="AX286" s="1282"/>
      <c r="AY286" s="1286"/>
      <c r="AZ286" s="1282"/>
      <c r="BA286" s="1286"/>
      <c r="BB286" s="1286"/>
      <c r="BC286" s="1286"/>
      <c r="BD286" s="1286"/>
      <c r="BE286" s="1286"/>
      <c r="BF286" s="1286"/>
      <c r="BG286" s="1286"/>
      <c r="BH286" s="1286"/>
      <c r="BI286" s="1286"/>
      <c r="BJ286" s="1281"/>
      <c r="BK286" s="1286"/>
      <c r="BL286" s="1286"/>
      <c r="BM286" s="1281"/>
      <c r="BN286" s="1286"/>
      <c r="BO286" s="1286"/>
      <c r="BP286" s="1291"/>
      <c r="BQ286" s="1291"/>
      <c r="BR286" s="1291"/>
      <c r="BS286" s="1292"/>
      <c r="BT286" s="1291"/>
      <c r="BU286" s="1293"/>
      <c r="BV286" s="1294"/>
      <c r="BW286" s="1295"/>
      <c r="BX286" s="1295"/>
      <c r="BY286" s="1295"/>
      <c r="BZ286" s="1291"/>
      <c r="CA286" s="1296"/>
      <c r="CB286" s="1296"/>
      <c r="CC286" s="1282"/>
      <c r="CD286" s="1298"/>
      <c r="CE286" s="1299"/>
    </row>
    <row r="287" spans="1:83" s="1283" customFormat="1" ht="20.100000000000001" customHeight="1">
      <c r="A287" s="1279"/>
      <c r="B287" s="1279"/>
      <c r="C287" s="1280"/>
      <c r="D287" s="1281"/>
      <c r="E287" s="1281"/>
      <c r="F287" s="1282"/>
      <c r="K287" s="1284"/>
      <c r="L287" s="1284"/>
      <c r="M287" s="1285"/>
      <c r="N287" s="1285"/>
      <c r="O287" s="1284"/>
      <c r="P287" s="1284"/>
      <c r="R287" s="1285"/>
      <c r="T287" s="1286"/>
      <c r="U287" s="1281"/>
      <c r="V287" s="1281"/>
      <c r="AG287" s="1287"/>
      <c r="AH287" s="1288"/>
      <c r="AI287" s="1281"/>
      <c r="AJ287" s="1281"/>
      <c r="AK287" s="1289"/>
      <c r="AL287" s="1286"/>
      <c r="AM287" s="1286"/>
      <c r="AN287" s="1286"/>
      <c r="AO287" s="1286"/>
      <c r="AP287" s="1286"/>
      <c r="AQ287" s="1286"/>
      <c r="AR287" s="1286"/>
      <c r="AS287" s="1286"/>
      <c r="AT287" s="1286"/>
      <c r="AU287" s="1286"/>
      <c r="AV287" s="1286"/>
      <c r="AW287" s="1286"/>
      <c r="AX287" s="1282"/>
      <c r="AY287" s="1286"/>
      <c r="AZ287" s="1282"/>
      <c r="BA287" s="1286"/>
      <c r="BB287" s="1286"/>
      <c r="BC287" s="1286"/>
      <c r="BD287" s="1286"/>
      <c r="BE287" s="1286"/>
      <c r="BF287" s="1286"/>
      <c r="BG287" s="1286"/>
      <c r="BH287" s="1286"/>
      <c r="BI287" s="1286"/>
      <c r="BJ287" s="1281"/>
      <c r="BK287" s="1286"/>
      <c r="BL287" s="1286"/>
      <c r="BM287" s="1281"/>
      <c r="BN287" s="1286"/>
      <c r="BO287" s="1286"/>
      <c r="BP287" s="1291"/>
      <c r="BQ287" s="1291"/>
      <c r="BR287" s="1291"/>
      <c r="BS287" s="1292"/>
      <c r="BT287" s="1291"/>
      <c r="BU287" s="1293"/>
      <c r="BV287" s="1294"/>
      <c r="BW287" s="1295"/>
      <c r="BX287" s="1295"/>
      <c r="BY287" s="1295"/>
      <c r="BZ287" s="1291"/>
      <c r="CA287" s="1296"/>
      <c r="CB287" s="1296"/>
      <c r="CC287" s="1282"/>
      <c r="CD287" s="1298"/>
      <c r="CE287" s="1299"/>
    </row>
    <row r="288" spans="1:83" s="1283" customFormat="1" ht="20.100000000000001" customHeight="1">
      <c r="A288" s="1279"/>
      <c r="B288" s="1279"/>
      <c r="C288" s="1280"/>
      <c r="D288" s="1281"/>
      <c r="E288" s="1281"/>
      <c r="F288" s="1282"/>
      <c r="K288" s="1284"/>
      <c r="L288" s="1284"/>
      <c r="M288" s="1285"/>
      <c r="N288" s="1285"/>
      <c r="O288" s="1284"/>
      <c r="P288" s="1284"/>
      <c r="R288" s="1285"/>
      <c r="T288" s="1286"/>
      <c r="U288" s="1281"/>
      <c r="V288" s="1281"/>
      <c r="AG288" s="1287"/>
      <c r="AH288" s="1288"/>
      <c r="AI288" s="1281"/>
      <c r="AJ288" s="1281"/>
      <c r="AK288" s="1289"/>
      <c r="AL288" s="1286"/>
      <c r="AM288" s="1286"/>
      <c r="AN288" s="1286"/>
      <c r="AO288" s="1286"/>
      <c r="AP288" s="1286"/>
      <c r="AQ288" s="1286"/>
      <c r="AR288" s="1286"/>
      <c r="AS288" s="1286"/>
      <c r="AT288" s="1286"/>
      <c r="AU288" s="1286"/>
      <c r="AV288" s="1286"/>
      <c r="AW288" s="1286"/>
      <c r="AX288" s="1282"/>
      <c r="AY288" s="1286"/>
      <c r="AZ288" s="1282"/>
      <c r="BA288" s="1286"/>
      <c r="BB288" s="1286"/>
      <c r="BC288" s="1286"/>
      <c r="BD288" s="1286"/>
      <c r="BE288" s="1286"/>
      <c r="BF288" s="1286"/>
      <c r="BG288" s="1286"/>
      <c r="BH288" s="1286"/>
      <c r="BI288" s="1286"/>
      <c r="BJ288" s="1281"/>
      <c r="BK288" s="1286"/>
      <c r="BL288" s="1286"/>
      <c r="BM288" s="1281"/>
      <c r="BN288" s="1286"/>
      <c r="BO288" s="1286"/>
      <c r="BP288" s="1291"/>
      <c r="BQ288" s="1291"/>
      <c r="BR288" s="1291"/>
      <c r="BS288" s="1292"/>
      <c r="BT288" s="1291"/>
      <c r="BU288" s="1293"/>
      <c r="BV288" s="1294"/>
      <c r="BW288" s="1295"/>
      <c r="BX288" s="1295"/>
      <c r="BY288" s="1295"/>
      <c r="BZ288" s="1291"/>
      <c r="CA288" s="1296"/>
      <c r="CB288" s="1296"/>
      <c r="CC288" s="1282"/>
      <c r="CD288" s="1298"/>
      <c r="CE288" s="1299"/>
    </row>
    <row r="289" spans="1:83" s="1283" customFormat="1" ht="20.100000000000001" customHeight="1">
      <c r="A289" s="1279"/>
      <c r="B289" s="1279"/>
      <c r="C289" s="1280"/>
      <c r="D289" s="1281"/>
      <c r="E289" s="1281"/>
      <c r="F289" s="1282"/>
      <c r="K289" s="1284"/>
      <c r="L289" s="1284"/>
      <c r="M289" s="1285"/>
      <c r="N289" s="1285"/>
      <c r="O289" s="1284"/>
      <c r="P289" s="1284"/>
      <c r="R289" s="1285"/>
      <c r="T289" s="1286"/>
      <c r="U289" s="1281"/>
      <c r="V289" s="1281"/>
      <c r="AG289" s="1287"/>
      <c r="AH289" s="1288"/>
      <c r="AI289" s="1281"/>
      <c r="AJ289" s="1281"/>
      <c r="AK289" s="1289"/>
      <c r="AL289" s="1286"/>
      <c r="AM289" s="1286"/>
      <c r="AN289" s="1286"/>
      <c r="AO289" s="1286"/>
      <c r="AP289" s="1286"/>
      <c r="AQ289" s="1286"/>
      <c r="AR289" s="1286"/>
      <c r="AS289" s="1286"/>
      <c r="AT289" s="1286"/>
      <c r="AU289" s="1286"/>
      <c r="AV289" s="1286"/>
      <c r="AW289" s="1286"/>
      <c r="AX289" s="1282"/>
      <c r="AY289" s="1286"/>
      <c r="AZ289" s="1282"/>
      <c r="BA289" s="1286"/>
      <c r="BB289" s="1286"/>
      <c r="BC289" s="1286"/>
      <c r="BD289" s="1286"/>
      <c r="BE289" s="1286"/>
      <c r="BF289" s="1286"/>
      <c r="BG289" s="1286"/>
      <c r="BH289" s="1286"/>
      <c r="BI289" s="1286"/>
      <c r="BJ289" s="1281"/>
      <c r="BK289" s="1286"/>
      <c r="BL289" s="1286"/>
      <c r="BM289" s="1281"/>
      <c r="BN289" s="1286"/>
      <c r="BO289" s="1286"/>
      <c r="BP289" s="1291"/>
      <c r="BQ289" s="1291"/>
      <c r="BR289" s="1291"/>
      <c r="BS289" s="1292"/>
      <c r="BT289" s="1291"/>
      <c r="BU289" s="1293"/>
      <c r="BV289" s="1294"/>
      <c r="BW289" s="1295"/>
      <c r="BX289" s="1295"/>
      <c r="BY289" s="1295"/>
      <c r="BZ289" s="1291"/>
      <c r="CA289" s="1296"/>
      <c r="CB289" s="1296"/>
      <c r="CC289" s="1282"/>
      <c r="CD289" s="1298"/>
      <c r="CE289" s="1299"/>
    </row>
    <row r="290" spans="1:83" s="1283" customFormat="1" ht="20.100000000000001" customHeight="1">
      <c r="A290" s="1279"/>
      <c r="B290" s="1279"/>
      <c r="C290" s="1280"/>
      <c r="D290" s="1281"/>
      <c r="E290" s="1281"/>
      <c r="F290" s="1282"/>
      <c r="K290" s="1284"/>
      <c r="L290" s="1284"/>
      <c r="M290" s="1285"/>
      <c r="N290" s="1285"/>
      <c r="O290" s="1284"/>
      <c r="P290" s="1284"/>
      <c r="R290" s="1285"/>
      <c r="T290" s="1286"/>
      <c r="U290" s="1281"/>
      <c r="V290" s="1281"/>
      <c r="AG290" s="1287"/>
      <c r="AH290" s="1288"/>
      <c r="AI290" s="1281"/>
      <c r="AJ290" s="1281"/>
      <c r="AK290" s="1289"/>
      <c r="AL290" s="1286"/>
      <c r="AM290" s="1286"/>
      <c r="AN290" s="1286"/>
      <c r="AO290" s="1286"/>
      <c r="AP290" s="1286"/>
      <c r="AQ290" s="1286"/>
      <c r="AR290" s="1286"/>
      <c r="AS290" s="1286"/>
      <c r="AT290" s="1286"/>
      <c r="AU290" s="1286"/>
      <c r="AV290" s="1286"/>
      <c r="AW290" s="1286"/>
      <c r="AX290" s="1282"/>
      <c r="AY290" s="1286"/>
      <c r="AZ290" s="1282"/>
      <c r="BA290" s="1286"/>
      <c r="BB290" s="1286"/>
      <c r="BC290" s="1286"/>
      <c r="BD290" s="1286"/>
      <c r="BE290" s="1286"/>
      <c r="BF290" s="1286"/>
      <c r="BG290" s="1286"/>
      <c r="BH290" s="1286"/>
      <c r="BI290" s="1286"/>
      <c r="BJ290" s="1281"/>
      <c r="BK290" s="1286"/>
      <c r="BL290" s="1286"/>
      <c r="BM290" s="1281"/>
      <c r="BN290" s="1286"/>
      <c r="BO290" s="1286"/>
      <c r="BP290" s="1291"/>
      <c r="BQ290" s="1291"/>
      <c r="BR290" s="1291"/>
      <c r="BS290" s="1292"/>
      <c r="BT290" s="1291"/>
      <c r="BU290" s="1293"/>
      <c r="BV290" s="1294"/>
      <c r="BW290" s="1295"/>
      <c r="BX290" s="1295"/>
      <c r="BY290" s="1295"/>
      <c r="BZ290" s="1291"/>
      <c r="CA290" s="1296"/>
      <c r="CB290" s="1296"/>
      <c r="CC290" s="1282"/>
      <c r="CD290" s="1298"/>
      <c r="CE290" s="1299"/>
    </row>
    <row r="291" spans="1:83" s="1283" customFormat="1" ht="20.100000000000001" customHeight="1">
      <c r="A291" s="1279"/>
      <c r="B291" s="1279"/>
      <c r="C291" s="1280"/>
      <c r="D291" s="1281"/>
      <c r="E291" s="1281"/>
      <c r="F291" s="1282"/>
      <c r="K291" s="1284"/>
      <c r="L291" s="1284"/>
      <c r="M291" s="1285"/>
      <c r="N291" s="1285"/>
      <c r="O291" s="1284"/>
      <c r="P291" s="1284"/>
      <c r="R291" s="1285"/>
      <c r="T291" s="1286"/>
      <c r="U291" s="1281"/>
      <c r="V291" s="1281"/>
      <c r="AG291" s="1287"/>
      <c r="AH291" s="1288"/>
      <c r="AI291" s="1281"/>
      <c r="AJ291" s="1281"/>
      <c r="AK291" s="1289"/>
      <c r="AL291" s="1286"/>
      <c r="AM291" s="1286"/>
      <c r="AN291" s="1286"/>
      <c r="AO291" s="1286"/>
      <c r="AP291" s="1286"/>
      <c r="AQ291" s="1286"/>
      <c r="AR291" s="1286"/>
      <c r="AS291" s="1286"/>
      <c r="AT291" s="1286"/>
      <c r="AU291" s="1286"/>
      <c r="AV291" s="1286"/>
      <c r="AW291" s="1286"/>
      <c r="AX291" s="1282"/>
      <c r="AY291" s="1286"/>
      <c r="AZ291" s="1282"/>
      <c r="BA291" s="1286"/>
      <c r="BB291" s="1286"/>
      <c r="BC291" s="1286"/>
      <c r="BD291" s="1286"/>
      <c r="BE291" s="1286"/>
      <c r="BF291" s="1286"/>
      <c r="BG291" s="1286"/>
      <c r="BH291" s="1286"/>
      <c r="BI291" s="1286"/>
      <c r="BJ291" s="1281"/>
      <c r="BK291" s="1286"/>
      <c r="BL291" s="1286"/>
      <c r="BM291" s="1281"/>
      <c r="BN291" s="1286"/>
      <c r="BO291" s="1286"/>
      <c r="BP291" s="1291"/>
      <c r="BQ291" s="1291"/>
      <c r="BR291" s="1291"/>
      <c r="BS291" s="1292"/>
      <c r="BT291" s="1291"/>
      <c r="BU291" s="1293"/>
      <c r="BV291" s="1294"/>
      <c r="BW291" s="1295"/>
      <c r="BX291" s="1295"/>
      <c r="BY291" s="1295"/>
      <c r="BZ291" s="1291"/>
      <c r="CA291" s="1296"/>
      <c r="CB291" s="1296"/>
      <c r="CC291" s="1282"/>
      <c r="CD291" s="1298"/>
      <c r="CE291" s="1299"/>
    </row>
    <row r="292" spans="1:83" s="1283" customFormat="1" ht="20.100000000000001" customHeight="1">
      <c r="A292" s="1279"/>
      <c r="B292" s="1279"/>
      <c r="C292" s="1280"/>
      <c r="D292" s="1281"/>
      <c r="E292" s="1281"/>
      <c r="F292" s="1282"/>
      <c r="K292" s="1284"/>
      <c r="L292" s="1284"/>
      <c r="M292" s="1285"/>
      <c r="N292" s="1285"/>
      <c r="O292" s="1284"/>
      <c r="P292" s="1284"/>
      <c r="R292" s="1285"/>
      <c r="T292" s="1286"/>
      <c r="U292" s="1281"/>
      <c r="V292" s="1281"/>
      <c r="AG292" s="1287"/>
      <c r="AH292" s="1288"/>
      <c r="AI292" s="1281"/>
      <c r="AJ292" s="1281"/>
      <c r="AK292" s="1289"/>
      <c r="AL292" s="1286"/>
      <c r="AM292" s="1286"/>
      <c r="AN292" s="1286"/>
      <c r="AO292" s="1286"/>
      <c r="AP292" s="1286"/>
      <c r="AQ292" s="1286"/>
      <c r="AR292" s="1286"/>
      <c r="AS292" s="1286"/>
      <c r="AT292" s="1286"/>
      <c r="AU292" s="1286"/>
      <c r="AV292" s="1286"/>
      <c r="AW292" s="1286"/>
      <c r="AX292" s="1282"/>
      <c r="AY292" s="1286"/>
      <c r="AZ292" s="1282"/>
      <c r="BA292" s="1286"/>
      <c r="BB292" s="1286"/>
      <c r="BC292" s="1286"/>
      <c r="BD292" s="1286"/>
      <c r="BE292" s="1286"/>
      <c r="BF292" s="1286"/>
      <c r="BG292" s="1286"/>
      <c r="BH292" s="1286"/>
      <c r="BI292" s="1286"/>
      <c r="BJ292" s="1281"/>
      <c r="BK292" s="1286"/>
      <c r="BL292" s="1286"/>
      <c r="BM292" s="1281"/>
      <c r="BN292" s="1286"/>
      <c r="BO292" s="1286"/>
      <c r="BP292" s="1291"/>
      <c r="BQ292" s="1291"/>
      <c r="BR292" s="1291"/>
      <c r="BS292" s="1292"/>
      <c r="BT292" s="1291"/>
      <c r="BU292" s="1293"/>
      <c r="BV292" s="1294"/>
      <c r="BW292" s="1295"/>
      <c r="BX292" s="1295"/>
      <c r="BY292" s="1295"/>
      <c r="BZ292" s="1291"/>
      <c r="CA292" s="1296"/>
      <c r="CB292" s="1296"/>
      <c r="CC292" s="1282"/>
      <c r="CD292" s="1298"/>
      <c r="CE292" s="1299"/>
    </row>
    <row r="293" spans="1:83" s="1283" customFormat="1" ht="20.100000000000001" customHeight="1">
      <c r="A293" s="1279"/>
      <c r="B293" s="1279"/>
      <c r="C293" s="1280"/>
      <c r="D293" s="1281"/>
      <c r="E293" s="1281"/>
      <c r="F293" s="1282"/>
      <c r="K293" s="1284"/>
      <c r="L293" s="1284"/>
      <c r="M293" s="1285"/>
      <c r="N293" s="1285"/>
      <c r="O293" s="1284"/>
      <c r="P293" s="1284"/>
      <c r="R293" s="1285"/>
      <c r="T293" s="1286"/>
      <c r="U293" s="1281"/>
      <c r="V293" s="1281"/>
      <c r="AG293" s="1287"/>
      <c r="AH293" s="1288"/>
      <c r="AI293" s="1281"/>
      <c r="AJ293" s="1281"/>
      <c r="AK293" s="1289"/>
      <c r="AL293" s="1286"/>
      <c r="AM293" s="1286"/>
      <c r="AN293" s="1286"/>
      <c r="AO293" s="1286"/>
      <c r="AP293" s="1286"/>
      <c r="AQ293" s="1286"/>
      <c r="AR293" s="1286"/>
      <c r="AS293" s="1286"/>
      <c r="AT293" s="1286"/>
      <c r="AU293" s="1286"/>
      <c r="AV293" s="1286"/>
      <c r="AW293" s="1286"/>
      <c r="AX293" s="1282"/>
      <c r="AY293" s="1286"/>
      <c r="AZ293" s="1282"/>
      <c r="BA293" s="1286"/>
      <c r="BB293" s="1286"/>
      <c r="BC293" s="1286"/>
      <c r="BD293" s="1286"/>
      <c r="BE293" s="1286"/>
      <c r="BF293" s="1286"/>
      <c r="BG293" s="1286"/>
      <c r="BH293" s="1286"/>
      <c r="BI293" s="1286"/>
      <c r="BJ293" s="1281"/>
      <c r="BK293" s="1286"/>
      <c r="BL293" s="1286"/>
      <c r="BM293" s="1281"/>
      <c r="BN293" s="1286"/>
      <c r="BO293" s="1286"/>
      <c r="BP293" s="1291"/>
      <c r="BQ293" s="1291"/>
      <c r="BR293" s="1291"/>
      <c r="BS293" s="1292"/>
      <c r="BT293" s="1291"/>
      <c r="BU293" s="1293"/>
      <c r="BV293" s="1294"/>
      <c r="BW293" s="1295"/>
      <c r="BX293" s="1295"/>
      <c r="BY293" s="1295"/>
      <c r="BZ293" s="1291"/>
      <c r="CA293" s="1296"/>
      <c r="CB293" s="1296"/>
      <c r="CC293" s="1282"/>
      <c r="CD293" s="1298"/>
      <c r="CE293" s="1299"/>
    </row>
    <row r="294" spans="1:83" s="1283" customFormat="1" ht="20.100000000000001" customHeight="1">
      <c r="A294" s="1279"/>
      <c r="B294" s="1279"/>
      <c r="C294" s="1280"/>
      <c r="D294" s="1281"/>
      <c r="E294" s="1281"/>
      <c r="F294" s="1282"/>
      <c r="K294" s="1284"/>
      <c r="L294" s="1284"/>
      <c r="M294" s="1285"/>
      <c r="N294" s="1285"/>
      <c r="O294" s="1284"/>
      <c r="P294" s="1284"/>
      <c r="R294" s="1285"/>
      <c r="T294" s="1286"/>
      <c r="U294" s="1281"/>
      <c r="V294" s="1281"/>
      <c r="AG294" s="1287"/>
      <c r="AH294" s="1288"/>
      <c r="AI294" s="1281"/>
      <c r="AJ294" s="1281"/>
      <c r="AK294" s="1289"/>
      <c r="AL294" s="1286"/>
      <c r="AM294" s="1286"/>
      <c r="AN294" s="1286"/>
      <c r="AO294" s="1286"/>
      <c r="AP294" s="1286"/>
      <c r="AQ294" s="1286"/>
      <c r="AR294" s="1286"/>
      <c r="AS294" s="1286"/>
      <c r="AT294" s="1286"/>
      <c r="AU294" s="1286"/>
      <c r="AV294" s="1286"/>
      <c r="AW294" s="1286"/>
      <c r="AX294" s="1282"/>
      <c r="AY294" s="1286"/>
      <c r="AZ294" s="1282"/>
      <c r="BA294" s="1286"/>
      <c r="BB294" s="1286"/>
      <c r="BC294" s="1286"/>
      <c r="BD294" s="1286"/>
      <c r="BE294" s="1286"/>
      <c r="BF294" s="1286"/>
      <c r="BG294" s="1286"/>
      <c r="BH294" s="1286"/>
      <c r="BI294" s="1286"/>
      <c r="BJ294" s="1281"/>
      <c r="BK294" s="1286"/>
      <c r="BL294" s="1286"/>
      <c r="BM294" s="1281"/>
      <c r="BN294" s="1286"/>
      <c r="BO294" s="1286"/>
      <c r="BP294" s="1291"/>
      <c r="BQ294" s="1291"/>
      <c r="BR294" s="1291"/>
      <c r="BS294" s="1292"/>
      <c r="BT294" s="1291"/>
      <c r="BU294" s="1293"/>
      <c r="BV294" s="1294"/>
      <c r="BW294" s="1295"/>
      <c r="BX294" s="1295"/>
      <c r="BY294" s="1295"/>
      <c r="BZ294" s="1291"/>
      <c r="CA294" s="1296"/>
      <c r="CB294" s="1296"/>
      <c r="CC294" s="1282"/>
      <c r="CD294" s="1298"/>
      <c r="CE294" s="1299"/>
    </row>
    <row r="295" spans="1:83" s="1283" customFormat="1" ht="20.100000000000001" customHeight="1">
      <c r="A295" s="1279"/>
      <c r="B295" s="1279"/>
      <c r="C295" s="1280"/>
      <c r="D295" s="1281"/>
      <c r="E295" s="1281"/>
      <c r="F295" s="1282"/>
      <c r="K295" s="1284"/>
      <c r="L295" s="1284"/>
      <c r="M295" s="1285"/>
      <c r="N295" s="1285"/>
      <c r="O295" s="1284"/>
      <c r="P295" s="1284"/>
      <c r="R295" s="1285"/>
      <c r="T295" s="1286"/>
      <c r="U295" s="1281"/>
      <c r="V295" s="1281"/>
      <c r="AG295" s="1287"/>
      <c r="AH295" s="1288"/>
      <c r="AI295" s="1281"/>
      <c r="AJ295" s="1281"/>
      <c r="AK295" s="1289"/>
      <c r="AL295" s="1286"/>
      <c r="AM295" s="1286"/>
      <c r="AN295" s="1286"/>
      <c r="AO295" s="1286"/>
      <c r="AP295" s="1286"/>
      <c r="AQ295" s="1286"/>
      <c r="AR295" s="1286"/>
      <c r="AS295" s="1286"/>
      <c r="AT295" s="1286"/>
      <c r="AU295" s="1286"/>
      <c r="AV295" s="1286"/>
      <c r="AW295" s="1286"/>
      <c r="AX295" s="1282"/>
      <c r="AY295" s="1286"/>
      <c r="AZ295" s="1282"/>
      <c r="BA295" s="1286"/>
      <c r="BB295" s="1286"/>
      <c r="BC295" s="1286"/>
      <c r="BD295" s="1286"/>
      <c r="BE295" s="1286"/>
      <c r="BF295" s="1286"/>
      <c r="BG295" s="1286"/>
      <c r="BH295" s="1286"/>
      <c r="BI295" s="1286"/>
      <c r="BJ295" s="1281"/>
      <c r="BK295" s="1286"/>
      <c r="BL295" s="1286"/>
      <c r="BM295" s="1281"/>
      <c r="BN295" s="1286"/>
      <c r="BO295" s="1286"/>
      <c r="BP295" s="1291"/>
      <c r="BQ295" s="1291"/>
      <c r="BR295" s="1291"/>
      <c r="BS295" s="1292"/>
      <c r="BT295" s="1291"/>
      <c r="BU295" s="1293"/>
      <c r="BV295" s="1294"/>
      <c r="BW295" s="1295"/>
      <c r="BX295" s="1295"/>
      <c r="BY295" s="1295"/>
      <c r="BZ295" s="1291"/>
      <c r="CA295" s="1296"/>
      <c r="CB295" s="1296"/>
      <c r="CC295" s="1282"/>
      <c r="CD295" s="1298"/>
      <c r="CE295" s="1299"/>
    </row>
    <row r="296" spans="1:83" s="1283" customFormat="1" ht="20.100000000000001" customHeight="1">
      <c r="A296" s="1279"/>
      <c r="B296" s="1279"/>
      <c r="C296" s="1280"/>
      <c r="D296" s="1281"/>
      <c r="E296" s="1281"/>
      <c r="F296" s="1282"/>
      <c r="K296" s="1284"/>
      <c r="L296" s="1284"/>
      <c r="M296" s="1285"/>
      <c r="N296" s="1285"/>
      <c r="O296" s="1284"/>
      <c r="P296" s="1284"/>
      <c r="R296" s="1285"/>
      <c r="T296" s="1286"/>
      <c r="U296" s="1281"/>
      <c r="V296" s="1281"/>
      <c r="AG296" s="1287"/>
      <c r="AH296" s="1288"/>
      <c r="AI296" s="1281"/>
      <c r="AJ296" s="1281"/>
      <c r="AK296" s="1289"/>
      <c r="AL296" s="1286"/>
      <c r="AM296" s="1286"/>
      <c r="AN296" s="1286"/>
      <c r="AO296" s="1286"/>
      <c r="AP296" s="1286"/>
      <c r="AQ296" s="1286"/>
      <c r="AR296" s="1286"/>
      <c r="AS296" s="1286"/>
      <c r="AT296" s="1286"/>
      <c r="AU296" s="1286"/>
      <c r="AV296" s="1286"/>
      <c r="AW296" s="1286"/>
      <c r="AX296" s="1282"/>
      <c r="AY296" s="1286"/>
      <c r="AZ296" s="1282"/>
      <c r="BA296" s="1286"/>
      <c r="BB296" s="1286"/>
      <c r="BC296" s="1286"/>
      <c r="BD296" s="1286"/>
      <c r="BE296" s="1286"/>
      <c r="BF296" s="1286"/>
      <c r="BG296" s="1286"/>
      <c r="BH296" s="1286"/>
      <c r="BI296" s="1286"/>
      <c r="BJ296" s="1281"/>
      <c r="BK296" s="1286"/>
      <c r="BL296" s="1286"/>
      <c r="BM296" s="1281"/>
      <c r="BN296" s="1286"/>
      <c r="BO296" s="1286"/>
      <c r="BP296" s="1291"/>
      <c r="BQ296" s="1291"/>
      <c r="BR296" s="1291"/>
      <c r="BS296" s="1292"/>
      <c r="BT296" s="1291"/>
      <c r="BU296" s="1293"/>
      <c r="BV296" s="1294"/>
      <c r="BW296" s="1295"/>
      <c r="BX296" s="1295"/>
      <c r="BY296" s="1295"/>
      <c r="BZ296" s="1291"/>
      <c r="CA296" s="1296"/>
      <c r="CB296" s="1296"/>
      <c r="CC296" s="1282"/>
      <c r="CD296" s="1298"/>
      <c r="CE296" s="1299"/>
    </row>
    <row r="297" spans="1:83" s="1283" customFormat="1" ht="20.100000000000001" customHeight="1">
      <c r="A297" s="1279"/>
      <c r="B297" s="1279"/>
      <c r="C297" s="1280"/>
      <c r="D297" s="1281"/>
      <c r="E297" s="1281"/>
      <c r="F297" s="1282"/>
      <c r="K297" s="1284"/>
      <c r="L297" s="1284"/>
      <c r="M297" s="1285"/>
      <c r="N297" s="1285"/>
      <c r="O297" s="1284"/>
      <c r="P297" s="1284"/>
      <c r="R297" s="1285"/>
      <c r="T297" s="1286"/>
      <c r="U297" s="1281"/>
      <c r="V297" s="1281"/>
      <c r="AG297" s="1287"/>
      <c r="AH297" s="1288"/>
      <c r="AI297" s="1281"/>
      <c r="AJ297" s="1281"/>
      <c r="AK297" s="1289"/>
      <c r="AL297" s="1286"/>
      <c r="AM297" s="1286"/>
      <c r="AN297" s="1286"/>
      <c r="AO297" s="1286"/>
      <c r="AP297" s="1286"/>
      <c r="AQ297" s="1286"/>
      <c r="AR297" s="1286"/>
      <c r="AS297" s="1286"/>
      <c r="AT297" s="1286"/>
      <c r="AU297" s="1286"/>
      <c r="AV297" s="1286"/>
      <c r="AW297" s="1286"/>
      <c r="AX297" s="1282"/>
      <c r="AY297" s="1286"/>
      <c r="AZ297" s="1282"/>
      <c r="BA297" s="1286"/>
      <c r="BB297" s="1286"/>
      <c r="BC297" s="1286"/>
      <c r="BD297" s="1286"/>
      <c r="BE297" s="1286"/>
      <c r="BF297" s="1286"/>
      <c r="BG297" s="1286"/>
      <c r="BH297" s="1286"/>
      <c r="BI297" s="1286"/>
      <c r="BJ297" s="1281"/>
      <c r="BK297" s="1286"/>
      <c r="BL297" s="1286"/>
      <c r="BM297" s="1281"/>
      <c r="BN297" s="1286"/>
      <c r="BO297" s="1286"/>
      <c r="BP297" s="1291"/>
      <c r="BQ297" s="1291"/>
      <c r="BR297" s="1291"/>
      <c r="BS297" s="1292"/>
      <c r="BT297" s="1291"/>
      <c r="BU297" s="1293"/>
      <c r="BV297" s="1294"/>
      <c r="BW297" s="1295"/>
      <c r="BX297" s="1295"/>
      <c r="BY297" s="1295"/>
      <c r="BZ297" s="1291"/>
      <c r="CA297" s="1296"/>
      <c r="CB297" s="1296"/>
      <c r="CC297" s="1282"/>
      <c r="CD297" s="1298"/>
      <c r="CE297" s="1299"/>
    </row>
    <row r="298" spans="1:83" s="1283" customFormat="1" ht="20.100000000000001" customHeight="1">
      <c r="A298" s="1279"/>
      <c r="B298" s="1279"/>
      <c r="C298" s="1280"/>
      <c r="D298" s="1281"/>
      <c r="E298" s="1281"/>
      <c r="F298" s="1282"/>
      <c r="K298" s="1284"/>
      <c r="L298" s="1284"/>
      <c r="M298" s="1285"/>
      <c r="N298" s="1285"/>
      <c r="O298" s="1284"/>
      <c r="P298" s="1284"/>
      <c r="R298" s="1285"/>
      <c r="T298" s="1286"/>
      <c r="U298" s="1281"/>
      <c r="V298" s="1281"/>
      <c r="AG298" s="1287"/>
      <c r="AH298" s="1288"/>
      <c r="AI298" s="1281"/>
      <c r="AJ298" s="1281"/>
      <c r="AK298" s="1289"/>
      <c r="AL298" s="1286"/>
      <c r="AM298" s="1286"/>
      <c r="AN298" s="1286"/>
      <c r="AO298" s="1286"/>
      <c r="AP298" s="1286"/>
      <c r="AQ298" s="1286"/>
      <c r="AR298" s="1286"/>
      <c r="AS298" s="1286"/>
      <c r="AT298" s="1286"/>
      <c r="AU298" s="1286"/>
      <c r="AV298" s="1286"/>
      <c r="AW298" s="1286"/>
      <c r="AX298" s="1282"/>
      <c r="AY298" s="1286"/>
      <c r="AZ298" s="1282"/>
      <c r="BA298" s="1286"/>
      <c r="BB298" s="1286"/>
      <c r="BC298" s="1286"/>
      <c r="BD298" s="1286"/>
      <c r="BE298" s="1286"/>
      <c r="BF298" s="1286"/>
      <c r="BG298" s="1286"/>
      <c r="BH298" s="1286"/>
      <c r="BI298" s="1286"/>
      <c r="BJ298" s="1281"/>
      <c r="BK298" s="1286"/>
      <c r="BL298" s="1286"/>
      <c r="BM298" s="1281"/>
      <c r="BN298" s="1286"/>
      <c r="BO298" s="1286"/>
      <c r="BP298" s="1291"/>
      <c r="BQ298" s="1291"/>
      <c r="BR298" s="1291"/>
      <c r="BS298" s="1292"/>
      <c r="BT298" s="1291"/>
      <c r="BU298" s="1293"/>
      <c r="BV298" s="1294"/>
      <c r="BW298" s="1295"/>
      <c r="BX298" s="1295"/>
      <c r="BY298" s="1295"/>
      <c r="BZ298" s="1291"/>
      <c r="CA298" s="1296"/>
      <c r="CB298" s="1296"/>
      <c r="CC298" s="1282"/>
      <c r="CD298" s="1298"/>
      <c r="CE298" s="1299"/>
    </row>
    <row r="299" spans="1:83" s="1283" customFormat="1" ht="20.100000000000001" customHeight="1">
      <c r="A299" s="1279"/>
      <c r="B299" s="1279"/>
      <c r="C299" s="1280"/>
      <c r="D299" s="1281"/>
      <c r="E299" s="1281"/>
      <c r="F299" s="1282"/>
      <c r="K299" s="1284"/>
      <c r="L299" s="1284"/>
      <c r="M299" s="1285"/>
      <c r="N299" s="1285"/>
      <c r="O299" s="1284"/>
      <c r="P299" s="1284"/>
      <c r="R299" s="1285"/>
      <c r="T299" s="1286"/>
      <c r="U299" s="1281"/>
      <c r="V299" s="1281"/>
      <c r="AG299" s="1287"/>
      <c r="AH299" s="1288"/>
      <c r="AI299" s="1281"/>
      <c r="AJ299" s="1281"/>
      <c r="AK299" s="1289"/>
      <c r="AL299" s="1286"/>
      <c r="AM299" s="1286"/>
      <c r="AN299" s="1286"/>
      <c r="AO299" s="1286"/>
      <c r="AP299" s="1286"/>
      <c r="AQ299" s="1286"/>
      <c r="AR299" s="1286"/>
      <c r="AS299" s="1286"/>
      <c r="AT299" s="1286"/>
      <c r="AU299" s="1286"/>
      <c r="AV299" s="1286"/>
      <c r="AW299" s="1286"/>
      <c r="AX299" s="1282"/>
      <c r="AY299" s="1286"/>
      <c r="AZ299" s="1282"/>
      <c r="BA299" s="1286"/>
      <c r="BB299" s="1286"/>
      <c r="BC299" s="1286"/>
      <c r="BD299" s="1286"/>
      <c r="BE299" s="1286"/>
      <c r="BF299" s="1286"/>
      <c r="BG299" s="1286"/>
      <c r="BH299" s="1286"/>
      <c r="BI299" s="1286"/>
      <c r="BJ299" s="1281"/>
      <c r="BK299" s="1286"/>
      <c r="BL299" s="1286"/>
      <c r="BM299" s="1281"/>
      <c r="BN299" s="1286"/>
      <c r="BO299" s="1286"/>
      <c r="BP299" s="1291"/>
      <c r="BQ299" s="1291"/>
      <c r="BR299" s="1291"/>
      <c r="BS299" s="1292"/>
      <c r="BT299" s="1291"/>
      <c r="BU299" s="1293"/>
      <c r="BV299" s="1294"/>
      <c r="BW299" s="1295"/>
      <c r="BX299" s="1295"/>
      <c r="BY299" s="1295"/>
      <c r="BZ299" s="1291"/>
      <c r="CA299" s="1296"/>
      <c r="CB299" s="1296"/>
      <c r="CC299" s="1282"/>
      <c r="CD299" s="1298"/>
      <c r="CE299" s="1299"/>
    </row>
    <row r="300" spans="1:83" s="1283" customFormat="1" ht="20.100000000000001" customHeight="1">
      <c r="A300" s="1279"/>
      <c r="B300" s="1279"/>
      <c r="C300" s="1280"/>
      <c r="D300" s="1281"/>
      <c r="E300" s="1281"/>
      <c r="F300" s="1282"/>
      <c r="K300" s="1284"/>
      <c r="L300" s="1284"/>
      <c r="M300" s="1285"/>
      <c r="N300" s="1285"/>
      <c r="O300" s="1284"/>
      <c r="P300" s="1284"/>
      <c r="R300" s="1285"/>
      <c r="T300" s="1286"/>
      <c r="U300" s="1281"/>
      <c r="V300" s="1281"/>
      <c r="AG300" s="1287"/>
      <c r="AH300" s="1288"/>
      <c r="AI300" s="1281"/>
      <c r="AJ300" s="1281"/>
      <c r="AK300" s="1289"/>
      <c r="AL300" s="1286"/>
      <c r="AM300" s="1286"/>
      <c r="AN300" s="1286"/>
      <c r="AO300" s="1286"/>
      <c r="AP300" s="1286"/>
      <c r="AQ300" s="1286"/>
      <c r="AR300" s="1286"/>
      <c r="AS300" s="1286"/>
      <c r="AT300" s="1286"/>
      <c r="AU300" s="1286"/>
      <c r="AV300" s="1286"/>
      <c r="AW300" s="1286"/>
      <c r="AX300" s="1282"/>
      <c r="AY300" s="1286"/>
      <c r="AZ300" s="1282"/>
      <c r="BA300" s="1286"/>
      <c r="BB300" s="1286"/>
      <c r="BC300" s="1286"/>
      <c r="BD300" s="1286"/>
      <c r="BE300" s="1286"/>
      <c r="BF300" s="1286"/>
      <c r="BG300" s="1286"/>
      <c r="BH300" s="1286"/>
      <c r="BI300" s="1286"/>
      <c r="BJ300" s="1281"/>
      <c r="BK300" s="1286"/>
      <c r="BL300" s="1286"/>
      <c r="BM300" s="1281"/>
      <c r="BN300" s="1286"/>
      <c r="BO300" s="1286"/>
      <c r="BP300" s="1291"/>
      <c r="BQ300" s="1291"/>
      <c r="BR300" s="1291"/>
      <c r="BS300" s="1292"/>
      <c r="BT300" s="1291"/>
      <c r="BU300" s="1293"/>
      <c r="BV300" s="1294"/>
      <c r="BW300" s="1295"/>
      <c r="BX300" s="1295"/>
      <c r="BY300" s="1295"/>
      <c r="BZ300" s="1291"/>
      <c r="CA300" s="1296"/>
      <c r="CB300" s="1296"/>
      <c r="CC300" s="1282"/>
      <c r="CD300" s="1298"/>
      <c r="CE300" s="1299"/>
    </row>
    <row r="301" spans="1:83" s="1283" customFormat="1" ht="20.100000000000001" customHeight="1">
      <c r="A301" s="1279"/>
      <c r="B301" s="1279"/>
      <c r="C301" s="1280"/>
      <c r="D301" s="1281"/>
      <c r="E301" s="1281"/>
      <c r="F301" s="1282"/>
      <c r="K301" s="1284"/>
      <c r="L301" s="1284"/>
      <c r="M301" s="1285"/>
      <c r="N301" s="1285"/>
      <c r="O301" s="1284"/>
      <c r="P301" s="1284"/>
      <c r="R301" s="1285"/>
      <c r="T301" s="1286"/>
      <c r="U301" s="1281"/>
      <c r="V301" s="1281"/>
      <c r="AG301" s="1287"/>
      <c r="AH301" s="1288"/>
      <c r="AI301" s="1281"/>
      <c r="AJ301" s="1281"/>
      <c r="AK301" s="1289"/>
      <c r="AL301" s="1286"/>
      <c r="AM301" s="1286"/>
      <c r="AN301" s="1286"/>
      <c r="AO301" s="1286"/>
      <c r="AP301" s="1286"/>
      <c r="AQ301" s="1286"/>
      <c r="AR301" s="1286"/>
      <c r="AS301" s="1286"/>
      <c r="AT301" s="1286"/>
      <c r="AU301" s="1286"/>
      <c r="AV301" s="1286"/>
      <c r="AW301" s="1286"/>
      <c r="AX301" s="1282"/>
      <c r="AY301" s="1286"/>
      <c r="AZ301" s="1282"/>
      <c r="BA301" s="1286"/>
      <c r="BB301" s="1286"/>
      <c r="BC301" s="1286"/>
      <c r="BD301" s="1286"/>
      <c r="BE301" s="1286"/>
      <c r="BF301" s="1286"/>
      <c r="BG301" s="1286"/>
      <c r="BH301" s="1286"/>
      <c r="BI301" s="1286"/>
      <c r="BJ301" s="1281"/>
      <c r="BK301" s="1286"/>
      <c r="BL301" s="1286"/>
      <c r="BM301" s="1281"/>
      <c r="BN301" s="1286"/>
      <c r="BO301" s="1286"/>
      <c r="BP301" s="1291"/>
      <c r="BQ301" s="1291"/>
      <c r="BR301" s="1291"/>
      <c r="BS301" s="1292"/>
      <c r="BT301" s="1291"/>
      <c r="BU301" s="1293"/>
      <c r="BV301" s="1294"/>
      <c r="BW301" s="1295"/>
      <c r="BX301" s="1295"/>
      <c r="BY301" s="1295"/>
      <c r="BZ301" s="1291"/>
      <c r="CA301" s="1296"/>
      <c r="CB301" s="1296"/>
      <c r="CC301" s="1282"/>
      <c r="CD301" s="1298"/>
      <c r="CE301" s="1299"/>
    </row>
    <row r="302" spans="1:83" s="1283" customFormat="1" ht="20.100000000000001" customHeight="1">
      <c r="A302" s="1279"/>
      <c r="B302" s="1279"/>
      <c r="C302" s="1280"/>
      <c r="D302" s="1281"/>
      <c r="E302" s="1281"/>
      <c r="F302" s="1282"/>
      <c r="K302" s="1284"/>
      <c r="L302" s="1284"/>
      <c r="M302" s="1285"/>
      <c r="N302" s="1285"/>
      <c r="O302" s="1284"/>
      <c r="P302" s="1284"/>
      <c r="R302" s="1285"/>
      <c r="T302" s="1286"/>
      <c r="U302" s="1281"/>
      <c r="V302" s="1281"/>
      <c r="AG302" s="1287"/>
      <c r="AH302" s="1288"/>
      <c r="AI302" s="1281"/>
      <c r="AJ302" s="1281"/>
      <c r="AK302" s="1289"/>
      <c r="AL302" s="1286"/>
      <c r="AM302" s="1286"/>
      <c r="AN302" s="1286"/>
      <c r="AO302" s="1286"/>
      <c r="AP302" s="1286"/>
      <c r="AQ302" s="1286"/>
      <c r="AR302" s="1286"/>
      <c r="AS302" s="1286"/>
      <c r="AT302" s="1286"/>
      <c r="AU302" s="1286"/>
      <c r="AV302" s="1286"/>
      <c r="AW302" s="1286"/>
      <c r="AX302" s="1282"/>
      <c r="AY302" s="1286"/>
      <c r="AZ302" s="1282"/>
      <c r="BA302" s="1286"/>
      <c r="BB302" s="1286"/>
      <c r="BC302" s="1286"/>
      <c r="BD302" s="1286"/>
      <c r="BE302" s="1286"/>
      <c r="BF302" s="1286"/>
      <c r="BG302" s="1286"/>
      <c r="BH302" s="1286"/>
      <c r="BI302" s="1286"/>
      <c r="BJ302" s="1281"/>
      <c r="BK302" s="1286"/>
      <c r="BL302" s="1286"/>
      <c r="BM302" s="1281"/>
      <c r="BN302" s="1286"/>
      <c r="BO302" s="1286"/>
      <c r="BP302" s="1291"/>
      <c r="BQ302" s="1291"/>
      <c r="BR302" s="1291"/>
      <c r="BS302" s="1292"/>
      <c r="BT302" s="1291"/>
      <c r="BU302" s="1293"/>
      <c r="BV302" s="1294"/>
      <c r="BW302" s="1295"/>
      <c r="BX302" s="1295"/>
      <c r="BY302" s="1295"/>
      <c r="BZ302" s="1291"/>
      <c r="CA302" s="1296"/>
      <c r="CB302" s="1296"/>
      <c r="CC302" s="1282"/>
      <c r="CD302" s="1298"/>
      <c r="CE302" s="1299"/>
    </row>
    <row r="303" spans="1:83" s="1283" customFormat="1" ht="20.100000000000001" customHeight="1">
      <c r="A303" s="1279"/>
      <c r="B303" s="1279"/>
      <c r="C303" s="1280"/>
      <c r="D303" s="1281"/>
      <c r="E303" s="1281"/>
      <c r="F303" s="1282"/>
      <c r="K303" s="1284"/>
      <c r="L303" s="1284"/>
      <c r="M303" s="1285"/>
      <c r="N303" s="1285"/>
      <c r="O303" s="1284"/>
      <c r="P303" s="1284"/>
      <c r="R303" s="1285"/>
      <c r="T303" s="1286"/>
      <c r="U303" s="1281"/>
      <c r="V303" s="1281"/>
      <c r="AG303" s="1287"/>
      <c r="AH303" s="1288"/>
      <c r="AI303" s="1281"/>
      <c r="AJ303" s="1281"/>
      <c r="AK303" s="1289"/>
      <c r="AL303" s="1286"/>
      <c r="AM303" s="1286"/>
      <c r="AN303" s="1286"/>
      <c r="AO303" s="1286"/>
      <c r="AP303" s="1286"/>
      <c r="AQ303" s="1286"/>
      <c r="AR303" s="1286"/>
      <c r="AS303" s="1286"/>
      <c r="AT303" s="1286"/>
      <c r="AU303" s="1286"/>
      <c r="AV303" s="1286"/>
      <c r="AW303" s="1286"/>
      <c r="AX303" s="1282"/>
      <c r="AY303" s="1286"/>
      <c r="AZ303" s="1282"/>
      <c r="BA303" s="1286"/>
      <c r="BB303" s="1286"/>
      <c r="BC303" s="1286"/>
      <c r="BD303" s="1286"/>
      <c r="BE303" s="1286"/>
      <c r="BF303" s="1286"/>
      <c r="BG303" s="1286"/>
      <c r="BH303" s="1286"/>
      <c r="BI303" s="1286"/>
      <c r="BJ303" s="1281"/>
      <c r="BK303" s="1286"/>
      <c r="BL303" s="1286"/>
      <c r="BM303" s="1281"/>
      <c r="BN303" s="1286"/>
      <c r="BO303" s="1286"/>
      <c r="BP303" s="1291"/>
      <c r="BQ303" s="1291"/>
      <c r="BR303" s="1291"/>
      <c r="BS303" s="1292"/>
      <c r="BT303" s="1291"/>
      <c r="BU303" s="1293"/>
      <c r="BV303" s="1294"/>
      <c r="BW303" s="1295"/>
      <c r="BX303" s="1295"/>
      <c r="BY303" s="1295"/>
      <c r="BZ303" s="1291"/>
      <c r="CA303" s="1296"/>
      <c r="CB303" s="1296"/>
      <c r="CC303" s="1282"/>
      <c r="CD303" s="1298"/>
      <c r="CE303" s="1299"/>
    </row>
    <row r="304" spans="1:83" s="1283" customFormat="1" ht="20.100000000000001" customHeight="1">
      <c r="A304" s="1279"/>
      <c r="B304" s="1279"/>
      <c r="C304" s="1280"/>
      <c r="D304" s="1281"/>
      <c r="E304" s="1281"/>
      <c r="F304" s="1282"/>
      <c r="K304" s="1284"/>
      <c r="L304" s="1284"/>
      <c r="M304" s="1285"/>
      <c r="N304" s="1285"/>
      <c r="O304" s="1284"/>
      <c r="P304" s="1284"/>
      <c r="R304" s="1285"/>
      <c r="T304" s="1286"/>
      <c r="U304" s="1281"/>
      <c r="V304" s="1281"/>
      <c r="AG304" s="1287"/>
      <c r="AH304" s="1288"/>
      <c r="AI304" s="1281"/>
      <c r="AJ304" s="1281"/>
      <c r="AK304" s="1289"/>
      <c r="AL304" s="1286"/>
      <c r="AM304" s="1286"/>
      <c r="AN304" s="1286"/>
      <c r="AO304" s="1286"/>
      <c r="AP304" s="1286"/>
      <c r="AQ304" s="1286"/>
      <c r="AR304" s="1286"/>
      <c r="AS304" s="1286"/>
      <c r="AT304" s="1286"/>
      <c r="AU304" s="1286"/>
      <c r="AV304" s="1286"/>
      <c r="AW304" s="1286"/>
      <c r="AX304" s="1282"/>
      <c r="AY304" s="1286"/>
      <c r="AZ304" s="1282"/>
      <c r="BA304" s="1286"/>
      <c r="BB304" s="1286"/>
      <c r="BC304" s="1286"/>
      <c r="BD304" s="1286"/>
      <c r="BE304" s="1286"/>
      <c r="BF304" s="1286"/>
      <c r="BG304" s="1286"/>
      <c r="BH304" s="1286"/>
      <c r="BI304" s="1286"/>
      <c r="BJ304" s="1281"/>
      <c r="BK304" s="1286"/>
      <c r="BL304" s="1286"/>
      <c r="BM304" s="1281"/>
      <c r="BN304" s="1286"/>
      <c r="BO304" s="1286"/>
      <c r="BP304" s="1291"/>
      <c r="BQ304" s="1291"/>
      <c r="BR304" s="1291"/>
      <c r="BS304" s="1292"/>
      <c r="BT304" s="1291"/>
      <c r="BU304" s="1293"/>
      <c r="BV304" s="1294"/>
      <c r="BW304" s="1295"/>
      <c r="BX304" s="1295"/>
      <c r="BY304" s="1295"/>
      <c r="BZ304" s="1291"/>
      <c r="CA304" s="1296"/>
      <c r="CB304" s="1296"/>
      <c r="CC304" s="1282"/>
      <c r="CD304" s="1298"/>
      <c r="CE304" s="1299"/>
    </row>
    <row r="305" spans="1:83" s="1283" customFormat="1" ht="20.100000000000001" customHeight="1">
      <c r="A305" s="1279"/>
      <c r="B305" s="1279"/>
      <c r="C305" s="1280"/>
      <c r="D305" s="1281"/>
      <c r="E305" s="1281"/>
      <c r="F305" s="1282"/>
      <c r="K305" s="1284"/>
      <c r="L305" s="1284"/>
      <c r="M305" s="1285"/>
      <c r="N305" s="1285"/>
      <c r="O305" s="1284"/>
      <c r="P305" s="1284"/>
      <c r="R305" s="1285"/>
      <c r="T305" s="1286"/>
      <c r="U305" s="1281"/>
      <c r="V305" s="1281"/>
      <c r="AG305" s="1287"/>
      <c r="AH305" s="1288"/>
      <c r="AI305" s="1281"/>
      <c r="AJ305" s="1281"/>
      <c r="AK305" s="1289"/>
      <c r="AL305" s="1286"/>
      <c r="AM305" s="1286"/>
      <c r="AN305" s="1286"/>
      <c r="AO305" s="1286"/>
      <c r="AP305" s="1286"/>
      <c r="AQ305" s="1286"/>
      <c r="AR305" s="1286"/>
      <c r="AS305" s="1286"/>
      <c r="AT305" s="1286"/>
      <c r="AU305" s="1286"/>
      <c r="AV305" s="1286"/>
      <c r="AW305" s="1286"/>
      <c r="AX305" s="1282"/>
      <c r="AY305" s="1286"/>
      <c r="AZ305" s="1282"/>
      <c r="BA305" s="1286"/>
      <c r="BB305" s="1286"/>
      <c r="BC305" s="1286"/>
      <c r="BD305" s="1286"/>
      <c r="BE305" s="1286"/>
      <c r="BF305" s="1286"/>
      <c r="BG305" s="1286"/>
      <c r="BH305" s="1286"/>
      <c r="BI305" s="1286"/>
      <c r="BJ305" s="1281"/>
      <c r="BK305" s="1286"/>
      <c r="BL305" s="1286"/>
      <c r="BM305" s="1281"/>
      <c r="BN305" s="1286"/>
      <c r="BO305" s="1286"/>
      <c r="BP305" s="1291"/>
      <c r="BQ305" s="1291"/>
      <c r="BR305" s="1291"/>
      <c r="BS305" s="1292"/>
      <c r="BT305" s="1291"/>
      <c r="BU305" s="1293"/>
      <c r="BV305" s="1294"/>
      <c r="BW305" s="1295"/>
      <c r="BX305" s="1295"/>
      <c r="BY305" s="1295"/>
      <c r="BZ305" s="1291"/>
      <c r="CA305" s="1296"/>
      <c r="CB305" s="1296"/>
      <c r="CC305" s="1282"/>
      <c r="CD305" s="1298"/>
      <c r="CE305" s="1299"/>
    </row>
    <row r="306" spans="1:83" s="1283" customFormat="1" ht="20.100000000000001" customHeight="1">
      <c r="A306" s="1279"/>
      <c r="B306" s="1279"/>
      <c r="C306" s="1280"/>
      <c r="D306" s="1281"/>
      <c r="E306" s="1281"/>
      <c r="F306" s="1282"/>
      <c r="K306" s="1284"/>
      <c r="L306" s="1284"/>
      <c r="M306" s="1285"/>
      <c r="N306" s="1285"/>
      <c r="O306" s="1284"/>
      <c r="P306" s="1284"/>
      <c r="R306" s="1285"/>
      <c r="T306" s="1286"/>
      <c r="U306" s="1281"/>
      <c r="V306" s="1281"/>
      <c r="AG306" s="1287"/>
      <c r="AH306" s="1288"/>
      <c r="AI306" s="1281"/>
      <c r="AJ306" s="1281"/>
      <c r="AK306" s="1289"/>
      <c r="AL306" s="1286"/>
      <c r="AM306" s="1286"/>
      <c r="AN306" s="1286"/>
      <c r="AO306" s="1286"/>
      <c r="AP306" s="1286"/>
      <c r="AQ306" s="1286"/>
      <c r="AR306" s="1286"/>
      <c r="AS306" s="1286"/>
      <c r="AT306" s="1286"/>
      <c r="AU306" s="1286"/>
      <c r="AV306" s="1286"/>
      <c r="AW306" s="1286"/>
      <c r="AX306" s="1282"/>
      <c r="AY306" s="1286"/>
      <c r="AZ306" s="1282"/>
      <c r="BA306" s="1286"/>
      <c r="BB306" s="1286"/>
      <c r="BC306" s="1286"/>
      <c r="BD306" s="1286"/>
      <c r="BE306" s="1286"/>
      <c r="BF306" s="1286"/>
      <c r="BG306" s="1286"/>
      <c r="BH306" s="1286"/>
      <c r="BI306" s="1286"/>
      <c r="BJ306" s="1281"/>
      <c r="BK306" s="1286"/>
      <c r="BL306" s="1286"/>
      <c r="BM306" s="1281"/>
      <c r="BN306" s="1286"/>
      <c r="BO306" s="1286"/>
      <c r="BP306" s="1291"/>
      <c r="BQ306" s="1291"/>
      <c r="BR306" s="1291"/>
      <c r="BS306" s="1292"/>
      <c r="BT306" s="1291"/>
      <c r="BU306" s="1293"/>
      <c r="BV306" s="1294"/>
      <c r="BW306" s="1295"/>
      <c r="BX306" s="1295"/>
      <c r="BY306" s="1295"/>
      <c r="BZ306" s="1291"/>
      <c r="CA306" s="1296"/>
      <c r="CB306" s="1296"/>
      <c r="CC306" s="1282"/>
      <c r="CD306" s="1298"/>
      <c r="CE306" s="1299"/>
    </row>
    <row r="307" spans="1:83" s="1283" customFormat="1" ht="20.100000000000001" customHeight="1">
      <c r="A307" s="1279"/>
      <c r="B307" s="1279"/>
      <c r="C307" s="1280"/>
      <c r="D307" s="1281"/>
      <c r="E307" s="1281"/>
      <c r="F307" s="1282"/>
      <c r="K307" s="1284"/>
      <c r="L307" s="1284"/>
      <c r="M307" s="1285"/>
      <c r="N307" s="1285"/>
      <c r="O307" s="1284"/>
      <c r="P307" s="1284"/>
      <c r="R307" s="1285"/>
      <c r="T307" s="1286"/>
      <c r="U307" s="1281"/>
      <c r="V307" s="1281"/>
      <c r="AG307" s="1287"/>
      <c r="AH307" s="1288"/>
      <c r="AI307" s="1281"/>
      <c r="AJ307" s="1281"/>
      <c r="AK307" s="1289"/>
      <c r="AL307" s="1286"/>
      <c r="AM307" s="1286"/>
      <c r="AN307" s="1286"/>
      <c r="AO307" s="1286"/>
      <c r="AP307" s="1286"/>
      <c r="AQ307" s="1286"/>
      <c r="AR307" s="1286"/>
      <c r="AS307" s="1286"/>
      <c r="AT307" s="1286"/>
      <c r="AU307" s="1286"/>
      <c r="AV307" s="1286"/>
      <c r="AW307" s="1286"/>
      <c r="AX307" s="1282"/>
      <c r="AY307" s="1286"/>
      <c r="AZ307" s="1282"/>
      <c r="BA307" s="1286"/>
      <c r="BB307" s="1286"/>
      <c r="BC307" s="1286"/>
      <c r="BD307" s="1286"/>
      <c r="BE307" s="1286"/>
      <c r="BF307" s="1286"/>
      <c r="BG307" s="1286"/>
      <c r="BH307" s="1286"/>
      <c r="BI307" s="1286"/>
      <c r="BJ307" s="1281"/>
      <c r="BK307" s="1286"/>
      <c r="BL307" s="1286"/>
      <c r="BM307" s="1281"/>
      <c r="BN307" s="1286"/>
      <c r="BO307" s="1286"/>
      <c r="BP307" s="1291"/>
      <c r="BQ307" s="1291"/>
      <c r="BR307" s="1291"/>
      <c r="BS307" s="1292"/>
      <c r="BT307" s="1291"/>
      <c r="BU307" s="1293"/>
      <c r="BV307" s="1294"/>
      <c r="BW307" s="1295"/>
      <c r="BX307" s="1295"/>
      <c r="BY307" s="1295"/>
      <c r="BZ307" s="1291"/>
      <c r="CA307" s="1296"/>
      <c r="CB307" s="1296"/>
      <c r="CC307" s="1282"/>
      <c r="CD307" s="1298"/>
      <c r="CE307" s="1299"/>
    </row>
    <row r="308" spans="1:83" s="1283" customFormat="1" ht="20.100000000000001" customHeight="1">
      <c r="A308" s="1279"/>
      <c r="B308" s="1279"/>
      <c r="C308" s="1280"/>
      <c r="D308" s="1281"/>
      <c r="E308" s="1281"/>
      <c r="F308" s="1282"/>
      <c r="K308" s="1284"/>
      <c r="L308" s="1284"/>
      <c r="M308" s="1285"/>
      <c r="N308" s="1285"/>
      <c r="O308" s="1284"/>
      <c r="P308" s="1284"/>
      <c r="R308" s="1285"/>
      <c r="T308" s="1286"/>
      <c r="U308" s="1281"/>
      <c r="V308" s="1281"/>
      <c r="AG308" s="1287"/>
      <c r="AH308" s="1288"/>
      <c r="AI308" s="1281"/>
      <c r="AJ308" s="1281"/>
      <c r="AK308" s="1289"/>
      <c r="AL308" s="1286"/>
      <c r="AM308" s="1286"/>
      <c r="AN308" s="1286"/>
      <c r="AO308" s="1286"/>
      <c r="AP308" s="1286"/>
      <c r="AQ308" s="1286"/>
      <c r="AR308" s="1286"/>
      <c r="AS308" s="1286"/>
      <c r="AT308" s="1286"/>
      <c r="AU308" s="1286"/>
      <c r="AV308" s="1286"/>
      <c r="AW308" s="1286"/>
      <c r="AX308" s="1282"/>
      <c r="AY308" s="1286"/>
      <c r="AZ308" s="1282"/>
      <c r="BA308" s="1286"/>
      <c r="BB308" s="1286"/>
      <c r="BC308" s="1286"/>
      <c r="BD308" s="1286"/>
      <c r="BE308" s="1286"/>
      <c r="BF308" s="1286"/>
      <c r="BG308" s="1286"/>
      <c r="BH308" s="1286"/>
      <c r="BI308" s="1286"/>
      <c r="BJ308" s="1281"/>
      <c r="BK308" s="1286"/>
      <c r="BL308" s="1286"/>
      <c r="BM308" s="1281"/>
      <c r="BN308" s="1286"/>
      <c r="BO308" s="1286"/>
      <c r="BP308" s="1291"/>
      <c r="BQ308" s="1291"/>
      <c r="BR308" s="1291"/>
      <c r="BS308" s="1292"/>
      <c r="BT308" s="1291"/>
      <c r="BU308" s="1293"/>
      <c r="BV308" s="1294"/>
      <c r="BW308" s="1295"/>
      <c r="BX308" s="1295"/>
      <c r="BY308" s="1295"/>
      <c r="BZ308" s="1291"/>
      <c r="CA308" s="1296"/>
      <c r="CB308" s="1296"/>
      <c r="CC308" s="1282"/>
      <c r="CD308" s="1298"/>
      <c r="CE308" s="1299"/>
    </row>
    <row r="309" spans="1:83" s="1283" customFormat="1" ht="20.100000000000001" customHeight="1">
      <c r="A309" s="1279"/>
      <c r="B309" s="1279"/>
      <c r="C309" s="1280"/>
      <c r="D309" s="1281"/>
      <c r="E309" s="1281"/>
      <c r="F309" s="1282"/>
      <c r="K309" s="1284"/>
      <c r="L309" s="1284"/>
      <c r="M309" s="1285"/>
      <c r="N309" s="1285"/>
      <c r="O309" s="1284"/>
      <c r="P309" s="1284"/>
      <c r="R309" s="1285"/>
      <c r="T309" s="1286"/>
      <c r="U309" s="1281"/>
      <c r="V309" s="1281"/>
      <c r="AG309" s="1287"/>
      <c r="AH309" s="1288"/>
      <c r="AI309" s="1281"/>
      <c r="AJ309" s="1281"/>
      <c r="AK309" s="1289"/>
      <c r="AL309" s="1286"/>
      <c r="AM309" s="1286"/>
      <c r="AN309" s="1286"/>
      <c r="AO309" s="1286"/>
      <c r="AP309" s="1286"/>
      <c r="AQ309" s="1286"/>
      <c r="AR309" s="1286"/>
      <c r="AS309" s="1286"/>
      <c r="AT309" s="1286"/>
      <c r="AU309" s="1286"/>
      <c r="AV309" s="1286"/>
      <c r="AW309" s="1286"/>
      <c r="AX309" s="1282"/>
      <c r="AY309" s="1286"/>
      <c r="AZ309" s="1282"/>
      <c r="BA309" s="1286"/>
      <c r="BB309" s="1286"/>
      <c r="BC309" s="1286"/>
      <c r="BD309" s="1286"/>
      <c r="BE309" s="1286"/>
      <c r="BF309" s="1286"/>
      <c r="BG309" s="1286"/>
      <c r="BH309" s="1286"/>
      <c r="BI309" s="1286"/>
      <c r="BJ309" s="1281"/>
      <c r="BK309" s="1286"/>
      <c r="BL309" s="1286"/>
      <c r="BM309" s="1281"/>
      <c r="BN309" s="1286"/>
      <c r="BO309" s="1286"/>
      <c r="BP309" s="1291"/>
      <c r="BQ309" s="1291"/>
      <c r="BR309" s="1291"/>
      <c r="BS309" s="1292"/>
      <c r="BT309" s="1291"/>
      <c r="BU309" s="1293"/>
      <c r="BV309" s="1294"/>
      <c r="BW309" s="1295"/>
      <c r="BX309" s="1295"/>
      <c r="BY309" s="1295"/>
      <c r="BZ309" s="1291"/>
      <c r="CA309" s="1296"/>
      <c r="CB309" s="1296"/>
      <c r="CC309" s="1282"/>
      <c r="CD309" s="1298"/>
      <c r="CE309" s="1299"/>
    </row>
    <row r="310" spans="1:83" s="1283" customFormat="1" ht="20.100000000000001" customHeight="1">
      <c r="A310" s="1279"/>
      <c r="B310" s="1279"/>
      <c r="C310" s="1280"/>
      <c r="D310" s="1281"/>
      <c r="E310" s="1281"/>
      <c r="F310" s="1282"/>
      <c r="K310" s="1284"/>
      <c r="L310" s="1284"/>
      <c r="M310" s="1285"/>
      <c r="N310" s="1285"/>
      <c r="O310" s="1284"/>
      <c r="P310" s="1284"/>
      <c r="R310" s="1285"/>
      <c r="T310" s="1286"/>
      <c r="U310" s="1281"/>
      <c r="V310" s="1281"/>
      <c r="AG310" s="1287"/>
      <c r="AH310" s="1288"/>
      <c r="AI310" s="1281"/>
      <c r="AJ310" s="1281"/>
      <c r="AK310" s="1289"/>
      <c r="AL310" s="1286"/>
      <c r="AM310" s="1286"/>
      <c r="AN310" s="1286"/>
      <c r="AO310" s="1286"/>
      <c r="AP310" s="1286"/>
      <c r="AQ310" s="1286"/>
      <c r="AR310" s="1286"/>
      <c r="AS310" s="1286"/>
      <c r="AT310" s="1286"/>
      <c r="AU310" s="1286"/>
      <c r="AV310" s="1286"/>
      <c r="AW310" s="1286"/>
      <c r="AX310" s="1282"/>
      <c r="AY310" s="1286"/>
      <c r="AZ310" s="1282"/>
      <c r="BA310" s="1286"/>
      <c r="BB310" s="1286"/>
      <c r="BC310" s="1286"/>
      <c r="BD310" s="1286"/>
      <c r="BE310" s="1286"/>
      <c r="BF310" s="1286"/>
      <c r="BG310" s="1286"/>
      <c r="BH310" s="1286"/>
      <c r="BI310" s="1286"/>
      <c r="BJ310" s="1281"/>
      <c r="BK310" s="1286"/>
      <c r="BL310" s="1286"/>
      <c r="BM310" s="1281"/>
      <c r="BN310" s="1286"/>
      <c r="BO310" s="1286"/>
      <c r="BP310" s="1291"/>
      <c r="BQ310" s="1291"/>
      <c r="BR310" s="1291"/>
      <c r="BS310" s="1292"/>
      <c r="BT310" s="1291"/>
      <c r="BU310" s="1293"/>
      <c r="BV310" s="1294"/>
      <c r="BW310" s="1295"/>
      <c r="BX310" s="1295"/>
      <c r="BY310" s="1295"/>
      <c r="BZ310" s="1291"/>
      <c r="CA310" s="1296"/>
      <c r="CB310" s="1296"/>
      <c r="CC310" s="1282"/>
      <c r="CD310" s="1298"/>
      <c r="CE310" s="1299"/>
    </row>
    <row r="311" spans="1:83" s="1283" customFormat="1" ht="20.100000000000001" customHeight="1">
      <c r="A311" s="1279"/>
      <c r="B311" s="1279"/>
      <c r="C311" s="1280"/>
      <c r="D311" s="1281"/>
      <c r="E311" s="1281"/>
      <c r="F311" s="1282"/>
      <c r="K311" s="1284"/>
      <c r="L311" s="1284"/>
      <c r="M311" s="1285"/>
      <c r="N311" s="1285"/>
      <c r="O311" s="1284"/>
      <c r="P311" s="1284"/>
      <c r="R311" s="1285"/>
      <c r="T311" s="1286"/>
      <c r="U311" s="1281"/>
      <c r="V311" s="1281"/>
      <c r="AG311" s="1287"/>
      <c r="AH311" s="1288"/>
      <c r="AI311" s="1281"/>
      <c r="AJ311" s="1281"/>
      <c r="AK311" s="1289"/>
      <c r="AL311" s="1286"/>
      <c r="AM311" s="1286"/>
      <c r="AN311" s="1286"/>
      <c r="AO311" s="1286"/>
      <c r="AP311" s="1286"/>
      <c r="AQ311" s="1286"/>
      <c r="AR311" s="1286"/>
      <c r="AS311" s="1286"/>
      <c r="AT311" s="1286"/>
      <c r="AU311" s="1286"/>
      <c r="AV311" s="1286"/>
      <c r="AW311" s="1286"/>
      <c r="AX311" s="1282"/>
      <c r="AY311" s="1286"/>
      <c r="AZ311" s="1282"/>
      <c r="BA311" s="1286"/>
      <c r="BB311" s="1286"/>
      <c r="BC311" s="1286"/>
      <c r="BD311" s="1286"/>
      <c r="BE311" s="1286"/>
      <c r="BF311" s="1286"/>
      <c r="BG311" s="1286"/>
      <c r="BH311" s="1286"/>
      <c r="BI311" s="1286"/>
      <c r="BJ311" s="1281"/>
      <c r="BK311" s="1286"/>
      <c r="BL311" s="1286"/>
      <c r="BM311" s="1281"/>
      <c r="BN311" s="1286"/>
      <c r="BO311" s="1286"/>
      <c r="BP311" s="1291"/>
      <c r="BQ311" s="1291"/>
      <c r="BR311" s="1291"/>
      <c r="BS311" s="1292"/>
      <c r="BT311" s="1291"/>
      <c r="BU311" s="1293"/>
      <c r="BV311" s="1294"/>
      <c r="BW311" s="1295"/>
      <c r="BX311" s="1295"/>
      <c r="BY311" s="1295"/>
      <c r="BZ311" s="1291"/>
      <c r="CA311" s="1296"/>
      <c r="CB311" s="1296"/>
      <c r="CC311" s="1282"/>
      <c r="CD311" s="1298"/>
      <c r="CE311" s="1299"/>
    </row>
    <row r="312" spans="1:83" s="1283" customFormat="1" ht="20.100000000000001" customHeight="1">
      <c r="A312" s="1279"/>
      <c r="B312" s="1279"/>
      <c r="C312" s="1280"/>
      <c r="D312" s="1281"/>
      <c r="E312" s="1281"/>
      <c r="F312" s="1282"/>
      <c r="K312" s="1284"/>
      <c r="L312" s="1284"/>
      <c r="M312" s="1285"/>
      <c r="N312" s="1285"/>
      <c r="O312" s="1284"/>
      <c r="P312" s="1284"/>
      <c r="R312" s="1285"/>
      <c r="T312" s="1286"/>
      <c r="U312" s="1281"/>
      <c r="V312" s="1281"/>
      <c r="AG312" s="1287"/>
      <c r="AH312" s="1288"/>
      <c r="AI312" s="1281"/>
      <c r="AJ312" s="1281"/>
      <c r="AK312" s="1289"/>
      <c r="AL312" s="1286"/>
      <c r="AM312" s="1286"/>
      <c r="AN312" s="1286"/>
      <c r="AO312" s="1286"/>
      <c r="AP312" s="1286"/>
      <c r="AQ312" s="1286"/>
      <c r="AR312" s="1286"/>
      <c r="AS312" s="1286"/>
      <c r="AT312" s="1286"/>
      <c r="AU312" s="1286"/>
      <c r="AV312" s="1286"/>
      <c r="AW312" s="1286"/>
      <c r="AX312" s="1282"/>
      <c r="AY312" s="1286"/>
      <c r="AZ312" s="1282"/>
      <c r="BA312" s="1286"/>
      <c r="BB312" s="1286"/>
      <c r="BC312" s="1286"/>
      <c r="BD312" s="1286"/>
      <c r="BE312" s="1286"/>
      <c r="BF312" s="1286"/>
      <c r="BG312" s="1286"/>
      <c r="BH312" s="1286"/>
      <c r="BI312" s="1286"/>
      <c r="BJ312" s="1281"/>
      <c r="BK312" s="1286"/>
      <c r="BL312" s="1286"/>
      <c r="BM312" s="1281"/>
      <c r="BN312" s="1286"/>
      <c r="BO312" s="1286"/>
      <c r="BP312" s="1291"/>
      <c r="BQ312" s="1291"/>
      <c r="BR312" s="1291"/>
      <c r="BS312" s="1292"/>
      <c r="BT312" s="1291"/>
      <c r="BU312" s="1293"/>
      <c r="BV312" s="1294"/>
      <c r="BW312" s="1295"/>
      <c r="BX312" s="1295"/>
      <c r="BY312" s="1295"/>
      <c r="BZ312" s="1291"/>
      <c r="CA312" s="1296"/>
      <c r="CB312" s="1296"/>
      <c r="CC312" s="1282"/>
      <c r="CD312" s="1298"/>
      <c r="CE312" s="1299"/>
    </row>
    <row r="313" spans="1:83" s="1283" customFormat="1" ht="20.100000000000001" customHeight="1">
      <c r="A313" s="1279"/>
      <c r="B313" s="1279"/>
      <c r="C313" s="1280"/>
      <c r="D313" s="1281"/>
      <c r="E313" s="1281"/>
      <c r="F313" s="1282"/>
      <c r="K313" s="1284"/>
      <c r="L313" s="1284"/>
      <c r="M313" s="1285"/>
      <c r="N313" s="1285"/>
      <c r="O313" s="1284"/>
      <c r="P313" s="1284"/>
      <c r="R313" s="1285"/>
      <c r="T313" s="1286"/>
      <c r="U313" s="1281"/>
      <c r="V313" s="1281"/>
      <c r="AG313" s="1287"/>
      <c r="AH313" s="1288"/>
      <c r="AI313" s="1281"/>
      <c r="AJ313" s="1281"/>
      <c r="AK313" s="1289"/>
      <c r="AL313" s="1286"/>
      <c r="AM313" s="1286"/>
      <c r="AN313" s="1286"/>
      <c r="AO313" s="1286"/>
      <c r="AP313" s="1286"/>
      <c r="AQ313" s="1286"/>
      <c r="AR313" s="1286"/>
      <c r="AS313" s="1286"/>
      <c r="AT313" s="1286"/>
      <c r="AU313" s="1286"/>
      <c r="AV313" s="1286"/>
      <c r="AW313" s="1286"/>
      <c r="AX313" s="1282"/>
      <c r="AY313" s="1286"/>
      <c r="AZ313" s="1282"/>
      <c r="BA313" s="1286"/>
      <c r="BB313" s="1286"/>
      <c r="BC313" s="1286"/>
      <c r="BD313" s="1286"/>
      <c r="BE313" s="1286"/>
      <c r="BF313" s="1286"/>
      <c r="BG313" s="1286"/>
      <c r="BH313" s="1286"/>
      <c r="BI313" s="1286"/>
      <c r="BJ313" s="1281"/>
      <c r="BK313" s="1286"/>
      <c r="BL313" s="1286"/>
      <c r="BM313" s="1281"/>
      <c r="BN313" s="1286"/>
      <c r="BO313" s="1286"/>
      <c r="BP313" s="1291"/>
      <c r="BQ313" s="1291"/>
      <c r="BR313" s="1291"/>
      <c r="BS313" s="1292"/>
      <c r="BT313" s="1291"/>
      <c r="BU313" s="1293"/>
      <c r="BV313" s="1294"/>
      <c r="BW313" s="1295"/>
      <c r="BX313" s="1295"/>
      <c r="BY313" s="1295"/>
      <c r="BZ313" s="1291"/>
      <c r="CA313" s="1296"/>
      <c r="CB313" s="1296"/>
      <c r="CC313" s="1282"/>
      <c r="CD313" s="1298"/>
      <c r="CE313" s="1299"/>
    </row>
    <row r="314" spans="1:83" s="1283" customFormat="1" ht="20.100000000000001" customHeight="1">
      <c r="A314" s="1279"/>
      <c r="B314" s="1279"/>
      <c r="C314" s="1280"/>
      <c r="D314" s="1281"/>
      <c r="E314" s="1281"/>
      <c r="F314" s="1282"/>
      <c r="K314" s="1284"/>
      <c r="L314" s="1284"/>
      <c r="M314" s="1285"/>
      <c r="N314" s="1285"/>
      <c r="O314" s="1284"/>
      <c r="P314" s="1284"/>
      <c r="R314" s="1285"/>
      <c r="T314" s="1286"/>
      <c r="U314" s="1281"/>
      <c r="V314" s="1281"/>
      <c r="AG314" s="1287"/>
      <c r="AH314" s="1288"/>
      <c r="AI314" s="1281"/>
      <c r="AJ314" s="1281"/>
      <c r="AK314" s="1289"/>
      <c r="AL314" s="1286"/>
      <c r="AM314" s="1286"/>
      <c r="AN314" s="1286"/>
      <c r="AO314" s="1286"/>
      <c r="AP314" s="1286"/>
      <c r="AQ314" s="1286"/>
      <c r="AR314" s="1286"/>
      <c r="AS314" s="1286"/>
      <c r="AT314" s="1286"/>
      <c r="AU314" s="1286"/>
      <c r="AV314" s="1286"/>
      <c r="AW314" s="1286"/>
      <c r="AX314" s="1282"/>
      <c r="AY314" s="1286"/>
      <c r="AZ314" s="1282"/>
      <c r="BA314" s="1286"/>
      <c r="BB314" s="1286"/>
      <c r="BC314" s="1286"/>
      <c r="BD314" s="1286"/>
      <c r="BE314" s="1286"/>
      <c r="BF314" s="1286"/>
      <c r="BG314" s="1286"/>
      <c r="BH314" s="1286"/>
      <c r="BI314" s="1286"/>
      <c r="BJ314" s="1281"/>
      <c r="BK314" s="1286"/>
      <c r="BL314" s="1286"/>
      <c r="BM314" s="1281"/>
      <c r="BN314" s="1286"/>
      <c r="BO314" s="1286"/>
      <c r="BP314" s="1291"/>
      <c r="BQ314" s="1291"/>
      <c r="BR314" s="1291"/>
      <c r="BS314" s="1292"/>
      <c r="BT314" s="1291"/>
      <c r="BU314" s="1293"/>
      <c r="BV314" s="1294"/>
      <c r="BW314" s="1295"/>
      <c r="BX314" s="1295"/>
      <c r="BY314" s="1295"/>
      <c r="BZ314" s="1291"/>
      <c r="CA314" s="1296"/>
      <c r="CB314" s="1296"/>
      <c r="CC314" s="1282"/>
      <c r="CD314" s="1298"/>
      <c r="CE314" s="1299"/>
    </row>
    <row r="315" spans="1:83" s="1283" customFormat="1" ht="20.100000000000001" customHeight="1">
      <c r="A315" s="1279"/>
      <c r="B315" s="1279"/>
      <c r="C315" s="1280"/>
      <c r="D315" s="1281"/>
      <c r="E315" s="1281"/>
      <c r="F315" s="1282"/>
      <c r="K315" s="1284"/>
      <c r="L315" s="1284"/>
      <c r="M315" s="1285"/>
      <c r="N315" s="1285"/>
      <c r="O315" s="1284"/>
      <c r="P315" s="1284"/>
      <c r="R315" s="1285"/>
      <c r="T315" s="1286"/>
      <c r="U315" s="1281"/>
      <c r="V315" s="1281"/>
      <c r="AG315" s="1287"/>
      <c r="AH315" s="1288"/>
      <c r="AI315" s="1281"/>
      <c r="AJ315" s="1281"/>
      <c r="AK315" s="1289"/>
      <c r="AL315" s="1286"/>
      <c r="AM315" s="1286"/>
      <c r="AN315" s="1286"/>
      <c r="AO315" s="1286"/>
      <c r="AP315" s="1286"/>
      <c r="AQ315" s="1286"/>
      <c r="AR315" s="1286"/>
      <c r="AS315" s="1286"/>
      <c r="AT315" s="1286"/>
      <c r="AU315" s="1286"/>
      <c r="AV315" s="1286"/>
      <c r="AW315" s="1286"/>
      <c r="AX315" s="1282"/>
      <c r="AY315" s="1286"/>
      <c r="AZ315" s="1282"/>
      <c r="BA315" s="1286"/>
      <c r="BB315" s="1286"/>
      <c r="BC315" s="1286"/>
      <c r="BD315" s="1286"/>
      <c r="BE315" s="1286"/>
      <c r="BF315" s="1286"/>
      <c r="BG315" s="1286"/>
      <c r="BH315" s="1286"/>
      <c r="BI315" s="1286"/>
      <c r="BJ315" s="1281"/>
      <c r="BK315" s="1286"/>
      <c r="BL315" s="1286"/>
      <c r="BM315" s="1281"/>
      <c r="BN315" s="1286"/>
      <c r="BO315" s="1286"/>
      <c r="BP315" s="1291"/>
      <c r="BQ315" s="1291"/>
      <c r="BR315" s="1291"/>
      <c r="BS315" s="1292"/>
      <c r="BT315" s="1291"/>
      <c r="BU315" s="1293"/>
      <c r="BV315" s="1294"/>
      <c r="BW315" s="1295"/>
      <c r="BX315" s="1295"/>
      <c r="BY315" s="1295"/>
      <c r="BZ315" s="1291"/>
      <c r="CA315" s="1296"/>
      <c r="CB315" s="1296"/>
      <c r="CC315" s="1282"/>
      <c r="CD315" s="1298"/>
      <c r="CE315" s="1299"/>
    </row>
    <row r="316" spans="1:83" s="1283" customFormat="1" ht="20.100000000000001" customHeight="1">
      <c r="A316" s="1279"/>
      <c r="B316" s="1279"/>
      <c r="C316" s="1280"/>
      <c r="D316" s="1281"/>
      <c r="E316" s="1281"/>
      <c r="F316" s="1282"/>
      <c r="K316" s="1284"/>
      <c r="L316" s="1284"/>
      <c r="M316" s="1285"/>
      <c r="N316" s="1285"/>
      <c r="O316" s="1284"/>
      <c r="P316" s="1284"/>
      <c r="R316" s="1285"/>
      <c r="T316" s="1286"/>
      <c r="U316" s="1281"/>
      <c r="V316" s="1281"/>
      <c r="AG316" s="1287"/>
      <c r="AH316" s="1288"/>
      <c r="AI316" s="1281"/>
      <c r="AJ316" s="1281"/>
      <c r="AK316" s="1289"/>
      <c r="AL316" s="1286"/>
      <c r="AM316" s="1286"/>
      <c r="AN316" s="1286"/>
      <c r="AO316" s="1286"/>
      <c r="AP316" s="1286"/>
      <c r="AQ316" s="1286"/>
      <c r="AR316" s="1286"/>
      <c r="AS316" s="1286"/>
      <c r="AT316" s="1286"/>
      <c r="AU316" s="1286"/>
      <c r="AV316" s="1286"/>
      <c r="AW316" s="1286"/>
      <c r="AX316" s="1282"/>
      <c r="AY316" s="1286"/>
      <c r="AZ316" s="1282"/>
      <c r="BA316" s="1286"/>
      <c r="BB316" s="1286"/>
      <c r="BC316" s="1286"/>
      <c r="BD316" s="1286"/>
      <c r="BE316" s="1286"/>
      <c r="BF316" s="1286"/>
      <c r="BG316" s="1286"/>
      <c r="BH316" s="1286"/>
      <c r="BI316" s="1286"/>
      <c r="BJ316" s="1281"/>
      <c r="BK316" s="1286"/>
      <c r="BL316" s="1286"/>
      <c r="BM316" s="1281"/>
      <c r="BN316" s="1286"/>
      <c r="BO316" s="1286"/>
      <c r="BP316" s="1291"/>
      <c r="BQ316" s="1291"/>
      <c r="BR316" s="1291"/>
      <c r="BS316" s="1292"/>
      <c r="BT316" s="1291"/>
      <c r="BU316" s="1293"/>
      <c r="BV316" s="1294"/>
      <c r="BW316" s="1295"/>
      <c r="BX316" s="1295"/>
      <c r="BY316" s="1295"/>
      <c r="BZ316" s="1291"/>
      <c r="CA316" s="1296"/>
      <c r="CB316" s="1296"/>
      <c r="CC316" s="1282"/>
      <c r="CD316" s="1298"/>
      <c r="CE316" s="1299"/>
    </row>
    <row r="317" spans="1:83" s="1283" customFormat="1" ht="20.100000000000001" customHeight="1">
      <c r="A317" s="1279"/>
      <c r="B317" s="1279"/>
      <c r="C317" s="1280"/>
      <c r="D317" s="1281"/>
      <c r="E317" s="1281"/>
      <c r="F317" s="1282"/>
      <c r="K317" s="1284"/>
      <c r="L317" s="1284"/>
      <c r="M317" s="1285"/>
      <c r="N317" s="1285"/>
      <c r="O317" s="1284"/>
      <c r="P317" s="1284"/>
      <c r="R317" s="1285"/>
      <c r="T317" s="1286"/>
      <c r="U317" s="1281"/>
      <c r="V317" s="1281"/>
      <c r="AG317" s="1287"/>
      <c r="AH317" s="1288"/>
      <c r="AI317" s="1281"/>
      <c r="AJ317" s="1281"/>
      <c r="AK317" s="1289"/>
      <c r="AL317" s="1286"/>
      <c r="AM317" s="1286"/>
      <c r="AN317" s="1286"/>
      <c r="AO317" s="1286"/>
      <c r="AP317" s="1286"/>
      <c r="AQ317" s="1286"/>
      <c r="AR317" s="1286"/>
      <c r="AS317" s="1286"/>
      <c r="AT317" s="1286"/>
      <c r="AU317" s="1286"/>
      <c r="AV317" s="1286"/>
      <c r="AW317" s="1286"/>
      <c r="AX317" s="1282"/>
      <c r="AY317" s="1286"/>
      <c r="AZ317" s="1282"/>
      <c r="BA317" s="1286"/>
      <c r="BB317" s="1286"/>
      <c r="BC317" s="1286"/>
      <c r="BD317" s="1286"/>
      <c r="BE317" s="1286"/>
      <c r="BF317" s="1286"/>
      <c r="BG317" s="1286"/>
      <c r="BH317" s="1286"/>
      <c r="BI317" s="1286"/>
      <c r="BJ317" s="1281"/>
      <c r="BK317" s="1286"/>
      <c r="BL317" s="1286"/>
      <c r="BM317" s="1281"/>
      <c r="BN317" s="1286"/>
      <c r="BO317" s="1286"/>
      <c r="BP317" s="1291"/>
      <c r="BQ317" s="1291"/>
      <c r="BR317" s="1291"/>
      <c r="BS317" s="1292"/>
      <c r="BT317" s="1291"/>
      <c r="BU317" s="1293"/>
      <c r="BV317" s="1294"/>
      <c r="BW317" s="1295"/>
      <c r="BX317" s="1295"/>
      <c r="BY317" s="1295"/>
      <c r="BZ317" s="1291"/>
      <c r="CA317" s="1296"/>
      <c r="CB317" s="1296"/>
      <c r="CC317" s="1282"/>
      <c r="CD317" s="1298"/>
      <c r="CE317" s="1299"/>
    </row>
    <row r="318" spans="1:83" s="1283" customFormat="1" ht="20.100000000000001" customHeight="1">
      <c r="A318" s="1279"/>
      <c r="B318" s="1279"/>
      <c r="C318" s="1280"/>
      <c r="D318" s="1281"/>
      <c r="E318" s="1281"/>
      <c r="F318" s="1282"/>
      <c r="K318" s="1284"/>
      <c r="L318" s="1284"/>
      <c r="M318" s="1285"/>
      <c r="N318" s="1285"/>
      <c r="O318" s="1284"/>
      <c r="P318" s="1284"/>
      <c r="R318" s="1285"/>
      <c r="T318" s="1286"/>
      <c r="U318" s="1281"/>
      <c r="V318" s="1281"/>
      <c r="AG318" s="1287"/>
      <c r="AH318" s="1288"/>
      <c r="AI318" s="1281"/>
      <c r="AJ318" s="1281"/>
      <c r="AK318" s="1289"/>
      <c r="AL318" s="1286"/>
      <c r="AM318" s="1286"/>
      <c r="AN318" s="1286"/>
      <c r="AO318" s="1286"/>
      <c r="AP318" s="1286"/>
      <c r="AQ318" s="1286"/>
      <c r="AR318" s="1286"/>
      <c r="AS318" s="1286"/>
      <c r="AT318" s="1286"/>
      <c r="AU318" s="1286"/>
      <c r="AV318" s="1286"/>
      <c r="AW318" s="1286"/>
      <c r="AX318" s="1282"/>
      <c r="AY318" s="1286"/>
      <c r="AZ318" s="1282"/>
      <c r="BA318" s="1286"/>
      <c r="BB318" s="1286"/>
      <c r="BC318" s="1286"/>
      <c r="BD318" s="1286"/>
      <c r="BE318" s="1286"/>
      <c r="BF318" s="1286"/>
      <c r="BG318" s="1286"/>
      <c r="BH318" s="1286"/>
      <c r="BI318" s="1286"/>
      <c r="BJ318" s="1281"/>
      <c r="BK318" s="1286"/>
      <c r="BL318" s="1286"/>
      <c r="BM318" s="1281"/>
      <c r="BN318" s="1286"/>
      <c r="BO318" s="1286"/>
      <c r="BP318" s="1291"/>
      <c r="BQ318" s="1291"/>
      <c r="BR318" s="1291"/>
      <c r="BS318" s="1292"/>
      <c r="BT318" s="1291"/>
      <c r="BU318" s="1293"/>
      <c r="BV318" s="1294"/>
      <c r="BW318" s="1295"/>
      <c r="BX318" s="1295"/>
      <c r="BY318" s="1295"/>
      <c r="BZ318" s="1291"/>
      <c r="CA318" s="1296"/>
      <c r="CB318" s="1296"/>
      <c r="CC318" s="1282"/>
      <c r="CD318" s="1298"/>
      <c r="CE318" s="1299"/>
    </row>
    <row r="319" spans="1:83" s="1283" customFormat="1" ht="20.100000000000001" customHeight="1">
      <c r="A319" s="1279"/>
      <c r="B319" s="1279"/>
      <c r="C319" s="1280"/>
      <c r="D319" s="1281"/>
      <c r="E319" s="1281"/>
      <c r="F319" s="1282"/>
      <c r="K319" s="1284"/>
      <c r="L319" s="1284"/>
      <c r="M319" s="1285"/>
      <c r="N319" s="1285"/>
      <c r="O319" s="1284"/>
      <c r="P319" s="1284"/>
      <c r="R319" s="1285"/>
      <c r="T319" s="1286"/>
      <c r="U319" s="1281"/>
      <c r="V319" s="1281"/>
      <c r="AG319" s="1287"/>
      <c r="AH319" s="1288"/>
      <c r="AI319" s="1281"/>
      <c r="AJ319" s="1281"/>
      <c r="AK319" s="1289"/>
      <c r="AL319" s="1286"/>
      <c r="AM319" s="1286"/>
      <c r="AN319" s="1286"/>
      <c r="AO319" s="1286"/>
      <c r="AP319" s="1286"/>
      <c r="AQ319" s="1286"/>
      <c r="AR319" s="1286"/>
      <c r="AS319" s="1286"/>
      <c r="AT319" s="1286"/>
      <c r="AU319" s="1286"/>
      <c r="AV319" s="1286"/>
      <c r="AW319" s="1286"/>
      <c r="AX319" s="1282"/>
      <c r="AY319" s="1286"/>
      <c r="AZ319" s="1282"/>
      <c r="BA319" s="1286"/>
      <c r="BB319" s="1286"/>
      <c r="BC319" s="1286"/>
      <c r="BD319" s="1286"/>
      <c r="BE319" s="1286"/>
      <c r="BF319" s="1286"/>
      <c r="BG319" s="1286"/>
      <c r="BH319" s="1286"/>
      <c r="BI319" s="1286"/>
      <c r="BJ319" s="1281"/>
      <c r="BK319" s="1286"/>
      <c r="BL319" s="1286"/>
      <c r="BM319" s="1281"/>
      <c r="BN319" s="1286"/>
      <c r="BO319" s="1286"/>
      <c r="BP319" s="1291"/>
      <c r="BQ319" s="1291"/>
      <c r="BR319" s="1291"/>
      <c r="BS319" s="1292"/>
      <c r="BT319" s="1291"/>
      <c r="BU319" s="1293"/>
      <c r="BV319" s="1294"/>
      <c r="BW319" s="1295"/>
      <c r="BX319" s="1295"/>
      <c r="BY319" s="1295"/>
      <c r="BZ319" s="1291"/>
      <c r="CA319" s="1296"/>
      <c r="CB319" s="1296"/>
      <c r="CC319" s="1282"/>
      <c r="CD319" s="1298"/>
      <c r="CE319" s="1299"/>
    </row>
    <row r="320" spans="1:83" s="1283" customFormat="1" ht="20.100000000000001" customHeight="1">
      <c r="A320" s="1279"/>
      <c r="B320" s="1279"/>
      <c r="C320" s="1280"/>
      <c r="D320" s="1281"/>
      <c r="E320" s="1281"/>
      <c r="F320" s="1282"/>
      <c r="K320" s="1284"/>
      <c r="L320" s="1284"/>
      <c r="M320" s="1285"/>
      <c r="N320" s="1285"/>
      <c r="O320" s="1284"/>
      <c r="P320" s="1284"/>
      <c r="R320" s="1285"/>
      <c r="T320" s="1286"/>
      <c r="U320" s="1281"/>
      <c r="V320" s="1281"/>
      <c r="AG320" s="1287"/>
      <c r="AH320" s="1288"/>
      <c r="AI320" s="1281"/>
      <c r="AJ320" s="1281"/>
      <c r="AK320" s="1289"/>
      <c r="AL320" s="1286"/>
      <c r="AM320" s="1286"/>
      <c r="AN320" s="1286"/>
      <c r="AO320" s="1286"/>
      <c r="AP320" s="1286"/>
      <c r="AQ320" s="1286"/>
      <c r="AR320" s="1286"/>
      <c r="AS320" s="1286"/>
      <c r="AT320" s="1286"/>
      <c r="AU320" s="1286"/>
      <c r="AV320" s="1286"/>
      <c r="AW320" s="1286"/>
      <c r="AX320" s="1282"/>
      <c r="AY320" s="1286"/>
      <c r="AZ320" s="1282"/>
      <c r="BA320" s="1286"/>
      <c r="BB320" s="1286"/>
      <c r="BC320" s="1286"/>
      <c r="BD320" s="1286"/>
      <c r="BE320" s="1286"/>
      <c r="BF320" s="1286"/>
      <c r="BG320" s="1286"/>
      <c r="BH320" s="1286"/>
      <c r="BI320" s="1286"/>
      <c r="BJ320" s="1281"/>
      <c r="BK320" s="1286"/>
      <c r="BL320" s="1286"/>
      <c r="BM320" s="1281"/>
      <c r="BN320" s="1286"/>
      <c r="BO320" s="1286"/>
      <c r="BP320" s="1291"/>
      <c r="BQ320" s="1291"/>
      <c r="BR320" s="1291"/>
      <c r="BS320" s="1292"/>
      <c r="BT320" s="1291"/>
      <c r="BU320" s="1293"/>
      <c r="BV320" s="1294"/>
      <c r="BW320" s="1295"/>
      <c r="BX320" s="1295"/>
      <c r="BY320" s="1295"/>
      <c r="BZ320" s="1291"/>
      <c r="CA320" s="1296"/>
      <c r="CB320" s="1296"/>
      <c r="CC320" s="1282"/>
      <c r="CD320" s="1298"/>
      <c r="CE320" s="1299"/>
    </row>
    <row r="321" spans="1:83" s="1283" customFormat="1" ht="20.100000000000001" customHeight="1">
      <c r="A321" s="1279"/>
      <c r="B321" s="1279"/>
      <c r="C321" s="1280"/>
      <c r="D321" s="1281"/>
      <c r="E321" s="1281"/>
      <c r="F321" s="1282"/>
      <c r="K321" s="1284"/>
      <c r="L321" s="1284"/>
      <c r="M321" s="1285"/>
      <c r="N321" s="1285"/>
      <c r="O321" s="1284"/>
      <c r="P321" s="1284"/>
      <c r="R321" s="1285"/>
      <c r="T321" s="1286"/>
      <c r="U321" s="1281"/>
      <c r="V321" s="1281"/>
      <c r="AG321" s="1287"/>
      <c r="AH321" s="1288"/>
      <c r="AI321" s="1281"/>
      <c r="AJ321" s="1281"/>
      <c r="AK321" s="1289"/>
      <c r="AL321" s="1286"/>
      <c r="AM321" s="1286"/>
      <c r="AN321" s="1286"/>
      <c r="AO321" s="1286"/>
      <c r="AP321" s="1286"/>
      <c r="AQ321" s="1286"/>
      <c r="AR321" s="1286"/>
      <c r="AS321" s="1286"/>
      <c r="AT321" s="1286"/>
      <c r="AU321" s="1286"/>
      <c r="AV321" s="1286"/>
      <c r="AW321" s="1286"/>
      <c r="AX321" s="1282"/>
      <c r="AY321" s="1286"/>
      <c r="AZ321" s="1282"/>
      <c r="BA321" s="1286"/>
      <c r="BB321" s="1286"/>
      <c r="BC321" s="1286"/>
      <c r="BD321" s="1286"/>
      <c r="BE321" s="1286"/>
      <c r="BF321" s="1286"/>
      <c r="BG321" s="1286"/>
      <c r="BH321" s="1286"/>
      <c r="BI321" s="1286"/>
      <c r="BJ321" s="1281"/>
      <c r="BK321" s="1286"/>
      <c r="BL321" s="1286"/>
      <c r="BM321" s="1281"/>
      <c r="BN321" s="1286"/>
      <c r="BO321" s="1286"/>
      <c r="BP321" s="1291"/>
      <c r="BQ321" s="1291"/>
      <c r="BR321" s="1291"/>
      <c r="BS321" s="1292"/>
      <c r="BT321" s="1291"/>
      <c r="BU321" s="1293"/>
      <c r="BV321" s="1294"/>
      <c r="BW321" s="1295"/>
      <c r="BX321" s="1295"/>
      <c r="BY321" s="1295"/>
      <c r="BZ321" s="1291"/>
      <c r="CA321" s="1296"/>
      <c r="CB321" s="1296"/>
      <c r="CC321" s="1282"/>
      <c r="CD321" s="1298"/>
      <c r="CE321" s="1299"/>
    </row>
    <row r="322" spans="1:83" s="1283" customFormat="1" ht="20.100000000000001" customHeight="1">
      <c r="A322" s="1279"/>
      <c r="B322" s="1279"/>
      <c r="C322" s="1280"/>
      <c r="D322" s="1281"/>
      <c r="E322" s="1281"/>
      <c r="F322" s="1282"/>
      <c r="K322" s="1284"/>
      <c r="L322" s="1284"/>
      <c r="M322" s="1285"/>
      <c r="N322" s="1285"/>
      <c r="O322" s="1284"/>
      <c r="P322" s="1284"/>
      <c r="R322" s="1285"/>
      <c r="T322" s="1286"/>
      <c r="U322" s="1281"/>
      <c r="V322" s="1281"/>
      <c r="AG322" s="1287"/>
      <c r="AH322" s="1288"/>
      <c r="AI322" s="1281"/>
      <c r="AJ322" s="1281"/>
      <c r="AK322" s="1289"/>
      <c r="AL322" s="1286"/>
      <c r="AM322" s="1286"/>
      <c r="AN322" s="1286"/>
      <c r="AO322" s="1286"/>
      <c r="AP322" s="1286"/>
      <c r="AQ322" s="1286"/>
      <c r="AR322" s="1286"/>
      <c r="AS322" s="1286"/>
      <c r="AT322" s="1286"/>
      <c r="AU322" s="1286"/>
      <c r="AV322" s="1286"/>
      <c r="AW322" s="1286"/>
      <c r="AX322" s="1282"/>
      <c r="AY322" s="1286"/>
      <c r="AZ322" s="1282"/>
      <c r="BA322" s="1286"/>
      <c r="BB322" s="1286"/>
      <c r="BC322" s="1286"/>
      <c r="BD322" s="1286"/>
      <c r="BE322" s="1286"/>
      <c r="BF322" s="1286"/>
      <c r="BG322" s="1286"/>
      <c r="BH322" s="1286"/>
      <c r="BI322" s="1286"/>
      <c r="BJ322" s="1281"/>
      <c r="BK322" s="1286"/>
      <c r="BL322" s="1286"/>
      <c r="BM322" s="1281"/>
      <c r="BN322" s="1286"/>
      <c r="BO322" s="1286"/>
      <c r="BP322" s="1291"/>
      <c r="BQ322" s="1291"/>
      <c r="BR322" s="1291"/>
      <c r="BS322" s="1292"/>
      <c r="BT322" s="1291"/>
      <c r="BU322" s="1293"/>
      <c r="BV322" s="1294"/>
      <c r="BW322" s="1295"/>
      <c r="BX322" s="1295"/>
      <c r="BY322" s="1295"/>
      <c r="BZ322" s="1291"/>
      <c r="CA322" s="1296"/>
      <c r="CB322" s="1296"/>
      <c r="CC322" s="1282"/>
      <c r="CD322" s="1298"/>
      <c r="CE322" s="1299"/>
    </row>
    <row r="323" spans="1:83" s="1283" customFormat="1" ht="20.100000000000001" customHeight="1">
      <c r="A323" s="1279"/>
      <c r="B323" s="1279"/>
      <c r="C323" s="1280"/>
      <c r="D323" s="1281"/>
      <c r="E323" s="1281"/>
      <c r="F323" s="1282"/>
      <c r="K323" s="1284"/>
      <c r="L323" s="1284"/>
      <c r="M323" s="1285"/>
      <c r="N323" s="1285"/>
      <c r="O323" s="1284"/>
      <c r="P323" s="1284"/>
      <c r="R323" s="1285"/>
      <c r="T323" s="1286"/>
      <c r="U323" s="1281"/>
      <c r="V323" s="1281"/>
      <c r="AG323" s="1287"/>
      <c r="AH323" s="1288"/>
      <c r="AI323" s="1281"/>
      <c r="AJ323" s="1281"/>
      <c r="AK323" s="1289"/>
      <c r="AL323" s="1286"/>
      <c r="AM323" s="1286"/>
      <c r="AN323" s="1286"/>
      <c r="AO323" s="1286"/>
      <c r="AP323" s="1286"/>
      <c r="AQ323" s="1286"/>
      <c r="AR323" s="1286"/>
      <c r="AS323" s="1286"/>
      <c r="AT323" s="1286"/>
      <c r="AU323" s="1286"/>
      <c r="AV323" s="1286"/>
      <c r="AW323" s="1286"/>
      <c r="AX323" s="1282"/>
      <c r="AY323" s="1286"/>
      <c r="AZ323" s="1282"/>
      <c r="BA323" s="1286"/>
      <c r="BB323" s="1286"/>
      <c r="BC323" s="1286"/>
      <c r="BD323" s="1286"/>
      <c r="BE323" s="1286"/>
      <c r="BF323" s="1286"/>
      <c r="BG323" s="1286"/>
      <c r="BH323" s="1286"/>
      <c r="BI323" s="1286"/>
      <c r="BJ323" s="1281"/>
      <c r="BK323" s="1286"/>
      <c r="BL323" s="1286"/>
      <c r="BM323" s="1281"/>
      <c r="BN323" s="1286"/>
      <c r="BO323" s="1286"/>
      <c r="BP323" s="1291"/>
      <c r="BQ323" s="1291"/>
      <c r="BR323" s="1291"/>
      <c r="BS323" s="1292"/>
      <c r="BT323" s="1291"/>
      <c r="BU323" s="1293"/>
      <c r="BV323" s="1294"/>
      <c r="BW323" s="1295"/>
      <c r="BX323" s="1295"/>
      <c r="BY323" s="1295"/>
      <c r="BZ323" s="1291"/>
      <c r="CA323" s="1296"/>
      <c r="CB323" s="1296"/>
      <c r="CC323" s="1282"/>
      <c r="CD323" s="1298"/>
      <c r="CE323" s="1299"/>
    </row>
    <row r="324" spans="1:83" s="1283" customFormat="1" ht="20.100000000000001" customHeight="1">
      <c r="A324" s="1279"/>
      <c r="B324" s="1279"/>
      <c r="C324" s="1280"/>
      <c r="D324" s="1281"/>
      <c r="E324" s="1281"/>
      <c r="F324" s="1282"/>
      <c r="K324" s="1284"/>
      <c r="L324" s="1284"/>
      <c r="M324" s="1285"/>
      <c r="N324" s="1285"/>
      <c r="O324" s="1284"/>
      <c r="P324" s="1284"/>
      <c r="R324" s="1285"/>
      <c r="T324" s="1286"/>
      <c r="U324" s="1281"/>
      <c r="V324" s="1281"/>
      <c r="AG324" s="1287"/>
      <c r="AH324" s="1288"/>
      <c r="AI324" s="1281"/>
      <c r="AJ324" s="1281"/>
      <c r="AK324" s="1289"/>
      <c r="AL324" s="1286"/>
      <c r="AM324" s="1286"/>
      <c r="AN324" s="1286"/>
      <c r="AO324" s="1286"/>
      <c r="AP324" s="1286"/>
      <c r="AQ324" s="1286"/>
      <c r="AR324" s="1286"/>
      <c r="AS324" s="1286"/>
      <c r="AT324" s="1286"/>
      <c r="AU324" s="1286"/>
      <c r="AV324" s="1286"/>
      <c r="AW324" s="1286"/>
      <c r="AX324" s="1282"/>
      <c r="AY324" s="1286"/>
      <c r="AZ324" s="1282"/>
      <c r="BA324" s="1286"/>
      <c r="BB324" s="1286"/>
      <c r="BC324" s="1286"/>
      <c r="BD324" s="1286"/>
      <c r="BE324" s="1286"/>
      <c r="BF324" s="1286"/>
      <c r="BG324" s="1286"/>
      <c r="BH324" s="1286"/>
      <c r="BI324" s="1286"/>
      <c r="BJ324" s="1281"/>
      <c r="BK324" s="1286"/>
      <c r="BL324" s="1286"/>
      <c r="BM324" s="1281"/>
      <c r="BN324" s="1286"/>
      <c r="BO324" s="1286"/>
      <c r="BP324" s="1291"/>
      <c r="BQ324" s="1291"/>
      <c r="BR324" s="1291"/>
      <c r="BS324" s="1292"/>
      <c r="BT324" s="1291"/>
      <c r="BU324" s="1293"/>
      <c r="BV324" s="1294"/>
      <c r="BW324" s="1295"/>
      <c r="BX324" s="1295"/>
      <c r="BY324" s="1295"/>
      <c r="BZ324" s="1291"/>
      <c r="CA324" s="1296"/>
      <c r="CB324" s="1296"/>
      <c r="CC324" s="1282"/>
      <c r="CD324" s="1298"/>
      <c r="CE324" s="1299"/>
    </row>
    <row r="325" spans="1:83" s="1283" customFormat="1" ht="20.100000000000001" customHeight="1">
      <c r="A325" s="1279"/>
      <c r="B325" s="1279"/>
      <c r="C325" s="1280"/>
      <c r="D325" s="1281"/>
      <c r="E325" s="1281"/>
      <c r="F325" s="1282"/>
      <c r="K325" s="1284"/>
      <c r="L325" s="1284"/>
      <c r="M325" s="1285"/>
      <c r="N325" s="1285"/>
      <c r="O325" s="1284"/>
      <c r="P325" s="1284"/>
      <c r="R325" s="1285"/>
      <c r="T325" s="1286"/>
      <c r="U325" s="1281"/>
      <c r="V325" s="1281"/>
      <c r="AG325" s="1287"/>
      <c r="AH325" s="1288"/>
      <c r="AI325" s="1281"/>
      <c r="AJ325" s="1281"/>
      <c r="AK325" s="1289"/>
      <c r="AL325" s="1286"/>
      <c r="AM325" s="1286"/>
      <c r="AN325" s="1286"/>
      <c r="AO325" s="1286"/>
      <c r="AP325" s="1286"/>
      <c r="AQ325" s="1286"/>
      <c r="AR325" s="1286"/>
      <c r="AS325" s="1286"/>
      <c r="AT325" s="1286"/>
      <c r="AU325" s="1286"/>
      <c r="AV325" s="1286"/>
      <c r="AW325" s="1286"/>
      <c r="AX325" s="1282"/>
      <c r="AY325" s="1286"/>
      <c r="AZ325" s="1282"/>
      <c r="BA325" s="1286"/>
      <c r="BB325" s="1286"/>
      <c r="BC325" s="1286"/>
      <c r="BD325" s="1286"/>
      <c r="BE325" s="1286"/>
      <c r="BF325" s="1286"/>
      <c r="BG325" s="1286"/>
      <c r="BH325" s="1286"/>
      <c r="BI325" s="1286"/>
      <c r="BJ325" s="1281"/>
      <c r="BK325" s="1286"/>
      <c r="BL325" s="1286"/>
      <c r="BM325" s="1281"/>
      <c r="BN325" s="1286"/>
      <c r="BO325" s="1286"/>
      <c r="BP325" s="1291"/>
      <c r="BQ325" s="1291"/>
      <c r="BR325" s="1291"/>
      <c r="BS325" s="1292"/>
      <c r="BT325" s="1291"/>
      <c r="BU325" s="1293"/>
      <c r="BV325" s="1294"/>
      <c r="BW325" s="1295"/>
      <c r="BX325" s="1295"/>
      <c r="BY325" s="1295"/>
      <c r="BZ325" s="1291"/>
      <c r="CA325" s="1296"/>
      <c r="CB325" s="1296"/>
      <c r="CC325" s="1282"/>
      <c r="CD325" s="1298"/>
      <c r="CE325" s="1299"/>
    </row>
    <row r="326" spans="1:83" s="1283" customFormat="1" ht="20.100000000000001" customHeight="1">
      <c r="A326" s="1279"/>
      <c r="B326" s="1279"/>
      <c r="C326" s="1280"/>
      <c r="D326" s="1281"/>
      <c r="E326" s="1281"/>
      <c r="F326" s="1282"/>
      <c r="K326" s="1284"/>
      <c r="L326" s="1284"/>
      <c r="M326" s="1285"/>
      <c r="N326" s="1285"/>
      <c r="O326" s="1284"/>
      <c r="P326" s="1284"/>
      <c r="R326" s="1285"/>
      <c r="T326" s="1286"/>
      <c r="U326" s="1281"/>
      <c r="V326" s="1281"/>
      <c r="AG326" s="1287"/>
      <c r="AH326" s="1288"/>
      <c r="AI326" s="1281"/>
      <c r="AJ326" s="1281"/>
      <c r="AK326" s="1289"/>
      <c r="AL326" s="1286"/>
      <c r="AM326" s="1286"/>
      <c r="AN326" s="1286"/>
      <c r="AO326" s="1286"/>
      <c r="AP326" s="1286"/>
      <c r="AQ326" s="1286"/>
      <c r="AR326" s="1286"/>
      <c r="AS326" s="1286"/>
      <c r="AT326" s="1286"/>
      <c r="AU326" s="1286"/>
      <c r="AV326" s="1286"/>
      <c r="AW326" s="1286"/>
      <c r="AX326" s="1282"/>
      <c r="AY326" s="1286"/>
      <c r="AZ326" s="1282"/>
      <c r="BA326" s="1286"/>
      <c r="BB326" s="1286"/>
      <c r="BC326" s="1286"/>
      <c r="BD326" s="1286"/>
      <c r="BE326" s="1286"/>
      <c r="BF326" s="1286"/>
      <c r="BG326" s="1286"/>
      <c r="BH326" s="1286"/>
      <c r="BI326" s="1286"/>
      <c r="BJ326" s="1281"/>
      <c r="BK326" s="1286"/>
      <c r="BL326" s="1286"/>
      <c r="BM326" s="1281"/>
      <c r="BN326" s="1286"/>
      <c r="BO326" s="1286"/>
      <c r="BP326" s="1291"/>
      <c r="BQ326" s="1291"/>
      <c r="BR326" s="1291"/>
      <c r="BS326" s="1292"/>
      <c r="BT326" s="1291"/>
      <c r="BU326" s="1293"/>
      <c r="BV326" s="1294"/>
      <c r="BW326" s="1295"/>
      <c r="BX326" s="1295"/>
      <c r="BY326" s="1295"/>
      <c r="BZ326" s="1291"/>
      <c r="CA326" s="1296"/>
      <c r="CB326" s="1296"/>
      <c r="CC326" s="1282"/>
      <c r="CD326" s="1298"/>
      <c r="CE326" s="1299"/>
    </row>
    <row r="327" spans="1:83" s="1283" customFormat="1" ht="20.100000000000001" customHeight="1">
      <c r="A327" s="1279"/>
      <c r="B327" s="1279"/>
      <c r="C327" s="1280"/>
      <c r="D327" s="1281"/>
      <c r="E327" s="1281"/>
      <c r="F327" s="1282"/>
      <c r="K327" s="1284"/>
      <c r="L327" s="1284"/>
      <c r="M327" s="1285"/>
      <c r="N327" s="1285"/>
      <c r="O327" s="1284"/>
      <c r="P327" s="1284"/>
      <c r="R327" s="1285"/>
      <c r="T327" s="1286"/>
      <c r="U327" s="1281"/>
      <c r="V327" s="1281"/>
      <c r="AG327" s="1287"/>
      <c r="AH327" s="1288"/>
      <c r="AI327" s="1281"/>
      <c r="AJ327" s="1281"/>
      <c r="AK327" s="1289"/>
      <c r="AL327" s="1286"/>
      <c r="AM327" s="1286"/>
      <c r="AN327" s="1286"/>
      <c r="AO327" s="1286"/>
      <c r="AP327" s="1286"/>
      <c r="AQ327" s="1286"/>
      <c r="AR327" s="1286"/>
      <c r="AS327" s="1286"/>
      <c r="AT327" s="1286"/>
      <c r="AU327" s="1286"/>
      <c r="AV327" s="1286"/>
      <c r="AW327" s="1286"/>
      <c r="AX327" s="1282"/>
      <c r="AY327" s="1286"/>
      <c r="AZ327" s="1282"/>
      <c r="BA327" s="1286"/>
      <c r="BB327" s="1286"/>
      <c r="BC327" s="1286"/>
      <c r="BD327" s="1286"/>
      <c r="BE327" s="1286"/>
      <c r="BF327" s="1286"/>
      <c r="BG327" s="1286"/>
      <c r="BH327" s="1286"/>
      <c r="BI327" s="1286"/>
      <c r="BJ327" s="1281"/>
      <c r="BK327" s="1286"/>
      <c r="BL327" s="1286"/>
      <c r="BM327" s="1281"/>
      <c r="BN327" s="1286"/>
      <c r="BO327" s="1286"/>
      <c r="BP327" s="1291"/>
      <c r="BQ327" s="1291"/>
      <c r="BR327" s="1291"/>
      <c r="BS327" s="1292"/>
      <c r="BT327" s="1291"/>
      <c r="BU327" s="1293"/>
      <c r="BV327" s="1294"/>
      <c r="BW327" s="1295"/>
      <c r="BX327" s="1295"/>
      <c r="BY327" s="1295"/>
      <c r="BZ327" s="1291"/>
      <c r="CA327" s="1296"/>
      <c r="CB327" s="1296"/>
      <c r="CC327" s="1282"/>
      <c r="CD327" s="1298"/>
      <c r="CE327" s="1299"/>
    </row>
    <row r="328" spans="1:83" s="1283" customFormat="1" ht="20.100000000000001" customHeight="1">
      <c r="A328" s="1279"/>
      <c r="B328" s="1279"/>
      <c r="C328" s="1280"/>
      <c r="D328" s="1281"/>
      <c r="E328" s="1281"/>
      <c r="F328" s="1282"/>
      <c r="K328" s="1284"/>
      <c r="L328" s="1284"/>
      <c r="M328" s="1285"/>
      <c r="N328" s="1285"/>
      <c r="O328" s="1284"/>
      <c r="P328" s="1284"/>
      <c r="R328" s="1285"/>
      <c r="T328" s="1286"/>
      <c r="U328" s="1281"/>
      <c r="V328" s="1281"/>
      <c r="AG328" s="1287"/>
      <c r="AH328" s="1288"/>
      <c r="AI328" s="1281"/>
      <c r="AJ328" s="1281"/>
      <c r="AK328" s="1289"/>
      <c r="AL328" s="1286"/>
      <c r="AM328" s="1286"/>
      <c r="AN328" s="1286"/>
      <c r="AO328" s="1286"/>
      <c r="AP328" s="1286"/>
      <c r="AQ328" s="1286"/>
      <c r="AR328" s="1286"/>
      <c r="AS328" s="1286"/>
      <c r="AT328" s="1286"/>
      <c r="AU328" s="1286"/>
      <c r="AV328" s="1286"/>
      <c r="AW328" s="1286"/>
      <c r="AX328" s="1282"/>
      <c r="AY328" s="1286"/>
      <c r="AZ328" s="1282"/>
      <c r="BA328" s="1286"/>
      <c r="BB328" s="1286"/>
      <c r="BC328" s="1286"/>
      <c r="BD328" s="1286"/>
      <c r="BE328" s="1286"/>
      <c r="BF328" s="1286"/>
      <c r="BG328" s="1286"/>
      <c r="BH328" s="1286"/>
      <c r="BI328" s="1286"/>
      <c r="BJ328" s="1281"/>
      <c r="BK328" s="1286"/>
      <c r="BL328" s="1286"/>
      <c r="BM328" s="1281"/>
      <c r="BN328" s="1286"/>
      <c r="BO328" s="1286"/>
      <c r="BP328" s="1291"/>
      <c r="BQ328" s="1291"/>
      <c r="BR328" s="1291"/>
      <c r="BS328" s="1292"/>
      <c r="BT328" s="1291"/>
      <c r="BU328" s="1293"/>
      <c r="BV328" s="1294"/>
      <c r="BW328" s="1295"/>
      <c r="BX328" s="1295"/>
      <c r="BY328" s="1295"/>
      <c r="BZ328" s="1291"/>
      <c r="CA328" s="1296"/>
      <c r="CB328" s="1296"/>
      <c r="CC328" s="1282"/>
      <c r="CD328" s="1298"/>
      <c r="CE328" s="1299"/>
    </row>
    <row r="329" spans="1:83" s="1283" customFormat="1" ht="20.100000000000001" customHeight="1">
      <c r="A329" s="1279"/>
      <c r="B329" s="1279"/>
      <c r="C329" s="1280"/>
      <c r="D329" s="1281"/>
      <c r="E329" s="1281"/>
      <c r="F329" s="1282"/>
      <c r="K329" s="1284"/>
      <c r="L329" s="1284"/>
      <c r="M329" s="1285"/>
      <c r="N329" s="1285"/>
      <c r="O329" s="1284"/>
      <c r="P329" s="1284"/>
      <c r="R329" s="1285"/>
      <c r="T329" s="1286"/>
      <c r="U329" s="1281"/>
      <c r="V329" s="1281"/>
      <c r="AG329" s="1287"/>
      <c r="AH329" s="1288"/>
      <c r="AI329" s="1281"/>
      <c r="AJ329" s="1281"/>
      <c r="AK329" s="1289"/>
      <c r="AL329" s="1286"/>
      <c r="AM329" s="1286"/>
      <c r="AN329" s="1286"/>
      <c r="AO329" s="1286"/>
      <c r="AP329" s="1286"/>
      <c r="AQ329" s="1286"/>
      <c r="AR329" s="1286"/>
      <c r="AS329" s="1286"/>
      <c r="AT329" s="1286"/>
      <c r="AU329" s="1286"/>
      <c r="AV329" s="1286"/>
      <c r="AW329" s="1286"/>
      <c r="AX329" s="1282"/>
      <c r="AY329" s="1286"/>
      <c r="AZ329" s="1282"/>
      <c r="BA329" s="1286"/>
      <c r="BB329" s="1286"/>
      <c r="BC329" s="1286"/>
      <c r="BD329" s="1286"/>
      <c r="BE329" s="1286"/>
      <c r="BF329" s="1286"/>
      <c r="BG329" s="1286"/>
      <c r="BH329" s="1286"/>
      <c r="BI329" s="1286"/>
      <c r="BJ329" s="1281"/>
      <c r="BK329" s="1286"/>
      <c r="BL329" s="1286"/>
      <c r="BM329" s="1281"/>
      <c r="BN329" s="1286"/>
      <c r="BO329" s="1286"/>
      <c r="BP329" s="1291"/>
      <c r="BQ329" s="1291"/>
      <c r="BR329" s="1291"/>
      <c r="BS329" s="1292"/>
      <c r="BT329" s="1291"/>
      <c r="BU329" s="1293"/>
      <c r="BV329" s="1294"/>
      <c r="BW329" s="1295"/>
      <c r="BX329" s="1295"/>
      <c r="BY329" s="1295"/>
      <c r="BZ329" s="1291"/>
      <c r="CA329" s="1296"/>
      <c r="CB329" s="1296"/>
      <c r="CC329" s="1282"/>
      <c r="CD329" s="1298"/>
      <c r="CE329" s="1299"/>
    </row>
    <row r="330" spans="1:83" s="1283" customFormat="1" ht="20.100000000000001" customHeight="1">
      <c r="A330" s="1279"/>
      <c r="B330" s="1279"/>
      <c r="C330" s="1280"/>
      <c r="D330" s="1281"/>
      <c r="E330" s="1281"/>
      <c r="F330" s="1282"/>
      <c r="K330" s="1284"/>
      <c r="L330" s="1284"/>
      <c r="M330" s="1285"/>
      <c r="N330" s="1285"/>
      <c r="O330" s="1284"/>
      <c r="P330" s="1284"/>
      <c r="R330" s="1285"/>
      <c r="T330" s="1286"/>
      <c r="U330" s="1281"/>
      <c r="V330" s="1281"/>
      <c r="AG330" s="1287"/>
      <c r="AH330" s="1288"/>
      <c r="AI330" s="1281"/>
      <c r="AJ330" s="1281"/>
      <c r="AK330" s="1289"/>
      <c r="AL330" s="1286"/>
      <c r="AM330" s="1286"/>
      <c r="AN330" s="1286"/>
      <c r="AO330" s="1286"/>
      <c r="AP330" s="1286"/>
      <c r="AQ330" s="1286"/>
      <c r="AR330" s="1286"/>
      <c r="AS330" s="1286"/>
      <c r="AT330" s="1286"/>
      <c r="AU330" s="1286"/>
      <c r="AV330" s="1286"/>
      <c r="AW330" s="1286"/>
      <c r="AX330" s="1282"/>
      <c r="AY330" s="1286"/>
      <c r="AZ330" s="1282"/>
      <c r="BA330" s="1286"/>
      <c r="BB330" s="1286"/>
      <c r="BC330" s="1286"/>
      <c r="BD330" s="1286"/>
      <c r="BE330" s="1286"/>
      <c r="BF330" s="1286"/>
      <c r="BG330" s="1286"/>
      <c r="BH330" s="1286"/>
      <c r="BI330" s="1286"/>
      <c r="BJ330" s="1281"/>
      <c r="BK330" s="1286"/>
      <c r="BL330" s="1286"/>
      <c r="BM330" s="1281"/>
      <c r="BN330" s="1286"/>
      <c r="BO330" s="1286"/>
      <c r="BP330" s="1291"/>
      <c r="BQ330" s="1291"/>
      <c r="BR330" s="1291"/>
      <c r="BS330" s="1292"/>
      <c r="BT330" s="1291"/>
      <c r="BU330" s="1293"/>
      <c r="BV330" s="1294"/>
      <c r="BW330" s="1295"/>
      <c r="BX330" s="1295"/>
      <c r="BY330" s="1295"/>
      <c r="BZ330" s="1291"/>
      <c r="CA330" s="1296"/>
      <c r="CB330" s="1296"/>
      <c r="CC330" s="1282"/>
      <c r="CD330" s="1298"/>
      <c r="CE330" s="1299"/>
    </row>
    <row r="331" spans="1:83" s="1283" customFormat="1" ht="20.100000000000001" customHeight="1">
      <c r="A331" s="1279"/>
      <c r="B331" s="1279"/>
      <c r="C331" s="1280"/>
      <c r="D331" s="1281"/>
      <c r="E331" s="1281"/>
      <c r="F331" s="1282"/>
      <c r="K331" s="1284"/>
      <c r="L331" s="1284"/>
      <c r="M331" s="1285"/>
      <c r="N331" s="1285"/>
      <c r="O331" s="1284"/>
      <c r="P331" s="1284"/>
      <c r="R331" s="1285"/>
      <c r="T331" s="1286"/>
      <c r="U331" s="1281"/>
      <c r="V331" s="1281"/>
      <c r="AG331" s="1287"/>
      <c r="AH331" s="1288"/>
      <c r="AI331" s="1281"/>
      <c r="AJ331" s="1281"/>
      <c r="AK331" s="1289"/>
      <c r="AL331" s="1286"/>
      <c r="AM331" s="1286"/>
      <c r="AN331" s="1286"/>
      <c r="AO331" s="1286"/>
      <c r="AP331" s="1286"/>
      <c r="AQ331" s="1286"/>
      <c r="AR331" s="1286"/>
      <c r="AS331" s="1286"/>
      <c r="AT331" s="1286"/>
      <c r="AU331" s="1286"/>
      <c r="AV331" s="1286"/>
      <c r="AW331" s="1286"/>
      <c r="AX331" s="1282"/>
      <c r="AY331" s="1286"/>
      <c r="AZ331" s="1282"/>
      <c r="BA331" s="1286"/>
      <c r="BB331" s="1286"/>
      <c r="BC331" s="1286"/>
      <c r="BD331" s="1286"/>
      <c r="BE331" s="1286"/>
      <c r="BF331" s="1286"/>
      <c r="BG331" s="1286"/>
      <c r="BH331" s="1286"/>
      <c r="BI331" s="1286"/>
      <c r="BJ331" s="1281"/>
      <c r="BK331" s="1286"/>
      <c r="BL331" s="1286"/>
      <c r="BM331" s="1281"/>
      <c r="BN331" s="1286"/>
      <c r="BO331" s="1286"/>
      <c r="BP331" s="1291"/>
      <c r="BQ331" s="1291"/>
      <c r="BR331" s="1291"/>
      <c r="BS331" s="1292"/>
      <c r="BT331" s="1291"/>
      <c r="BU331" s="1293"/>
      <c r="BV331" s="1294"/>
      <c r="BW331" s="1295"/>
      <c r="BX331" s="1295"/>
      <c r="BY331" s="1295"/>
      <c r="BZ331" s="1291"/>
      <c r="CA331" s="1296"/>
      <c r="CB331" s="1296"/>
      <c r="CC331" s="1282"/>
      <c r="CD331" s="1298"/>
      <c r="CE331" s="1299"/>
    </row>
    <row r="332" spans="1:83" s="1283" customFormat="1" ht="20.100000000000001" customHeight="1">
      <c r="A332" s="1279"/>
      <c r="B332" s="1279"/>
      <c r="C332" s="1280"/>
      <c r="D332" s="1281"/>
      <c r="E332" s="1281"/>
      <c r="F332" s="1282"/>
      <c r="K332" s="1284"/>
      <c r="L332" s="1284"/>
      <c r="M332" s="1285"/>
      <c r="N332" s="1285"/>
      <c r="O332" s="1284"/>
      <c r="P332" s="1284"/>
      <c r="R332" s="1285"/>
      <c r="T332" s="1286"/>
      <c r="U332" s="1281"/>
      <c r="V332" s="1281"/>
      <c r="AG332" s="1287"/>
      <c r="AH332" s="1288"/>
      <c r="AI332" s="1281"/>
      <c r="AJ332" s="1281"/>
      <c r="AK332" s="1289"/>
      <c r="AL332" s="1286"/>
      <c r="AM332" s="1286"/>
      <c r="AN332" s="1286"/>
      <c r="AO332" s="1286"/>
      <c r="AP332" s="1286"/>
      <c r="AQ332" s="1286"/>
      <c r="AR332" s="1286"/>
      <c r="AS332" s="1286"/>
      <c r="AT332" s="1286"/>
      <c r="AU332" s="1286"/>
      <c r="AV332" s="1286"/>
      <c r="AW332" s="1286"/>
      <c r="AX332" s="1282"/>
      <c r="AY332" s="1286"/>
      <c r="AZ332" s="1282"/>
      <c r="BA332" s="1286"/>
      <c r="BB332" s="1286"/>
      <c r="BC332" s="1286"/>
      <c r="BD332" s="1286"/>
      <c r="BE332" s="1286"/>
      <c r="BF332" s="1286"/>
      <c r="BG332" s="1286"/>
      <c r="BH332" s="1286"/>
      <c r="BI332" s="1286"/>
      <c r="BJ332" s="1281"/>
      <c r="BK332" s="1286"/>
      <c r="BL332" s="1286"/>
      <c r="BM332" s="1281"/>
      <c r="BN332" s="1286"/>
      <c r="BO332" s="1286"/>
      <c r="BP332" s="1291"/>
      <c r="BQ332" s="1291"/>
      <c r="BR332" s="1291"/>
      <c r="BS332" s="1292"/>
      <c r="BT332" s="1291"/>
      <c r="BU332" s="1293"/>
      <c r="BV332" s="1294"/>
      <c r="BW332" s="1295"/>
      <c r="BX332" s="1295"/>
      <c r="BY332" s="1295"/>
      <c r="BZ332" s="1291"/>
      <c r="CA332" s="1296"/>
      <c r="CB332" s="1296"/>
      <c r="CC332" s="1282"/>
      <c r="CD332" s="1298"/>
      <c r="CE332" s="1299"/>
    </row>
    <row r="333" spans="1:83" s="1283" customFormat="1" ht="20.100000000000001" customHeight="1">
      <c r="A333" s="1279"/>
      <c r="B333" s="1279"/>
      <c r="C333" s="1280"/>
      <c r="D333" s="1281"/>
      <c r="E333" s="1281"/>
      <c r="F333" s="1282"/>
      <c r="K333" s="1284"/>
      <c r="L333" s="1284"/>
      <c r="M333" s="1285"/>
      <c r="N333" s="1285"/>
      <c r="O333" s="1284"/>
      <c r="P333" s="1284"/>
      <c r="R333" s="1285"/>
      <c r="T333" s="1286"/>
      <c r="U333" s="1281"/>
      <c r="V333" s="1281"/>
      <c r="AG333" s="1287"/>
      <c r="AH333" s="1288"/>
      <c r="AI333" s="1281"/>
      <c r="AJ333" s="1281"/>
      <c r="AK333" s="1289"/>
      <c r="AL333" s="1286"/>
      <c r="AM333" s="1286"/>
      <c r="AN333" s="1286"/>
      <c r="AO333" s="1286"/>
      <c r="AP333" s="1286"/>
      <c r="AQ333" s="1286"/>
      <c r="AR333" s="1286"/>
      <c r="AS333" s="1286"/>
      <c r="AT333" s="1286"/>
      <c r="AU333" s="1286"/>
      <c r="AV333" s="1286"/>
      <c r="AW333" s="1286"/>
      <c r="AX333" s="1282"/>
      <c r="AY333" s="1286"/>
      <c r="AZ333" s="1282"/>
      <c r="BA333" s="1286"/>
      <c r="BB333" s="1286"/>
      <c r="BC333" s="1286"/>
      <c r="BD333" s="1286"/>
      <c r="BE333" s="1286"/>
      <c r="BF333" s="1286"/>
      <c r="BG333" s="1286"/>
      <c r="BH333" s="1286"/>
      <c r="BI333" s="1286"/>
      <c r="BJ333" s="1281"/>
      <c r="BK333" s="1286"/>
      <c r="BL333" s="1286"/>
      <c r="BM333" s="1281"/>
      <c r="BN333" s="1286"/>
      <c r="BO333" s="1286"/>
      <c r="BP333" s="1291"/>
      <c r="BQ333" s="1291"/>
      <c r="BR333" s="1291"/>
      <c r="BS333" s="1292"/>
      <c r="BT333" s="1291"/>
      <c r="BU333" s="1293"/>
      <c r="BV333" s="1294"/>
      <c r="BW333" s="1295"/>
      <c r="BX333" s="1295"/>
      <c r="BY333" s="1295"/>
      <c r="BZ333" s="1291"/>
      <c r="CA333" s="1296"/>
      <c r="CB333" s="1296"/>
      <c r="CC333" s="1282"/>
      <c r="CD333" s="1298"/>
      <c r="CE333" s="1299"/>
    </row>
    <row r="334" spans="1:83" s="1283" customFormat="1" ht="20.100000000000001" customHeight="1">
      <c r="A334" s="1279"/>
      <c r="B334" s="1279"/>
      <c r="C334" s="1280"/>
      <c r="D334" s="1281"/>
      <c r="E334" s="1281"/>
      <c r="F334" s="1282"/>
      <c r="K334" s="1284"/>
      <c r="L334" s="1284"/>
      <c r="M334" s="1285"/>
      <c r="N334" s="1285"/>
      <c r="O334" s="1284"/>
      <c r="P334" s="1284"/>
      <c r="R334" s="1285"/>
      <c r="T334" s="1286"/>
      <c r="U334" s="1281"/>
      <c r="V334" s="1281"/>
      <c r="AG334" s="1287"/>
      <c r="AH334" s="1288"/>
      <c r="AI334" s="1281"/>
      <c r="AJ334" s="1281"/>
      <c r="AK334" s="1289"/>
      <c r="AL334" s="1286"/>
      <c r="AM334" s="1286"/>
      <c r="AN334" s="1286"/>
      <c r="AO334" s="1286"/>
      <c r="AP334" s="1286"/>
      <c r="AQ334" s="1286"/>
      <c r="AR334" s="1286"/>
      <c r="AS334" s="1286"/>
      <c r="AT334" s="1286"/>
      <c r="AU334" s="1286"/>
      <c r="AV334" s="1286"/>
      <c r="AW334" s="1286"/>
      <c r="AX334" s="1282"/>
      <c r="AY334" s="1286"/>
      <c r="AZ334" s="1282"/>
      <c r="BA334" s="1286"/>
      <c r="BB334" s="1286"/>
      <c r="BC334" s="1286"/>
      <c r="BD334" s="1286"/>
      <c r="BE334" s="1286"/>
      <c r="BF334" s="1286"/>
      <c r="BG334" s="1286"/>
      <c r="BH334" s="1286"/>
      <c r="BI334" s="1286"/>
      <c r="BJ334" s="1281"/>
      <c r="BK334" s="1286"/>
      <c r="BL334" s="1286"/>
      <c r="BM334" s="1281"/>
      <c r="BN334" s="1286"/>
      <c r="BO334" s="1286"/>
      <c r="BP334" s="1291"/>
      <c r="BQ334" s="1291"/>
      <c r="BR334" s="1291"/>
      <c r="BS334" s="1292"/>
      <c r="BT334" s="1291"/>
      <c r="BU334" s="1293"/>
      <c r="BV334" s="1294"/>
      <c r="BW334" s="1295"/>
      <c r="BX334" s="1295"/>
      <c r="BY334" s="1295"/>
      <c r="BZ334" s="1291"/>
      <c r="CA334" s="1296"/>
      <c r="CB334" s="1296"/>
      <c r="CC334" s="1282"/>
      <c r="CD334" s="1298"/>
      <c r="CE334" s="1299"/>
    </row>
    <row r="335" spans="1:83" s="1283" customFormat="1" ht="20.100000000000001" customHeight="1">
      <c r="A335" s="1279"/>
      <c r="B335" s="1279"/>
      <c r="C335" s="1280"/>
      <c r="D335" s="1281"/>
      <c r="E335" s="1281"/>
      <c r="F335" s="1282"/>
      <c r="K335" s="1284"/>
      <c r="L335" s="1284"/>
      <c r="M335" s="1285"/>
      <c r="N335" s="1285"/>
      <c r="O335" s="1284"/>
      <c r="P335" s="1284"/>
      <c r="R335" s="1285"/>
      <c r="T335" s="1286"/>
      <c r="U335" s="1281"/>
      <c r="V335" s="1281"/>
      <c r="AG335" s="1287"/>
      <c r="AH335" s="1288"/>
      <c r="AI335" s="1281"/>
      <c r="AJ335" s="1281"/>
      <c r="AK335" s="1289"/>
      <c r="AL335" s="1286"/>
      <c r="AM335" s="1286"/>
      <c r="AN335" s="1286"/>
      <c r="AO335" s="1286"/>
      <c r="AP335" s="1286"/>
      <c r="AQ335" s="1286"/>
      <c r="AR335" s="1286"/>
      <c r="AS335" s="1286"/>
      <c r="AT335" s="1286"/>
      <c r="AU335" s="1286"/>
      <c r="AV335" s="1286"/>
      <c r="AW335" s="1286"/>
      <c r="AX335" s="1282"/>
      <c r="AY335" s="1286"/>
      <c r="AZ335" s="1282"/>
      <c r="BA335" s="1286"/>
      <c r="BB335" s="1286"/>
      <c r="BC335" s="1286"/>
      <c r="BD335" s="1286"/>
      <c r="BE335" s="1286"/>
      <c r="BF335" s="1286"/>
      <c r="BG335" s="1286"/>
      <c r="BH335" s="1286"/>
      <c r="BI335" s="1286"/>
      <c r="BJ335" s="1281"/>
      <c r="BK335" s="1286"/>
      <c r="BL335" s="1286"/>
      <c r="BM335" s="1281"/>
      <c r="BN335" s="1286"/>
      <c r="BO335" s="1286"/>
      <c r="BP335" s="1291"/>
      <c r="BQ335" s="1291"/>
      <c r="BR335" s="1291"/>
      <c r="BS335" s="1292"/>
      <c r="BT335" s="1291"/>
      <c r="BU335" s="1293"/>
      <c r="BV335" s="1294"/>
      <c r="BW335" s="1295"/>
      <c r="BX335" s="1295"/>
      <c r="BY335" s="1295"/>
      <c r="BZ335" s="1291"/>
      <c r="CA335" s="1296"/>
      <c r="CB335" s="1296"/>
      <c r="CC335" s="1282"/>
      <c r="CD335" s="1298"/>
      <c r="CE335" s="1299"/>
    </row>
    <row r="336" spans="1:83" s="1283" customFormat="1" ht="20.100000000000001" customHeight="1">
      <c r="A336" s="1279"/>
      <c r="B336" s="1279"/>
      <c r="C336" s="1280"/>
      <c r="D336" s="1281"/>
      <c r="E336" s="1281"/>
      <c r="F336" s="1282"/>
      <c r="K336" s="1284"/>
      <c r="L336" s="1284"/>
      <c r="M336" s="1285"/>
      <c r="N336" s="1285"/>
      <c r="O336" s="1284"/>
      <c r="P336" s="1284"/>
      <c r="R336" s="1285"/>
      <c r="T336" s="1286"/>
      <c r="U336" s="1281"/>
      <c r="V336" s="1281"/>
      <c r="AG336" s="1287"/>
      <c r="AH336" s="1288"/>
      <c r="AI336" s="1281"/>
      <c r="AJ336" s="1281"/>
      <c r="AK336" s="1289"/>
      <c r="AL336" s="1286"/>
      <c r="AM336" s="1286"/>
      <c r="AN336" s="1286"/>
      <c r="AO336" s="1286"/>
      <c r="AP336" s="1286"/>
      <c r="AQ336" s="1286"/>
      <c r="AR336" s="1286"/>
      <c r="AS336" s="1286"/>
      <c r="AT336" s="1286"/>
      <c r="AU336" s="1286"/>
      <c r="AV336" s="1286"/>
      <c r="AW336" s="1286"/>
      <c r="AX336" s="1282"/>
      <c r="AY336" s="1286"/>
      <c r="AZ336" s="1282"/>
      <c r="BA336" s="1286"/>
      <c r="BB336" s="1286"/>
      <c r="BC336" s="1286"/>
      <c r="BD336" s="1286"/>
      <c r="BE336" s="1286"/>
      <c r="BF336" s="1286"/>
      <c r="BG336" s="1286"/>
      <c r="BH336" s="1286"/>
      <c r="BI336" s="1286"/>
      <c r="BJ336" s="1281"/>
      <c r="BK336" s="1286"/>
      <c r="BL336" s="1286"/>
      <c r="BM336" s="1281"/>
      <c r="BN336" s="1286"/>
      <c r="BO336" s="1286"/>
      <c r="BP336" s="1291"/>
      <c r="BQ336" s="1291"/>
      <c r="BR336" s="1291"/>
      <c r="BS336" s="1292"/>
      <c r="BT336" s="1291"/>
      <c r="BU336" s="1293"/>
      <c r="BV336" s="1294"/>
      <c r="BW336" s="1295"/>
      <c r="BX336" s="1295"/>
      <c r="BY336" s="1295"/>
      <c r="BZ336" s="1291"/>
      <c r="CA336" s="1296"/>
      <c r="CB336" s="1296"/>
      <c r="CC336" s="1282"/>
      <c r="CD336" s="1298"/>
      <c r="CE336" s="1299"/>
    </row>
    <row r="337" spans="1:83" s="1283" customFormat="1" ht="20.100000000000001" customHeight="1">
      <c r="A337" s="1279"/>
      <c r="B337" s="1279"/>
      <c r="C337" s="1280"/>
      <c r="D337" s="1281"/>
      <c r="E337" s="1281"/>
      <c r="F337" s="1282"/>
      <c r="K337" s="1284"/>
      <c r="L337" s="1284"/>
      <c r="M337" s="1285"/>
      <c r="N337" s="1285"/>
      <c r="O337" s="1284"/>
      <c r="P337" s="1284"/>
      <c r="R337" s="1285"/>
      <c r="T337" s="1286"/>
      <c r="U337" s="1281"/>
      <c r="V337" s="1281"/>
      <c r="AG337" s="1287"/>
      <c r="AH337" s="1288"/>
      <c r="AI337" s="1281"/>
      <c r="AJ337" s="1281"/>
      <c r="AK337" s="1289"/>
      <c r="AL337" s="1286"/>
      <c r="AM337" s="1286"/>
      <c r="AN337" s="1286"/>
      <c r="AO337" s="1286"/>
      <c r="AP337" s="1286"/>
      <c r="AQ337" s="1286"/>
      <c r="AR337" s="1286"/>
      <c r="AS337" s="1286"/>
      <c r="AT337" s="1286"/>
      <c r="AU337" s="1286"/>
      <c r="AV337" s="1286"/>
      <c r="AW337" s="1286"/>
      <c r="AX337" s="1282"/>
      <c r="AY337" s="1286"/>
      <c r="AZ337" s="1282"/>
      <c r="BA337" s="1286"/>
      <c r="BB337" s="1286"/>
      <c r="BC337" s="1286"/>
      <c r="BD337" s="1286"/>
      <c r="BE337" s="1286"/>
      <c r="BF337" s="1286"/>
      <c r="BG337" s="1286"/>
      <c r="BH337" s="1286"/>
      <c r="BI337" s="1286"/>
      <c r="BJ337" s="1281"/>
      <c r="BK337" s="1286"/>
      <c r="BL337" s="1286"/>
      <c r="BM337" s="1281"/>
      <c r="BN337" s="1286"/>
      <c r="BO337" s="1286"/>
      <c r="BP337" s="1291"/>
      <c r="BQ337" s="1291"/>
      <c r="BR337" s="1291"/>
      <c r="BS337" s="1292"/>
      <c r="BT337" s="1291"/>
      <c r="BU337" s="1293"/>
      <c r="BV337" s="1294"/>
      <c r="BW337" s="1295"/>
      <c r="BX337" s="1295"/>
      <c r="BY337" s="1295"/>
      <c r="BZ337" s="1291"/>
      <c r="CA337" s="1296"/>
      <c r="CB337" s="1296"/>
      <c r="CC337" s="1282"/>
      <c r="CD337" s="1298"/>
      <c r="CE337" s="1299"/>
    </row>
    <row r="338" spans="1:83" s="1283" customFormat="1" ht="20.100000000000001" customHeight="1">
      <c r="A338" s="1279"/>
      <c r="B338" s="1279"/>
      <c r="C338" s="1280"/>
      <c r="D338" s="1281"/>
      <c r="E338" s="1281"/>
      <c r="F338" s="1282"/>
      <c r="K338" s="1284"/>
      <c r="L338" s="1284"/>
      <c r="M338" s="1285"/>
      <c r="N338" s="1285"/>
      <c r="O338" s="1284"/>
      <c r="P338" s="1284"/>
      <c r="R338" s="1285"/>
      <c r="T338" s="1286"/>
      <c r="U338" s="1281"/>
      <c r="V338" s="1281"/>
      <c r="AG338" s="1287"/>
      <c r="AH338" s="1288"/>
      <c r="AI338" s="1281"/>
      <c r="AJ338" s="1281"/>
      <c r="AK338" s="1289"/>
      <c r="AL338" s="1286"/>
      <c r="AM338" s="1286"/>
      <c r="AN338" s="1286"/>
      <c r="AO338" s="1286"/>
      <c r="AP338" s="1286"/>
      <c r="AQ338" s="1286"/>
      <c r="AR338" s="1286"/>
      <c r="AS338" s="1286"/>
      <c r="AT338" s="1286"/>
      <c r="AU338" s="1286"/>
      <c r="AV338" s="1286"/>
      <c r="AW338" s="1286"/>
      <c r="AX338" s="1282"/>
      <c r="AY338" s="1286"/>
      <c r="AZ338" s="1282"/>
      <c r="BA338" s="1286"/>
      <c r="BB338" s="1286"/>
      <c r="BC338" s="1286"/>
      <c r="BD338" s="1286"/>
      <c r="BE338" s="1286"/>
      <c r="BF338" s="1286"/>
      <c r="BG338" s="1286"/>
      <c r="BH338" s="1286"/>
      <c r="BI338" s="1286"/>
      <c r="BJ338" s="1281"/>
      <c r="BK338" s="1286"/>
      <c r="BL338" s="1286"/>
      <c r="BM338" s="1281"/>
      <c r="BN338" s="1286"/>
      <c r="BO338" s="1286"/>
      <c r="BP338" s="1291"/>
      <c r="BQ338" s="1291"/>
      <c r="BR338" s="1291"/>
      <c r="BS338" s="1292"/>
      <c r="BT338" s="1291"/>
      <c r="BU338" s="1293"/>
      <c r="BV338" s="1294"/>
      <c r="BW338" s="1295"/>
      <c r="BX338" s="1295"/>
      <c r="BY338" s="1295"/>
      <c r="BZ338" s="1291"/>
      <c r="CA338" s="1296"/>
      <c r="CB338" s="1296"/>
      <c r="CC338" s="1282"/>
      <c r="CD338" s="1298"/>
      <c r="CE338" s="1299"/>
    </row>
    <row r="339" spans="1:83" s="1283" customFormat="1" ht="20.100000000000001" customHeight="1">
      <c r="A339" s="1279"/>
      <c r="B339" s="1279"/>
      <c r="C339" s="1280"/>
      <c r="D339" s="1281"/>
      <c r="E339" s="1281"/>
      <c r="F339" s="1282"/>
      <c r="K339" s="1284"/>
      <c r="L339" s="1284"/>
      <c r="M339" s="1285"/>
      <c r="N339" s="1285"/>
      <c r="O339" s="1284"/>
      <c r="P339" s="1284"/>
      <c r="R339" s="1285"/>
      <c r="T339" s="1286"/>
      <c r="U339" s="1281"/>
      <c r="V339" s="1281"/>
      <c r="AG339" s="1287"/>
      <c r="AH339" s="1288"/>
      <c r="AI339" s="1281"/>
      <c r="AJ339" s="1281"/>
      <c r="AK339" s="1289"/>
      <c r="AL339" s="1286"/>
      <c r="AM339" s="1286"/>
      <c r="AN339" s="1286"/>
      <c r="AO339" s="1286"/>
      <c r="AP339" s="1286"/>
      <c r="AQ339" s="1286"/>
      <c r="AR339" s="1286"/>
      <c r="AS339" s="1286"/>
      <c r="AT339" s="1286"/>
      <c r="AU339" s="1286"/>
      <c r="AV339" s="1286"/>
      <c r="AW339" s="1286"/>
      <c r="AX339" s="1282"/>
      <c r="AY339" s="1286"/>
      <c r="AZ339" s="1282"/>
      <c r="BA339" s="1286"/>
      <c r="BB339" s="1286"/>
      <c r="BC339" s="1286"/>
      <c r="BD339" s="1286"/>
      <c r="BE339" s="1286"/>
      <c r="BF339" s="1286"/>
      <c r="BG339" s="1286"/>
      <c r="BH339" s="1286"/>
      <c r="BI339" s="1286"/>
      <c r="BJ339" s="1281"/>
      <c r="BK339" s="1286"/>
      <c r="BL339" s="1286"/>
      <c r="BM339" s="1281"/>
      <c r="BN339" s="1286"/>
      <c r="BO339" s="1286"/>
      <c r="BP339" s="1291"/>
      <c r="BQ339" s="1291"/>
      <c r="BR339" s="1291"/>
      <c r="BS339" s="1292"/>
      <c r="BT339" s="1291"/>
      <c r="BU339" s="1293"/>
      <c r="BV339" s="1294"/>
      <c r="BW339" s="1295"/>
      <c r="BX339" s="1295"/>
      <c r="BY339" s="1295"/>
      <c r="BZ339" s="1291"/>
      <c r="CA339" s="1296"/>
      <c r="CB339" s="1296"/>
      <c r="CC339" s="1282"/>
      <c r="CD339" s="1298"/>
      <c r="CE339" s="1299"/>
    </row>
    <row r="340" spans="1:83" s="1283" customFormat="1" ht="20.100000000000001" customHeight="1">
      <c r="A340" s="1279"/>
      <c r="B340" s="1279"/>
      <c r="C340" s="1280"/>
      <c r="D340" s="1281"/>
      <c r="E340" s="1281"/>
      <c r="F340" s="1282"/>
      <c r="K340" s="1284"/>
      <c r="L340" s="1284"/>
      <c r="M340" s="1285"/>
      <c r="N340" s="1285"/>
      <c r="O340" s="1284"/>
      <c r="P340" s="1284"/>
      <c r="R340" s="1285"/>
      <c r="T340" s="1286"/>
      <c r="U340" s="1281"/>
      <c r="V340" s="1281"/>
      <c r="AG340" s="1287"/>
      <c r="AH340" s="1288"/>
      <c r="AI340" s="1281"/>
      <c r="AJ340" s="1281"/>
      <c r="AK340" s="1289"/>
      <c r="AL340" s="1286"/>
      <c r="AM340" s="1286"/>
      <c r="AN340" s="1286"/>
      <c r="AO340" s="1286"/>
      <c r="AP340" s="1286"/>
      <c r="AQ340" s="1286"/>
      <c r="AR340" s="1286"/>
      <c r="AS340" s="1286"/>
      <c r="AT340" s="1286"/>
      <c r="AU340" s="1286"/>
      <c r="AV340" s="1286"/>
      <c r="AW340" s="1286"/>
      <c r="AX340" s="1282"/>
      <c r="AY340" s="1286"/>
      <c r="AZ340" s="1282"/>
      <c r="BA340" s="1286"/>
      <c r="BB340" s="1286"/>
      <c r="BC340" s="1286"/>
      <c r="BD340" s="1286"/>
      <c r="BE340" s="1286"/>
      <c r="BF340" s="1286"/>
      <c r="BG340" s="1286"/>
      <c r="BH340" s="1286"/>
      <c r="BI340" s="1286"/>
      <c r="BJ340" s="1281"/>
      <c r="BK340" s="1286"/>
      <c r="BL340" s="1286"/>
      <c r="BM340" s="1281"/>
      <c r="BN340" s="1286"/>
      <c r="BO340" s="1286"/>
      <c r="BP340" s="1291"/>
      <c r="BQ340" s="1291"/>
      <c r="BR340" s="1291"/>
      <c r="BS340" s="1292"/>
      <c r="BT340" s="1291"/>
      <c r="BU340" s="1293"/>
      <c r="BV340" s="1294"/>
      <c r="BW340" s="1295"/>
      <c r="BX340" s="1295"/>
      <c r="BY340" s="1295"/>
      <c r="BZ340" s="1291"/>
      <c r="CA340" s="1296"/>
      <c r="CB340" s="1296"/>
      <c r="CC340" s="1282"/>
      <c r="CD340" s="1298"/>
      <c r="CE340" s="1299"/>
    </row>
    <row r="341" spans="1:83" s="1283" customFormat="1" ht="20.100000000000001" customHeight="1">
      <c r="A341" s="1279"/>
      <c r="B341" s="1279"/>
      <c r="C341" s="1280"/>
      <c r="D341" s="1281"/>
      <c r="E341" s="1281"/>
      <c r="F341" s="1282"/>
      <c r="K341" s="1284"/>
      <c r="L341" s="1284"/>
      <c r="M341" s="1285"/>
      <c r="N341" s="1285"/>
      <c r="O341" s="1284"/>
      <c r="P341" s="1284"/>
      <c r="R341" s="1285"/>
      <c r="T341" s="1286"/>
      <c r="U341" s="1281"/>
      <c r="V341" s="1281"/>
      <c r="AG341" s="1287"/>
      <c r="AH341" s="1288"/>
      <c r="AI341" s="1281"/>
      <c r="AJ341" s="1281"/>
      <c r="AK341" s="1289"/>
      <c r="AL341" s="1286"/>
      <c r="AM341" s="1286"/>
      <c r="AN341" s="1286"/>
      <c r="AO341" s="1286"/>
      <c r="AP341" s="1286"/>
      <c r="AQ341" s="1286"/>
      <c r="AR341" s="1286"/>
      <c r="AS341" s="1286"/>
      <c r="AT341" s="1286"/>
      <c r="AU341" s="1286"/>
      <c r="AV341" s="1286"/>
      <c r="AW341" s="1286"/>
      <c r="AX341" s="1282"/>
      <c r="AY341" s="1286"/>
      <c r="AZ341" s="1282"/>
      <c r="BA341" s="1286"/>
      <c r="BB341" s="1286"/>
      <c r="BC341" s="1286"/>
      <c r="BD341" s="1286"/>
      <c r="BE341" s="1286"/>
      <c r="BF341" s="1286"/>
      <c r="BG341" s="1286"/>
      <c r="BH341" s="1286"/>
      <c r="BI341" s="1286"/>
      <c r="BJ341" s="1281"/>
      <c r="BK341" s="1286"/>
      <c r="BL341" s="1286"/>
      <c r="BM341" s="1281"/>
      <c r="BN341" s="1286"/>
      <c r="BO341" s="1286"/>
      <c r="BP341" s="1291"/>
      <c r="BQ341" s="1291"/>
      <c r="BR341" s="1291"/>
      <c r="BS341" s="1292"/>
      <c r="BT341" s="1291"/>
      <c r="BU341" s="1293"/>
      <c r="BV341" s="1294"/>
      <c r="BW341" s="1295"/>
      <c r="BX341" s="1295"/>
      <c r="BY341" s="1295"/>
      <c r="BZ341" s="1291"/>
      <c r="CA341" s="1296"/>
      <c r="CB341" s="1296"/>
      <c r="CC341" s="1282"/>
      <c r="CD341" s="1298"/>
      <c r="CE341" s="1299"/>
    </row>
    <row r="342" spans="1:83" s="1283" customFormat="1" ht="20.100000000000001" customHeight="1">
      <c r="A342" s="1279"/>
      <c r="B342" s="1279"/>
      <c r="C342" s="1280"/>
      <c r="D342" s="1281"/>
      <c r="E342" s="1281"/>
      <c r="F342" s="1282"/>
      <c r="K342" s="1284"/>
      <c r="L342" s="1284"/>
      <c r="M342" s="1285"/>
      <c r="N342" s="1285"/>
      <c r="O342" s="1284"/>
      <c r="P342" s="1284"/>
      <c r="R342" s="1285"/>
      <c r="T342" s="1286"/>
      <c r="U342" s="1281"/>
      <c r="V342" s="1281"/>
      <c r="AG342" s="1287"/>
      <c r="AH342" s="1288"/>
      <c r="AI342" s="1281"/>
      <c r="AJ342" s="1281"/>
      <c r="AK342" s="1289"/>
      <c r="AL342" s="1286"/>
      <c r="AM342" s="1286"/>
      <c r="AN342" s="1286"/>
      <c r="AO342" s="1286"/>
      <c r="AP342" s="1286"/>
      <c r="AQ342" s="1286"/>
      <c r="AR342" s="1286"/>
      <c r="AS342" s="1286"/>
      <c r="AT342" s="1286"/>
      <c r="AU342" s="1286"/>
      <c r="AV342" s="1286"/>
      <c r="AW342" s="1286"/>
      <c r="AX342" s="1282"/>
      <c r="AY342" s="1286"/>
      <c r="AZ342" s="1282"/>
      <c r="BA342" s="1286"/>
      <c r="BB342" s="1286"/>
      <c r="BC342" s="1286"/>
      <c r="BD342" s="1286"/>
      <c r="BE342" s="1286"/>
      <c r="BF342" s="1286"/>
      <c r="BG342" s="1286"/>
      <c r="BH342" s="1286"/>
      <c r="BI342" s="1286"/>
      <c r="BJ342" s="1281"/>
      <c r="BK342" s="1286"/>
      <c r="BL342" s="1286"/>
      <c r="BM342" s="1281"/>
      <c r="BN342" s="1286"/>
      <c r="BO342" s="1286"/>
      <c r="BP342" s="1291"/>
      <c r="BQ342" s="1291"/>
      <c r="BR342" s="1291"/>
      <c r="BS342" s="1292"/>
      <c r="BT342" s="1291"/>
      <c r="BU342" s="1293"/>
      <c r="BV342" s="1294"/>
      <c r="BW342" s="1295"/>
      <c r="BX342" s="1295"/>
      <c r="BY342" s="1295"/>
      <c r="BZ342" s="1291"/>
      <c r="CA342" s="1296"/>
      <c r="CB342" s="1296"/>
      <c r="CC342" s="1282"/>
      <c r="CD342" s="1298"/>
      <c r="CE342" s="1299"/>
    </row>
    <row r="343" spans="1:83" s="1283" customFormat="1" ht="20.100000000000001" customHeight="1">
      <c r="A343" s="1279"/>
      <c r="B343" s="1279"/>
      <c r="C343" s="1280"/>
      <c r="D343" s="1281"/>
      <c r="E343" s="1281"/>
      <c r="F343" s="1282"/>
      <c r="K343" s="1284"/>
      <c r="L343" s="1284"/>
      <c r="M343" s="1285"/>
      <c r="N343" s="1285"/>
      <c r="O343" s="1284"/>
      <c r="P343" s="1284"/>
      <c r="R343" s="1285"/>
      <c r="T343" s="1286"/>
      <c r="U343" s="1281"/>
      <c r="V343" s="1281"/>
      <c r="AG343" s="1287"/>
      <c r="AH343" s="1288"/>
      <c r="AI343" s="1281"/>
      <c r="AJ343" s="1281"/>
      <c r="AK343" s="1289"/>
      <c r="AL343" s="1286"/>
      <c r="AM343" s="1286"/>
      <c r="AN343" s="1286"/>
      <c r="AO343" s="1286"/>
      <c r="AP343" s="1286"/>
      <c r="AQ343" s="1286"/>
      <c r="AR343" s="1286"/>
      <c r="AS343" s="1286"/>
      <c r="AT343" s="1286"/>
      <c r="AU343" s="1286"/>
      <c r="AV343" s="1286"/>
      <c r="AW343" s="1286"/>
      <c r="AX343" s="1282"/>
      <c r="AY343" s="1286"/>
      <c r="AZ343" s="1282"/>
      <c r="BA343" s="1286"/>
      <c r="BB343" s="1286"/>
      <c r="BC343" s="1286"/>
      <c r="BD343" s="1286"/>
      <c r="BE343" s="1286"/>
      <c r="BF343" s="1286"/>
      <c r="BG343" s="1286"/>
      <c r="BH343" s="1286"/>
      <c r="BI343" s="1286"/>
      <c r="BJ343" s="1281"/>
      <c r="BK343" s="1286"/>
      <c r="BL343" s="1286"/>
      <c r="BM343" s="1281"/>
      <c r="BN343" s="1286"/>
      <c r="BO343" s="1286"/>
      <c r="BP343" s="1291"/>
      <c r="BQ343" s="1291"/>
      <c r="BR343" s="1291"/>
      <c r="BS343" s="1292"/>
      <c r="BT343" s="1291"/>
      <c r="BU343" s="1293"/>
      <c r="BV343" s="1294"/>
      <c r="BW343" s="1295"/>
      <c r="BX343" s="1295"/>
      <c r="BY343" s="1295"/>
      <c r="BZ343" s="1291"/>
      <c r="CA343" s="1296"/>
      <c r="CB343" s="1296"/>
      <c r="CC343" s="1282"/>
      <c r="CD343" s="1298"/>
      <c r="CE343" s="1299"/>
    </row>
    <row r="344" spans="1:83" s="1283" customFormat="1" ht="20.100000000000001" customHeight="1">
      <c r="A344" s="1279"/>
      <c r="B344" s="1279"/>
      <c r="C344" s="1280"/>
      <c r="D344" s="1281"/>
      <c r="E344" s="1281"/>
      <c r="F344" s="1282"/>
      <c r="K344" s="1284"/>
      <c r="L344" s="1284"/>
      <c r="M344" s="1285"/>
      <c r="N344" s="1285"/>
      <c r="O344" s="1284"/>
      <c r="P344" s="1284"/>
      <c r="R344" s="1285"/>
      <c r="T344" s="1286"/>
      <c r="U344" s="1281"/>
      <c r="V344" s="1281"/>
      <c r="AG344" s="1287"/>
      <c r="AH344" s="1288"/>
      <c r="AI344" s="1281"/>
      <c r="AJ344" s="1281"/>
      <c r="AK344" s="1289"/>
      <c r="AL344" s="1286"/>
      <c r="AM344" s="1286"/>
      <c r="AN344" s="1286"/>
      <c r="AO344" s="1286"/>
      <c r="AP344" s="1286"/>
      <c r="AQ344" s="1286"/>
      <c r="AR344" s="1286"/>
      <c r="AS344" s="1286"/>
      <c r="AT344" s="1286"/>
      <c r="AU344" s="1286"/>
      <c r="AV344" s="1286"/>
      <c r="AW344" s="1286"/>
      <c r="AX344" s="1282"/>
      <c r="AY344" s="1286"/>
      <c r="AZ344" s="1282"/>
      <c r="BA344" s="1286"/>
      <c r="BB344" s="1286"/>
      <c r="BC344" s="1286"/>
      <c r="BD344" s="1286"/>
      <c r="BE344" s="1286"/>
      <c r="BF344" s="1286"/>
      <c r="BG344" s="1286"/>
      <c r="BH344" s="1286"/>
      <c r="BI344" s="1286"/>
      <c r="BJ344" s="1281"/>
      <c r="BK344" s="1286"/>
      <c r="BL344" s="1286"/>
      <c r="BM344" s="1281"/>
      <c r="BN344" s="1286"/>
      <c r="BO344" s="1286"/>
      <c r="BP344" s="1291"/>
      <c r="BQ344" s="1291"/>
      <c r="BR344" s="1291"/>
      <c r="BS344" s="1292"/>
      <c r="BT344" s="1291"/>
      <c r="BU344" s="1293"/>
      <c r="BV344" s="1294"/>
      <c r="BW344" s="1295"/>
      <c r="BX344" s="1295"/>
      <c r="BY344" s="1295"/>
      <c r="BZ344" s="1291"/>
      <c r="CA344" s="1296"/>
      <c r="CB344" s="1296"/>
      <c r="CC344" s="1282"/>
      <c r="CD344" s="1298"/>
      <c r="CE344" s="1299"/>
    </row>
    <row r="345" spans="1:83" s="1283" customFormat="1" ht="20.100000000000001" customHeight="1">
      <c r="A345" s="1279"/>
      <c r="B345" s="1279"/>
      <c r="C345" s="1280"/>
      <c r="D345" s="1281"/>
      <c r="E345" s="1281"/>
      <c r="F345" s="1282"/>
      <c r="K345" s="1284"/>
      <c r="L345" s="1284"/>
      <c r="M345" s="1285"/>
      <c r="N345" s="1285"/>
      <c r="O345" s="1284"/>
      <c r="P345" s="1284"/>
      <c r="R345" s="1285"/>
      <c r="T345" s="1286"/>
      <c r="U345" s="1281"/>
      <c r="V345" s="1281"/>
      <c r="AG345" s="1287"/>
      <c r="AH345" s="1288"/>
      <c r="AI345" s="1281"/>
      <c r="AJ345" s="1281"/>
      <c r="AK345" s="1289"/>
      <c r="AL345" s="1286"/>
      <c r="AM345" s="1286"/>
      <c r="AN345" s="1286"/>
      <c r="AO345" s="1286"/>
      <c r="AP345" s="1286"/>
      <c r="AQ345" s="1286"/>
      <c r="AR345" s="1286"/>
      <c r="AS345" s="1286"/>
      <c r="AT345" s="1286"/>
      <c r="AU345" s="1286"/>
      <c r="AV345" s="1286"/>
      <c r="AW345" s="1286"/>
      <c r="AX345" s="1282"/>
      <c r="AY345" s="1286"/>
      <c r="AZ345" s="1282"/>
      <c r="BA345" s="1286"/>
      <c r="BB345" s="1286"/>
      <c r="BC345" s="1286"/>
      <c r="BD345" s="1286"/>
      <c r="BE345" s="1286"/>
      <c r="BF345" s="1286"/>
      <c r="BG345" s="1286"/>
      <c r="BH345" s="1286"/>
      <c r="BI345" s="1286"/>
      <c r="BJ345" s="1281"/>
      <c r="BK345" s="1286"/>
      <c r="BL345" s="1286"/>
      <c r="BM345" s="1281"/>
      <c r="BN345" s="1286"/>
      <c r="BO345" s="1286"/>
      <c r="BP345" s="1291"/>
      <c r="BQ345" s="1291"/>
      <c r="BR345" s="1291"/>
      <c r="BS345" s="1292"/>
      <c r="BT345" s="1291"/>
      <c r="BU345" s="1293"/>
      <c r="BV345" s="1294"/>
      <c r="BW345" s="1295"/>
      <c r="BX345" s="1295"/>
      <c r="BY345" s="1295"/>
      <c r="BZ345" s="1291"/>
      <c r="CA345" s="1296"/>
      <c r="CB345" s="1296"/>
      <c r="CC345" s="1282"/>
      <c r="CD345" s="1298"/>
      <c r="CE345" s="1299"/>
    </row>
    <row r="346" spans="1:83" s="1283" customFormat="1" ht="20.100000000000001" customHeight="1">
      <c r="A346" s="1279"/>
      <c r="B346" s="1279"/>
      <c r="C346" s="1280"/>
      <c r="D346" s="1281"/>
      <c r="E346" s="1281"/>
      <c r="F346" s="1282"/>
      <c r="K346" s="1284"/>
      <c r="L346" s="1284"/>
      <c r="M346" s="1285"/>
      <c r="N346" s="1285"/>
      <c r="O346" s="1284"/>
      <c r="P346" s="1284"/>
      <c r="R346" s="1285"/>
      <c r="T346" s="1286"/>
      <c r="U346" s="1281"/>
      <c r="V346" s="1281"/>
      <c r="AG346" s="1287"/>
      <c r="AH346" s="1288"/>
      <c r="AI346" s="1281"/>
      <c r="AJ346" s="1281"/>
      <c r="AK346" s="1289"/>
      <c r="AL346" s="1286"/>
      <c r="AM346" s="1286"/>
      <c r="AN346" s="1286"/>
      <c r="AO346" s="1286"/>
      <c r="AP346" s="1286"/>
      <c r="AQ346" s="1286"/>
      <c r="AR346" s="1286"/>
      <c r="AS346" s="1286"/>
      <c r="AT346" s="1286"/>
      <c r="AU346" s="1286"/>
      <c r="AV346" s="1286"/>
      <c r="AW346" s="1286"/>
      <c r="AX346" s="1282"/>
      <c r="AY346" s="1286"/>
      <c r="AZ346" s="1282"/>
      <c r="BA346" s="1286"/>
      <c r="BB346" s="1286"/>
      <c r="BC346" s="1286"/>
      <c r="BD346" s="1286"/>
      <c r="BE346" s="1286"/>
      <c r="BF346" s="1286"/>
      <c r="BG346" s="1286"/>
      <c r="BH346" s="1286"/>
      <c r="BI346" s="1286"/>
      <c r="BJ346" s="1281"/>
      <c r="BK346" s="1286"/>
      <c r="BL346" s="1286"/>
      <c r="BM346" s="1281"/>
      <c r="BN346" s="1286"/>
      <c r="BO346" s="1286"/>
      <c r="BP346" s="1291"/>
      <c r="BQ346" s="1291"/>
      <c r="BR346" s="1291"/>
      <c r="BS346" s="1292"/>
      <c r="BT346" s="1291"/>
      <c r="BU346" s="1293"/>
      <c r="BV346" s="1294"/>
      <c r="BW346" s="1295"/>
      <c r="BX346" s="1295"/>
      <c r="BY346" s="1295"/>
      <c r="BZ346" s="1291"/>
      <c r="CA346" s="1296"/>
      <c r="CB346" s="1296"/>
      <c r="CC346" s="1282"/>
      <c r="CD346" s="1298"/>
      <c r="CE346" s="1299"/>
    </row>
    <row r="347" spans="1:83" s="1283" customFormat="1" ht="20.100000000000001" customHeight="1">
      <c r="A347" s="1279"/>
      <c r="B347" s="1279"/>
      <c r="C347" s="1280"/>
      <c r="D347" s="1281"/>
      <c r="E347" s="1281"/>
      <c r="F347" s="1282"/>
      <c r="K347" s="1284"/>
      <c r="L347" s="1284"/>
      <c r="M347" s="1285"/>
      <c r="N347" s="1285"/>
      <c r="O347" s="1284"/>
      <c r="P347" s="1284"/>
      <c r="R347" s="1285"/>
      <c r="T347" s="1286"/>
      <c r="U347" s="1281"/>
      <c r="V347" s="1281"/>
      <c r="AG347" s="1287"/>
      <c r="AH347" s="1288"/>
      <c r="AI347" s="1281"/>
      <c r="AJ347" s="1281"/>
      <c r="AK347" s="1289"/>
      <c r="AL347" s="1286"/>
      <c r="AM347" s="1286"/>
      <c r="AN347" s="1286"/>
      <c r="AO347" s="1286"/>
      <c r="AP347" s="1286"/>
      <c r="AQ347" s="1286"/>
      <c r="AR347" s="1286"/>
      <c r="AS347" s="1286"/>
      <c r="AT347" s="1286"/>
      <c r="AU347" s="1286"/>
      <c r="AV347" s="1286"/>
      <c r="AW347" s="1286"/>
      <c r="AX347" s="1282"/>
      <c r="AY347" s="1286"/>
      <c r="AZ347" s="1282"/>
      <c r="BA347" s="1286"/>
      <c r="BB347" s="1286"/>
      <c r="BC347" s="1286"/>
      <c r="BD347" s="1286"/>
      <c r="BE347" s="1286"/>
      <c r="BF347" s="1286"/>
      <c r="BG347" s="1286"/>
      <c r="BH347" s="1286"/>
      <c r="BI347" s="1286"/>
      <c r="BJ347" s="1281"/>
      <c r="BK347" s="1286"/>
      <c r="BL347" s="1286"/>
      <c r="BM347" s="1281"/>
      <c r="BN347" s="1286"/>
      <c r="BO347" s="1286"/>
      <c r="BP347" s="1291"/>
      <c r="BQ347" s="1291"/>
      <c r="BR347" s="1291"/>
      <c r="BS347" s="1292"/>
      <c r="BT347" s="1291"/>
      <c r="BU347" s="1293"/>
      <c r="BV347" s="1294"/>
      <c r="BW347" s="1295"/>
      <c r="BX347" s="1295"/>
      <c r="BY347" s="1295"/>
      <c r="BZ347" s="1291"/>
      <c r="CA347" s="1296"/>
      <c r="CB347" s="1296"/>
      <c r="CC347" s="1282"/>
      <c r="CD347" s="1298"/>
      <c r="CE347" s="1299"/>
    </row>
    <row r="348" spans="1:83" s="1283" customFormat="1" ht="20.100000000000001" customHeight="1">
      <c r="A348" s="1279"/>
      <c r="B348" s="1279"/>
      <c r="C348" s="1280"/>
      <c r="D348" s="1281"/>
      <c r="E348" s="1281"/>
      <c r="F348" s="1282"/>
      <c r="K348" s="1284"/>
      <c r="L348" s="1284"/>
      <c r="M348" s="1285"/>
      <c r="N348" s="1285"/>
      <c r="O348" s="1284"/>
      <c r="P348" s="1284"/>
      <c r="R348" s="1285"/>
      <c r="T348" s="1286"/>
      <c r="U348" s="1281"/>
      <c r="V348" s="1281"/>
      <c r="AG348" s="1287"/>
      <c r="AH348" s="1288"/>
      <c r="AI348" s="1281"/>
      <c r="AJ348" s="1281"/>
      <c r="AK348" s="1289"/>
      <c r="AL348" s="1286"/>
      <c r="AM348" s="1286"/>
      <c r="AN348" s="1286"/>
      <c r="AO348" s="1286"/>
      <c r="AP348" s="1286"/>
      <c r="AQ348" s="1286"/>
      <c r="AR348" s="1286"/>
      <c r="AS348" s="1286"/>
      <c r="AT348" s="1286"/>
      <c r="AU348" s="1286"/>
      <c r="AV348" s="1286"/>
      <c r="AW348" s="1286"/>
      <c r="AX348" s="1282"/>
      <c r="AY348" s="1286"/>
      <c r="AZ348" s="1282"/>
      <c r="BA348" s="1286"/>
      <c r="BB348" s="1286"/>
      <c r="BC348" s="1286"/>
      <c r="BD348" s="1286"/>
      <c r="BE348" s="1286"/>
      <c r="BF348" s="1286"/>
      <c r="BG348" s="1286"/>
      <c r="BH348" s="1286"/>
      <c r="BI348" s="1286"/>
      <c r="BJ348" s="1281"/>
      <c r="BK348" s="1286"/>
      <c r="BL348" s="1286"/>
      <c r="BM348" s="1281"/>
      <c r="BN348" s="1286"/>
      <c r="BO348" s="1286"/>
      <c r="BP348" s="1335"/>
      <c r="BQ348" s="1335"/>
      <c r="BR348" s="1335"/>
      <c r="BS348" s="1336"/>
      <c r="BT348" s="1335"/>
      <c r="BU348" s="1337"/>
      <c r="BV348" s="1338"/>
      <c r="BW348" s="1339"/>
      <c r="BX348" s="1339"/>
      <c r="BY348" s="1339"/>
      <c r="BZ348" s="1335"/>
      <c r="CA348" s="1296"/>
      <c r="CB348" s="1296"/>
      <c r="CC348" s="1282"/>
      <c r="CD348" s="1298"/>
      <c r="CE348" s="1299"/>
    </row>
    <row r="349" spans="1:83">
      <c r="K349" s="1284"/>
      <c r="L349" s="1284"/>
      <c r="M349" s="1285"/>
      <c r="N349" s="1285"/>
      <c r="O349" s="1284"/>
      <c r="P349" s="1284"/>
      <c r="Q349" s="1283"/>
      <c r="R349" s="1285"/>
      <c r="BP349" s="1335"/>
      <c r="BQ349" s="1335"/>
      <c r="BR349" s="1335"/>
      <c r="BS349" s="1336"/>
      <c r="BT349" s="1335"/>
      <c r="BU349" s="1337"/>
      <c r="BV349" s="1338"/>
      <c r="BW349" s="1339"/>
      <c r="BX349" s="1339"/>
      <c r="BY349" s="1339"/>
      <c r="BZ349" s="1335"/>
    </row>
    <row r="350" spans="1:83">
      <c r="K350" s="1284"/>
      <c r="L350" s="1284"/>
      <c r="M350" s="1285"/>
      <c r="N350" s="1285"/>
      <c r="O350" s="1284"/>
      <c r="P350" s="1284"/>
      <c r="Q350" s="1283"/>
      <c r="R350" s="1285"/>
      <c r="BP350" s="1335"/>
      <c r="BQ350" s="1335"/>
      <c r="BR350" s="1335"/>
      <c r="BS350" s="1336"/>
      <c r="BT350" s="1335"/>
      <c r="BU350" s="1337"/>
      <c r="BV350" s="1338"/>
      <c r="BW350" s="1339"/>
      <c r="BX350" s="1339"/>
      <c r="BY350" s="1339"/>
      <c r="BZ350" s="1335"/>
    </row>
    <row r="351" spans="1:83">
      <c r="K351" s="1284"/>
      <c r="L351" s="1284"/>
      <c r="M351" s="1285"/>
      <c r="N351" s="1285"/>
      <c r="O351" s="1284"/>
      <c r="P351" s="1284"/>
      <c r="Q351" s="1283"/>
      <c r="R351" s="1285"/>
      <c r="BP351" s="1335"/>
      <c r="BQ351" s="1335"/>
      <c r="BR351" s="1335"/>
      <c r="BS351" s="1336"/>
      <c r="BT351" s="1335"/>
      <c r="BU351" s="1337"/>
      <c r="BV351" s="1338"/>
      <c r="BW351" s="1339"/>
      <c r="BX351" s="1339"/>
      <c r="BY351" s="1339"/>
      <c r="BZ351" s="1335"/>
    </row>
    <row r="352" spans="1:83">
      <c r="K352" s="1284"/>
      <c r="L352" s="1284"/>
      <c r="M352" s="1285"/>
      <c r="N352" s="1285"/>
      <c r="O352" s="1284"/>
      <c r="P352" s="1284"/>
      <c r="Q352" s="1283"/>
      <c r="R352" s="1285"/>
      <c r="BP352" s="1335"/>
      <c r="BQ352" s="1335"/>
      <c r="BR352" s="1335"/>
      <c r="BS352" s="1336"/>
      <c r="BT352" s="1335"/>
      <c r="BU352" s="1337"/>
      <c r="BV352" s="1338"/>
      <c r="BW352" s="1339"/>
      <c r="BX352" s="1339"/>
      <c r="BY352" s="1339"/>
      <c r="BZ352" s="1335"/>
    </row>
    <row r="353" spans="11:78">
      <c r="K353" s="1284"/>
      <c r="L353" s="1284"/>
      <c r="M353" s="1285"/>
      <c r="N353" s="1285"/>
      <c r="O353" s="1284"/>
      <c r="P353" s="1284"/>
      <c r="Q353" s="1283"/>
      <c r="R353" s="1285"/>
      <c r="BP353" s="1335"/>
      <c r="BQ353" s="1335"/>
      <c r="BR353" s="1335"/>
      <c r="BS353" s="1336"/>
      <c r="BT353" s="1335"/>
      <c r="BU353" s="1337"/>
      <c r="BV353" s="1338"/>
      <c r="BW353" s="1339"/>
      <c r="BX353" s="1339"/>
      <c r="BY353" s="1339"/>
      <c r="BZ353" s="1335"/>
    </row>
    <row r="354" spans="11:78">
      <c r="K354" s="1284"/>
      <c r="L354" s="1284"/>
      <c r="M354" s="1285"/>
      <c r="N354" s="1285"/>
      <c r="O354" s="1284"/>
      <c r="P354" s="1284"/>
      <c r="Q354" s="1283"/>
      <c r="R354" s="1285"/>
      <c r="BP354" s="1335"/>
      <c r="BQ354" s="1335"/>
      <c r="BR354" s="1335"/>
      <c r="BS354" s="1336"/>
      <c r="BT354" s="1335"/>
      <c r="BU354" s="1337"/>
      <c r="BV354" s="1338"/>
      <c r="BW354" s="1339"/>
      <c r="BX354" s="1339"/>
      <c r="BY354" s="1339"/>
      <c r="BZ354" s="1335"/>
    </row>
    <row r="355" spans="11:78">
      <c r="K355" s="1284"/>
      <c r="L355" s="1284"/>
      <c r="M355" s="1285"/>
      <c r="N355" s="1285"/>
      <c r="O355" s="1284"/>
      <c r="P355" s="1284"/>
      <c r="Q355" s="1283"/>
      <c r="R355" s="1285"/>
      <c r="BP355" s="1335"/>
      <c r="BQ355" s="1335"/>
      <c r="BR355" s="1335"/>
      <c r="BS355" s="1336"/>
      <c r="BT355" s="1335"/>
      <c r="BU355" s="1337"/>
      <c r="BV355" s="1338"/>
      <c r="BW355" s="1339"/>
      <c r="BX355" s="1339"/>
      <c r="BY355" s="1339"/>
      <c r="BZ355" s="1335"/>
    </row>
    <row r="356" spans="11:78">
      <c r="K356" s="1284"/>
      <c r="L356" s="1284"/>
      <c r="M356" s="1285"/>
      <c r="N356" s="1285"/>
      <c r="O356" s="1284"/>
      <c r="P356" s="1284"/>
      <c r="Q356" s="1283"/>
      <c r="R356" s="1285"/>
      <c r="BP356" s="1335"/>
      <c r="BQ356" s="1335"/>
      <c r="BR356" s="1335"/>
      <c r="BS356" s="1336"/>
      <c r="BT356" s="1335"/>
      <c r="BU356" s="1337"/>
      <c r="BV356" s="1338"/>
      <c r="BW356" s="1339"/>
      <c r="BX356" s="1339"/>
      <c r="BY356" s="1339"/>
      <c r="BZ356" s="1335"/>
    </row>
    <row r="357" spans="11:78">
      <c r="K357" s="1284"/>
      <c r="L357" s="1284"/>
      <c r="M357" s="1285"/>
      <c r="N357" s="1285"/>
      <c r="O357" s="1284"/>
      <c r="P357" s="1284"/>
      <c r="Q357" s="1283"/>
      <c r="R357" s="1285"/>
      <c r="BP357" s="1335"/>
      <c r="BQ357" s="1335"/>
      <c r="BR357" s="1335"/>
      <c r="BS357" s="1336"/>
      <c r="BT357" s="1335"/>
      <c r="BU357" s="1337"/>
      <c r="BV357" s="1338"/>
      <c r="BW357" s="1339"/>
      <c r="BX357" s="1339"/>
      <c r="BY357" s="1339"/>
      <c r="BZ357" s="1335"/>
    </row>
    <row r="358" spans="11:78">
      <c r="K358" s="1284"/>
      <c r="L358" s="1284"/>
      <c r="M358" s="1285"/>
      <c r="N358" s="1285"/>
      <c r="O358" s="1284"/>
      <c r="P358" s="1284"/>
      <c r="Q358" s="1283"/>
      <c r="R358" s="1285"/>
      <c r="BP358" s="1335"/>
      <c r="BQ358" s="1335"/>
      <c r="BR358" s="1335"/>
      <c r="BS358" s="1336"/>
      <c r="BT358" s="1335"/>
      <c r="BU358" s="1337"/>
      <c r="BV358" s="1338"/>
      <c r="BW358" s="1339"/>
      <c r="BX358" s="1339"/>
      <c r="BY358" s="1339"/>
      <c r="BZ358" s="1335"/>
    </row>
    <row r="359" spans="11:78">
      <c r="K359" s="1284"/>
      <c r="L359" s="1284"/>
      <c r="M359" s="1285"/>
      <c r="N359" s="1285"/>
      <c r="O359" s="1284"/>
      <c r="P359" s="1284"/>
      <c r="Q359" s="1283"/>
      <c r="R359" s="1285"/>
      <c r="BP359" s="1335"/>
      <c r="BQ359" s="1335"/>
      <c r="BR359" s="1335"/>
      <c r="BS359" s="1336"/>
      <c r="BT359" s="1335"/>
      <c r="BU359" s="1337"/>
      <c r="BV359" s="1338"/>
      <c r="BW359" s="1339"/>
      <c r="BX359" s="1339"/>
      <c r="BY359" s="1339"/>
      <c r="BZ359" s="1335"/>
    </row>
    <row r="360" spans="11:78">
      <c r="K360" s="1284"/>
      <c r="L360" s="1284"/>
      <c r="M360" s="1285"/>
      <c r="N360" s="1285"/>
      <c r="O360" s="1284"/>
      <c r="P360" s="1284"/>
      <c r="Q360" s="1283"/>
      <c r="R360" s="1285"/>
      <c r="BP360" s="1335"/>
      <c r="BQ360" s="1335"/>
      <c r="BR360" s="1335"/>
      <c r="BS360" s="1336"/>
      <c r="BT360" s="1335"/>
      <c r="BU360" s="1337"/>
      <c r="BV360" s="1338"/>
      <c r="BW360" s="1339"/>
      <c r="BX360" s="1339"/>
      <c r="BY360" s="1339"/>
      <c r="BZ360" s="1335"/>
    </row>
    <row r="361" spans="11:78">
      <c r="K361" s="1284"/>
      <c r="L361" s="1284"/>
      <c r="M361" s="1285"/>
      <c r="N361" s="1285"/>
      <c r="O361" s="1284"/>
      <c r="P361" s="1284"/>
      <c r="Q361" s="1283"/>
      <c r="R361" s="1285"/>
      <c r="BP361" s="1335"/>
      <c r="BQ361" s="1335"/>
      <c r="BR361" s="1335"/>
      <c r="BS361" s="1336"/>
      <c r="BT361" s="1335"/>
      <c r="BU361" s="1337"/>
      <c r="BV361" s="1338"/>
      <c r="BW361" s="1339"/>
      <c r="BX361" s="1339"/>
      <c r="BY361" s="1339"/>
      <c r="BZ361" s="1335"/>
    </row>
    <row r="362" spans="11:78">
      <c r="K362" s="1284"/>
      <c r="L362" s="1284"/>
      <c r="M362" s="1285"/>
      <c r="N362" s="1285"/>
      <c r="O362" s="1284"/>
      <c r="P362" s="1284"/>
      <c r="Q362" s="1283"/>
      <c r="R362" s="1285"/>
      <c r="BP362" s="1335"/>
      <c r="BQ362" s="1335"/>
      <c r="BR362" s="1335"/>
      <c r="BS362" s="1336"/>
      <c r="BT362" s="1335"/>
      <c r="BU362" s="1337"/>
      <c r="BV362" s="1338"/>
      <c r="BW362" s="1339"/>
      <c r="BX362" s="1339"/>
      <c r="BY362" s="1339"/>
      <c r="BZ362" s="1335"/>
    </row>
    <row r="363" spans="11:78">
      <c r="K363" s="1284"/>
      <c r="L363" s="1284"/>
      <c r="M363" s="1285"/>
      <c r="N363" s="1285"/>
      <c r="O363" s="1284"/>
      <c r="P363" s="1284"/>
      <c r="Q363" s="1283"/>
      <c r="R363" s="1285"/>
      <c r="BP363" s="1335"/>
      <c r="BQ363" s="1335"/>
      <c r="BR363" s="1335"/>
      <c r="BS363" s="1336"/>
      <c r="BT363" s="1335"/>
      <c r="BU363" s="1337"/>
      <c r="BV363" s="1338"/>
      <c r="BW363" s="1339"/>
      <c r="BX363" s="1339"/>
      <c r="BY363" s="1339"/>
      <c r="BZ363" s="1335"/>
    </row>
    <row r="364" spans="11:78">
      <c r="K364" s="1284"/>
      <c r="L364" s="1284"/>
      <c r="M364" s="1285"/>
      <c r="N364" s="1285"/>
      <c r="O364" s="1284"/>
      <c r="P364" s="1284"/>
      <c r="Q364" s="1283"/>
      <c r="R364" s="1285"/>
      <c r="BP364" s="1335"/>
      <c r="BQ364" s="1335"/>
      <c r="BR364" s="1335"/>
      <c r="BS364" s="1336"/>
      <c r="BT364" s="1335"/>
      <c r="BU364" s="1337"/>
      <c r="BV364" s="1338"/>
      <c r="BW364" s="1339"/>
      <c r="BX364" s="1339"/>
      <c r="BY364" s="1339"/>
      <c r="BZ364" s="1335"/>
    </row>
    <row r="365" spans="11:78">
      <c r="K365" s="1284"/>
      <c r="L365" s="1284"/>
      <c r="M365" s="1285"/>
      <c r="N365" s="1285"/>
      <c r="O365" s="1284"/>
      <c r="P365" s="1284"/>
      <c r="Q365" s="1283"/>
      <c r="R365" s="1285"/>
      <c r="BP365" s="1335"/>
      <c r="BQ365" s="1335"/>
      <c r="BR365" s="1335"/>
      <c r="BS365" s="1336"/>
      <c r="BT365" s="1335"/>
      <c r="BU365" s="1337"/>
      <c r="BV365" s="1338"/>
      <c r="BW365" s="1339"/>
      <c r="BX365" s="1339"/>
      <c r="BY365" s="1339"/>
      <c r="BZ365" s="1335"/>
    </row>
    <row r="366" spans="11:78">
      <c r="K366" s="1284"/>
      <c r="L366" s="1284"/>
      <c r="M366" s="1285"/>
      <c r="N366" s="1285"/>
      <c r="O366" s="1284"/>
      <c r="P366" s="1284"/>
      <c r="Q366" s="1283"/>
      <c r="R366" s="1285"/>
      <c r="BP366" s="1335"/>
      <c r="BQ366" s="1335"/>
      <c r="BR366" s="1335"/>
      <c r="BS366" s="1336"/>
      <c r="BT366" s="1335"/>
      <c r="BU366" s="1337"/>
      <c r="BV366" s="1338"/>
      <c r="BW366" s="1339"/>
      <c r="BX366" s="1339"/>
      <c r="BY366" s="1339"/>
      <c r="BZ366" s="1335"/>
    </row>
    <row r="367" spans="11:78">
      <c r="K367" s="1284"/>
      <c r="L367" s="1284"/>
      <c r="M367" s="1285"/>
      <c r="N367" s="1285"/>
      <c r="O367" s="1284"/>
      <c r="P367" s="1284"/>
      <c r="Q367" s="1283"/>
      <c r="R367" s="1285"/>
      <c r="BP367" s="1335"/>
      <c r="BQ367" s="1335"/>
      <c r="BR367" s="1335"/>
      <c r="BS367" s="1336"/>
      <c r="BT367" s="1335"/>
      <c r="BU367" s="1337"/>
      <c r="BV367" s="1338"/>
      <c r="BW367" s="1339"/>
      <c r="BX367" s="1339"/>
      <c r="BY367" s="1339"/>
      <c r="BZ367" s="1335"/>
    </row>
    <row r="368" spans="11:78">
      <c r="K368" s="1284"/>
      <c r="L368" s="1284"/>
      <c r="M368" s="1285"/>
      <c r="N368" s="1285"/>
      <c r="O368" s="1284"/>
      <c r="P368" s="1284"/>
      <c r="Q368" s="1283"/>
      <c r="R368" s="1285"/>
      <c r="BP368" s="1335"/>
      <c r="BQ368" s="1335"/>
      <c r="BR368" s="1335"/>
      <c r="BS368" s="1336"/>
      <c r="BT368" s="1335"/>
      <c r="BU368" s="1337"/>
      <c r="BV368" s="1338"/>
      <c r="BW368" s="1339"/>
      <c r="BX368" s="1339"/>
      <c r="BY368" s="1339"/>
      <c r="BZ368" s="1335"/>
    </row>
    <row r="369" spans="11:78">
      <c r="K369" s="1284"/>
      <c r="L369" s="1284"/>
      <c r="M369" s="1285"/>
      <c r="N369" s="1285"/>
      <c r="O369" s="1284"/>
      <c r="P369" s="1284"/>
      <c r="Q369" s="1283"/>
      <c r="R369" s="1285"/>
      <c r="BP369" s="1335"/>
      <c r="BQ369" s="1335"/>
      <c r="BR369" s="1335"/>
      <c r="BS369" s="1336"/>
      <c r="BT369" s="1335"/>
      <c r="BU369" s="1337"/>
      <c r="BV369" s="1338"/>
      <c r="BW369" s="1339"/>
      <c r="BX369" s="1339"/>
      <c r="BY369" s="1339"/>
      <c r="BZ369" s="1335"/>
    </row>
    <row r="370" spans="11:78">
      <c r="K370" s="1284"/>
      <c r="L370" s="1284"/>
      <c r="M370" s="1285"/>
      <c r="N370" s="1285"/>
      <c r="O370" s="1284"/>
      <c r="P370" s="1284"/>
      <c r="Q370" s="1283"/>
      <c r="R370" s="1285"/>
      <c r="BP370" s="1335"/>
      <c r="BQ370" s="1335"/>
      <c r="BR370" s="1335"/>
      <c r="BS370" s="1336"/>
      <c r="BT370" s="1335"/>
      <c r="BU370" s="1337"/>
      <c r="BV370" s="1338"/>
      <c r="BW370" s="1339"/>
      <c r="BX370" s="1339"/>
      <c r="BY370" s="1339"/>
      <c r="BZ370" s="1335"/>
    </row>
    <row r="371" spans="11:78">
      <c r="K371" s="1284"/>
      <c r="L371" s="1284"/>
      <c r="M371" s="1285"/>
      <c r="N371" s="1285"/>
      <c r="O371" s="1284"/>
      <c r="P371" s="1284"/>
      <c r="Q371" s="1283"/>
      <c r="R371" s="1285"/>
      <c r="BP371" s="1335"/>
      <c r="BQ371" s="1335"/>
      <c r="BR371" s="1335"/>
      <c r="BS371" s="1336"/>
      <c r="BT371" s="1335"/>
      <c r="BU371" s="1337"/>
      <c r="BV371" s="1338"/>
      <c r="BW371" s="1339"/>
      <c r="BX371" s="1339"/>
      <c r="BY371" s="1339"/>
      <c r="BZ371" s="1335"/>
    </row>
    <row r="372" spans="11:78">
      <c r="K372" s="1284"/>
      <c r="L372" s="1284"/>
      <c r="M372" s="1285"/>
      <c r="N372" s="1285"/>
      <c r="O372" s="1284"/>
      <c r="P372" s="1284"/>
      <c r="Q372" s="1283"/>
      <c r="R372" s="1285"/>
      <c r="BP372" s="1335"/>
      <c r="BQ372" s="1335"/>
      <c r="BR372" s="1335"/>
      <c r="BS372" s="1336"/>
      <c r="BT372" s="1335"/>
      <c r="BU372" s="1337"/>
      <c r="BV372" s="1338"/>
      <c r="BW372" s="1339"/>
      <c r="BX372" s="1339"/>
      <c r="BY372" s="1339"/>
      <c r="BZ372" s="1335"/>
    </row>
    <row r="373" spans="11:78">
      <c r="K373" s="1284"/>
      <c r="L373" s="1284"/>
      <c r="M373" s="1285"/>
      <c r="N373" s="1285"/>
      <c r="O373" s="1284"/>
      <c r="P373" s="1284"/>
      <c r="Q373" s="1283"/>
      <c r="R373" s="1285"/>
      <c r="BP373" s="1335"/>
      <c r="BQ373" s="1335"/>
      <c r="BR373" s="1335"/>
      <c r="BS373" s="1336"/>
      <c r="BT373" s="1335"/>
      <c r="BU373" s="1337"/>
      <c r="BV373" s="1338"/>
      <c r="BW373" s="1339"/>
      <c r="BX373" s="1339"/>
      <c r="BY373" s="1339"/>
      <c r="BZ373" s="1335"/>
    </row>
    <row r="374" spans="11:78">
      <c r="K374" s="1284"/>
      <c r="L374" s="1284"/>
      <c r="M374" s="1285"/>
      <c r="N374" s="1285"/>
      <c r="O374" s="1284"/>
      <c r="P374" s="1284"/>
      <c r="Q374" s="1283"/>
      <c r="R374" s="1285"/>
      <c r="BP374" s="1335"/>
      <c r="BQ374" s="1335"/>
      <c r="BR374" s="1335"/>
      <c r="BS374" s="1336"/>
      <c r="BT374" s="1335"/>
      <c r="BU374" s="1337"/>
      <c r="BV374" s="1338"/>
      <c r="BW374" s="1339"/>
      <c r="BX374" s="1339"/>
      <c r="BY374" s="1339"/>
      <c r="BZ374" s="1335"/>
    </row>
    <row r="375" spans="11:78">
      <c r="K375" s="1284"/>
      <c r="L375" s="1284"/>
      <c r="M375" s="1285"/>
      <c r="N375" s="1285"/>
      <c r="O375" s="1284"/>
      <c r="P375" s="1284"/>
      <c r="Q375" s="1283"/>
      <c r="R375" s="1285"/>
      <c r="BP375" s="1335"/>
      <c r="BQ375" s="1335"/>
      <c r="BR375" s="1335"/>
      <c r="BS375" s="1336"/>
      <c r="BT375" s="1335"/>
      <c r="BU375" s="1337"/>
      <c r="BV375" s="1338"/>
      <c r="BW375" s="1339"/>
      <c r="BX375" s="1339"/>
      <c r="BY375" s="1339"/>
      <c r="BZ375" s="1335"/>
    </row>
    <row r="376" spans="11:78">
      <c r="K376" s="1284"/>
      <c r="L376" s="1284"/>
      <c r="M376" s="1285"/>
      <c r="N376" s="1285"/>
      <c r="O376" s="1284"/>
      <c r="P376" s="1284"/>
      <c r="Q376" s="1283"/>
      <c r="R376" s="1285"/>
      <c r="BP376" s="1335"/>
      <c r="BQ376" s="1335"/>
      <c r="BR376" s="1335"/>
      <c r="BS376" s="1336"/>
      <c r="BT376" s="1335"/>
      <c r="BU376" s="1337"/>
      <c r="BV376" s="1338"/>
      <c r="BW376" s="1339"/>
      <c r="BX376" s="1339"/>
      <c r="BY376" s="1339"/>
      <c r="BZ376" s="1335"/>
    </row>
    <row r="377" spans="11:78">
      <c r="K377" s="1284"/>
      <c r="L377" s="1284"/>
      <c r="M377" s="1285"/>
      <c r="N377" s="1285"/>
      <c r="O377" s="1284"/>
      <c r="P377" s="1284"/>
      <c r="Q377" s="1283"/>
      <c r="R377" s="1285"/>
      <c r="BP377" s="1335"/>
      <c r="BQ377" s="1335"/>
      <c r="BR377" s="1335"/>
      <c r="BS377" s="1336"/>
      <c r="BT377" s="1335"/>
      <c r="BU377" s="1337"/>
      <c r="BV377" s="1338"/>
      <c r="BW377" s="1339"/>
      <c r="BX377" s="1339"/>
      <c r="BY377" s="1339"/>
      <c r="BZ377" s="1335"/>
    </row>
    <row r="378" spans="11:78">
      <c r="K378" s="1284"/>
      <c r="L378" s="1284"/>
      <c r="M378" s="1285"/>
      <c r="N378" s="1285"/>
      <c r="O378" s="1284"/>
      <c r="P378" s="1284"/>
      <c r="Q378" s="1283"/>
      <c r="R378" s="1285"/>
      <c r="BP378" s="1335"/>
      <c r="BQ378" s="1335"/>
      <c r="BR378" s="1335"/>
      <c r="BS378" s="1336"/>
      <c r="BT378" s="1335"/>
      <c r="BU378" s="1337"/>
      <c r="BV378" s="1338"/>
      <c r="BW378" s="1339"/>
      <c r="BX378" s="1339"/>
      <c r="BY378" s="1339"/>
      <c r="BZ378" s="1335"/>
    </row>
    <row r="379" spans="11:78">
      <c r="K379" s="1284"/>
      <c r="L379" s="1284"/>
      <c r="M379" s="1285"/>
      <c r="N379" s="1285"/>
      <c r="O379" s="1284"/>
      <c r="P379" s="1284"/>
      <c r="Q379" s="1283"/>
      <c r="R379" s="1285"/>
      <c r="BP379" s="1335"/>
      <c r="BQ379" s="1335"/>
      <c r="BR379" s="1335"/>
      <c r="BS379" s="1336"/>
      <c r="BT379" s="1335"/>
      <c r="BU379" s="1337"/>
      <c r="BV379" s="1338"/>
      <c r="BW379" s="1339"/>
      <c r="BX379" s="1339"/>
      <c r="BY379" s="1339"/>
      <c r="BZ379" s="1335"/>
    </row>
    <row r="380" spans="11:78">
      <c r="K380" s="1284"/>
      <c r="L380" s="1284"/>
      <c r="M380" s="1285"/>
      <c r="N380" s="1285"/>
      <c r="O380" s="1284"/>
      <c r="P380" s="1284"/>
      <c r="Q380" s="1283"/>
      <c r="R380" s="1285"/>
      <c r="BP380" s="1335"/>
      <c r="BQ380" s="1335"/>
      <c r="BR380" s="1335"/>
      <c r="BS380" s="1336"/>
      <c r="BT380" s="1335"/>
      <c r="BU380" s="1337"/>
      <c r="BV380" s="1338"/>
      <c r="BW380" s="1339"/>
      <c r="BX380" s="1339"/>
      <c r="BY380" s="1339"/>
      <c r="BZ380" s="1335"/>
    </row>
    <row r="381" spans="11:78">
      <c r="K381" s="1284"/>
      <c r="L381" s="1284"/>
      <c r="M381" s="1285"/>
      <c r="N381" s="1285"/>
      <c r="O381" s="1284"/>
      <c r="P381" s="1284"/>
      <c r="Q381" s="1283"/>
      <c r="R381" s="1285"/>
      <c r="BP381" s="1335"/>
      <c r="BQ381" s="1335"/>
      <c r="BR381" s="1335"/>
      <c r="BS381" s="1336"/>
      <c r="BT381" s="1335"/>
      <c r="BU381" s="1337"/>
      <c r="BV381" s="1338"/>
      <c r="BW381" s="1339"/>
      <c r="BX381" s="1339"/>
      <c r="BY381" s="1339"/>
      <c r="BZ381" s="1335"/>
    </row>
    <row r="382" spans="11:78">
      <c r="K382" s="1284"/>
      <c r="L382" s="1284"/>
      <c r="M382" s="1285"/>
      <c r="N382" s="1285"/>
      <c r="O382" s="1284"/>
      <c r="P382" s="1284"/>
      <c r="Q382" s="1283"/>
      <c r="R382" s="1285"/>
      <c r="BP382" s="1335"/>
      <c r="BQ382" s="1335"/>
      <c r="BR382" s="1335"/>
      <c r="BS382" s="1336"/>
      <c r="BT382" s="1335"/>
      <c r="BU382" s="1337"/>
      <c r="BV382" s="1338"/>
      <c r="BW382" s="1339"/>
      <c r="BX382" s="1339"/>
      <c r="BY382" s="1339"/>
      <c r="BZ382" s="1335"/>
    </row>
    <row r="383" spans="11:78">
      <c r="K383" s="1284"/>
      <c r="L383" s="1284"/>
      <c r="M383" s="1285"/>
      <c r="N383" s="1285"/>
      <c r="O383" s="1284"/>
      <c r="P383" s="1284"/>
      <c r="Q383" s="1283"/>
      <c r="R383" s="1285"/>
      <c r="BP383" s="1335"/>
      <c r="BQ383" s="1335"/>
      <c r="BR383" s="1335"/>
      <c r="BS383" s="1336"/>
      <c r="BT383" s="1335"/>
      <c r="BU383" s="1337"/>
      <c r="BV383" s="1338"/>
      <c r="BW383" s="1339"/>
      <c r="BX383" s="1339"/>
      <c r="BY383" s="1339"/>
      <c r="BZ383" s="1335"/>
    </row>
    <row r="384" spans="11:78">
      <c r="K384" s="1284"/>
      <c r="L384" s="1284"/>
      <c r="M384" s="1285"/>
      <c r="N384" s="1285"/>
      <c r="O384" s="1284"/>
      <c r="P384" s="1284"/>
      <c r="Q384" s="1283"/>
      <c r="R384" s="1285"/>
      <c r="BP384" s="1335"/>
      <c r="BQ384" s="1335"/>
      <c r="BR384" s="1335"/>
      <c r="BS384" s="1336"/>
      <c r="BT384" s="1335"/>
      <c r="BU384" s="1337"/>
      <c r="BV384" s="1338"/>
      <c r="BW384" s="1339"/>
      <c r="BX384" s="1339"/>
      <c r="BY384" s="1339"/>
      <c r="BZ384" s="1335"/>
    </row>
    <row r="385" spans="11:78">
      <c r="K385" s="1284"/>
      <c r="L385" s="1284"/>
      <c r="M385" s="1285"/>
      <c r="N385" s="1285"/>
      <c r="O385" s="1284"/>
      <c r="P385" s="1284"/>
      <c r="Q385" s="1283"/>
      <c r="R385" s="1285"/>
      <c r="BP385" s="1335"/>
      <c r="BQ385" s="1335"/>
      <c r="BR385" s="1335"/>
      <c r="BS385" s="1336"/>
      <c r="BT385" s="1335"/>
      <c r="BU385" s="1337"/>
      <c r="BV385" s="1338"/>
      <c r="BW385" s="1339"/>
      <c r="BX385" s="1339"/>
      <c r="BY385" s="1339"/>
      <c r="BZ385" s="1335"/>
    </row>
    <row r="386" spans="11:78">
      <c r="K386" s="1284"/>
      <c r="L386" s="1284"/>
      <c r="M386" s="1285"/>
      <c r="N386" s="1285"/>
      <c r="O386" s="1284"/>
      <c r="P386" s="1284"/>
      <c r="Q386" s="1283"/>
      <c r="R386" s="1285"/>
      <c r="BP386" s="1335"/>
      <c r="BQ386" s="1335"/>
      <c r="BR386" s="1335"/>
      <c r="BS386" s="1336"/>
      <c r="BT386" s="1335"/>
      <c r="BU386" s="1337"/>
      <c r="BV386" s="1338"/>
      <c r="BW386" s="1339"/>
      <c r="BX386" s="1339"/>
      <c r="BY386" s="1339"/>
      <c r="BZ386" s="1335"/>
    </row>
    <row r="387" spans="11:78">
      <c r="K387" s="1284"/>
      <c r="L387" s="1284"/>
      <c r="M387" s="1285"/>
      <c r="N387" s="1285"/>
      <c r="O387" s="1284"/>
      <c r="P387" s="1284"/>
      <c r="Q387" s="1283"/>
      <c r="R387" s="1285"/>
      <c r="BP387" s="1335"/>
      <c r="BQ387" s="1335"/>
      <c r="BR387" s="1335"/>
      <c r="BS387" s="1336"/>
      <c r="BT387" s="1335"/>
      <c r="BU387" s="1337"/>
      <c r="BV387" s="1338"/>
      <c r="BW387" s="1339"/>
      <c r="BX387" s="1339"/>
      <c r="BY387" s="1339"/>
      <c r="BZ387" s="1335"/>
    </row>
    <row r="388" spans="11:78">
      <c r="K388" s="1284"/>
      <c r="L388" s="1284"/>
      <c r="M388" s="1285"/>
      <c r="N388" s="1285"/>
      <c r="O388" s="1284"/>
      <c r="P388" s="1284"/>
      <c r="Q388" s="1283"/>
      <c r="R388" s="1285"/>
      <c r="BP388" s="1335"/>
      <c r="BQ388" s="1335"/>
      <c r="BR388" s="1335"/>
      <c r="BS388" s="1336"/>
      <c r="BT388" s="1335"/>
      <c r="BU388" s="1337"/>
      <c r="BV388" s="1338"/>
      <c r="BW388" s="1339"/>
      <c r="BX388" s="1339"/>
      <c r="BY388" s="1339"/>
      <c r="BZ388" s="1335"/>
    </row>
    <row r="389" spans="11:78">
      <c r="K389" s="1284"/>
      <c r="L389" s="1284"/>
      <c r="M389" s="1285"/>
      <c r="N389" s="1285"/>
      <c r="O389" s="1284"/>
      <c r="P389" s="1284"/>
      <c r="Q389" s="1283"/>
      <c r="R389" s="1285"/>
      <c r="BP389" s="1335"/>
      <c r="BQ389" s="1335"/>
      <c r="BR389" s="1335"/>
      <c r="BS389" s="1336"/>
      <c r="BT389" s="1335"/>
      <c r="BU389" s="1337"/>
      <c r="BV389" s="1338"/>
      <c r="BW389" s="1339"/>
      <c r="BX389" s="1339"/>
      <c r="BY389" s="1339"/>
      <c r="BZ389" s="1335"/>
    </row>
    <row r="390" spans="11:78">
      <c r="K390" s="1284"/>
      <c r="L390" s="1284"/>
      <c r="M390" s="1285"/>
      <c r="N390" s="1285"/>
      <c r="O390" s="1284"/>
      <c r="P390" s="1284"/>
      <c r="Q390" s="1283"/>
      <c r="R390" s="1285"/>
      <c r="BP390" s="1335"/>
      <c r="BQ390" s="1335"/>
      <c r="BR390" s="1335"/>
      <c r="BS390" s="1336"/>
      <c r="BT390" s="1335"/>
      <c r="BU390" s="1337"/>
      <c r="BV390" s="1338"/>
      <c r="BW390" s="1339"/>
      <c r="BX390" s="1339"/>
      <c r="BY390" s="1339"/>
      <c r="BZ390" s="1335"/>
    </row>
    <row r="391" spans="11:78">
      <c r="K391" s="1284"/>
      <c r="L391" s="1284"/>
      <c r="M391" s="1285"/>
      <c r="N391" s="1285"/>
      <c r="O391" s="1284"/>
      <c r="P391" s="1284"/>
      <c r="Q391" s="1283"/>
      <c r="R391" s="1285"/>
      <c r="BP391" s="1335"/>
      <c r="BQ391" s="1335"/>
      <c r="BR391" s="1335"/>
      <c r="BS391" s="1336"/>
      <c r="BT391" s="1335"/>
      <c r="BU391" s="1337"/>
      <c r="BV391" s="1338"/>
      <c r="BW391" s="1339"/>
      <c r="BX391" s="1339"/>
      <c r="BY391" s="1339"/>
      <c r="BZ391" s="1335"/>
    </row>
    <row r="392" spans="11:78">
      <c r="K392" s="1284"/>
      <c r="L392" s="1284"/>
      <c r="M392" s="1285"/>
      <c r="N392" s="1285"/>
      <c r="O392" s="1284"/>
      <c r="P392" s="1284"/>
      <c r="Q392" s="1283"/>
      <c r="R392" s="1285"/>
      <c r="BP392" s="1335"/>
      <c r="BQ392" s="1335"/>
      <c r="BR392" s="1335"/>
      <c r="BS392" s="1336"/>
      <c r="BT392" s="1335"/>
      <c r="BU392" s="1337"/>
      <c r="BV392" s="1338"/>
      <c r="BW392" s="1339"/>
      <c r="BX392" s="1339"/>
      <c r="BY392" s="1339"/>
      <c r="BZ392" s="1335"/>
    </row>
    <row r="393" spans="11:78">
      <c r="K393" s="1284"/>
      <c r="L393" s="1284"/>
      <c r="M393" s="1285"/>
      <c r="N393" s="1285"/>
      <c r="O393" s="1284"/>
      <c r="P393" s="1284"/>
      <c r="Q393" s="1283"/>
      <c r="R393" s="1285"/>
      <c r="BP393" s="1335"/>
      <c r="BQ393" s="1335"/>
      <c r="BR393" s="1335"/>
      <c r="BS393" s="1336"/>
      <c r="BT393" s="1335"/>
      <c r="BU393" s="1337"/>
      <c r="BV393" s="1338"/>
      <c r="BW393" s="1339"/>
      <c r="BX393" s="1339"/>
      <c r="BY393" s="1339"/>
      <c r="BZ393" s="1335"/>
    </row>
    <row r="394" spans="11:78">
      <c r="K394" s="1284"/>
      <c r="L394" s="1284"/>
      <c r="M394" s="1285"/>
      <c r="N394" s="1285"/>
      <c r="O394" s="1284"/>
      <c r="P394" s="1284"/>
      <c r="Q394" s="1283"/>
      <c r="R394" s="1285"/>
      <c r="BP394" s="1335"/>
      <c r="BQ394" s="1335"/>
      <c r="BR394" s="1335"/>
      <c r="BS394" s="1336"/>
      <c r="BT394" s="1335"/>
      <c r="BU394" s="1337"/>
      <c r="BV394" s="1338"/>
      <c r="BW394" s="1339"/>
      <c r="BX394" s="1339"/>
      <c r="BY394" s="1339"/>
      <c r="BZ394" s="1335"/>
    </row>
    <row r="395" spans="11:78">
      <c r="K395" s="1284"/>
      <c r="L395" s="1284"/>
      <c r="M395" s="1285"/>
      <c r="N395" s="1285"/>
      <c r="O395" s="1284"/>
      <c r="P395" s="1284"/>
      <c r="Q395" s="1283"/>
      <c r="R395" s="1285"/>
      <c r="BP395" s="1335"/>
      <c r="BQ395" s="1335"/>
      <c r="BR395" s="1335"/>
      <c r="BS395" s="1336"/>
      <c r="BT395" s="1335"/>
      <c r="BU395" s="1337"/>
      <c r="BV395" s="1338"/>
      <c r="BW395" s="1339"/>
      <c r="BX395" s="1339"/>
      <c r="BY395" s="1339"/>
      <c r="BZ395" s="1335"/>
    </row>
    <row r="396" spans="11:78">
      <c r="K396" s="1284"/>
      <c r="L396" s="1284"/>
      <c r="M396" s="1285"/>
      <c r="N396" s="1285"/>
      <c r="O396" s="1284"/>
      <c r="P396" s="1284"/>
      <c r="Q396" s="1283"/>
      <c r="R396" s="1285"/>
      <c r="BP396" s="1335"/>
      <c r="BQ396" s="1335"/>
      <c r="BR396" s="1335"/>
      <c r="BS396" s="1336"/>
      <c r="BT396" s="1335"/>
      <c r="BU396" s="1337"/>
      <c r="BV396" s="1338"/>
      <c r="BW396" s="1339"/>
      <c r="BX396" s="1339"/>
      <c r="BY396" s="1339"/>
      <c r="BZ396" s="1335"/>
    </row>
    <row r="397" spans="11:78">
      <c r="K397" s="1284"/>
      <c r="L397" s="1284"/>
      <c r="M397" s="1285"/>
      <c r="N397" s="1285"/>
      <c r="O397" s="1284"/>
      <c r="P397" s="1284"/>
      <c r="Q397" s="1283"/>
      <c r="R397" s="1285"/>
      <c r="BP397" s="1335"/>
      <c r="BQ397" s="1335"/>
      <c r="BR397" s="1335"/>
      <c r="BS397" s="1336"/>
      <c r="BT397" s="1335"/>
      <c r="BU397" s="1337"/>
      <c r="BV397" s="1338"/>
      <c r="BW397" s="1339"/>
      <c r="BX397" s="1339"/>
      <c r="BY397" s="1339"/>
      <c r="BZ397" s="1335"/>
    </row>
    <row r="398" spans="11:78">
      <c r="K398" s="1284"/>
      <c r="L398" s="1284"/>
      <c r="M398" s="1285"/>
      <c r="N398" s="1285"/>
      <c r="O398" s="1284"/>
      <c r="P398" s="1284"/>
      <c r="Q398" s="1283"/>
      <c r="R398" s="1285"/>
      <c r="BP398" s="1335"/>
      <c r="BQ398" s="1335"/>
      <c r="BR398" s="1335"/>
      <c r="BS398" s="1336"/>
      <c r="BT398" s="1335"/>
      <c r="BU398" s="1337"/>
      <c r="BV398" s="1338"/>
      <c r="BW398" s="1339"/>
      <c r="BX398" s="1339"/>
      <c r="BY398" s="1339"/>
      <c r="BZ398" s="1335"/>
    </row>
    <row r="399" spans="11:78">
      <c r="K399" s="1284"/>
      <c r="L399" s="1284"/>
      <c r="M399" s="1285"/>
      <c r="N399" s="1285"/>
      <c r="O399" s="1284"/>
      <c r="P399" s="1284"/>
      <c r="Q399" s="1283"/>
      <c r="R399" s="1285"/>
      <c r="BP399" s="1335"/>
      <c r="BQ399" s="1335"/>
      <c r="BR399" s="1335"/>
      <c r="BS399" s="1336"/>
      <c r="BT399" s="1335"/>
      <c r="BU399" s="1337"/>
      <c r="BV399" s="1338"/>
      <c r="BW399" s="1339"/>
      <c r="BX399" s="1339"/>
      <c r="BY399" s="1339"/>
      <c r="BZ399" s="1335"/>
    </row>
    <row r="400" spans="11:78">
      <c r="K400" s="1284"/>
      <c r="L400" s="1284"/>
      <c r="M400" s="1285"/>
      <c r="N400" s="1285"/>
      <c r="O400" s="1284"/>
      <c r="P400" s="1284"/>
      <c r="Q400" s="1283"/>
      <c r="R400" s="1285"/>
      <c r="BP400" s="1335"/>
      <c r="BQ400" s="1335"/>
      <c r="BR400" s="1335"/>
      <c r="BS400" s="1336"/>
      <c r="BT400" s="1335"/>
      <c r="BU400" s="1337"/>
      <c r="BV400" s="1338"/>
      <c r="BW400" s="1339"/>
      <c r="BX400" s="1339"/>
      <c r="BY400" s="1339"/>
      <c r="BZ400" s="1335"/>
    </row>
    <row r="401" spans="11:78">
      <c r="K401" s="1284"/>
      <c r="L401" s="1284"/>
      <c r="M401" s="1285"/>
      <c r="N401" s="1285"/>
      <c r="O401" s="1284"/>
      <c r="P401" s="1284"/>
      <c r="Q401" s="1283"/>
      <c r="R401" s="1285"/>
      <c r="BP401" s="1335"/>
      <c r="BQ401" s="1335"/>
      <c r="BR401" s="1335"/>
      <c r="BS401" s="1336"/>
      <c r="BT401" s="1335"/>
      <c r="BU401" s="1337"/>
      <c r="BV401" s="1338"/>
      <c r="BW401" s="1339"/>
      <c r="BX401" s="1339"/>
      <c r="BY401" s="1339"/>
      <c r="BZ401" s="1335"/>
    </row>
    <row r="402" spans="11:78">
      <c r="K402" s="1284"/>
      <c r="L402" s="1284"/>
      <c r="M402" s="1285"/>
      <c r="N402" s="1285"/>
      <c r="O402" s="1284"/>
      <c r="P402" s="1284"/>
      <c r="Q402" s="1283"/>
      <c r="R402" s="1285"/>
      <c r="BP402" s="1335"/>
      <c r="BQ402" s="1335"/>
      <c r="BR402" s="1335"/>
      <c r="BS402" s="1336"/>
      <c r="BT402" s="1335"/>
      <c r="BU402" s="1337"/>
      <c r="BV402" s="1338"/>
      <c r="BW402" s="1339"/>
      <c r="BX402" s="1339"/>
      <c r="BY402" s="1339"/>
      <c r="BZ402" s="1335"/>
    </row>
    <row r="403" spans="11:78">
      <c r="K403" s="1284"/>
      <c r="L403" s="1284"/>
      <c r="M403" s="1285"/>
      <c r="N403" s="1285"/>
      <c r="O403" s="1284"/>
      <c r="P403" s="1284"/>
      <c r="Q403" s="1283"/>
      <c r="R403" s="1285"/>
      <c r="BP403" s="1335"/>
      <c r="BQ403" s="1335"/>
      <c r="BR403" s="1335"/>
      <c r="BS403" s="1336"/>
      <c r="BT403" s="1335"/>
      <c r="BU403" s="1337"/>
      <c r="BV403" s="1338"/>
      <c r="BW403" s="1339"/>
      <c r="BX403" s="1339"/>
      <c r="BY403" s="1339"/>
      <c r="BZ403" s="1335"/>
    </row>
    <row r="404" spans="11:78">
      <c r="K404" s="1284"/>
      <c r="L404" s="1284"/>
      <c r="M404" s="1285"/>
      <c r="N404" s="1285"/>
      <c r="O404" s="1284"/>
      <c r="P404" s="1284"/>
      <c r="Q404" s="1283"/>
      <c r="R404" s="1285"/>
      <c r="BP404" s="1335"/>
      <c r="BQ404" s="1335"/>
      <c r="BR404" s="1335"/>
      <c r="BS404" s="1336"/>
      <c r="BT404" s="1335"/>
      <c r="BU404" s="1337"/>
      <c r="BV404" s="1338"/>
      <c r="BW404" s="1339"/>
      <c r="BX404" s="1339"/>
      <c r="BY404" s="1339"/>
      <c r="BZ404" s="1335"/>
    </row>
    <row r="405" spans="11:78">
      <c r="K405" s="1284"/>
      <c r="L405" s="1284"/>
      <c r="M405" s="1285"/>
      <c r="N405" s="1285"/>
      <c r="O405" s="1284"/>
      <c r="P405" s="1284"/>
      <c r="Q405" s="1283"/>
      <c r="R405" s="1285"/>
      <c r="BP405" s="1335"/>
      <c r="BQ405" s="1335"/>
      <c r="BR405" s="1335"/>
      <c r="BS405" s="1336"/>
      <c r="BT405" s="1335"/>
      <c r="BU405" s="1337"/>
      <c r="BV405" s="1338"/>
      <c r="BW405" s="1339"/>
      <c r="BX405" s="1339"/>
      <c r="BY405" s="1339"/>
      <c r="BZ405" s="1335"/>
    </row>
    <row r="406" spans="11:78">
      <c r="K406" s="1284"/>
      <c r="L406" s="1284"/>
      <c r="M406" s="1285"/>
      <c r="N406" s="1285"/>
      <c r="O406" s="1284"/>
      <c r="P406" s="1284"/>
      <c r="Q406" s="1283"/>
      <c r="R406" s="1285"/>
      <c r="BP406" s="1335"/>
      <c r="BQ406" s="1335"/>
      <c r="BR406" s="1335"/>
      <c r="BS406" s="1336"/>
      <c r="BT406" s="1335"/>
      <c r="BU406" s="1337"/>
      <c r="BV406" s="1338"/>
      <c r="BW406" s="1339"/>
      <c r="BX406" s="1339"/>
      <c r="BY406" s="1339"/>
      <c r="BZ406" s="1335"/>
    </row>
    <row r="407" spans="11:78">
      <c r="K407" s="1284"/>
      <c r="L407" s="1284"/>
      <c r="M407" s="1285"/>
      <c r="N407" s="1285"/>
      <c r="O407" s="1284"/>
      <c r="P407" s="1284"/>
      <c r="Q407" s="1283"/>
      <c r="R407" s="1285"/>
      <c r="BP407" s="1335"/>
      <c r="BQ407" s="1335"/>
      <c r="BR407" s="1335"/>
      <c r="BS407" s="1336"/>
      <c r="BT407" s="1335"/>
      <c r="BU407" s="1337"/>
      <c r="BV407" s="1338"/>
      <c r="BW407" s="1339"/>
      <c r="BX407" s="1339"/>
      <c r="BY407" s="1339"/>
      <c r="BZ407" s="1335"/>
    </row>
    <row r="408" spans="11:78">
      <c r="K408" s="1284"/>
      <c r="L408" s="1284"/>
      <c r="M408" s="1285"/>
      <c r="N408" s="1285"/>
      <c r="O408" s="1284"/>
      <c r="P408" s="1284"/>
      <c r="Q408" s="1283"/>
      <c r="R408" s="1285"/>
      <c r="BP408" s="1335"/>
      <c r="BQ408" s="1335"/>
      <c r="BR408" s="1335"/>
      <c r="BS408" s="1336"/>
      <c r="BT408" s="1335"/>
      <c r="BU408" s="1337"/>
      <c r="BV408" s="1338"/>
      <c r="BW408" s="1339"/>
      <c r="BX408" s="1339"/>
      <c r="BY408" s="1339"/>
      <c r="BZ408" s="1335"/>
    </row>
    <row r="409" spans="11:78">
      <c r="K409" s="1284"/>
      <c r="L409" s="1284"/>
      <c r="M409" s="1285"/>
      <c r="N409" s="1285"/>
      <c r="O409" s="1284"/>
      <c r="P409" s="1284"/>
      <c r="Q409" s="1283"/>
      <c r="R409" s="1285"/>
      <c r="BP409" s="1335"/>
      <c r="BQ409" s="1335"/>
      <c r="BR409" s="1335"/>
      <c r="BS409" s="1336"/>
      <c r="BT409" s="1335"/>
      <c r="BU409" s="1337"/>
      <c r="BV409" s="1338"/>
      <c r="BW409" s="1339"/>
      <c r="BX409" s="1339"/>
      <c r="BY409" s="1339"/>
      <c r="BZ409" s="1335"/>
    </row>
    <row r="410" spans="11:78">
      <c r="K410" s="1284"/>
      <c r="L410" s="1284"/>
      <c r="M410" s="1285"/>
      <c r="N410" s="1285"/>
      <c r="O410" s="1284"/>
      <c r="P410" s="1284"/>
      <c r="Q410" s="1283"/>
      <c r="R410" s="1285"/>
      <c r="BP410" s="1335"/>
      <c r="BQ410" s="1335"/>
      <c r="BR410" s="1335"/>
      <c r="BS410" s="1336"/>
      <c r="BT410" s="1335"/>
      <c r="BU410" s="1337"/>
      <c r="BV410" s="1338"/>
      <c r="BW410" s="1339"/>
      <c r="BX410" s="1339"/>
      <c r="BY410" s="1339"/>
      <c r="BZ410" s="1335"/>
    </row>
    <row r="411" spans="11:78">
      <c r="K411" s="1284"/>
      <c r="L411" s="1284"/>
      <c r="M411" s="1285"/>
      <c r="N411" s="1285"/>
      <c r="O411" s="1284"/>
      <c r="P411" s="1284"/>
      <c r="Q411" s="1283"/>
      <c r="R411" s="1285"/>
      <c r="BP411" s="1335"/>
      <c r="BQ411" s="1335"/>
      <c r="BR411" s="1335"/>
      <c r="BS411" s="1336"/>
      <c r="BT411" s="1335"/>
      <c r="BU411" s="1337"/>
      <c r="BV411" s="1338"/>
      <c r="BW411" s="1339"/>
      <c r="BX411" s="1339"/>
      <c r="BY411" s="1339"/>
      <c r="BZ411" s="1335"/>
    </row>
    <row r="412" spans="11:78">
      <c r="K412" s="1284"/>
      <c r="L412" s="1284"/>
      <c r="M412" s="1285"/>
      <c r="N412" s="1285"/>
      <c r="O412" s="1284"/>
      <c r="P412" s="1284"/>
      <c r="Q412" s="1283"/>
      <c r="R412" s="1285"/>
      <c r="BP412" s="1335"/>
      <c r="BQ412" s="1335"/>
      <c r="BR412" s="1335"/>
      <c r="BS412" s="1336"/>
      <c r="BT412" s="1335"/>
      <c r="BU412" s="1337"/>
      <c r="BV412" s="1338"/>
      <c r="BW412" s="1339"/>
      <c r="BX412" s="1339"/>
      <c r="BY412" s="1339"/>
      <c r="BZ412" s="1335"/>
    </row>
    <row r="413" spans="11:78">
      <c r="K413" s="1284"/>
      <c r="L413" s="1284"/>
      <c r="M413" s="1285"/>
      <c r="N413" s="1285"/>
      <c r="O413" s="1284"/>
      <c r="P413" s="1284"/>
      <c r="Q413" s="1283"/>
      <c r="R413" s="1285"/>
      <c r="BP413" s="1335"/>
      <c r="BQ413" s="1335"/>
      <c r="BR413" s="1335"/>
      <c r="BS413" s="1336"/>
      <c r="BT413" s="1335"/>
      <c r="BU413" s="1337"/>
      <c r="BV413" s="1338"/>
      <c r="BW413" s="1339"/>
      <c r="BX413" s="1339"/>
      <c r="BY413" s="1339"/>
      <c r="BZ413" s="1335"/>
    </row>
    <row r="414" spans="11:78">
      <c r="K414" s="1284"/>
      <c r="L414" s="1284"/>
      <c r="M414" s="1285"/>
      <c r="N414" s="1285"/>
      <c r="O414" s="1284"/>
      <c r="P414" s="1284"/>
      <c r="Q414" s="1283"/>
      <c r="R414" s="1285"/>
      <c r="BP414" s="1335"/>
      <c r="BQ414" s="1335"/>
      <c r="BR414" s="1335"/>
      <c r="BS414" s="1336"/>
      <c r="BT414" s="1335"/>
      <c r="BU414" s="1337"/>
      <c r="BV414" s="1338"/>
      <c r="BW414" s="1339"/>
      <c r="BX414" s="1339"/>
      <c r="BY414" s="1339"/>
      <c r="BZ414" s="1335"/>
    </row>
    <row r="415" spans="11:78">
      <c r="K415" s="1284"/>
      <c r="L415" s="1284"/>
      <c r="M415" s="1285"/>
      <c r="N415" s="1285"/>
      <c r="O415" s="1284"/>
      <c r="P415" s="1284"/>
      <c r="Q415" s="1283"/>
      <c r="R415" s="1285"/>
      <c r="BP415" s="1335"/>
      <c r="BQ415" s="1335"/>
      <c r="BR415" s="1335"/>
      <c r="BS415" s="1336"/>
      <c r="BT415" s="1335"/>
      <c r="BU415" s="1337"/>
      <c r="BV415" s="1338"/>
      <c r="BW415" s="1339"/>
      <c r="BX415" s="1339"/>
      <c r="BY415" s="1339"/>
      <c r="BZ415" s="1335"/>
    </row>
    <row r="416" spans="11:78">
      <c r="K416" s="1284"/>
      <c r="L416" s="1284"/>
      <c r="M416" s="1285"/>
      <c r="N416" s="1285"/>
      <c r="O416" s="1284"/>
      <c r="P416" s="1284"/>
      <c r="Q416" s="1283"/>
      <c r="R416" s="1285"/>
      <c r="BP416" s="1335"/>
      <c r="BQ416" s="1335"/>
      <c r="BR416" s="1335"/>
      <c r="BS416" s="1336"/>
      <c r="BT416" s="1335"/>
      <c r="BU416" s="1337"/>
      <c r="BV416" s="1338"/>
      <c r="BW416" s="1339"/>
      <c r="BX416" s="1339"/>
      <c r="BY416" s="1339"/>
      <c r="BZ416" s="1335"/>
    </row>
    <row r="417" spans="11:78">
      <c r="K417" s="1284"/>
      <c r="L417" s="1284"/>
      <c r="M417" s="1285"/>
      <c r="N417" s="1285"/>
      <c r="O417" s="1284"/>
      <c r="P417" s="1284"/>
      <c r="Q417" s="1283"/>
      <c r="R417" s="1285"/>
      <c r="BP417" s="1335"/>
      <c r="BQ417" s="1335"/>
      <c r="BR417" s="1335"/>
      <c r="BS417" s="1336"/>
      <c r="BT417" s="1335"/>
      <c r="BU417" s="1337"/>
      <c r="BV417" s="1338"/>
      <c r="BW417" s="1339"/>
      <c r="BX417" s="1339"/>
      <c r="BY417" s="1339"/>
      <c r="BZ417" s="1335"/>
    </row>
    <row r="418" spans="11:78">
      <c r="K418" s="1284"/>
      <c r="L418" s="1284"/>
      <c r="M418" s="1285"/>
      <c r="N418" s="1285"/>
      <c r="O418" s="1284"/>
      <c r="P418" s="1284"/>
      <c r="Q418" s="1283"/>
      <c r="R418" s="1285"/>
      <c r="BP418" s="1335"/>
      <c r="BQ418" s="1335"/>
      <c r="BR418" s="1335"/>
      <c r="BS418" s="1336"/>
      <c r="BT418" s="1335"/>
      <c r="BU418" s="1337"/>
      <c r="BV418" s="1338"/>
      <c r="BW418" s="1339"/>
      <c r="BX418" s="1339"/>
      <c r="BY418" s="1339"/>
      <c r="BZ418" s="1335"/>
    </row>
    <row r="419" spans="11:78">
      <c r="K419" s="1284"/>
      <c r="L419" s="1284"/>
      <c r="M419" s="1285"/>
      <c r="N419" s="1285"/>
      <c r="O419" s="1284"/>
      <c r="P419" s="1284"/>
      <c r="Q419" s="1283"/>
      <c r="R419" s="1285"/>
      <c r="BP419" s="1335"/>
      <c r="BQ419" s="1335"/>
      <c r="BR419" s="1335"/>
      <c r="BS419" s="1336"/>
      <c r="BT419" s="1335"/>
      <c r="BU419" s="1337"/>
      <c r="BV419" s="1338"/>
      <c r="BW419" s="1339"/>
      <c r="BX419" s="1339"/>
      <c r="BY419" s="1339"/>
      <c r="BZ419" s="1335"/>
    </row>
    <row r="420" spans="11:78">
      <c r="K420" s="1284"/>
      <c r="L420" s="1284"/>
      <c r="M420" s="1285"/>
      <c r="N420" s="1285"/>
      <c r="O420" s="1284"/>
      <c r="P420" s="1284"/>
      <c r="Q420" s="1283"/>
      <c r="R420" s="1285"/>
      <c r="BP420" s="1335"/>
      <c r="BQ420" s="1335"/>
      <c r="BR420" s="1335"/>
      <c r="BS420" s="1336"/>
      <c r="BT420" s="1335"/>
      <c r="BU420" s="1337"/>
      <c r="BV420" s="1338"/>
      <c r="BW420" s="1339"/>
      <c r="BX420" s="1339"/>
      <c r="BY420" s="1339"/>
      <c r="BZ420" s="1335"/>
    </row>
    <row r="421" spans="11:78">
      <c r="K421" s="1284"/>
      <c r="L421" s="1284"/>
      <c r="M421" s="1285"/>
      <c r="N421" s="1285"/>
      <c r="O421" s="1284"/>
      <c r="P421" s="1284"/>
      <c r="Q421" s="1283"/>
      <c r="R421" s="1285"/>
      <c r="BP421" s="1335"/>
      <c r="BQ421" s="1335"/>
      <c r="BR421" s="1335"/>
      <c r="BS421" s="1336"/>
      <c r="BT421" s="1335"/>
      <c r="BU421" s="1337"/>
      <c r="BV421" s="1338"/>
      <c r="BW421" s="1339"/>
      <c r="BX421" s="1339"/>
      <c r="BY421" s="1339"/>
      <c r="BZ421" s="1335"/>
    </row>
    <row r="422" spans="11:78">
      <c r="K422" s="1284"/>
      <c r="L422" s="1284"/>
      <c r="M422" s="1285"/>
      <c r="N422" s="1285"/>
      <c r="O422" s="1284"/>
      <c r="P422" s="1284"/>
      <c r="Q422" s="1283"/>
      <c r="R422" s="1285"/>
      <c r="BP422" s="1335"/>
      <c r="BQ422" s="1335"/>
      <c r="BR422" s="1335"/>
      <c r="BS422" s="1336"/>
      <c r="BT422" s="1335"/>
      <c r="BU422" s="1337"/>
      <c r="BV422" s="1338"/>
      <c r="BW422" s="1339"/>
      <c r="BX422" s="1339"/>
      <c r="BY422" s="1339"/>
      <c r="BZ422" s="1335"/>
    </row>
    <row r="423" spans="11:78">
      <c r="K423" s="1284"/>
      <c r="L423" s="1284"/>
      <c r="M423" s="1285"/>
      <c r="N423" s="1285"/>
      <c r="O423" s="1284"/>
      <c r="P423" s="1284"/>
      <c r="Q423" s="1283"/>
      <c r="R423" s="1285"/>
      <c r="BP423" s="1335"/>
      <c r="BQ423" s="1335"/>
      <c r="BR423" s="1335"/>
      <c r="BS423" s="1336"/>
      <c r="BT423" s="1335"/>
      <c r="BU423" s="1337"/>
      <c r="BV423" s="1338"/>
      <c r="BW423" s="1339"/>
      <c r="BX423" s="1339"/>
      <c r="BY423" s="1339"/>
      <c r="BZ423" s="1335"/>
    </row>
    <row r="424" spans="11:78">
      <c r="K424" s="1284"/>
      <c r="L424" s="1284"/>
      <c r="M424" s="1285"/>
      <c r="N424" s="1285"/>
      <c r="O424" s="1284"/>
      <c r="P424" s="1284"/>
      <c r="Q424" s="1283"/>
      <c r="R424" s="1285"/>
      <c r="BP424" s="1335"/>
      <c r="BQ424" s="1335"/>
      <c r="BR424" s="1335"/>
      <c r="BS424" s="1336"/>
      <c r="BT424" s="1335"/>
      <c r="BU424" s="1337"/>
      <c r="BV424" s="1338"/>
      <c r="BW424" s="1339"/>
      <c r="BX424" s="1339"/>
      <c r="BY424" s="1339"/>
      <c r="BZ424" s="1335"/>
    </row>
    <row r="425" spans="11:78">
      <c r="K425" s="1284"/>
      <c r="L425" s="1284"/>
      <c r="M425" s="1285"/>
      <c r="N425" s="1285"/>
      <c r="O425" s="1284"/>
      <c r="P425" s="1284"/>
      <c r="Q425" s="1283"/>
      <c r="R425" s="1285"/>
      <c r="BP425" s="1335"/>
      <c r="BQ425" s="1335"/>
      <c r="BR425" s="1335"/>
      <c r="BS425" s="1336"/>
      <c r="BT425" s="1335"/>
      <c r="BU425" s="1337"/>
      <c r="BV425" s="1338"/>
      <c r="BW425" s="1339"/>
      <c r="BX425" s="1339"/>
      <c r="BY425" s="1339"/>
      <c r="BZ425" s="1335"/>
    </row>
    <row r="426" spans="11:78">
      <c r="K426" s="1284"/>
      <c r="L426" s="1284"/>
      <c r="M426" s="1285"/>
      <c r="N426" s="1285"/>
      <c r="O426" s="1284"/>
      <c r="P426" s="1284"/>
      <c r="Q426" s="1283"/>
      <c r="R426" s="1285"/>
      <c r="BP426" s="1335"/>
      <c r="BQ426" s="1335"/>
      <c r="BR426" s="1335"/>
      <c r="BS426" s="1336"/>
      <c r="BT426" s="1335"/>
      <c r="BU426" s="1337"/>
      <c r="BV426" s="1338"/>
      <c r="BW426" s="1339"/>
      <c r="BX426" s="1339"/>
      <c r="BY426" s="1339"/>
      <c r="BZ426" s="1335"/>
    </row>
    <row r="427" spans="11:78">
      <c r="K427" s="1284"/>
      <c r="L427" s="1284"/>
      <c r="M427" s="1285"/>
      <c r="N427" s="1285"/>
      <c r="O427" s="1284"/>
      <c r="P427" s="1284"/>
      <c r="Q427" s="1283"/>
      <c r="R427" s="1285"/>
      <c r="BP427" s="1335"/>
      <c r="BQ427" s="1335"/>
      <c r="BR427" s="1335"/>
      <c r="BS427" s="1336"/>
      <c r="BT427" s="1335"/>
      <c r="BU427" s="1337"/>
      <c r="BV427" s="1338"/>
      <c r="BW427" s="1339"/>
      <c r="BX427" s="1339"/>
      <c r="BY427" s="1339"/>
      <c r="BZ427" s="1335"/>
    </row>
    <row r="428" spans="11:78">
      <c r="K428" s="1284"/>
      <c r="L428" s="1284"/>
      <c r="M428" s="1285"/>
      <c r="N428" s="1285"/>
      <c r="O428" s="1284"/>
      <c r="P428" s="1284"/>
      <c r="Q428" s="1283"/>
      <c r="R428" s="1285"/>
      <c r="BP428" s="1335"/>
      <c r="BQ428" s="1335"/>
      <c r="BR428" s="1335"/>
      <c r="BS428" s="1336"/>
      <c r="BT428" s="1335"/>
      <c r="BU428" s="1337"/>
      <c r="BV428" s="1338"/>
      <c r="BW428" s="1339"/>
      <c r="BX428" s="1339"/>
      <c r="BY428" s="1339"/>
      <c r="BZ428" s="1335"/>
    </row>
    <row r="429" spans="11:78">
      <c r="K429" s="1284"/>
      <c r="L429" s="1284"/>
      <c r="M429" s="1285"/>
      <c r="N429" s="1285"/>
      <c r="O429" s="1284"/>
      <c r="P429" s="1284"/>
      <c r="Q429" s="1283"/>
      <c r="R429" s="1285"/>
      <c r="BP429" s="1335"/>
      <c r="BQ429" s="1335"/>
      <c r="BR429" s="1335"/>
      <c r="BS429" s="1336"/>
      <c r="BT429" s="1335"/>
      <c r="BU429" s="1337"/>
      <c r="BV429" s="1338"/>
      <c r="BW429" s="1339"/>
      <c r="BX429" s="1339"/>
      <c r="BY429" s="1339"/>
      <c r="BZ429" s="1335"/>
    </row>
    <row r="430" spans="11:78">
      <c r="K430" s="1284"/>
      <c r="L430" s="1284"/>
      <c r="M430" s="1285"/>
      <c r="N430" s="1285"/>
      <c r="O430" s="1284"/>
      <c r="P430" s="1284"/>
      <c r="Q430" s="1283"/>
      <c r="R430" s="1285"/>
      <c r="BP430" s="1335"/>
      <c r="BQ430" s="1335"/>
      <c r="BR430" s="1335"/>
      <c r="BS430" s="1336"/>
      <c r="BT430" s="1335"/>
      <c r="BU430" s="1337"/>
      <c r="BV430" s="1338"/>
      <c r="BW430" s="1339"/>
      <c r="BX430" s="1339"/>
      <c r="BY430" s="1339"/>
      <c r="BZ430" s="1335"/>
    </row>
    <row r="431" spans="11:78">
      <c r="K431" s="1284"/>
      <c r="L431" s="1284"/>
      <c r="M431" s="1285"/>
      <c r="N431" s="1285"/>
      <c r="O431" s="1284"/>
      <c r="P431" s="1284"/>
      <c r="Q431" s="1283"/>
      <c r="R431" s="1285"/>
      <c r="BP431" s="1335"/>
      <c r="BQ431" s="1335"/>
      <c r="BR431" s="1335"/>
      <c r="BS431" s="1336"/>
      <c r="BT431" s="1335"/>
      <c r="BU431" s="1337"/>
      <c r="BV431" s="1338"/>
      <c r="BW431" s="1339"/>
      <c r="BX431" s="1339"/>
      <c r="BY431" s="1339"/>
      <c r="BZ431" s="1335"/>
    </row>
    <row r="432" spans="11:78">
      <c r="K432" s="1284"/>
      <c r="L432" s="1284"/>
      <c r="M432" s="1285"/>
      <c r="N432" s="1285"/>
      <c r="O432" s="1284"/>
      <c r="P432" s="1284"/>
      <c r="Q432" s="1283"/>
      <c r="R432" s="1285"/>
      <c r="BP432" s="1335"/>
      <c r="BQ432" s="1335"/>
      <c r="BR432" s="1335"/>
      <c r="BS432" s="1336"/>
      <c r="BT432" s="1335"/>
      <c r="BU432" s="1337"/>
      <c r="BV432" s="1338"/>
      <c r="BW432" s="1339"/>
      <c r="BX432" s="1339"/>
      <c r="BY432" s="1339"/>
      <c r="BZ432" s="1335"/>
    </row>
    <row r="433" spans="11:78">
      <c r="K433" s="1284"/>
      <c r="L433" s="1284"/>
      <c r="M433" s="1285"/>
      <c r="N433" s="1285"/>
      <c r="O433" s="1284"/>
      <c r="P433" s="1284"/>
      <c r="Q433" s="1283"/>
      <c r="R433" s="1285"/>
      <c r="BP433" s="1335"/>
      <c r="BQ433" s="1335"/>
      <c r="BR433" s="1335"/>
      <c r="BS433" s="1336"/>
      <c r="BT433" s="1335"/>
      <c r="BU433" s="1337"/>
      <c r="BV433" s="1338"/>
      <c r="BW433" s="1339"/>
      <c r="BX433" s="1339"/>
      <c r="BY433" s="1339"/>
      <c r="BZ433" s="1335"/>
    </row>
    <row r="434" spans="11:78">
      <c r="K434" s="1284"/>
      <c r="L434" s="1284"/>
      <c r="M434" s="1285"/>
      <c r="N434" s="1285"/>
      <c r="O434" s="1284"/>
      <c r="P434" s="1284"/>
      <c r="Q434" s="1283"/>
      <c r="R434" s="1285"/>
      <c r="BP434" s="1335"/>
      <c r="BQ434" s="1335"/>
      <c r="BR434" s="1335"/>
      <c r="BS434" s="1336"/>
      <c r="BT434" s="1335"/>
      <c r="BU434" s="1337"/>
      <c r="BV434" s="1338"/>
      <c r="BW434" s="1339"/>
      <c r="BX434" s="1339"/>
      <c r="BY434" s="1339"/>
      <c r="BZ434" s="1335"/>
    </row>
    <row r="435" spans="11:78">
      <c r="K435" s="1284"/>
      <c r="L435" s="1284"/>
      <c r="M435" s="1285"/>
      <c r="N435" s="1285"/>
      <c r="O435" s="1284"/>
      <c r="P435" s="1284"/>
      <c r="Q435" s="1283"/>
      <c r="R435" s="1285"/>
      <c r="BP435" s="1335"/>
      <c r="BQ435" s="1335"/>
      <c r="BR435" s="1335"/>
      <c r="BS435" s="1336"/>
      <c r="BT435" s="1335"/>
      <c r="BU435" s="1337"/>
      <c r="BV435" s="1338"/>
      <c r="BW435" s="1339"/>
      <c r="BX435" s="1339"/>
      <c r="BY435" s="1339"/>
      <c r="BZ435" s="1335"/>
    </row>
    <row r="436" spans="11:78">
      <c r="K436" s="1284"/>
      <c r="L436" s="1284"/>
      <c r="M436" s="1285"/>
      <c r="N436" s="1285"/>
      <c r="O436" s="1284"/>
      <c r="P436" s="1284"/>
      <c r="Q436" s="1283"/>
      <c r="R436" s="1285"/>
      <c r="BP436" s="1335"/>
      <c r="BQ436" s="1335"/>
      <c r="BR436" s="1335"/>
      <c r="BS436" s="1336"/>
      <c r="BT436" s="1335"/>
      <c r="BU436" s="1337"/>
      <c r="BV436" s="1338"/>
      <c r="BW436" s="1339"/>
      <c r="BX436" s="1339"/>
      <c r="BY436" s="1339"/>
      <c r="BZ436" s="1335"/>
    </row>
    <row r="437" spans="11:78">
      <c r="K437" s="1284"/>
      <c r="L437" s="1284"/>
      <c r="M437" s="1285"/>
      <c r="N437" s="1285"/>
      <c r="O437" s="1284"/>
      <c r="P437" s="1284"/>
      <c r="Q437" s="1283"/>
      <c r="R437" s="1285"/>
      <c r="BP437" s="1335"/>
      <c r="BQ437" s="1335"/>
      <c r="BR437" s="1335"/>
      <c r="BS437" s="1336"/>
      <c r="BT437" s="1335"/>
      <c r="BU437" s="1337"/>
      <c r="BV437" s="1338"/>
      <c r="BW437" s="1339"/>
      <c r="BX437" s="1339"/>
      <c r="BY437" s="1339"/>
      <c r="BZ437" s="1335"/>
    </row>
    <row r="438" spans="11:78">
      <c r="K438" s="1284"/>
      <c r="L438" s="1284"/>
      <c r="M438" s="1285"/>
      <c r="N438" s="1285"/>
      <c r="O438" s="1284"/>
      <c r="P438" s="1284"/>
      <c r="Q438" s="1283"/>
      <c r="R438" s="1285"/>
      <c r="BP438" s="1335"/>
      <c r="BQ438" s="1335"/>
      <c r="BR438" s="1335"/>
      <c r="BS438" s="1336"/>
      <c r="BT438" s="1335"/>
      <c r="BU438" s="1337"/>
      <c r="BV438" s="1338"/>
      <c r="BW438" s="1339"/>
      <c r="BX438" s="1339"/>
      <c r="BY438" s="1339"/>
      <c r="BZ438" s="1335"/>
    </row>
    <row r="439" spans="11:78">
      <c r="K439" s="1284"/>
      <c r="L439" s="1284"/>
      <c r="M439" s="1285"/>
      <c r="N439" s="1285"/>
      <c r="O439" s="1284"/>
      <c r="P439" s="1284"/>
      <c r="Q439" s="1283"/>
      <c r="R439" s="1285"/>
      <c r="BP439" s="1335"/>
      <c r="BQ439" s="1335"/>
      <c r="BR439" s="1335"/>
      <c r="BS439" s="1336"/>
      <c r="BT439" s="1335"/>
      <c r="BU439" s="1337"/>
      <c r="BV439" s="1338"/>
      <c r="BW439" s="1339"/>
      <c r="BX439" s="1339"/>
      <c r="BY439" s="1339"/>
      <c r="BZ439" s="1335"/>
    </row>
    <row r="440" spans="11:78">
      <c r="K440" s="1284"/>
      <c r="L440" s="1284"/>
      <c r="M440" s="1285"/>
      <c r="N440" s="1285"/>
      <c r="O440" s="1284"/>
      <c r="P440" s="1284"/>
      <c r="Q440" s="1283"/>
      <c r="R440" s="1285"/>
      <c r="BP440" s="1335"/>
      <c r="BQ440" s="1335"/>
      <c r="BR440" s="1335"/>
      <c r="BS440" s="1336"/>
      <c r="BT440" s="1335"/>
      <c r="BU440" s="1337"/>
      <c r="BV440" s="1338"/>
      <c r="BW440" s="1339"/>
      <c r="BX440" s="1339"/>
      <c r="BY440" s="1339"/>
      <c r="BZ440" s="1335"/>
    </row>
    <row r="441" spans="11:78">
      <c r="K441" s="1284"/>
      <c r="L441" s="1284"/>
      <c r="M441" s="1285"/>
      <c r="N441" s="1285"/>
      <c r="O441" s="1284"/>
      <c r="P441" s="1284"/>
      <c r="Q441" s="1283"/>
      <c r="R441" s="1285"/>
      <c r="BP441" s="1335"/>
      <c r="BQ441" s="1335"/>
      <c r="BR441" s="1335"/>
      <c r="BS441" s="1336"/>
      <c r="BT441" s="1335"/>
      <c r="BU441" s="1337"/>
      <c r="BV441" s="1338"/>
      <c r="BW441" s="1339"/>
      <c r="BX441" s="1339"/>
      <c r="BY441" s="1339"/>
      <c r="BZ441" s="1335"/>
    </row>
    <row r="442" spans="11:78">
      <c r="K442" s="1284"/>
      <c r="L442" s="1284"/>
      <c r="M442" s="1285"/>
      <c r="N442" s="1285"/>
      <c r="O442" s="1284"/>
      <c r="P442" s="1284"/>
      <c r="Q442" s="1283"/>
      <c r="R442" s="1285"/>
      <c r="BP442" s="1335"/>
      <c r="BQ442" s="1335"/>
      <c r="BR442" s="1335"/>
      <c r="BS442" s="1336"/>
      <c r="BT442" s="1335"/>
      <c r="BU442" s="1337"/>
      <c r="BV442" s="1338"/>
      <c r="BW442" s="1339"/>
      <c r="BX442" s="1339"/>
      <c r="BY442" s="1339"/>
      <c r="BZ442" s="1335"/>
    </row>
    <row r="443" spans="11:78">
      <c r="K443" s="1284"/>
      <c r="L443" s="1284"/>
      <c r="M443" s="1285"/>
      <c r="N443" s="1285"/>
      <c r="O443" s="1284"/>
      <c r="P443" s="1284"/>
      <c r="Q443" s="1283"/>
      <c r="R443" s="1285"/>
      <c r="BP443" s="1335"/>
      <c r="BQ443" s="1335"/>
      <c r="BR443" s="1335"/>
      <c r="BS443" s="1336"/>
      <c r="BT443" s="1335"/>
      <c r="BU443" s="1337"/>
      <c r="BV443" s="1338"/>
      <c r="BW443" s="1339"/>
      <c r="BX443" s="1339"/>
      <c r="BY443" s="1339"/>
      <c r="BZ443" s="1335"/>
    </row>
    <row r="444" spans="11:78">
      <c r="K444" s="1284"/>
      <c r="L444" s="1284"/>
      <c r="M444" s="1285"/>
      <c r="N444" s="1285"/>
      <c r="O444" s="1284"/>
      <c r="P444" s="1284"/>
      <c r="Q444" s="1283"/>
      <c r="R444" s="1285"/>
      <c r="BP444" s="1335"/>
      <c r="BQ444" s="1335"/>
      <c r="BR444" s="1335"/>
      <c r="BS444" s="1336"/>
      <c r="BT444" s="1335"/>
      <c r="BU444" s="1337"/>
      <c r="BV444" s="1338"/>
      <c r="BW444" s="1339"/>
      <c r="BX444" s="1339"/>
      <c r="BY444" s="1339"/>
      <c r="BZ444" s="1335"/>
    </row>
    <row r="445" spans="11:78">
      <c r="K445" s="1284"/>
      <c r="L445" s="1284"/>
      <c r="M445" s="1285"/>
      <c r="N445" s="1285"/>
      <c r="O445" s="1284"/>
      <c r="P445" s="1284"/>
      <c r="Q445" s="1283"/>
      <c r="R445" s="1285"/>
      <c r="BP445" s="1335"/>
      <c r="BQ445" s="1335"/>
      <c r="BR445" s="1335"/>
      <c r="BS445" s="1336"/>
      <c r="BT445" s="1335"/>
      <c r="BU445" s="1337"/>
      <c r="BV445" s="1338"/>
      <c r="BW445" s="1339"/>
      <c r="BX445" s="1339"/>
      <c r="BY445" s="1339"/>
      <c r="BZ445" s="1335"/>
    </row>
    <row r="446" spans="11:78">
      <c r="K446" s="1284"/>
      <c r="L446" s="1284"/>
      <c r="M446" s="1285"/>
      <c r="N446" s="1285"/>
      <c r="O446" s="1284"/>
      <c r="P446" s="1284"/>
      <c r="Q446" s="1283"/>
      <c r="R446" s="1285"/>
      <c r="BP446" s="1335"/>
      <c r="BQ446" s="1335"/>
      <c r="BR446" s="1335"/>
      <c r="BS446" s="1336"/>
      <c r="BT446" s="1335"/>
      <c r="BU446" s="1337"/>
      <c r="BV446" s="1338"/>
      <c r="BW446" s="1339"/>
      <c r="BX446" s="1339"/>
      <c r="BY446" s="1339"/>
      <c r="BZ446" s="1335"/>
    </row>
    <row r="447" spans="11:78">
      <c r="K447" s="1284"/>
      <c r="L447" s="1284"/>
      <c r="M447" s="1285"/>
      <c r="N447" s="1285"/>
      <c r="O447" s="1284"/>
      <c r="P447" s="1284"/>
      <c r="Q447" s="1283"/>
      <c r="R447" s="1285"/>
      <c r="BP447" s="1335"/>
      <c r="BQ447" s="1335"/>
      <c r="BR447" s="1335"/>
      <c r="BS447" s="1336"/>
      <c r="BT447" s="1335"/>
      <c r="BU447" s="1337"/>
      <c r="BV447" s="1338"/>
      <c r="BW447" s="1339"/>
      <c r="BX447" s="1339"/>
      <c r="BY447" s="1339"/>
      <c r="BZ447" s="1335"/>
    </row>
    <row r="448" spans="11:78">
      <c r="K448" s="1284"/>
      <c r="L448" s="1284"/>
      <c r="M448" s="1285"/>
      <c r="N448" s="1285"/>
      <c r="O448" s="1284"/>
      <c r="P448" s="1284"/>
      <c r="Q448" s="1283"/>
      <c r="R448" s="1285"/>
      <c r="BP448" s="1335"/>
      <c r="BQ448" s="1335"/>
      <c r="BR448" s="1335"/>
      <c r="BS448" s="1336"/>
      <c r="BT448" s="1335"/>
      <c r="BU448" s="1337"/>
      <c r="BV448" s="1338"/>
      <c r="BW448" s="1339"/>
      <c r="BX448" s="1339"/>
      <c r="BY448" s="1339"/>
      <c r="BZ448" s="1335"/>
    </row>
    <row r="449" spans="11:78">
      <c r="K449" s="1284"/>
      <c r="L449" s="1284"/>
      <c r="M449" s="1285"/>
      <c r="N449" s="1285"/>
      <c r="O449" s="1284"/>
      <c r="P449" s="1284"/>
      <c r="Q449" s="1283"/>
      <c r="R449" s="1285"/>
      <c r="BP449" s="1335"/>
      <c r="BQ449" s="1335"/>
      <c r="BR449" s="1335"/>
      <c r="BS449" s="1336"/>
      <c r="BT449" s="1335"/>
      <c r="BU449" s="1337"/>
      <c r="BV449" s="1338"/>
      <c r="BW449" s="1339"/>
      <c r="BX449" s="1339"/>
      <c r="BY449" s="1339"/>
      <c r="BZ449" s="1335"/>
    </row>
    <row r="450" spans="11:78">
      <c r="K450" s="1284"/>
      <c r="L450" s="1284"/>
      <c r="M450" s="1285"/>
      <c r="N450" s="1285"/>
      <c r="O450" s="1284"/>
      <c r="P450" s="1284"/>
      <c r="Q450" s="1283"/>
      <c r="R450" s="1285"/>
      <c r="BP450" s="1335"/>
      <c r="BQ450" s="1335"/>
      <c r="BR450" s="1335"/>
      <c r="BS450" s="1336"/>
      <c r="BT450" s="1335"/>
      <c r="BU450" s="1337"/>
      <c r="BV450" s="1338"/>
      <c r="BW450" s="1339"/>
      <c r="BX450" s="1339"/>
      <c r="BY450" s="1339"/>
      <c r="BZ450" s="1335"/>
    </row>
    <row r="451" spans="11:78">
      <c r="K451" s="1284"/>
      <c r="L451" s="1284"/>
      <c r="M451" s="1285"/>
      <c r="N451" s="1285"/>
      <c r="O451" s="1284"/>
      <c r="P451" s="1284"/>
      <c r="Q451" s="1283"/>
      <c r="R451" s="1285"/>
      <c r="BP451" s="1335"/>
      <c r="BQ451" s="1335"/>
      <c r="BR451" s="1335"/>
      <c r="BS451" s="1336"/>
      <c r="BT451" s="1335"/>
      <c r="BU451" s="1337"/>
      <c r="BV451" s="1338"/>
      <c r="BW451" s="1339"/>
      <c r="BX451" s="1339"/>
      <c r="BY451" s="1339"/>
      <c r="BZ451" s="1335"/>
    </row>
    <row r="452" spans="11:78">
      <c r="K452" s="1284"/>
      <c r="L452" s="1284"/>
      <c r="M452" s="1285"/>
      <c r="N452" s="1285"/>
      <c r="O452" s="1284"/>
      <c r="P452" s="1284"/>
      <c r="Q452" s="1283"/>
      <c r="R452" s="1285"/>
      <c r="BP452" s="1335"/>
      <c r="BQ452" s="1335"/>
      <c r="BR452" s="1335"/>
      <c r="BS452" s="1336"/>
      <c r="BT452" s="1335"/>
      <c r="BU452" s="1337"/>
      <c r="BV452" s="1338"/>
      <c r="BW452" s="1339"/>
      <c r="BX452" s="1339"/>
      <c r="BY452" s="1339"/>
      <c r="BZ452" s="1335"/>
    </row>
    <row r="453" spans="11:78">
      <c r="K453" s="1284"/>
      <c r="L453" s="1284"/>
      <c r="M453" s="1285"/>
      <c r="N453" s="1285"/>
      <c r="O453" s="1284"/>
      <c r="P453" s="1284"/>
      <c r="Q453" s="1283"/>
      <c r="R453" s="1285"/>
      <c r="BP453" s="1335"/>
      <c r="BQ453" s="1335"/>
      <c r="BR453" s="1335"/>
      <c r="BS453" s="1336"/>
      <c r="BT453" s="1335"/>
      <c r="BU453" s="1337"/>
      <c r="BV453" s="1338"/>
      <c r="BW453" s="1339"/>
      <c r="BX453" s="1339"/>
      <c r="BY453" s="1339"/>
      <c r="BZ453" s="1335"/>
    </row>
    <row r="454" spans="11:78">
      <c r="K454" s="1284"/>
      <c r="L454" s="1284"/>
      <c r="M454" s="1285"/>
      <c r="N454" s="1285"/>
      <c r="O454" s="1284"/>
      <c r="P454" s="1284"/>
      <c r="Q454" s="1283"/>
      <c r="R454" s="1285"/>
      <c r="BP454" s="1335"/>
      <c r="BQ454" s="1335"/>
      <c r="BR454" s="1335"/>
      <c r="BS454" s="1336"/>
      <c r="BT454" s="1335"/>
      <c r="BU454" s="1337"/>
      <c r="BV454" s="1338"/>
      <c r="BW454" s="1339"/>
      <c r="BX454" s="1339"/>
      <c r="BY454" s="1339"/>
      <c r="BZ454" s="1335"/>
    </row>
    <row r="455" spans="11:78">
      <c r="K455" s="1284"/>
      <c r="L455" s="1284"/>
      <c r="M455" s="1285"/>
      <c r="N455" s="1285"/>
      <c r="O455" s="1284"/>
      <c r="P455" s="1284"/>
      <c r="Q455" s="1283"/>
      <c r="R455" s="1285"/>
      <c r="BP455" s="1335"/>
      <c r="BQ455" s="1335"/>
      <c r="BR455" s="1335"/>
      <c r="BS455" s="1336"/>
      <c r="BT455" s="1335"/>
      <c r="BU455" s="1337"/>
      <c r="BV455" s="1338"/>
      <c r="BW455" s="1339"/>
      <c r="BX455" s="1339"/>
      <c r="BY455" s="1339"/>
      <c r="BZ455" s="1335"/>
    </row>
    <row r="456" spans="11:78">
      <c r="K456" s="1284"/>
      <c r="L456" s="1284"/>
      <c r="M456" s="1285"/>
      <c r="N456" s="1285"/>
      <c r="O456" s="1284"/>
      <c r="P456" s="1284"/>
      <c r="Q456" s="1283"/>
      <c r="R456" s="1285"/>
      <c r="BP456" s="1335"/>
      <c r="BQ456" s="1335"/>
      <c r="BR456" s="1335"/>
      <c r="BS456" s="1336"/>
      <c r="BT456" s="1335"/>
      <c r="BU456" s="1337"/>
      <c r="BV456" s="1338"/>
      <c r="BW456" s="1339"/>
      <c r="BX456" s="1339"/>
      <c r="BY456" s="1339"/>
      <c r="BZ456" s="1335"/>
    </row>
    <row r="457" spans="11:78">
      <c r="K457" s="1284"/>
      <c r="L457" s="1284"/>
      <c r="M457" s="1285"/>
      <c r="N457" s="1285"/>
      <c r="O457" s="1284"/>
      <c r="P457" s="1284"/>
      <c r="Q457" s="1283"/>
      <c r="R457" s="1285"/>
      <c r="BP457" s="1335"/>
      <c r="BQ457" s="1335"/>
      <c r="BR457" s="1335"/>
      <c r="BS457" s="1336"/>
      <c r="BT457" s="1335"/>
      <c r="BU457" s="1337"/>
      <c r="BV457" s="1338"/>
      <c r="BW457" s="1339"/>
      <c r="BX457" s="1339"/>
      <c r="BY457" s="1339"/>
      <c r="BZ457" s="1335"/>
    </row>
    <row r="458" spans="11:78">
      <c r="K458" s="1284"/>
      <c r="L458" s="1284"/>
      <c r="M458" s="1285"/>
      <c r="N458" s="1285"/>
      <c r="O458" s="1284"/>
      <c r="P458" s="1284"/>
      <c r="Q458" s="1283"/>
      <c r="R458" s="1285"/>
      <c r="BP458" s="1335"/>
      <c r="BQ458" s="1335"/>
      <c r="BR458" s="1335"/>
      <c r="BS458" s="1336"/>
      <c r="BT458" s="1335"/>
      <c r="BU458" s="1337"/>
      <c r="BV458" s="1338"/>
      <c r="BW458" s="1339"/>
      <c r="BX458" s="1339"/>
      <c r="BY458" s="1339"/>
      <c r="BZ458" s="1335"/>
    </row>
    <row r="459" spans="11:78">
      <c r="K459" s="1284"/>
      <c r="L459" s="1284"/>
      <c r="M459" s="1285"/>
      <c r="N459" s="1285"/>
      <c r="O459" s="1284"/>
      <c r="P459" s="1284"/>
      <c r="Q459" s="1283"/>
      <c r="R459" s="1285"/>
      <c r="BP459" s="1335"/>
      <c r="BQ459" s="1335"/>
      <c r="BR459" s="1335"/>
      <c r="BS459" s="1336"/>
      <c r="BT459" s="1335"/>
      <c r="BU459" s="1337"/>
      <c r="BV459" s="1338"/>
      <c r="BW459" s="1339"/>
      <c r="BX459" s="1339"/>
      <c r="BY459" s="1339"/>
      <c r="BZ459" s="1335"/>
    </row>
    <row r="460" spans="11:78">
      <c r="K460" s="1284"/>
      <c r="L460" s="1284"/>
      <c r="M460" s="1285"/>
      <c r="N460" s="1285"/>
      <c r="O460" s="1284"/>
      <c r="P460" s="1284"/>
      <c r="Q460" s="1283"/>
      <c r="R460" s="1285"/>
      <c r="BP460" s="1335"/>
      <c r="BQ460" s="1335"/>
      <c r="BR460" s="1335"/>
      <c r="BS460" s="1336"/>
      <c r="BT460" s="1335"/>
      <c r="BU460" s="1337"/>
      <c r="BV460" s="1338"/>
      <c r="BW460" s="1339"/>
      <c r="BX460" s="1339"/>
      <c r="BY460" s="1339"/>
      <c r="BZ460" s="1335"/>
    </row>
    <row r="461" spans="11:78">
      <c r="K461" s="1284"/>
      <c r="L461" s="1284"/>
      <c r="M461" s="1285"/>
      <c r="N461" s="1285"/>
      <c r="O461" s="1284"/>
      <c r="P461" s="1284"/>
      <c r="Q461" s="1283"/>
      <c r="R461" s="1285"/>
      <c r="BP461" s="1335"/>
      <c r="BQ461" s="1335"/>
      <c r="BR461" s="1335"/>
      <c r="BS461" s="1336"/>
      <c r="BT461" s="1335"/>
      <c r="BU461" s="1337"/>
      <c r="BV461" s="1338"/>
      <c r="BW461" s="1339"/>
      <c r="BX461" s="1339"/>
      <c r="BY461" s="1339"/>
      <c r="BZ461" s="1335"/>
    </row>
    <row r="462" spans="11:78">
      <c r="K462" s="1284"/>
      <c r="L462" s="1284"/>
      <c r="M462" s="1285"/>
      <c r="N462" s="1285"/>
      <c r="O462" s="1284"/>
      <c r="P462" s="1284"/>
      <c r="Q462" s="1283"/>
      <c r="R462" s="1285"/>
      <c r="BP462" s="1335"/>
      <c r="BQ462" s="1335"/>
      <c r="BR462" s="1335"/>
      <c r="BS462" s="1336"/>
      <c r="BT462" s="1335"/>
      <c r="BU462" s="1337"/>
      <c r="BV462" s="1338"/>
      <c r="BW462" s="1339"/>
      <c r="BX462" s="1339"/>
      <c r="BY462" s="1339"/>
      <c r="BZ462" s="1335"/>
    </row>
    <row r="463" spans="11:78">
      <c r="K463" s="1284"/>
      <c r="L463" s="1284"/>
      <c r="M463" s="1285"/>
      <c r="N463" s="1285"/>
      <c r="O463" s="1284"/>
      <c r="P463" s="1284"/>
      <c r="Q463" s="1283"/>
      <c r="R463" s="1285"/>
      <c r="BP463" s="1335"/>
      <c r="BQ463" s="1335"/>
      <c r="BR463" s="1335"/>
      <c r="BS463" s="1336"/>
      <c r="BT463" s="1335"/>
      <c r="BU463" s="1337"/>
      <c r="BV463" s="1338"/>
      <c r="BW463" s="1339"/>
      <c r="BX463" s="1339"/>
      <c r="BY463" s="1339"/>
      <c r="BZ463" s="1335"/>
    </row>
    <row r="464" spans="11:78">
      <c r="K464" s="1284"/>
      <c r="L464" s="1284"/>
      <c r="M464" s="1285"/>
      <c r="N464" s="1285"/>
      <c r="O464" s="1284"/>
      <c r="P464" s="1284"/>
      <c r="Q464" s="1283"/>
      <c r="R464" s="1285"/>
      <c r="BP464" s="1335"/>
      <c r="BQ464" s="1335"/>
      <c r="BR464" s="1335"/>
      <c r="BS464" s="1336"/>
      <c r="BT464" s="1335"/>
      <c r="BU464" s="1337"/>
      <c r="BV464" s="1338"/>
      <c r="BW464" s="1339"/>
      <c r="BX464" s="1339"/>
      <c r="BY464" s="1339"/>
      <c r="BZ464" s="1335"/>
    </row>
    <row r="465" spans="11:78">
      <c r="K465" s="1284"/>
      <c r="L465" s="1284"/>
      <c r="M465" s="1285"/>
      <c r="N465" s="1285"/>
      <c r="O465" s="1284"/>
      <c r="P465" s="1284"/>
      <c r="Q465" s="1283"/>
      <c r="R465" s="1285"/>
      <c r="BP465" s="1335"/>
      <c r="BQ465" s="1335"/>
      <c r="BR465" s="1335"/>
      <c r="BS465" s="1336"/>
      <c r="BT465" s="1335"/>
      <c r="BU465" s="1337"/>
      <c r="BV465" s="1338"/>
      <c r="BW465" s="1339"/>
      <c r="BX465" s="1339"/>
      <c r="BY465" s="1339"/>
      <c r="BZ465" s="1335"/>
    </row>
    <row r="466" spans="11:78">
      <c r="K466" s="1284"/>
      <c r="L466" s="1284"/>
      <c r="M466" s="1285"/>
      <c r="N466" s="1285"/>
      <c r="O466" s="1284"/>
      <c r="P466" s="1284"/>
      <c r="Q466" s="1283"/>
      <c r="R466" s="1285"/>
      <c r="BP466" s="1335"/>
      <c r="BQ466" s="1335"/>
      <c r="BR466" s="1335"/>
      <c r="BS466" s="1336"/>
      <c r="BT466" s="1335"/>
      <c r="BU466" s="1337"/>
      <c r="BV466" s="1338"/>
      <c r="BW466" s="1339"/>
      <c r="BX466" s="1339"/>
      <c r="BY466" s="1339"/>
      <c r="BZ466" s="1335"/>
    </row>
    <row r="467" spans="11:78">
      <c r="K467" s="1284"/>
      <c r="L467" s="1284"/>
      <c r="M467" s="1285"/>
      <c r="N467" s="1285"/>
      <c r="O467" s="1284"/>
      <c r="P467" s="1284"/>
      <c r="Q467" s="1283"/>
      <c r="R467" s="1285"/>
      <c r="BP467" s="1335"/>
      <c r="BQ467" s="1335"/>
      <c r="BR467" s="1335"/>
      <c r="BS467" s="1336"/>
      <c r="BT467" s="1335"/>
      <c r="BU467" s="1337"/>
      <c r="BV467" s="1338"/>
      <c r="BW467" s="1339"/>
      <c r="BX467" s="1339"/>
      <c r="BY467" s="1339"/>
      <c r="BZ467" s="1335"/>
    </row>
    <row r="468" spans="11:78">
      <c r="K468" s="1284"/>
      <c r="L468" s="1284"/>
      <c r="M468" s="1285"/>
      <c r="N468" s="1285"/>
      <c r="O468" s="1284"/>
      <c r="P468" s="1284"/>
      <c r="Q468" s="1283"/>
      <c r="R468" s="1285"/>
      <c r="BP468" s="1335"/>
      <c r="BQ468" s="1335"/>
      <c r="BR468" s="1335"/>
      <c r="BS468" s="1336"/>
      <c r="BT468" s="1335"/>
      <c r="BU468" s="1337"/>
      <c r="BV468" s="1338"/>
      <c r="BW468" s="1339"/>
      <c r="BX468" s="1339"/>
      <c r="BY468" s="1339"/>
      <c r="BZ468" s="1335"/>
    </row>
    <row r="469" spans="11:78">
      <c r="K469" s="1284"/>
      <c r="L469" s="1284"/>
      <c r="M469" s="1285"/>
      <c r="N469" s="1285"/>
      <c r="O469" s="1284"/>
      <c r="P469" s="1284"/>
      <c r="Q469" s="1283"/>
      <c r="R469" s="1285"/>
      <c r="BP469" s="1335"/>
      <c r="BQ469" s="1335"/>
      <c r="BR469" s="1335"/>
      <c r="BS469" s="1336"/>
      <c r="BT469" s="1335"/>
      <c r="BU469" s="1337"/>
      <c r="BV469" s="1338"/>
      <c r="BW469" s="1339"/>
      <c r="BX469" s="1339"/>
      <c r="BY469" s="1339"/>
      <c r="BZ469" s="1335"/>
    </row>
    <row r="470" spans="11:78">
      <c r="K470" s="1284"/>
      <c r="L470" s="1284"/>
      <c r="M470" s="1285"/>
      <c r="N470" s="1285"/>
      <c r="O470" s="1284"/>
      <c r="P470" s="1284"/>
      <c r="Q470" s="1283"/>
      <c r="R470" s="1285"/>
      <c r="BP470" s="1335"/>
      <c r="BQ470" s="1335"/>
      <c r="BR470" s="1335"/>
      <c r="BS470" s="1336"/>
      <c r="BT470" s="1335"/>
      <c r="BU470" s="1337"/>
      <c r="BV470" s="1338"/>
      <c r="BW470" s="1339"/>
      <c r="BX470" s="1339"/>
      <c r="BY470" s="1339"/>
      <c r="BZ470" s="1335"/>
    </row>
    <row r="471" spans="11:78">
      <c r="K471" s="1284"/>
      <c r="L471" s="1284"/>
      <c r="M471" s="1285"/>
      <c r="N471" s="1285"/>
      <c r="O471" s="1284"/>
      <c r="P471" s="1284"/>
      <c r="Q471" s="1283"/>
      <c r="R471" s="1285"/>
      <c r="BP471" s="1335"/>
      <c r="BQ471" s="1335"/>
      <c r="BR471" s="1335"/>
      <c r="BS471" s="1336"/>
      <c r="BT471" s="1335"/>
      <c r="BU471" s="1337"/>
      <c r="BV471" s="1338"/>
      <c r="BW471" s="1339"/>
      <c r="BX471" s="1339"/>
      <c r="BY471" s="1339"/>
      <c r="BZ471" s="1335"/>
    </row>
    <row r="472" spans="11:78">
      <c r="K472" s="1284"/>
      <c r="L472" s="1284"/>
      <c r="M472" s="1285"/>
      <c r="N472" s="1285"/>
      <c r="O472" s="1284"/>
      <c r="P472" s="1284"/>
      <c r="Q472" s="1283"/>
      <c r="R472" s="1285"/>
      <c r="BP472" s="1335"/>
      <c r="BQ472" s="1335"/>
      <c r="BR472" s="1335"/>
      <c r="BS472" s="1336"/>
      <c r="BT472" s="1335"/>
      <c r="BU472" s="1337"/>
      <c r="BV472" s="1338"/>
      <c r="BW472" s="1339"/>
      <c r="BX472" s="1339"/>
      <c r="BY472" s="1339"/>
      <c r="BZ472" s="1335"/>
    </row>
    <row r="473" spans="11:78">
      <c r="K473" s="1284"/>
      <c r="L473" s="1284"/>
      <c r="M473" s="1285"/>
      <c r="N473" s="1285"/>
      <c r="O473" s="1284"/>
      <c r="P473" s="1284"/>
      <c r="Q473" s="1283"/>
      <c r="R473" s="1285"/>
      <c r="BP473" s="1335"/>
      <c r="BQ473" s="1335"/>
      <c r="BR473" s="1335"/>
      <c r="BS473" s="1336"/>
      <c r="BT473" s="1335"/>
      <c r="BU473" s="1337"/>
      <c r="BV473" s="1338"/>
      <c r="BW473" s="1339"/>
      <c r="BX473" s="1339"/>
      <c r="BY473" s="1339"/>
      <c r="BZ473" s="1335"/>
    </row>
    <row r="474" spans="11:78">
      <c r="K474" s="1284"/>
      <c r="L474" s="1284"/>
      <c r="M474" s="1285"/>
      <c r="N474" s="1285"/>
      <c r="O474" s="1284"/>
      <c r="P474" s="1284"/>
      <c r="Q474" s="1283"/>
      <c r="R474" s="1285"/>
      <c r="BP474" s="1335"/>
      <c r="BQ474" s="1335"/>
      <c r="BR474" s="1335"/>
      <c r="BS474" s="1336"/>
      <c r="BT474" s="1335"/>
      <c r="BU474" s="1337"/>
      <c r="BV474" s="1338"/>
      <c r="BW474" s="1339"/>
      <c r="BX474" s="1339"/>
      <c r="BY474" s="1339"/>
      <c r="BZ474" s="1335"/>
    </row>
    <row r="475" spans="11:78">
      <c r="K475" s="1284"/>
      <c r="L475" s="1284"/>
      <c r="M475" s="1285"/>
      <c r="N475" s="1285"/>
      <c r="O475" s="1284"/>
      <c r="P475" s="1284"/>
      <c r="Q475" s="1283"/>
      <c r="R475" s="1285"/>
      <c r="BP475" s="1335"/>
      <c r="BQ475" s="1335"/>
      <c r="BR475" s="1335"/>
      <c r="BS475" s="1336"/>
      <c r="BT475" s="1335"/>
      <c r="BU475" s="1337"/>
      <c r="BV475" s="1338"/>
      <c r="BW475" s="1339"/>
      <c r="BX475" s="1339"/>
      <c r="BY475" s="1339"/>
      <c r="BZ475" s="1335"/>
    </row>
    <row r="476" spans="11:78">
      <c r="K476" s="1284"/>
      <c r="L476" s="1284"/>
      <c r="M476" s="1285"/>
      <c r="N476" s="1285"/>
      <c r="O476" s="1284"/>
      <c r="P476" s="1284"/>
      <c r="Q476" s="1283"/>
      <c r="R476" s="1285"/>
      <c r="BP476" s="1335"/>
      <c r="BQ476" s="1335"/>
      <c r="BR476" s="1335"/>
      <c r="BS476" s="1336"/>
      <c r="BT476" s="1335"/>
      <c r="BU476" s="1337"/>
      <c r="BV476" s="1338"/>
      <c r="BW476" s="1339"/>
      <c r="BX476" s="1339"/>
      <c r="BY476" s="1339"/>
      <c r="BZ476" s="1335"/>
    </row>
    <row r="477" spans="11:78">
      <c r="K477" s="1284"/>
      <c r="L477" s="1284"/>
      <c r="M477" s="1285"/>
      <c r="N477" s="1285"/>
      <c r="O477" s="1284"/>
      <c r="P477" s="1284"/>
      <c r="Q477" s="1283"/>
      <c r="R477" s="1285"/>
      <c r="BP477" s="1335"/>
      <c r="BQ477" s="1335"/>
      <c r="BR477" s="1335"/>
      <c r="BS477" s="1336"/>
      <c r="BT477" s="1335"/>
      <c r="BU477" s="1337"/>
      <c r="BV477" s="1338"/>
      <c r="BW477" s="1339"/>
      <c r="BX477" s="1339"/>
      <c r="BY477" s="1339"/>
      <c r="BZ477" s="1335"/>
    </row>
    <row r="478" spans="11:78">
      <c r="K478" s="1284"/>
      <c r="L478" s="1284"/>
      <c r="M478" s="1285"/>
      <c r="N478" s="1285"/>
      <c r="O478" s="1284"/>
      <c r="P478" s="1284"/>
      <c r="Q478" s="1283"/>
      <c r="R478" s="1285"/>
      <c r="BP478" s="1335"/>
      <c r="BQ478" s="1335"/>
      <c r="BR478" s="1335"/>
      <c r="BS478" s="1336"/>
      <c r="BT478" s="1335"/>
      <c r="BU478" s="1337"/>
      <c r="BV478" s="1338"/>
      <c r="BW478" s="1339"/>
      <c r="BX478" s="1339"/>
      <c r="BY478" s="1339"/>
      <c r="BZ478" s="1335"/>
    </row>
    <row r="479" spans="11:78">
      <c r="K479" s="1284"/>
      <c r="L479" s="1284"/>
      <c r="M479" s="1285"/>
      <c r="N479" s="1285"/>
      <c r="O479" s="1284"/>
      <c r="P479" s="1284"/>
      <c r="Q479" s="1283"/>
      <c r="R479" s="1285"/>
      <c r="BP479" s="1335"/>
      <c r="BQ479" s="1335"/>
      <c r="BR479" s="1335"/>
      <c r="BS479" s="1336"/>
      <c r="BT479" s="1335"/>
      <c r="BU479" s="1337"/>
      <c r="BV479" s="1338"/>
      <c r="BW479" s="1339"/>
      <c r="BX479" s="1339"/>
      <c r="BY479" s="1339"/>
      <c r="BZ479" s="1335"/>
    </row>
    <row r="480" spans="11:78">
      <c r="K480" s="1284"/>
      <c r="L480" s="1284"/>
      <c r="M480" s="1285"/>
      <c r="N480" s="1285"/>
      <c r="O480" s="1284"/>
      <c r="P480" s="1284"/>
      <c r="Q480" s="1283"/>
      <c r="R480" s="1285"/>
      <c r="BP480" s="1335"/>
      <c r="BQ480" s="1335"/>
      <c r="BR480" s="1335"/>
      <c r="BS480" s="1336"/>
      <c r="BT480" s="1335"/>
      <c r="BU480" s="1337"/>
      <c r="BV480" s="1338"/>
      <c r="BW480" s="1339"/>
      <c r="BX480" s="1339"/>
      <c r="BY480" s="1339"/>
      <c r="BZ480" s="1335"/>
    </row>
    <row r="481" spans="11:78">
      <c r="K481" s="1284"/>
      <c r="L481" s="1284"/>
      <c r="M481" s="1285"/>
      <c r="N481" s="1285"/>
      <c r="O481" s="1284"/>
      <c r="P481" s="1284"/>
      <c r="Q481" s="1283"/>
      <c r="R481" s="1285"/>
      <c r="BP481" s="1335"/>
      <c r="BQ481" s="1335"/>
      <c r="BR481" s="1335"/>
      <c r="BS481" s="1336"/>
      <c r="BT481" s="1335"/>
      <c r="BU481" s="1337"/>
      <c r="BV481" s="1338"/>
      <c r="BW481" s="1339"/>
      <c r="BX481" s="1339"/>
      <c r="BY481" s="1339"/>
      <c r="BZ481" s="1335"/>
    </row>
    <row r="482" spans="11:78">
      <c r="K482" s="1284"/>
      <c r="L482" s="1284"/>
      <c r="M482" s="1285"/>
      <c r="N482" s="1285"/>
      <c r="O482" s="1284"/>
      <c r="P482" s="1284"/>
      <c r="Q482" s="1283"/>
      <c r="R482" s="1285"/>
      <c r="BP482" s="1335"/>
      <c r="BQ482" s="1335"/>
      <c r="BR482" s="1335"/>
      <c r="BS482" s="1336"/>
      <c r="BT482" s="1335"/>
      <c r="BU482" s="1337"/>
      <c r="BV482" s="1338"/>
      <c r="BW482" s="1339"/>
      <c r="BX482" s="1339"/>
      <c r="BY482" s="1339"/>
      <c r="BZ482" s="1335"/>
    </row>
    <row r="483" spans="11:78">
      <c r="K483" s="1284"/>
      <c r="L483" s="1284"/>
      <c r="M483" s="1285"/>
      <c r="N483" s="1285"/>
      <c r="O483" s="1284"/>
      <c r="P483" s="1284"/>
      <c r="Q483" s="1283"/>
      <c r="R483" s="1285"/>
      <c r="BP483" s="1335"/>
      <c r="BQ483" s="1335"/>
      <c r="BR483" s="1335"/>
      <c r="BS483" s="1336"/>
      <c r="BT483" s="1335"/>
      <c r="BU483" s="1337"/>
      <c r="BV483" s="1338"/>
      <c r="BW483" s="1339"/>
      <c r="BX483" s="1339"/>
      <c r="BY483" s="1339"/>
      <c r="BZ483" s="1335"/>
    </row>
    <row r="484" spans="11:78">
      <c r="K484" s="1284"/>
      <c r="L484" s="1284"/>
      <c r="M484" s="1285"/>
      <c r="N484" s="1285"/>
      <c r="O484" s="1284"/>
      <c r="P484" s="1284"/>
      <c r="Q484" s="1283"/>
      <c r="R484" s="1285"/>
      <c r="BP484" s="1335"/>
      <c r="BQ484" s="1335"/>
      <c r="BR484" s="1335"/>
      <c r="BS484" s="1336"/>
      <c r="BT484" s="1335"/>
      <c r="BU484" s="1337"/>
      <c r="BV484" s="1338"/>
      <c r="BW484" s="1339"/>
      <c r="BX484" s="1339"/>
      <c r="BY484" s="1339"/>
      <c r="BZ484" s="1335"/>
    </row>
    <row r="485" spans="11:78">
      <c r="K485" s="1284"/>
      <c r="L485" s="1284"/>
      <c r="M485" s="1285"/>
      <c r="N485" s="1285"/>
      <c r="O485" s="1284"/>
      <c r="P485" s="1284"/>
      <c r="Q485" s="1283"/>
      <c r="R485" s="1285"/>
      <c r="BP485" s="1335"/>
      <c r="BQ485" s="1335"/>
      <c r="BR485" s="1335"/>
      <c r="BS485" s="1336"/>
      <c r="BT485" s="1335"/>
      <c r="BU485" s="1337"/>
      <c r="BV485" s="1338"/>
      <c r="BW485" s="1339"/>
      <c r="BX485" s="1339"/>
      <c r="BY485" s="1339"/>
      <c r="BZ485" s="1335"/>
    </row>
    <row r="486" spans="11:78">
      <c r="K486" s="1284"/>
      <c r="L486" s="1284"/>
      <c r="M486" s="1285"/>
      <c r="N486" s="1285"/>
      <c r="O486" s="1284"/>
      <c r="P486" s="1284"/>
      <c r="Q486" s="1283"/>
      <c r="R486" s="1285"/>
      <c r="BP486" s="1335"/>
      <c r="BQ486" s="1335"/>
      <c r="BR486" s="1335"/>
      <c r="BS486" s="1336"/>
      <c r="BT486" s="1335"/>
      <c r="BU486" s="1337"/>
      <c r="BV486" s="1338"/>
      <c r="BW486" s="1339"/>
      <c r="BX486" s="1339"/>
      <c r="BY486" s="1339"/>
      <c r="BZ486" s="1335"/>
    </row>
    <row r="487" spans="11:78">
      <c r="K487" s="1284"/>
      <c r="L487" s="1284"/>
      <c r="M487" s="1285"/>
      <c r="N487" s="1285"/>
      <c r="O487" s="1284"/>
      <c r="P487" s="1284"/>
      <c r="Q487" s="1283"/>
      <c r="R487" s="1285"/>
      <c r="BP487" s="1335"/>
      <c r="BQ487" s="1335"/>
      <c r="BR487" s="1335"/>
      <c r="BS487" s="1336"/>
      <c r="BT487" s="1335"/>
      <c r="BU487" s="1337"/>
      <c r="BV487" s="1338"/>
      <c r="BW487" s="1339"/>
      <c r="BX487" s="1339"/>
      <c r="BY487" s="1339"/>
      <c r="BZ487" s="1335"/>
    </row>
    <row r="488" spans="11:78">
      <c r="K488" s="1284"/>
      <c r="L488" s="1284"/>
      <c r="M488" s="1285"/>
      <c r="N488" s="1285"/>
      <c r="O488" s="1284"/>
      <c r="P488" s="1284"/>
      <c r="Q488" s="1283"/>
      <c r="R488" s="1285"/>
      <c r="BP488" s="1335"/>
      <c r="BQ488" s="1335"/>
      <c r="BR488" s="1335"/>
      <c r="BS488" s="1336"/>
      <c r="BT488" s="1335"/>
      <c r="BU488" s="1337"/>
      <c r="BV488" s="1338"/>
      <c r="BW488" s="1339"/>
      <c r="BX488" s="1339"/>
      <c r="BY488" s="1339"/>
      <c r="BZ488" s="1335"/>
    </row>
    <row r="489" spans="11:78">
      <c r="K489" s="1284"/>
      <c r="L489" s="1284"/>
      <c r="M489" s="1285"/>
      <c r="N489" s="1285"/>
      <c r="O489" s="1284"/>
      <c r="P489" s="1284"/>
      <c r="Q489" s="1283"/>
      <c r="R489" s="1285"/>
      <c r="BP489" s="1335"/>
      <c r="BQ489" s="1335"/>
      <c r="BR489" s="1335"/>
      <c r="BS489" s="1336"/>
      <c r="BT489" s="1335"/>
      <c r="BU489" s="1337"/>
      <c r="BV489" s="1338"/>
      <c r="BW489" s="1339"/>
      <c r="BX489" s="1339"/>
      <c r="BY489" s="1339"/>
      <c r="BZ489" s="1335"/>
    </row>
    <row r="490" spans="11:78">
      <c r="K490" s="1284"/>
      <c r="L490" s="1284"/>
      <c r="M490" s="1285"/>
      <c r="N490" s="1285"/>
      <c r="O490" s="1284"/>
      <c r="P490" s="1284"/>
      <c r="Q490" s="1283"/>
      <c r="R490" s="1285"/>
      <c r="BP490" s="1335"/>
      <c r="BQ490" s="1335"/>
      <c r="BR490" s="1335"/>
      <c r="BS490" s="1336"/>
      <c r="BT490" s="1335"/>
      <c r="BU490" s="1337"/>
      <c r="BV490" s="1338"/>
      <c r="BW490" s="1339"/>
      <c r="BX490" s="1339"/>
      <c r="BY490" s="1339"/>
      <c r="BZ490" s="1335"/>
    </row>
    <row r="491" spans="11:78">
      <c r="K491" s="1284"/>
      <c r="L491" s="1284"/>
      <c r="M491" s="1285"/>
      <c r="N491" s="1285"/>
      <c r="O491" s="1284"/>
      <c r="P491" s="1284"/>
      <c r="Q491" s="1283"/>
      <c r="R491" s="1285"/>
      <c r="BP491" s="1335"/>
      <c r="BQ491" s="1335"/>
      <c r="BR491" s="1335"/>
      <c r="BS491" s="1336"/>
      <c r="BT491" s="1335"/>
      <c r="BU491" s="1337"/>
      <c r="BV491" s="1338"/>
      <c r="BW491" s="1339"/>
      <c r="BX491" s="1339"/>
      <c r="BY491" s="1339"/>
      <c r="BZ491" s="1335"/>
    </row>
    <row r="492" spans="11:78">
      <c r="K492" s="1284"/>
      <c r="L492" s="1284"/>
      <c r="M492" s="1285"/>
      <c r="N492" s="1285"/>
      <c r="O492" s="1284"/>
      <c r="P492" s="1284"/>
      <c r="Q492" s="1283"/>
      <c r="R492" s="1285"/>
      <c r="BP492" s="1335"/>
      <c r="BQ492" s="1335"/>
      <c r="BR492" s="1335"/>
      <c r="BS492" s="1336"/>
      <c r="BT492" s="1335"/>
      <c r="BU492" s="1337"/>
      <c r="BV492" s="1338"/>
      <c r="BW492" s="1339"/>
      <c r="BX492" s="1339"/>
      <c r="BY492" s="1339"/>
      <c r="BZ492" s="1335"/>
    </row>
    <row r="493" spans="11:78">
      <c r="K493" s="1284"/>
      <c r="L493" s="1284"/>
      <c r="M493" s="1285"/>
      <c r="N493" s="1285"/>
      <c r="O493" s="1284"/>
      <c r="P493" s="1284"/>
      <c r="Q493" s="1283"/>
      <c r="R493" s="1285"/>
      <c r="BP493" s="1335"/>
      <c r="BQ493" s="1335"/>
      <c r="BR493" s="1335"/>
      <c r="BS493" s="1336"/>
      <c r="BT493" s="1335"/>
      <c r="BU493" s="1337"/>
      <c r="BV493" s="1338"/>
      <c r="BW493" s="1339"/>
      <c r="BX493" s="1339"/>
      <c r="BY493" s="1339"/>
      <c r="BZ493" s="1335"/>
    </row>
    <row r="494" spans="11:78">
      <c r="K494" s="1284"/>
      <c r="L494" s="1284"/>
      <c r="M494" s="1285"/>
      <c r="N494" s="1285"/>
      <c r="O494" s="1284"/>
      <c r="P494" s="1284"/>
      <c r="Q494" s="1283"/>
      <c r="R494" s="1285"/>
      <c r="BP494" s="1335"/>
      <c r="BQ494" s="1335"/>
      <c r="BR494" s="1335"/>
      <c r="BS494" s="1336"/>
      <c r="BT494" s="1335"/>
      <c r="BU494" s="1337"/>
      <c r="BV494" s="1338"/>
      <c r="BW494" s="1339"/>
      <c r="BX494" s="1339"/>
      <c r="BY494" s="1339"/>
      <c r="BZ494" s="1335"/>
    </row>
    <row r="495" spans="11:78">
      <c r="K495" s="1284"/>
      <c r="L495" s="1284"/>
      <c r="M495" s="1285"/>
      <c r="N495" s="1285"/>
      <c r="O495" s="1284"/>
      <c r="P495" s="1284"/>
      <c r="Q495" s="1283"/>
      <c r="R495" s="1285"/>
      <c r="BP495" s="1335"/>
      <c r="BQ495" s="1335"/>
      <c r="BR495" s="1335"/>
      <c r="BS495" s="1336"/>
      <c r="BT495" s="1335"/>
      <c r="BU495" s="1337"/>
      <c r="BV495" s="1338"/>
      <c r="BW495" s="1339"/>
      <c r="BX495" s="1339"/>
      <c r="BY495" s="1339"/>
      <c r="BZ495" s="1335"/>
    </row>
    <row r="496" spans="11:78">
      <c r="K496" s="1284"/>
      <c r="L496" s="1284"/>
      <c r="M496" s="1285"/>
      <c r="N496" s="1285"/>
      <c r="O496" s="1284"/>
      <c r="P496" s="1284"/>
      <c r="Q496" s="1283"/>
      <c r="R496" s="1285"/>
      <c r="BP496" s="1335"/>
      <c r="BQ496" s="1335"/>
      <c r="BR496" s="1335"/>
      <c r="BS496" s="1336"/>
      <c r="BT496" s="1335"/>
      <c r="BU496" s="1337"/>
      <c r="BV496" s="1338"/>
      <c r="BW496" s="1339"/>
      <c r="BX496" s="1339"/>
      <c r="BY496" s="1339"/>
      <c r="BZ496" s="1335"/>
    </row>
    <row r="497" spans="11:78">
      <c r="K497" s="1284"/>
      <c r="L497" s="1284"/>
      <c r="M497" s="1285"/>
      <c r="N497" s="1285"/>
      <c r="O497" s="1284"/>
      <c r="P497" s="1284"/>
      <c r="Q497" s="1283"/>
      <c r="R497" s="1285"/>
      <c r="BP497" s="1335"/>
      <c r="BQ497" s="1335"/>
      <c r="BR497" s="1335"/>
      <c r="BS497" s="1336"/>
      <c r="BT497" s="1335"/>
      <c r="BU497" s="1337"/>
      <c r="BV497" s="1338"/>
      <c r="BW497" s="1339"/>
      <c r="BX497" s="1339"/>
      <c r="BY497" s="1339"/>
      <c r="BZ497" s="1335"/>
    </row>
    <row r="498" spans="11:78">
      <c r="K498" s="1284"/>
      <c r="L498" s="1284"/>
      <c r="M498" s="1285"/>
      <c r="N498" s="1285"/>
      <c r="O498" s="1284"/>
      <c r="P498" s="1284"/>
      <c r="Q498" s="1283"/>
      <c r="R498" s="1285"/>
      <c r="BP498" s="1335"/>
      <c r="BQ498" s="1335"/>
      <c r="BR498" s="1335"/>
      <c r="BS498" s="1336"/>
      <c r="BT498" s="1335"/>
      <c r="BU498" s="1337"/>
      <c r="BV498" s="1338"/>
      <c r="BW498" s="1339"/>
      <c r="BX498" s="1339"/>
      <c r="BY498" s="1339"/>
      <c r="BZ498" s="1335"/>
    </row>
    <row r="499" spans="11:78">
      <c r="K499" s="1284"/>
      <c r="L499" s="1284"/>
      <c r="M499" s="1285"/>
      <c r="N499" s="1285"/>
      <c r="O499" s="1284"/>
      <c r="P499" s="1284"/>
      <c r="Q499" s="1283"/>
      <c r="R499" s="1285"/>
      <c r="BP499" s="1335"/>
      <c r="BQ499" s="1335"/>
      <c r="BR499" s="1335"/>
      <c r="BS499" s="1336"/>
      <c r="BT499" s="1335"/>
      <c r="BU499" s="1337"/>
      <c r="BV499" s="1338"/>
      <c r="BW499" s="1339"/>
      <c r="BX499" s="1339"/>
      <c r="BY499" s="1339"/>
      <c r="BZ499" s="1335"/>
    </row>
    <row r="500" spans="11:78">
      <c r="K500" s="1284"/>
      <c r="L500" s="1284"/>
      <c r="M500" s="1285"/>
      <c r="N500" s="1285"/>
      <c r="O500" s="1284"/>
      <c r="P500" s="1284"/>
      <c r="Q500" s="1283"/>
      <c r="R500" s="1285"/>
      <c r="BP500" s="1335"/>
      <c r="BQ500" s="1335"/>
      <c r="BR500" s="1335"/>
      <c r="BS500" s="1336"/>
      <c r="BT500" s="1335"/>
      <c r="BU500" s="1337"/>
      <c r="BV500" s="1338"/>
      <c r="BW500" s="1339"/>
      <c r="BX500" s="1339"/>
      <c r="BY500" s="1339"/>
      <c r="BZ500" s="1335"/>
    </row>
    <row r="501" spans="11:78">
      <c r="K501" s="1284"/>
      <c r="L501" s="1284"/>
      <c r="M501" s="1285"/>
      <c r="N501" s="1285"/>
      <c r="O501" s="1284"/>
      <c r="P501" s="1284"/>
      <c r="Q501" s="1283"/>
      <c r="R501" s="1285"/>
      <c r="BP501" s="1335"/>
      <c r="BQ501" s="1335"/>
      <c r="BR501" s="1335"/>
      <c r="BS501" s="1336"/>
      <c r="BT501" s="1335"/>
      <c r="BU501" s="1337"/>
      <c r="BV501" s="1338"/>
      <c r="BW501" s="1339"/>
      <c r="BX501" s="1339"/>
      <c r="BY501" s="1339"/>
      <c r="BZ501" s="1335"/>
    </row>
    <row r="502" spans="11:78">
      <c r="K502" s="1284"/>
      <c r="L502" s="1284"/>
      <c r="M502" s="1285"/>
      <c r="N502" s="1285"/>
      <c r="O502" s="1284"/>
      <c r="P502" s="1284"/>
      <c r="Q502" s="1283"/>
      <c r="R502" s="1285"/>
      <c r="BP502" s="1335"/>
      <c r="BQ502" s="1335"/>
      <c r="BR502" s="1335"/>
      <c r="BS502" s="1336"/>
      <c r="BT502" s="1335"/>
      <c r="BU502" s="1337"/>
      <c r="BV502" s="1338"/>
      <c r="BW502" s="1339"/>
      <c r="BX502" s="1339"/>
      <c r="BY502" s="1339"/>
      <c r="BZ502" s="1335"/>
    </row>
    <row r="503" spans="11:78">
      <c r="K503" s="1284"/>
      <c r="L503" s="1284"/>
      <c r="M503" s="1285"/>
      <c r="N503" s="1285"/>
      <c r="O503" s="1284"/>
      <c r="P503" s="1284"/>
      <c r="Q503" s="1283"/>
      <c r="R503" s="1285"/>
      <c r="BP503" s="1335"/>
      <c r="BQ503" s="1335"/>
      <c r="BR503" s="1335"/>
      <c r="BS503" s="1336"/>
      <c r="BT503" s="1335"/>
      <c r="BU503" s="1337"/>
      <c r="BV503" s="1338"/>
      <c r="BW503" s="1339"/>
      <c r="BX503" s="1339"/>
      <c r="BY503" s="1339"/>
      <c r="BZ503" s="1335"/>
    </row>
    <row r="504" spans="11:78">
      <c r="K504" s="1284"/>
      <c r="L504" s="1284"/>
      <c r="M504" s="1285"/>
      <c r="N504" s="1285"/>
      <c r="O504" s="1284"/>
      <c r="P504" s="1284"/>
      <c r="Q504" s="1283"/>
      <c r="R504" s="1285"/>
      <c r="BP504" s="1335"/>
      <c r="BQ504" s="1335"/>
      <c r="BR504" s="1335"/>
      <c r="BS504" s="1336"/>
      <c r="BT504" s="1335"/>
      <c r="BU504" s="1337"/>
      <c r="BV504" s="1338"/>
      <c r="BW504" s="1339"/>
      <c r="BX504" s="1339"/>
      <c r="BY504" s="1339"/>
      <c r="BZ504" s="1335"/>
    </row>
    <row r="505" spans="11:78">
      <c r="K505" s="1284"/>
      <c r="L505" s="1284"/>
      <c r="M505" s="1285"/>
      <c r="N505" s="1285"/>
      <c r="O505" s="1284"/>
      <c r="P505" s="1284"/>
      <c r="Q505" s="1283"/>
      <c r="R505" s="1285"/>
      <c r="BP505" s="1335"/>
      <c r="BQ505" s="1335"/>
      <c r="BR505" s="1335"/>
      <c r="BS505" s="1336"/>
      <c r="BT505" s="1335"/>
      <c r="BU505" s="1337"/>
      <c r="BV505" s="1338"/>
      <c r="BW505" s="1339"/>
      <c r="BX505" s="1339"/>
      <c r="BY505" s="1339"/>
      <c r="BZ505" s="1335"/>
    </row>
    <row r="506" spans="11:78">
      <c r="K506" s="1284"/>
      <c r="L506" s="1284"/>
      <c r="M506" s="1285"/>
      <c r="N506" s="1285"/>
      <c r="O506" s="1284"/>
      <c r="P506" s="1284"/>
      <c r="Q506" s="1283"/>
      <c r="R506" s="1285"/>
      <c r="BP506" s="1335"/>
      <c r="BQ506" s="1335"/>
      <c r="BR506" s="1335"/>
      <c r="BS506" s="1336"/>
      <c r="BT506" s="1335"/>
      <c r="BU506" s="1337"/>
      <c r="BV506" s="1338"/>
      <c r="BW506" s="1339"/>
      <c r="BX506" s="1339"/>
      <c r="BY506" s="1339"/>
      <c r="BZ506" s="1335"/>
    </row>
    <row r="507" spans="11:78">
      <c r="K507" s="1284"/>
      <c r="L507" s="1284"/>
      <c r="M507" s="1285"/>
      <c r="N507" s="1285"/>
      <c r="O507" s="1284"/>
      <c r="P507" s="1284"/>
      <c r="Q507" s="1283"/>
      <c r="R507" s="1285"/>
      <c r="BP507" s="1335"/>
      <c r="BQ507" s="1335"/>
      <c r="BR507" s="1335"/>
      <c r="BS507" s="1336"/>
      <c r="BT507" s="1335"/>
      <c r="BU507" s="1337"/>
      <c r="BV507" s="1338"/>
      <c r="BW507" s="1339"/>
      <c r="BX507" s="1339"/>
      <c r="BY507" s="1339"/>
      <c r="BZ507" s="1335"/>
    </row>
    <row r="508" spans="11:78">
      <c r="K508" s="1284"/>
      <c r="L508" s="1284"/>
      <c r="M508" s="1285"/>
      <c r="N508" s="1285"/>
      <c r="O508" s="1284"/>
      <c r="P508" s="1284"/>
      <c r="Q508" s="1283"/>
      <c r="R508" s="1285"/>
      <c r="BP508" s="1335"/>
      <c r="BQ508" s="1335"/>
      <c r="BR508" s="1335"/>
      <c r="BS508" s="1336"/>
      <c r="BT508" s="1335"/>
      <c r="BU508" s="1337"/>
      <c r="BV508" s="1338"/>
      <c r="BW508" s="1339"/>
      <c r="BX508" s="1339"/>
      <c r="BY508" s="1339"/>
      <c r="BZ508" s="1335"/>
    </row>
    <row r="509" spans="11:78">
      <c r="K509" s="1284"/>
      <c r="L509" s="1284"/>
      <c r="M509" s="1285"/>
      <c r="N509" s="1285"/>
      <c r="O509" s="1284"/>
      <c r="P509" s="1284"/>
      <c r="Q509" s="1283"/>
      <c r="R509" s="1285"/>
      <c r="BP509" s="1335"/>
      <c r="BQ509" s="1335"/>
      <c r="BR509" s="1335"/>
      <c r="BS509" s="1336"/>
      <c r="BT509" s="1335"/>
      <c r="BU509" s="1337"/>
      <c r="BV509" s="1338"/>
      <c r="BW509" s="1339"/>
      <c r="BX509" s="1339"/>
      <c r="BY509" s="1339"/>
      <c r="BZ509" s="1335"/>
    </row>
    <row r="510" spans="11:78">
      <c r="K510" s="1284"/>
      <c r="L510" s="1284"/>
      <c r="M510" s="1285"/>
      <c r="N510" s="1285"/>
      <c r="O510" s="1284"/>
      <c r="P510" s="1284"/>
      <c r="Q510" s="1283"/>
      <c r="R510" s="1285"/>
      <c r="BP510" s="1335"/>
      <c r="BQ510" s="1335"/>
      <c r="BR510" s="1335"/>
      <c r="BS510" s="1336"/>
      <c r="BT510" s="1335"/>
      <c r="BU510" s="1337"/>
      <c r="BV510" s="1338"/>
      <c r="BW510" s="1339"/>
      <c r="BX510" s="1339"/>
      <c r="BY510" s="1339"/>
      <c r="BZ510" s="1335"/>
    </row>
    <row r="511" spans="11:78">
      <c r="K511" s="1284"/>
      <c r="L511" s="1284"/>
      <c r="M511" s="1285"/>
      <c r="N511" s="1285"/>
      <c r="O511" s="1284"/>
      <c r="P511" s="1284"/>
      <c r="Q511" s="1283"/>
      <c r="R511" s="1285"/>
      <c r="BP511" s="1335"/>
      <c r="BQ511" s="1335"/>
      <c r="BR511" s="1335"/>
      <c r="BS511" s="1336"/>
      <c r="BT511" s="1335"/>
      <c r="BU511" s="1337"/>
      <c r="BV511" s="1338"/>
      <c r="BW511" s="1339"/>
      <c r="BX511" s="1339"/>
      <c r="BY511" s="1339"/>
      <c r="BZ511" s="1335"/>
    </row>
    <row r="512" spans="11:78">
      <c r="K512" s="1284"/>
      <c r="L512" s="1284"/>
      <c r="M512" s="1285"/>
      <c r="N512" s="1285"/>
      <c r="O512" s="1284"/>
      <c r="P512" s="1284"/>
      <c r="Q512" s="1283"/>
      <c r="R512" s="1285"/>
      <c r="BP512" s="1335"/>
      <c r="BQ512" s="1335"/>
      <c r="BR512" s="1335"/>
      <c r="BS512" s="1336"/>
      <c r="BT512" s="1335"/>
      <c r="BU512" s="1337"/>
      <c r="BV512" s="1338"/>
      <c r="BW512" s="1339"/>
      <c r="BX512" s="1339"/>
      <c r="BY512" s="1339"/>
      <c r="BZ512" s="1335"/>
    </row>
    <row r="513" spans="11:78">
      <c r="K513" s="1284"/>
      <c r="L513" s="1284"/>
      <c r="M513" s="1285"/>
      <c r="N513" s="1285"/>
      <c r="O513" s="1284"/>
      <c r="P513" s="1284"/>
      <c r="Q513" s="1283"/>
      <c r="R513" s="1285"/>
      <c r="BP513" s="1335"/>
      <c r="BQ513" s="1335"/>
      <c r="BR513" s="1335"/>
      <c r="BS513" s="1336"/>
      <c r="BT513" s="1335"/>
      <c r="BU513" s="1337"/>
      <c r="BV513" s="1338"/>
      <c r="BW513" s="1339"/>
      <c r="BX513" s="1339"/>
      <c r="BY513" s="1339"/>
      <c r="BZ513" s="1335"/>
    </row>
    <row r="514" spans="11:78">
      <c r="K514" s="1284"/>
      <c r="L514" s="1284"/>
      <c r="M514" s="1285"/>
      <c r="N514" s="1285"/>
      <c r="O514" s="1284"/>
      <c r="P514" s="1284"/>
      <c r="Q514" s="1283"/>
      <c r="R514" s="1285"/>
      <c r="BP514" s="1335"/>
      <c r="BQ514" s="1335"/>
      <c r="BR514" s="1335"/>
      <c r="BS514" s="1336"/>
      <c r="BT514" s="1335"/>
      <c r="BU514" s="1337"/>
      <c r="BV514" s="1338"/>
      <c r="BW514" s="1339"/>
      <c r="BX514" s="1339"/>
      <c r="BY514" s="1339"/>
      <c r="BZ514" s="1335"/>
    </row>
    <row r="515" spans="11:78">
      <c r="K515" s="1284"/>
      <c r="L515" s="1284"/>
      <c r="M515" s="1285"/>
      <c r="N515" s="1285"/>
      <c r="O515" s="1284"/>
      <c r="P515" s="1284"/>
      <c r="Q515" s="1283"/>
      <c r="R515" s="1285"/>
      <c r="BP515" s="1335"/>
      <c r="BQ515" s="1335"/>
      <c r="BR515" s="1335"/>
      <c r="BS515" s="1336"/>
      <c r="BT515" s="1335"/>
      <c r="BU515" s="1337"/>
      <c r="BV515" s="1338"/>
      <c r="BW515" s="1339"/>
      <c r="BX515" s="1339"/>
      <c r="BY515" s="1339"/>
      <c r="BZ515" s="1335"/>
    </row>
    <row r="516" spans="11:78">
      <c r="K516" s="1284"/>
      <c r="L516" s="1284"/>
      <c r="M516" s="1285"/>
      <c r="N516" s="1285"/>
      <c r="O516" s="1284"/>
      <c r="P516" s="1284"/>
      <c r="Q516" s="1283"/>
      <c r="R516" s="1285"/>
      <c r="BP516" s="1335"/>
      <c r="BQ516" s="1335"/>
      <c r="BR516" s="1335"/>
      <c r="BS516" s="1336"/>
      <c r="BT516" s="1335"/>
      <c r="BU516" s="1337"/>
      <c r="BV516" s="1338"/>
      <c r="BW516" s="1339"/>
      <c r="BX516" s="1339"/>
      <c r="BY516" s="1339"/>
      <c r="BZ516" s="1335"/>
    </row>
    <row r="517" spans="11:78">
      <c r="K517" s="1284"/>
      <c r="L517" s="1284"/>
      <c r="M517" s="1285"/>
      <c r="N517" s="1285"/>
      <c r="O517" s="1284"/>
      <c r="P517" s="1284"/>
      <c r="Q517" s="1283"/>
      <c r="R517" s="1285"/>
      <c r="BP517" s="1335"/>
      <c r="BQ517" s="1335"/>
      <c r="BR517" s="1335"/>
      <c r="BS517" s="1336"/>
      <c r="BT517" s="1335"/>
      <c r="BU517" s="1337"/>
      <c r="BV517" s="1338"/>
      <c r="BW517" s="1339"/>
      <c r="BX517" s="1339"/>
      <c r="BY517" s="1339"/>
      <c r="BZ517" s="1335"/>
    </row>
    <row r="518" spans="11:78">
      <c r="K518" s="1284"/>
      <c r="L518" s="1284"/>
      <c r="M518" s="1285"/>
      <c r="N518" s="1285"/>
      <c r="O518" s="1284"/>
      <c r="P518" s="1284"/>
      <c r="Q518" s="1283"/>
      <c r="R518" s="1285"/>
      <c r="BP518" s="1335"/>
      <c r="BQ518" s="1335"/>
      <c r="BR518" s="1335"/>
      <c r="BS518" s="1336"/>
      <c r="BT518" s="1335"/>
      <c r="BU518" s="1337"/>
      <c r="BV518" s="1338"/>
      <c r="BW518" s="1339"/>
      <c r="BX518" s="1339"/>
      <c r="BY518" s="1339"/>
      <c r="BZ518" s="1335"/>
    </row>
    <row r="519" spans="11:78">
      <c r="K519" s="1284"/>
      <c r="L519" s="1284"/>
      <c r="M519" s="1285"/>
      <c r="N519" s="1285"/>
      <c r="O519" s="1284"/>
      <c r="P519" s="1284"/>
      <c r="Q519" s="1283"/>
      <c r="R519" s="1285"/>
      <c r="BP519" s="1335"/>
      <c r="BQ519" s="1335"/>
      <c r="BR519" s="1335"/>
      <c r="BS519" s="1336"/>
      <c r="BT519" s="1335"/>
      <c r="BU519" s="1337"/>
      <c r="BV519" s="1338"/>
      <c r="BW519" s="1339"/>
      <c r="BX519" s="1339"/>
      <c r="BY519" s="1339"/>
      <c r="BZ519" s="1335"/>
    </row>
    <row r="520" spans="11:78">
      <c r="K520" s="1284"/>
      <c r="L520" s="1284"/>
      <c r="M520" s="1285"/>
      <c r="N520" s="1285"/>
      <c r="O520" s="1284"/>
      <c r="P520" s="1284"/>
      <c r="Q520" s="1283"/>
      <c r="R520" s="1285"/>
      <c r="BP520" s="1335"/>
      <c r="BQ520" s="1335"/>
      <c r="BR520" s="1335"/>
      <c r="BS520" s="1336"/>
      <c r="BT520" s="1335"/>
      <c r="BU520" s="1337"/>
      <c r="BV520" s="1338"/>
      <c r="BW520" s="1339"/>
      <c r="BX520" s="1339"/>
      <c r="BY520" s="1339"/>
      <c r="BZ520" s="1335"/>
    </row>
    <row r="521" spans="11:78">
      <c r="K521" s="1284"/>
      <c r="L521" s="1284"/>
      <c r="M521" s="1285"/>
      <c r="N521" s="1285"/>
      <c r="O521" s="1284"/>
      <c r="P521" s="1284"/>
      <c r="Q521" s="1283"/>
      <c r="R521" s="1285"/>
      <c r="BP521" s="1335"/>
      <c r="BQ521" s="1335"/>
      <c r="BR521" s="1335"/>
      <c r="BS521" s="1336"/>
      <c r="BT521" s="1335"/>
      <c r="BU521" s="1337"/>
      <c r="BV521" s="1338"/>
      <c r="BW521" s="1339"/>
      <c r="BX521" s="1339"/>
      <c r="BY521" s="1339"/>
      <c r="BZ521" s="1335"/>
    </row>
    <row r="522" spans="11:78">
      <c r="K522" s="1284"/>
      <c r="L522" s="1284"/>
      <c r="M522" s="1285"/>
      <c r="N522" s="1285"/>
      <c r="O522" s="1284"/>
      <c r="P522" s="1284"/>
      <c r="Q522" s="1283"/>
      <c r="R522" s="1285"/>
      <c r="BP522" s="1335"/>
      <c r="BQ522" s="1335"/>
      <c r="BR522" s="1335"/>
      <c r="BS522" s="1336"/>
      <c r="BT522" s="1335"/>
      <c r="BU522" s="1337"/>
      <c r="BV522" s="1338"/>
      <c r="BW522" s="1339"/>
      <c r="BX522" s="1339"/>
      <c r="BY522" s="1339"/>
      <c r="BZ522" s="1335"/>
    </row>
    <row r="523" spans="11:78">
      <c r="K523" s="1284"/>
      <c r="L523" s="1284"/>
      <c r="M523" s="1285"/>
      <c r="N523" s="1285"/>
      <c r="O523" s="1284"/>
      <c r="P523" s="1284"/>
      <c r="Q523" s="1283"/>
      <c r="R523" s="1285"/>
      <c r="BP523" s="1335"/>
      <c r="BQ523" s="1335"/>
      <c r="BR523" s="1335"/>
      <c r="BS523" s="1336"/>
      <c r="BT523" s="1335"/>
      <c r="BU523" s="1337"/>
      <c r="BV523" s="1338"/>
      <c r="BW523" s="1339"/>
      <c r="BX523" s="1339"/>
      <c r="BY523" s="1339"/>
      <c r="BZ523" s="1335"/>
    </row>
    <row r="524" spans="11:78">
      <c r="K524" s="1284"/>
      <c r="L524" s="1284"/>
      <c r="M524" s="1285"/>
      <c r="N524" s="1285"/>
      <c r="O524" s="1284"/>
      <c r="P524" s="1284"/>
      <c r="Q524" s="1283"/>
      <c r="R524" s="1285"/>
      <c r="BP524" s="1335"/>
      <c r="BQ524" s="1335"/>
      <c r="BR524" s="1335"/>
      <c r="BS524" s="1336"/>
      <c r="BT524" s="1335"/>
      <c r="BU524" s="1337"/>
      <c r="BV524" s="1338"/>
      <c r="BW524" s="1339"/>
      <c r="BX524" s="1339"/>
      <c r="BY524" s="1339"/>
      <c r="BZ524" s="1335"/>
    </row>
    <row r="525" spans="11:78">
      <c r="K525" s="1284"/>
      <c r="L525" s="1284"/>
      <c r="M525" s="1285"/>
      <c r="N525" s="1285"/>
      <c r="O525" s="1284"/>
      <c r="P525" s="1284"/>
      <c r="Q525" s="1283"/>
      <c r="R525" s="1285"/>
      <c r="BP525" s="1335"/>
      <c r="BQ525" s="1335"/>
      <c r="BR525" s="1335"/>
      <c r="BS525" s="1336"/>
      <c r="BT525" s="1335"/>
      <c r="BU525" s="1337"/>
      <c r="BV525" s="1338"/>
      <c r="BW525" s="1339"/>
      <c r="BX525" s="1339"/>
      <c r="BY525" s="1339"/>
      <c r="BZ525" s="1335"/>
    </row>
    <row r="526" spans="11:78">
      <c r="K526" s="1284"/>
      <c r="L526" s="1284"/>
      <c r="M526" s="1285"/>
      <c r="N526" s="1285"/>
      <c r="O526" s="1284"/>
      <c r="P526" s="1284"/>
      <c r="Q526" s="1283"/>
      <c r="R526" s="1285"/>
      <c r="BP526" s="1335"/>
      <c r="BQ526" s="1335"/>
      <c r="BR526" s="1335"/>
      <c r="BS526" s="1336"/>
      <c r="BT526" s="1335"/>
      <c r="BU526" s="1337"/>
      <c r="BV526" s="1338"/>
      <c r="BW526" s="1339"/>
      <c r="BX526" s="1339"/>
      <c r="BY526" s="1339"/>
      <c r="BZ526" s="1335"/>
    </row>
    <row r="527" spans="11:78">
      <c r="K527" s="1284"/>
      <c r="L527" s="1284"/>
      <c r="M527" s="1285"/>
      <c r="N527" s="1285"/>
      <c r="O527" s="1284"/>
      <c r="P527" s="1284"/>
      <c r="Q527" s="1283"/>
      <c r="R527" s="1285"/>
      <c r="BP527" s="1335"/>
      <c r="BQ527" s="1335"/>
      <c r="BR527" s="1335"/>
      <c r="BS527" s="1336"/>
      <c r="BT527" s="1335"/>
      <c r="BU527" s="1337"/>
      <c r="BV527" s="1338"/>
      <c r="BW527" s="1339"/>
      <c r="BX527" s="1339"/>
      <c r="BY527" s="1339"/>
      <c r="BZ527" s="1335"/>
    </row>
    <row r="528" spans="11:78">
      <c r="K528" s="1284"/>
      <c r="L528" s="1284"/>
      <c r="M528" s="1285"/>
      <c r="N528" s="1285"/>
      <c r="O528" s="1284"/>
      <c r="P528" s="1284"/>
      <c r="Q528" s="1283"/>
      <c r="R528" s="1285"/>
      <c r="BP528" s="1335"/>
      <c r="BQ528" s="1335"/>
      <c r="BR528" s="1335"/>
      <c r="BS528" s="1336"/>
      <c r="BT528" s="1335"/>
      <c r="BU528" s="1337"/>
      <c r="BV528" s="1338"/>
      <c r="BW528" s="1339"/>
      <c r="BX528" s="1339"/>
      <c r="BY528" s="1339"/>
      <c r="BZ528" s="1335"/>
    </row>
    <row r="529" spans="11:78">
      <c r="K529" s="1284"/>
      <c r="L529" s="1284"/>
      <c r="M529" s="1285"/>
      <c r="N529" s="1285"/>
      <c r="O529" s="1284"/>
      <c r="P529" s="1284"/>
      <c r="Q529" s="1283"/>
      <c r="R529" s="1285"/>
      <c r="BP529" s="1335"/>
      <c r="BQ529" s="1335"/>
      <c r="BR529" s="1335"/>
      <c r="BS529" s="1336"/>
      <c r="BT529" s="1335"/>
      <c r="BU529" s="1337"/>
      <c r="BV529" s="1338"/>
      <c r="BW529" s="1339"/>
      <c r="BX529" s="1339"/>
      <c r="BY529" s="1339"/>
      <c r="BZ529" s="1335"/>
    </row>
    <row r="530" spans="11:78">
      <c r="K530" s="1284"/>
      <c r="L530" s="1284"/>
      <c r="M530" s="1285"/>
      <c r="N530" s="1285"/>
      <c r="O530" s="1284"/>
      <c r="P530" s="1284"/>
      <c r="Q530" s="1283"/>
      <c r="R530" s="1285"/>
      <c r="BP530" s="1335"/>
      <c r="BQ530" s="1335"/>
      <c r="BR530" s="1335"/>
      <c r="BS530" s="1336"/>
      <c r="BT530" s="1335"/>
      <c r="BU530" s="1337"/>
      <c r="BV530" s="1338"/>
      <c r="BW530" s="1339"/>
      <c r="BX530" s="1339"/>
      <c r="BY530" s="1339"/>
      <c r="BZ530" s="1335"/>
    </row>
    <row r="531" spans="11:78">
      <c r="K531" s="1284"/>
      <c r="L531" s="1284"/>
      <c r="M531" s="1285"/>
      <c r="N531" s="1285"/>
      <c r="O531" s="1284"/>
      <c r="P531" s="1284"/>
      <c r="Q531" s="1283"/>
      <c r="R531" s="1285"/>
      <c r="BP531" s="1335"/>
      <c r="BQ531" s="1335"/>
      <c r="BR531" s="1335"/>
      <c r="BS531" s="1336"/>
      <c r="BT531" s="1335"/>
      <c r="BU531" s="1337"/>
      <c r="BV531" s="1338"/>
      <c r="BW531" s="1339"/>
      <c r="BX531" s="1339"/>
      <c r="BY531" s="1339"/>
      <c r="BZ531" s="1335"/>
    </row>
    <row r="532" spans="11:78">
      <c r="K532" s="1284"/>
      <c r="L532" s="1284"/>
      <c r="M532" s="1285"/>
      <c r="N532" s="1285"/>
      <c r="O532" s="1284"/>
      <c r="P532" s="1284"/>
      <c r="Q532" s="1283"/>
      <c r="R532" s="1285"/>
      <c r="BP532" s="1335"/>
      <c r="BQ532" s="1335"/>
      <c r="BR532" s="1335"/>
      <c r="BS532" s="1336"/>
      <c r="BT532" s="1335"/>
      <c r="BU532" s="1337"/>
      <c r="BV532" s="1338"/>
      <c r="BW532" s="1339"/>
      <c r="BX532" s="1339"/>
      <c r="BY532" s="1339"/>
      <c r="BZ532" s="1335"/>
    </row>
    <row r="533" spans="11:78">
      <c r="K533" s="1284"/>
      <c r="L533" s="1284"/>
      <c r="M533" s="1285"/>
      <c r="N533" s="1285"/>
      <c r="O533" s="1284"/>
      <c r="P533" s="1284"/>
      <c r="Q533" s="1283"/>
      <c r="R533" s="1285"/>
      <c r="BP533" s="1335"/>
      <c r="BQ533" s="1335"/>
      <c r="BR533" s="1335"/>
      <c r="BS533" s="1336"/>
      <c r="BT533" s="1335"/>
      <c r="BU533" s="1337"/>
      <c r="BV533" s="1338"/>
      <c r="BW533" s="1339"/>
      <c r="BX533" s="1339"/>
      <c r="BY533" s="1339"/>
      <c r="BZ533" s="1335"/>
    </row>
    <row r="534" spans="11:78">
      <c r="K534" s="1284"/>
      <c r="L534" s="1284"/>
      <c r="M534" s="1285"/>
      <c r="N534" s="1285"/>
      <c r="O534" s="1284"/>
      <c r="P534" s="1284"/>
      <c r="Q534" s="1283"/>
      <c r="R534" s="1285"/>
      <c r="BP534" s="1335"/>
      <c r="BQ534" s="1335"/>
      <c r="BR534" s="1335"/>
      <c r="BS534" s="1336"/>
      <c r="BT534" s="1335"/>
      <c r="BU534" s="1337"/>
      <c r="BV534" s="1338"/>
      <c r="BW534" s="1339"/>
      <c r="BX534" s="1339"/>
      <c r="BY534" s="1339"/>
      <c r="BZ534" s="1335"/>
    </row>
    <row r="535" spans="11:78">
      <c r="K535" s="1284"/>
      <c r="L535" s="1284"/>
      <c r="M535" s="1285"/>
      <c r="N535" s="1285"/>
      <c r="O535" s="1284"/>
      <c r="P535" s="1284"/>
      <c r="Q535" s="1283"/>
      <c r="R535" s="1285"/>
      <c r="BP535" s="1335"/>
      <c r="BQ535" s="1335"/>
      <c r="BR535" s="1335"/>
      <c r="BS535" s="1336"/>
      <c r="BT535" s="1335"/>
      <c r="BU535" s="1337"/>
      <c r="BV535" s="1338"/>
      <c r="BW535" s="1339"/>
      <c r="BX535" s="1339"/>
      <c r="BY535" s="1339"/>
      <c r="BZ535" s="1335"/>
    </row>
    <row r="536" spans="11:78">
      <c r="K536" s="1284"/>
      <c r="L536" s="1284"/>
      <c r="M536" s="1285"/>
      <c r="N536" s="1285"/>
      <c r="O536" s="1284"/>
      <c r="P536" s="1284"/>
      <c r="Q536" s="1283"/>
      <c r="R536" s="1285"/>
      <c r="BP536" s="1335"/>
      <c r="BQ536" s="1335"/>
      <c r="BR536" s="1335"/>
      <c r="BS536" s="1336"/>
      <c r="BT536" s="1335"/>
      <c r="BU536" s="1337"/>
      <c r="BV536" s="1338"/>
      <c r="BW536" s="1339"/>
      <c r="BX536" s="1339"/>
      <c r="BY536" s="1339"/>
      <c r="BZ536" s="1335"/>
    </row>
    <row r="537" spans="11:78">
      <c r="K537" s="1284"/>
      <c r="L537" s="1284"/>
      <c r="M537" s="1285"/>
      <c r="N537" s="1285"/>
      <c r="O537" s="1284"/>
      <c r="P537" s="1284"/>
      <c r="Q537" s="1283"/>
      <c r="R537" s="1285"/>
      <c r="BP537" s="1335"/>
      <c r="BQ537" s="1335"/>
      <c r="BR537" s="1335"/>
      <c r="BS537" s="1336"/>
      <c r="BT537" s="1335"/>
      <c r="BU537" s="1337"/>
      <c r="BV537" s="1338"/>
      <c r="BW537" s="1339"/>
      <c r="BX537" s="1339"/>
      <c r="BY537" s="1339"/>
      <c r="BZ537" s="1335"/>
    </row>
    <row r="538" spans="11:78">
      <c r="K538" s="1284"/>
      <c r="L538" s="1284"/>
      <c r="M538" s="1285"/>
      <c r="N538" s="1285"/>
      <c r="O538" s="1284"/>
      <c r="P538" s="1284"/>
      <c r="Q538" s="1283"/>
      <c r="R538" s="1285"/>
      <c r="BP538" s="1335"/>
      <c r="BQ538" s="1335"/>
      <c r="BR538" s="1335"/>
      <c r="BS538" s="1336"/>
      <c r="BT538" s="1335"/>
      <c r="BU538" s="1337"/>
      <c r="BV538" s="1338"/>
      <c r="BW538" s="1339"/>
      <c r="BX538" s="1339"/>
      <c r="BY538" s="1339"/>
      <c r="BZ538" s="1335"/>
    </row>
    <row r="539" spans="11:78">
      <c r="K539" s="1284"/>
      <c r="L539" s="1284"/>
      <c r="M539" s="1285"/>
      <c r="N539" s="1285"/>
      <c r="O539" s="1284"/>
      <c r="P539" s="1284"/>
      <c r="Q539" s="1283"/>
      <c r="R539" s="1285"/>
      <c r="BP539" s="1335"/>
      <c r="BQ539" s="1335"/>
      <c r="BR539" s="1335"/>
      <c r="BS539" s="1336"/>
      <c r="BT539" s="1335"/>
      <c r="BU539" s="1337"/>
      <c r="BV539" s="1338"/>
      <c r="BW539" s="1339"/>
      <c r="BX539" s="1339"/>
      <c r="BY539" s="1339"/>
      <c r="BZ539" s="1335"/>
    </row>
    <row r="540" spans="11:78">
      <c r="K540" s="1284"/>
      <c r="L540" s="1284"/>
      <c r="M540" s="1285"/>
      <c r="N540" s="1285"/>
      <c r="O540" s="1284"/>
      <c r="P540" s="1284"/>
      <c r="Q540" s="1283"/>
      <c r="R540" s="1285"/>
      <c r="BP540" s="1335"/>
      <c r="BQ540" s="1335"/>
      <c r="BR540" s="1335"/>
      <c r="BS540" s="1336"/>
      <c r="BT540" s="1335"/>
      <c r="BU540" s="1337"/>
      <c r="BV540" s="1338"/>
      <c r="BW540" s="1339"/>
      <c r="BX540" s="1339"/>
      <c r="BY540" s="1339"/>
      <c r="BZ540" s="1335"/>
    </row>
    <row r="541" spans="11:78">
      <c r="K541" s="1284"/>
      <c r="L541" s="1284"/>
      <c r="M541" s="1285"/>
      <c r="N541" s="1285"/>
      <c r="O541" s="1284"/>
      <c r="P541" s="1284"/>
      <c r="Q541" s="1283"/>
      <c r="R541" s="1285"/>
      <c r="BP541" s="1335"/>
      <c r="BQ541" s="1335"/>
      <c r="BR541" s="1335"/>
      <c r="BS541" s="1336"/>
      <c r="BT541" s="1335"/>
      <c r="BU541" s="1337"/>
      <c r="BV541" s="1338"/>
      <c r="BW541" s="1339"/>
      <c r="BX541" s="1339"/>
      <c r="BY541" s="1339"/>
      <c r="BZ541" s="1335"/>
    </row>
    <row r="542" spans="11:78">
      <c r="K542" s="1284"/>
      <c r="L542" s="1284"/>
      <c r="M542" s="1285"/>
      <c r="N542" s="1285"/>
      <c r="O542" s="1284"/>
      <c r="P542" s="1284"/>
      <c r="Q542" s="1283"/>
      <c r="R542" s="1285"/>
      <c r="BP542" s="1335"/>
      <c r="BQ542" s="1335"/>
      <c r="BR542" s="1335"/>
      <c r="BS542" s="1336"/>
      <c r="BT542" s="1335"/>
      <c r="BU542" s="1337"/>
      <c r="BV542" s="1338"/>
      <c r="BW542" s="1339"/>
      <c r="BX542" s="1339"/>
      <c r="BY542" s="1339"/>
      <c r="BZ542" s="1335"/>
    </row>
    <row r="543" spans="11:78">
      <c r="K543" s="1284"/>
      <c r="L543" s="1284"/>
      <c r="M543" s="1285"/>
      <c r="N543" s="1285"/>
      <c r="O543" s="1284"/>
      <c r="P543" s="1284"/>
      <c r="Q543" s="1283"/>
      <c r="R543" s="1285"/>
      <c r="BP543" s="1335"/>
      <c r="BQ543" s="1335"/>
      <c r="BR543" s="1335"/>
      <c r="BS543" s="1336"/>
      <c r="BT543" s="1335"/>
      <c r="BU543" s="1337"/>
      <c r="BV543" s="1338"/>
      <c r="BW543" s="1339"/>
      <c r="BX543" s="1339"/>
      <c r="BY543" s="1339"/>
      <c r="BZ543" s="1335"/>
    </row>
    <row r="544" spans="11:78">
      <c r="K544" s="1284"/>
      <c r="L544" s="1284"/>
      <c r="M544" s="1285"/>
      <c r="N544" s="1285"/>
      <c r="O544" s="1284"/>
      <c r="P544" s="1284"/>
      <c r="Q544" s="1283"/>
      <c r="R544" s="1285"/>
      <c r="BP544" s="1335"/>
      <c r="BQ544" s="1335"/>
      <c r="BR544" s="1335"/>
      <c r="BS544" s="1336"/>
      <c r="BT544" s="1335"/>
      <c r="BU544" s="1337"/>
      <c r="BV544" s="1338"/>
      <c r="BW544" s="1339"/>
      <c r="BX544" s="1339"/>
      <c r="BY544" s="1339"/>
      <c r="BZ544" s="1335"/>
    </row>
    <row r="545" spans="11:78">
      <c r="K545" s="1284"/>
      <c r="L545" s="1284"/>
      <c r="M545" s="1285"/>
      <c r="N545" s="1285"/>
      <c r="O545" s="1284"/>
      <c r="P545" s="1284"/>
      <c r="Q545" s="1283"/>
      <c r="R545" s="1285"/>
      <c r="BP545" s="1335"/>
      <c r="BQ545" s="1335"/>
      <c r="BR545" s="1335"/>
      <c r="BS545" s="1336"/>
      <c r="BT545" s="1335"/>
      <c r="BU545" s="1337"/>
      <c r="BV545" s="1338"/>
      <c r="BW545" s="1339"/>
      <c r="BX545" s="1339"/>
      <c r="BY545" s="1339"/>
      <c r="BZ545" s="1335"/>
    </row>
    <row r="546" spans="11:78">
      <c r="K546" s="1284"/>
      <c r="L546" s="1284"/>
      <c r="M546" s="1285"/>
      <c r="N546" s="1285"/>
      <c r="O546" s="1284"/>
      <c r="P546" s="1284"/>
      <c r="Q546" s="1283"/>
      <c r="R546" s="1285"/>
      <c r="BP546" s="1335"/>
      <c r="BQ546" s="1335"/>
      <c r="BR546" s="1335"/>
      <c r="BS546" s="1336"/>
      <c r="BT546" s="1335"/>
      <c r="BU546" s="1337"/>
      <c r="BV546" s="1338"/>
      <c r="BW546" s="1339"/>
      <c r="BX546" s="1339"/>
      <c r="BY546" s="1339"/>
      <c r="BZ546" s="1335"/>
    </row>
    <row r="547" spans="11:78">
      <c r="K547" s="1284"/>
      <c r="L547" s="1284"/>
      <c r="M547" s="1285"/>
      <c r="N547" s="1285"/>
      <c r="O547" s="1284"/>
      <c r="P547" s="1284"/>
      <c r="Q547" s="1283"/>
      <c r="R547" s="1285"/>
      <c r="BP547" s="1335"/>
      <c r="BQ547" s="1335"/>
      <c r="BR547" s="1335"/>
      <c r="BS547" s="1336"/>
      <c r="BT547" s="1335"/>
      <c r="BU547" s="1337"/>
      <c r="BV547" s="1338"/>
      <c r="BW547" s="1339"/>
      <c r="BX547" s="1339"/>
      <c r="BY547" s="1339"/>
      <c r="BZ547" s="1335"/>
    </row>
    <row r="548" spans="11:78">
      <c r="K548" s="1284"/>
      <c r="L548" s="1284"/>
      <c r="M548" s="1285"/>
      <c r="N548" s="1285"/>
      <c r="O548" s="1284"/>
      <c r="P548" s="1284"/>
      <c r="Q548" s="1283"/>
      <c r="R548" s="1285"/>
      <c r="BP548" s="1335"/>
      <c r="BQ548" s="1335"/>
      <c r="BR548" s="1335"/>
      <c r="BS548" s="1336"/>
      <c r="BT548" s="1335"/>
      <c r="BU548" s="1337"/>
      <c r="BV548" s="1338"/>
      <c r="BW548" s="1339"/>
      <c r="BX548" s="1339"/>
      <c r="BY548" s="1339"/>
      <c r="BZ548" s="1335"/>
    </row>
    <row r="549" spans="11:78">
      <c r="K549" s="1284"/>
      <c r="L549" s="1284"/>
      <c r="M549" s="1285"/>
      <c r="N549" s="1285"/>
      <c r="O549" s="1284"/>
      <c r="P549" s="1284"/>
      <c r="Q549" s="1283"/>
      <c r="R549" s="1285"/>
      <c r="BP549" s="1335"/>
      <c r="BQ549" s="1335"/>
      <c r="BR549" s="1335"/>
      <c r="BS549" s="1336"/>
      <c r="BT549" s="1335"/>
      <c r="BU549" s="1337"/>
      <c r="BV549" s="1338"/>
      <c r="BW549" s="1339"/>
      <c r="BX549" s="1339"/>
      <c r="BY549" s="1339"/>
      <c r="BZ549" s="1335"/>
    </row>
    <row r="550" spans="11:78">
      <c r="K550" s="1284"/>
      <c r="L550" s="1284"/>
      <c r="M550" s="1285"/>
      <c r="N550" s="1285"/>
      <c r="O550" s="1284"/>
      <c r="P550" s="1284"/>
      <c r="Q550" s="1283"/>
      <c r="R550" s="1285"/>
      <c r="BP550" s="1335"/>
      <c r="BQ550" s="1335"/>
      <c r="BR550" s="1335"/>
      <c r="BS550" s="1336"/>
      <c r="BT550" s="1335"/>
      <c r="BU550" s="1337"/>
      <c r="BV550" s="1338"/>
      <c r="BW550" s="1339"/>
      <c r="BX550" s="1339"/>
      <c r="BY550" s="1339"/>
      <c r="BZ550" s="1335"/>
    </row>
    <row r="551" spans="11:78">
      <c r="K551" s="1284"/>
      <c r="L551" s="1284"/>
      <c r="M551" s="1285"/>
      <c r="N551" s="1285"/>
      <c r="O551" s="1284"/>
      <c r="P551" s="1284"/>
      <c r="Q551" s="1283"/>
      <c r="R551" s="1285"/>
      <c r="BP551" s="1335"/>
      <c r="BQ551" s="1335"/>
      <c r="BR551" s="1335"/>
      <c r="BS551" s="1336"/>
      <c r="BT551" s="1335"/>
      <c r="BU551" s="1337"/>
      <c r="BV551" s="1338"/>
      <c r="BW551" s="1339"/>
      <c r="BX551" s="1339"/>
      <c r="BY551" s="1339"/>
      <c r="BZ551" s="1335"/>
    </row>
    <row r="552" spans="11:78">
      <c r="K552" s="1284"/>
      <c r="L552" s="1284"/>
      <c r="M552" s="1285"/>
      <c r="N552" s="1285"/>
      <c r="O552" s="1284"/>
      <c r="P552" s="1284"/>
      <c r="Q552" s="1283"/>
      <c r="R552" s="1285"/>
      <c r="BP552" s="1335"/>
      <c r="BQ552" s="1335"/>
      <c r="BR552" s="1335"/>
      <c r="BS552" s="1336"/>
      <c r="BT552" s="1335"/>
      <c r="BU552" s="1337"/>
      <c r="BV552" s="1338"/>
      <c r="BW552" s="1339"/>
      <c r="BX552" s="1339"/>
      <c r="BY552" s="1339"/>
      <c r="BZ552" s="1335"/>
    </row>
    <row r="553" spans="11:78">
      <c r="K553" s="1284"/>
      <c r="L553" s="1284"/>
      <c r="M553" s="1285"/>
      <c r="N553" s="1285"/>
      <c r="O553" s="1284"/>
      <c r="P553" s="1284"/>
      <c r="Q553" s="1283"/>
      <c r="R553" s="1285"/>
      <c r="BP553" s="1335"/>
      <c r="BQ553" s="1335"/>
      <c r="BR553" s="1335"/>
      <c r="BS553" s="1336"/>
      <c r="BT553" s="1335"/>
      <c r="BU553" s="1337"/>
      <c r="BV553" s="1338"/>
      <c r="BW553" s="1339"/>
      <c r="BX553" s="1339"/>
      <c r="BY553" s="1339"/>
      <c r="BZ553" s="1335"/>
    </row>
    <row r="554" spans="11:78">
      <c r="K554" s="1284"/>
      <c r="L554" s="1284"/>
      <c r="M554" s="1285"/>
      <c r="N554" s="1285"/>
      <c r="O554" s="1284"/>
      <c r="P554" s="1284"/>
      <c r="Q554" s="1283"/>
      <c r="R554" s="1285"/>
      <c r="BP554" s="1335"/>
      <c r="BQ554" s="1335"/>
      <c r="BR554" s="1335"/>
      <c r="BS554" s="1336"/>
      <c r="BT554" s="1335"/>
      <c r="BU554" s="1337"/>
      <c r="BV554" s="1338"/>
      <c r="BW554" s="1339"/>
      <c r="BX554" s="1339"/>
      <c r="BY554" s="1339"/>
      <c r="BZ554" s="1335"/>
    </row>
    <row r="555" spans="11:78">
      <c r="K555" s="1284"/>
      <c r="L555" s="1284"/>
      <c r="M555" s="1285"/>
      <c r="N555" s="1285"/>
      <c r="O555" s="1284"/>
      <c r="P555" s="1284"/>
      <c r="Q555" s="1283"/>
      <c r="R555" s="1285"/>
      <c r="BP555" s="1335"/>
      <c r="BQ555" s="1335"/>
      <c r="BR555" s="1335"/>
      <c r="BS555" s="1336"/>
      <c r="BT555" s="1335"/>
      <c r="BU555" s="1337"/>
      <c r="BV555" s="1338"/>
      <c r="BW555" s="1339"/>
      <c r="BX555" s="1339"/>
      <c r="BY555" s="1339"/>
      <c r="BZ555" s="1335"/>
    </row>
    <row r="556" spans="11:78">
      <c r="K556" s="1284"/>
      <c r="L556" s="1284"/>
      <c r="M556" s="1285"/>
      <c r="N556" s="1285"/>
      <c r="O556" s="1284"/>
      <c r="P556" s="1284"/>
      <c r="Q556" s="1283"/>
      <c r="R556" s="1285"/>
      <c r="BP556" s="1335"/>
      <c r="BQ556" s="1335"/>
      <c r="BR556" s="1335"/>
      <c r="BS556" s="1336"/>
      <c r="BT556" s="1335"/>
      <c r="BU556" s="1337"/>
      <c r="BV556" s="1338"/>
      <c r="BW556" s="1339"/>
      <c r="BX556" s="1339"/>
      <c r="BY556" s="1339"/>
      <c r="BZ556" s="1335"/>
    </row>
    <row r="557" spans="11:78">
      <c r="K557" s="1284"/>
      <c r="L557" s="1284"/>
      <c r="M557" s="1285"/>
      <c r="N557" s="1285"/>
      <c r="O557" s="1284"/>
      <c r="P557" s="1284"/>
      <c r="Q557" s="1283"/>
      <c r="R557" s="1285"/>
      <c r="BP557" s="1335"/>
      <c r="BQ557" s="1335"/>
      <c r="BR557" s="1335"/>
      <c r="BS557" s="1336"/>
      <c r="BT557" s="1335"/>
      <c r="BU557" s="1337"/>
      <c r="BV557" s="1338"/>
      <c r="BW557" s="1339"/>
      <c r="BX557" s="1339"/>
      <c r="BY557" s="1339"/>
      <c r="BZ557" s="1335"/>
    </row>
    <row r="558" spans="11:78">
      <c r="K558" s="1284"/>
      <c r="L558" s="1284"/>
      <c r="M558" s="1285"/>
      <c r="N558" s="1285"/>
      <c r="O558" s="1284"/>
      <c r="P558" s="1284"/>
      <c r="Q558" s="1283"/>
      <c r="R558" s="1285"/>
      <c r="BP558" s="1335"/>
      <c r="BQ558" s="1335"/>
      <c r="BR558" s="1335"/>
      <c r="BS558" s="1336"/>
      <c r="BT558" s="1335"/>
      <c r="BU558" s="1337"/>
      <c r="BV558" s="1338"/>
      <c r="BW558" s="1339"/>
      <c r="BX558" s="1339"/>
      <c r="BY558" s="1339"/>
      <c r="BZ558" s="1335"/>
    </row>
    <row r="559" spans="11:78">
      <c r="K559" s="1284"/>
      <c r="L559" s="1284"/>
      <c r="M559" s="1285"/>
      <c r="N559" s="1285"/>
      <c r="O559" s="1284"/>
      <c r="P559" s="1284"/>
      <c r="Q559" s="1283"/>
      <c r="R559" s="1285"/>
      <c r="BP559" s="1335"/>
      <c r="BQ559" s="1335"/>
      <c r="BR559" s="1335"/>
      <c r="BS559" s="1336"/>
      <c r="BT559" s="1335"/>
      <c r="BU559" s="1337"/>
      <c r="BV559" s="1338"/>
      <c r="BW559" s="1339"/>
      <c r="BX559" s="1339"/>
      <c r="BY559" s="1339"/>
      <c r="BZ559" s="1335"/>
    </row>
    <row r="560" spans="11:78">
      <c r="K560" s="1284"/>
      <c r="L560" s="1284"/>
      <c r="M560" s="1285"/>
      <c r="N560" s="1285"/>
      <c r="O560" s="1284"/>
      <c r="P560" s="1284"/>
      <c r="Q560" s="1283"/>
      <c r="R560" s="1285"/>
      <c r="BP560" s="1335"/>
      <c r="BQ560" s="1335"/>
      <c r="BR560" s="1335"/>
      <c r="BS560" s="1336"/>
      <c r="BT560" s="1335"/>
      <c r="BU560" s="1337"/>
      <c r="BV560" s="1338"/>
      <c r="BW560" s="1339"/>
      <c r="BX560" s="1339"/>
      <c r="BY560" s="1339"/>
      <c r="BZ560" s="1335"/>
    </row>
    <row r="561" spans="11:78">
      <c r="K561" s="1284"/>
      <c r="L561" s="1284"/>
      <c r="M561" s="1285"/>
      <c r="N561" s="1285"/>
      <c r="O561" s="1284"/>
      <c r="P561" s="1284"/>
      <c r="Q561" s="1283"/>
      <c r="R561" s="1285"/>
      <c r="BP561" s="1335"/>
      <c r="BQ561" s="1335"/>
      <c r="BR561" s="1335"/>
      <c r="BS561" s="1336"/>
      <c r="BT561" s="1335"/>
      <c r="BU561" s="1337"/>
      <c r="BV561" s="1338"/>
      <c r="BW561" s="1339"/>
      <c r="BX561" s="1339"/>
      <c r="BY561" s="1339"/>
      <c r="BZ561" s="1335"/>
    </row>
    <row r="562" spans="11:78">
      <c r="K562" s="1284"/>
      <c r="L562" s="1284"/>
      <c r="M562" s="1285"/>
      <c r="N562" s="1285"/>
      <c r="O562" s="1284"/>
      <c r="P562" s="1284"/>
      <c r="Q562" s="1283"/>
      <c r="R562" s="1285"/>
      <c r="BP562" s="1335"/>
      <c r="BQ562" s="1335"/>
      <c r="BR562" s="1335"/>
      <c r="BS562" s="1336"/>
      <c r="BT562" s="1335"/>
      <c r="BU562" s="1337"/>
      <c r="BV562" s="1338"/>
      <c r="BW562" s="1339"/>
      <c r="BX562" s="1339"/>
      <c r="BY562" s="1339"/>
      <c r="BZ562" s="1335"/>
    </row>
    <row r="563" spans="11:78">
      <c r="K563" s="1284"/>
      <c r="L563" s="1284"/>
      <c r="M563" s="1285"/>
      <c r="N563" s="1285"/>
      <c r="O563" s="1284"/>
      <c r="P563" s="1284"/>
      <c r="Q563" s="1283"/>
      <c r="R563" s="1285"/>
      <c r="BP563" s="1335"/>
      <c r="BQ563" s="1335"/>
      <c r="BR563" s="1335"/>
      <c r="BS563" s="1336"/>
      <c r="BT563" s="1335"/>
      <c r="BU563" s="1337"/>
      <c r="BV563" s="1338"/>
      <c r="BW563" s="1339"/>
      <c r="BX563" s="1339"/>
      <c r="BY563" s="1339"/>
      <c r="BZ563" s="1335"/>
    </row>
    <row r="564" spans="11:78">
      <c r="K564" s="1284"/>
      <c r="L564" s="1284"/>
      <c r="M564" s="1285"/>
      <c r="N564" s="1285"/>
      <c r="O564" s="1284"/>
      <c r="P564" s="1284"/>
      <c r="Q564" s="1283"/>
      <c r="R564" s="1285"/>
      <c r="BP564" s="1335"/>
      <c r="BQ564" s="1335"/>
      <c r="BR564" s="1335"/>
      <c r="BS564" s="1336"/>
      <c r="BT564" s="1335"/>
      <c r="BU564" s="1337"/>
      <c r="BV564" s="1338"/>
      <c r="BW564" s="1339"/>
      <c r="BX564" s="1339"/>
      <c r="BY564" s="1339"/>
      <c r="BZ564" s="1335"/>
    </row>
    <row r="565" spans="11:78">
      <c r="K565" s="1284"/>
      <c r="L565" s="1284"/>
      <c r="M565" s="1285"/>
      <c r="N565" s="1285"/>
      <c r="O565" s="1284"/>
      <c r="P565" s="1284"/>
      <c r="Q565" s="1283"/>
      <c r="R565" s="1285"/>
      <c r="BP565" s="1335"/>
      <c r="BQ565" s="1335"/>
      <c r="BR565" s="1335"/>
      <c r="BS565" s="1336"/>
      <c r="BT565" s="1335"/>
      <c r="BU565" s="1337"/>
      <c r="BV565" s="1338"/>
      <c r="BW565" s="1339"/>
      <c r="BX565" s="1339"/>
      <c r="BY565" s="1339"/>
      <c r="BZ565" s="1335"/>
    </row>
    <row r="566" spans="11:78">
      <c r="K566" s="1284"/>
      <c r="L566" s="1284"/>
      <c r="M566" s="1285"/>
      <c r="N566" s="1285"/>
      <c r="O566" s="1284"/>
      <c r="P566" s="1284"/>
      <c r="Q566" s="1283"/>
      <c r="R566" s="1285"/>
      <c r="BP566" s="1335"/>
      <c r="BQ566" s="1335"/>
      <c r="BR566" s="1335"/>
      <c r="BS566" s="1336"/>
      <c r="BT566" s="1335"/>
      <c r="BU566" s="1337"/>
      <c r="BV566" s="1338"/>
      <c r="BW566" s="1339"/>
      <c r="BX566" s="1339"/>
      <c r="BY566" s="1339"/>
      <c r="BZ566" s="1335"/>
    </row>
    <row r="567" spans="11:78">
      <c r="K567" s="1284"/>
      <c r="L567" s="1284"/>
      <c r="M567" s="1285"/>
      <c r="N567" s="1285"/>
      <c r="O567" s="1284"/>
      <c r="P567" s="1284"/>
      <c r="Q567" s="1283"/>
      <c r="R567" s="1285"/>
      <c r="BP567" s="1335"/>
      <c r="BQ567" s="1335"/>
      <c r="BR567" s="1335"/>
      <c r="BS567" s="1336"/>
      <c r="BT567" s="1335"/>
      <c r="BU567" s="1337"/>
      <c r="BV567" s="1338"/>
      <c r="BW567" s="1339"/>
      <c r="BX567" s="1339"/>
      <c r="BY567" s="1339"/>
      <c r="BZ567" s="1335"/>
    </row>
    <row r="568" spans="11:78">
      <c r="K568" s="1284"/>
      <c r="L568" s="1284"/>
      <c r="M568" s="1285"/>
      <c r="N568" s="1285"/>
      <c r="O568" s="1284"/>
      <c r="P568" s="1284"/>
      <c r="Q568" s="1283"/>
      <c r="R568" s="1285"/>
      <c r="BP568" s="1335"/>
      <c r="BQ568" s="1335"/>
      <c r="BR568" s="1335"/>
      <c r="BS568" s="1336"/>
      <c r="BT568" s="1335"/>
      <c r="BU568" s="1337"/>
      <c r="BV568" s="1338"/>
      <c r="BW568" s="1339"/>
      <c r="BX568" s="1339"/>
      <c r="BY568" s="1339"/>
      <c r="BZ568" s="1335"/>
    </row>
    <row r="569" spans="11:78">
      <c r="K569" s="1284"/>
      <c r="L569" s="1284"/>
      <c r="M569" s="1285"/>
      <c r="N569" s="1285"/>
      <c r="O569" s="1284"/>
      <c r="P569" s="1284"/>
      <c r="Q569" s="1283"/>
      <c r="R569" s="1285"/>
      <c r="BP569" s="1335"/>
      <c r="BQ569" s="1335"/>
      <c r="BR569" s="1335"/>
      <c r="BS569" s="1336"/>
      <c r="BT569" s="1335"/>
      <c r="BU569" s="1337"/>
      <c r="BV569" s="1338"/>
      <c r="BW569" s="1339"/>
      <c r="BX569" s="1339"/>
      <c r="BY569" s="1339"/>
      <c r="BZ569" s="1335"/>
    </row>
    <row r="570" spans="11:78">
      <c r="K570" s="1284"/>
      <c r="L570" s="1284"/>
      <c r="M570" s="1285"/>
      <c r="N570" s="1285"/>
      <c r="O570" s="1284"/>
      <c r="P570" s="1284"/>
      <c r="Q570" s="1283"/>
      <c r="R570" s="1285"/>
      <c r="BP570" s="1335"/>
      <c r="BQ570" s="1335"/>
      <c r="BR570" s="1335"/>
      <c r="BS570" s="1336"/>
      <c r="BT570" s="1335"/>
      <c r="BU570" s="1337"/>
      <c r="BV570" s="1338"/>
      <c r="BW570" s="1339"/>
      <c r="BX570" s="1339"/>
      <c r="BY570" s="1339"/>
      <c r="BZ570" s="1335"/>
    </row>
    <row r="571" spans="11:78">
      <c r="K571" s="1284"/>
      <c r="L571" s="1284"/>
      <c r="M571" s="1285"/>
      <c r="N571" s="1285"/>
      <c r="O571" s="1284"/>
      <c r="P571" s="1284"/>
      <c r="Q571" s="1283"/>
      <c r="R571" s="1285"/>
      <c r="BP571" s="1335"/>
      <c r="BQ571" s="1335"/>
      <c r="BR571" s="1335"/>
      <c r="BS571" s="1336"/>
      <c r="BT571" s="1335"/>
      <c r="BU571" s="1337"/>
      <c r="BV571" s="1338"/>
      <c r="BW571" s="1339"/>
      <c r="BX571" s="1339"/>
      <c r="BY571" s="1339"/>
      <c r="BZ571" s="1335"/>
    </row>
    <row r="572" spans="11:78">
      <c r="K572" s="1284"/>
      <c r="L572" s="1284"/>
      <c r="M572" s="1285"/>
      <c r="N572" s="1285"/>
      <c r="O572" s="1284"/>
      <c r="P572" s="1284"/>
      <c r="Q572" s="1283"/>
      <c r="R572" s="1285"/>
      <c r="BP572" s="1335"/>
      <c r="BQ572" s="1335"/>
      <c r="BR572" s="1335"/>
      <c r="BS572" s="1336"/>
      <c r="BT572" s="1335"/>
      <c r="BU572" s="1337"/>
      <c r="BV572" s="1338"/>
      <c r="BW572" s="1339"/>
      <c r="BX572" s="1339"/>
      <c r="BY572" s="1339"/>
      <c r="BZ572" s="1335"/>
    </row>
    <row r="573" spans="11:78">
      <c r="K573" s="1284"/>
      <c r="L573" s="1284"/>
      <c r="M573" s="1285"/>
      <c r="N573" s="1285"/>
      <c r="O573" s="1284"/>
      <c r="P573" s="1284"/>
      <c r="Q573" s="1283"/>
      <c r="R573" s="1285"/>
      <c r="BP573" s="1335"/>
      <c r="BQ573" s="1335"/>
      <c r="BR573" s="1335"/>
      <c r="BS573" s="1336"/>
      <c r="BT573" s="1335"/>
      <c r="BU573" s="1337"/>
      <c r="BV573" s="1338"/>
      <c r="BW573" s="1339"/>
      <c r="BX573" s="1339"/>
      <c r="BY573" s="1339"/>
      <c r="BZ573" s="1335"/>
    </row>
    <row r="574" spans="11:78">
      <c r="K574" s="1284"/>
      <c r="L574" s="1284"/>
      <c r="M574" s="1285"/>
      <c r="N574" s="1285"/>
      <c r="O574" s="1284"/>
      <c r="P574" s="1284"/>
      <c r="Q574" s="1283"/>
      <c r="R574" s="1285"/>
      <c r="BP574" s="1335"/>
      <c r="BQ574" s="1335"/>
      <c r="BR574" s="1335"/>
      <c r="BS574" s="1336"/>
      <c r="BT574" s="1335"/>
      <c r="BU574" s="1337"/>
      <c r="BV574" s="1338"/>
      <c r="BW574" s="1339"/>
      <c r="BX574" s="1339"/>
      <c r="BY574" s="1339"/>
      <c r="BZ574" s="1335"/>
    </row>
    <row r="575" spans="11:78">
      <c r="K575" s="1284"/>
      <c r="L575" s="1284"/>
      <c r="M575" s="1285"/>
      <c r="N575" s="1285"/>
      <c r="O575" s="1284"/>
      <c r="P575" s="1284"/>
      <c r="Q575" s="1283"/>
      <c r="R575" s="1285"/>
      <c r="BP575" s="1335"/>
      <c r="BQ575" s="1335"/>
      <c r="BR575" s="1335"/>
      <c r="BS575" s="1336"/>
      <c r="BT575" s="1335"/>
      <c r="BU575" s="1337"/>
      <c r="BV575" s="1338"/>
      <c r="BW575" s="1339"/>
      <c r="BX575" s="1339"/>
      <c r="BY575" s="1339"/>
      <c r="BZ575" s="1335"/>
    </row>
    <row r="576" spans="11:78">
      <c r="K576" s="1284"/>
      <c r="L576" s="1284"/>
      <c r="M576" s="1285"/>
      <c r="N576" s="1285"/>
      <c r="O576" s="1284"/>
      <c r="P576" s="1284"/>
      <c r="Q576" s="1283"/>
      <c r="R576" s="1285"/>
      <c r="BP576" s="1335"/>
      <c r="BQ576" s="1335"/>
      <c r="BR576" s="1335"/>
      <c r="BS576" s="1336"/>
      <c r="BT576" s="1335"/>
      <c r="BU576" s="1337"/>
      <c r="BV576" s="1338"/>
      <c r="BW576" s="1339"/>
      <c r="BX576" s="1339"/>
      <c r="BY576" s="1339"/>
      <c r="BZ576" s="1335"/>
    </row>
    <row r="577" spans="11:78">
      <c r="K577" s="1284"/>
      <c r="L577" s="1284"/>
      <c r="M577" s="1285"/>
      <c r="N577" s="1285"/>
      <c r="O577" s="1284"/>
      <c r="P577" s="1284"/>
      <c r="Q577" s="1283"/>
      <c r="R577" s="1285"/>
      <c r="BP577" s="1335"/>
      <c r="BQ577" s="1335"/>
      <c r="BR577" s="1335"/>
      <c r="BS577" s="1336"/>
      <c r="BT577" s="1335"/>
      <c r="BU577" s="1337"/>
      <c r="BV577" s="1338"/>
      <c r="BW577" s="1339"/>
      <c r="BX577" s="1339"/>
      <c r="BY577" s="1339"/>
      <c r="BZ577" s="1335"/>
    </row>
    <row r="578" spans="11:78">
      <c r="K578" s="1284"/>
      <c r="L578" s="1284"/>
      <c r="M578" s="1285"/>
      <c r="N578" s="1285"/>
      <c r="O578" s="1284"/>
      <c r="P578" s="1284"/>
      <c r="Q578" s="1283"/>
      <c r="R578" s="1285"/>
      <c r="BP578" s="1335"/>
      <c r="BQ578" s="1335"/>
      <c r="BR578" s="1335"/>
      <c r="BS578" s="1336"/>
      <c r="BT578" s="1335"/>
      <c r="BU578" s="1337"/>
      <c r="BV578" s="1338"/>
      <c r="BW578" s="1339"/>
      <c r="BX578" s="1339"/>
      <c r="BY578" s="1339"/>
      <c r="BZ578" s="1335"/>
    </row>
    <row r="579" spans="11:78">
      <c r="K579" s="1284"/>
      <c r="L579" s="1284"/>
      <c r="M579" s="1285"/>
      <c r="N579" s="1285"/>
      <c r="O579" s="1284"/>
      <c r="P579" s="1284"/>
      <c r="Q579" s="1283"/>
      <c r="R579" s="1285"/>
      <c r="BP579" s="1335"/>
      <c r="BQ579" s="1335"/>
      <c r="BR579" s="1335"/>
      <c r="BS579" s="1336"/>
      <c r="BT579" s="1335"/>
      <c r="BU579" s="1337"/>
      <c r="BV579" s="1338"/>
      <c r="BW579" s="1339"/>
      <c r="BX579" s="1339"/>
      <c r="BY579" s="1339"/>
      <c r="BZ579" s="1335"/>
    </row>
    <row r="580" spans="11:78">
      <c r="K580" s="1284"/>
      <c r="L580" s="1284"/>
      <c r="M580" s="1285"/>
      <c r="N580" s="1285"/>
      <c r="O580" s="1284"/>
      <c r="P580" s="1284"/>
      <c r="Q580" s="1283"/>
      <c r="R580" s="1285"/>
      <c r="BP580" s="1335"/>
      <c r="BQ580" s="1335"/>
      <c r="BR580" s="1335"/>
      <c r="BS580" s="1336"/>
      <c r="BT580" s="1335"/>
      <c r="BU580" s="1337"/>
      <c r="BV580" s="1338"/>
      <c r="BW580" s="1339"/>
      <c r="BX580" s="1339"/>
      <c r="BY580" s="1339"/>
      <c r="BZ580" s="1335"/>
    </row>
    <row r="581" spans="11:78">
      <c r="K581" s="1284"/>
      <c r="L581" s="1284"/>
      <c r="M581" s="1285"/>
      <c r="N581" s="1285"/>
      <c r="O581" s="1284"/>
      <c r="P581" s="1284"/>
      <c r="Q581" s="1283"/>
      <c r="R581" s="1285"/>
      <c r="BP581" s="1335"/>
      <c r="BQ581" s="1335"/>
      <c r="BR581" s="1335"/>
      <c r="BS581" s="1336"/>
      <c r="BT581" s="1335"/>
      <c r="BU581" s="1337"/>
      <c r="BV581" s="1338"/>
      <c r="BW581" s="1339"/>
      <c r="BX581" s="1339"/>
      <c r="BY581" s="1339"/>
      <c r="BZ581" s="1335"/>
    </row>
    <row r="582" spans="11:78">
      <c r="K582" s="1284"/>
      <c r="L582" s="1284"/>
      <c r="M582" s="1285"/>
      <c r="N582" s="1285"/>
      <c r="O582" s="1284"/>
      <c r="P582" s="1284"/>
      <c r="Q582" s="1283"/>
      <c r="R582" s="1285"/>
      <c r="BP582" s="1335"/>
      <c r="BQ582" s="1335"/>
      <c r="BR582" s="1335"/>
      <c r="BS582" s="1336"/>
      <c r="BT582" s="1335"/>
      <c r="BU582" s="1337"/>
      <c r="BV582" s="1338"/>
      <c r="BW582" s="1339"/>
      <c r="BX582" s="1339"/>
      <c r="BY582" s="1339"/>
      <c r="BZ582" s="1335"/>
    </row>
    <row r="583" spans="11:78">
      <c r="K583" s="1284"/>
      <c r="L583" s="1284"/>
      <c r="M583" s="1285"/>
      <c r="N583" s="1285"/>
      <c r="O583" s="1284"/>
      <c r="P583" s="1284"/>
      <c r="Q583" s="1283"/>
      <c r="R583" s="1285"/>
      <c r="BP583" s="1335"/>
      <c r="BQ583" s="1335"/>
      <c r="BR583" s="1335"/>
      <c r="BS583" s="1336"/>
      <c r="BT583" s="1335"/>
      <c r="BU583" s="1337"/>
      <c r="BV583" s="1338"/>
      <c r="BW583" s="1339"/>
      <c r="BX583" s="1339"/>
      <c r="BY583" s="1339"/>
      <c r="BZ583" s="1335"/>
    </row>
    <row r="584" spans="11:78">
      <c r="K584" s="1284"/>
      <c r="L584" s="1284"/>
      <c r="M584" s="1285"/>
      <c r="N584" s="1285"/>
      <c r="O584" s="1284"/>
      <c r="P584" s="1284"/>
      <c r="Q584" s="1283"/>
      <c r="R584" s="1285"/>
      <c r="BP584" s="1335"/>
      <c r="BQ584" s="1335"/>
      <c r="BR584" s="1335"/>
      <c r="BS584" s="1336"/>
      <c r="BT584" s="1335"/>
      <c r="BU584" s="1337"/>
      <c r="BV584" s="1338"/>
      <c r="BW584" s="1339"/>
      <c r="BX584" s="1339"/>
      <c r="BY584" s="1339"/>
      <c r="BZ584" s="1335"/>
    </row>
    <row r="585" spans="11:78">
      <c r="K585" s="1284"/>
      <c r="L585" s="1284"/>
      <c r="M585" s="1285"/>
      <c r="N585" s="1285"/>
      <c r="O585" s="1284"/>
      <c r="P585" s="1284"/>
      <c r="Q585" s="1283"/>
      <c r="R585" s="1285"/>
      <c r="BP585" s="1335"/>
      <c r="BQ585" s="1335"/>
      <c r="BR585" s="1335"/>
      <c r="BS585" s="1336"/>
      <c r="BT585" s="1335"/>
      <c r="BU585" s="1337"/>
      <c r="BV585" s="1338"/>
      <c r="BW585" s="1339"/>
      <c r="BX585" s="1339"/>
      <c r="BY585" s="1339"/>
      <c r="BZ585" s="1335"/>
    </row>
    <row r="586" spans="11:78">
      <c r="K586" s="1284"/>
      <c r="L586" s="1284"/>
      <c r="M586" s="1285"/>
      <c r="N586" s="1285"/>
      <c r="O586" s="1284"/>
      <c r="P586" s="1284"/>
      <c r="Q586" s="1283"/>
      <c r="R586" s="1285"/>
      <c r="BP586" s="1335"/>
      <c r="BQ586" s="1335"/>
      <c r="BR586" s="1335"/>
      <c r="BS586" s="1336"/>
      <c r="BT586" s="1335"/>
      <c r="BU586" s="1337"/>
      <c r="BV586" s="1338"/>
      <c r="BW586" s="1339"/>
      <c r="BX586" s="1339"/>
      <c r="BY586" s="1339"/>
      <c r="BZ586" s="1335"/>
    </row>
    <row r="587" spans="11:78">
      <c r="K587" s="1284"/>
      <c r="L587" s="1284"/>
      <c r="M587" s="1285"/>
      <c r="N587" s="1285"/>
      <c r="O587" s="1284"/>
      <c r="P587" s="1284"/>
      <c r="Q587" s="1283"/>
      <c r="R587" s="1285"/>
      <c r="BP587" s="1335"/>
      <c r="BQ587" s="1335"/>
      <c r="BR587" s="1335"/>
      <c r="BS587" s="1336"/>
      <c r="BT587" s="1335"/>
      <c r="BU587" s="1337"/>
      <c r="BV587" s="1338"/>
      <c r="BW587" s="1339"/>
      <c r="BX587" s="1339"/>
      <c r="BY587" s="1339"/>
      <c r="BZ587" s="1335"/>
    </row>
    <row r="588" spans="11:78">
      <c r="K588" s="1284"/>
      <c r="L588" s="1284"/>
      <c r="M588" s="1285"/>
      <c r="N588" s="1285"/>
      <c r="O588" s="1284"/>
      <c r="P588" s="1284"/>
      <c r="Q588" s="1283"/>
      <c r="R588" s="1285"/>
      <c r="BP588" s="1335"/>
      <c r="BQ588" s="1335"/>
      <c r="BR588" s="1335"/>
      <c r="BS588" s="1336"/>
      <c r="BT588" s="1335"/>
      <c r="BU588" s="1337"/>
      <c r="BV588" s="1338"/>
      <c r="BW588" s="1339"/>
      <c r="BX588" s="1339"/>
      <c r="BY588" s="1339"/>
      <c r="BZ588" s="1335"/>
    </row>
    <row r="589" spans="11:78">
      <c r="K589" s="1284"/>
      <c r="L589" s="1284"/>
      <c r="M589" s="1285"/>
      <c r="N589" s="1285"/>
      <c r="O589" s="1284"/>
      <c r="P589" s="1284"/>
      <c r="Q589" s="1283"/>
      <c r="R589" s="1285"/>
      <c r="BP589" s="1335"/>
      <c r="BQ589" s="1335"/>
      <c r="BR589" s="1335"/>
      <c r="BS589" s="1336"/>
      <c r="BT589" s="1335"/>
      <c r="BU589" s="1337"/>
      <c r="BV589" s="1338"/>
      <c r="BW589" s="1339"/>
      <c r="BX589" s="1339"/>
      <c r="BY589" s="1339"/>
      <c r="BZ589" s="1335"/>
    </row>
    <row r="590" spans="11:78">
      <c r="K590" s="1284"/>
      <c r="L590" s="1284"/>
      <c r="M590" s="1285"/>
      <c r="N590" s="1285"/>
      <c r="O590" s="1284"/>
      <c r="P590" s="1284"/>
      <c r="Q590" s="1283"/>
      <c r="R590" s="1285"/>
      <c r="BP590" s="1335"/>
      <c r="BQ590" s="1335"/>
      <c r="BR590" s="1335"/>
      <c r="BS590" s="1336"/>
      <c r="BT590" s="1335"/>
      <c r="BU590" s="1337"/>
      <c r="BV590" s="1338"/>
      <c r="BW590" s="1339"/>
      <c r="BX590" s="1339"/>
      <c r="BY590" s="1339"/>
      <c r="BZ590" s="1335"/>
    </row>
    <row r="591" spans="11:78">
      <c r="K591" s="1284"/>
      <c r="L591" s="1284"/>
      <c r="M591" s="1285"/>
      <c r="N591" s="1285"/>
      <c r="O591" s="1284"/>
      <c r="P591" s="1284"/>
      <c r="Q591" s="1283"/>
      <c r="R591" s="1285"/>
      <c r="BP591" s="1335"/>
      <c r="BQ591" s="1335"/>
      <c r="BR591" s="1335"/>
      <c r="BS591" s="1336"/>
      <c r="BT591" s="1335"/>
      <c r="BU591" s="1337"/>
      <c r="BV591" s="1338"/>
      <c r="BW591" s="1339"/>
      <c r="BX591" s="1339"/>
      <c r="BY591" s="1339"/>
      <c r="BZ591" s="1335"/>
    </row>
    <row r="592" spans="11:78">
      <c r="K592" s="1284"/>
      <c r="L592" s="1284"/>
      <c r="M592" s="1285"/>
      <c r="N592" s="1285"/>
      <c r="O592" s="1284"/>
      <c r="P592" s="1284"/>
      <c r="Q592" s="1283"/>
      <c r="R592" s="1285"/>
      <c r="BP592" s="1335"/>
      <c r="BQ592" s="1335"/>
      <c r="BR592" s="1335"/>
      <c r="BS592" s="1336"/>
      <c r="BT592" s="1335"/>
      <c r="BU592" s="1337"/>
      <c r="BV592" s="1338"/>
      <c r="BW592" s="1339"/>
      <c r="BX592" s="1339"/>
      <c r="BY592" s="1339"/>
      <c r="BZ592" s="1335"/>
    </row>
    <row r="593" spans="11:78">
      <c r="K593" s="1284"/>
      <c r="L593" s="1284"/>
      <c r="M593" s="1285"/>
      <c r="N593" s="1285"/>
      <c r="O593" s="1284"/>
      <c r="P593" s="1284"/>
      <c r="Q593" s="1283"/>
      <c r="R593" s="1285"/>
      <c r="BP593" s="1335"/>
      <c r="BQ593" s="1335"/>
      <c r="BR593" s="1335"/>
      <c r="BS593" s="1336"/>
      <c r="BT593" s="1335"/>
      <c r="BU593" s="1337"/>
      <c r="BV593" s="1338"/>
      <c r="BW593" s="1339"/>
      <c r="BX593" s="1339"/>
      <c r="BY593" s="1339"/>
      <c r="BZ593" s="1335"/>
    </row>
    <row r="594" spans="11:78">
      <c r="K594" s="1284"/>
      <c r="L594" s="1284"/>
      <c r="M594" s="1285"/>
      <c r="N594" s="1285"/>
      <c r="O594" s="1284"/>
      <c r="P594" s="1284"/>
      <c r="Q594" s="1283"/>
      <c r="R594" s="1285"/>
      <c r="BP594" s="1335"/>
      <c r="BQ594" s="1335"/>
      <c r="BR594" s="1335"/>
      <c r="BS594" s="1336"/>
      <c r="BT594" s="1335"/>
      <c r="BU594" s="1337"/>
      <c r="BV594" s="1338"/>
      <c r="BW594" s="1339"/>
      <c r="BX594" s="1339"/>
      <c r="BY594" s="1339"/>
      <c r="BZ594" s="1335"/>
    </row>
    <row r="595" spans="11:78">
      <c r="K595" s="1284"/>
      <c r="L595" s="1284"/>
      <c r="M595" s="1285"/>
      <c r="N595" s="1285"/>
      <c r="O595" s="1284"/>
      <c r="P595" s="1284"/>
      <c r="Q595" s="1283"/>
      <c r="R595" s="1285"/>
      <c r="BP595" s="1335"/>
      <c r="BQ595" s="1335"/>
      <c r="BR595" s="1335"/>
      <c r="BS595" s="1336"/>
      <c r="BT595" s="1335"/>
      <c r="BU595" s="1337"/>
      <c r="BV595" s="1338"/>
      <c r="BW595" s="1339"/>
      <c r="BX595" s="1339"/>
      <c r="BY595" s="1339"/>
      <c r="BZ595" s="1335"/>
    </row>
    <row r="596" spans="11:78">
      <c r="K596" s="1284"/>
      <c r="L596" s="1284"/>
      <c r="M596" s="1285"/>
      <c r="N596" s="1285"/>
      <c r="O596" s="1284"/>
      <c r="P596" s="1284"/>
      <c r="Q596" s="1283"/>
      <c r="R596" s="1285"/>
      <c r="BP596" s="1335"/>
      <c r="BQ596" s="1335"/>
      <c r="BR596" s="1335"/>
      <c r="BS596" s="1336"/>
      <c r="BT596" s="1335"/>
      <c r="BU596" s="1337"/>
      <c r="BV596" s="1338"/>
      <c r="BW596" s="1339"/>
      <c r="BX596" s="1339"/>
      <c r="BY596" s="1339"/>
      <c r="BZ596" s="1335"/>
    </row>
    <row r="597" spans="11:78">
      <c r="K597" s="1284"/>
      <c r="L597" s="1284"/>
      <c r="M597" s="1285"/>
      <c r="N597" s="1285"/>
      <c r="O597" s="1284"/>
      <c r="P597" s="1284"/>
      <c r="Q597" s="1283"/>
      <c r="R597" s="1285"/>
      <c r="BP597" s="1335"/>
      <c r="BQ597" s="1335"/>
      <c r="BR597" s="1335"/>
      <c r="BS597" s="1336"/>
      <c r="BT597" s="1335"/>
      <c r="BU597" s="1337"/>
      <c r="BV597" s="1338"/>
      <c r="BW597" s="1339"/>
      <c r="BX597" s="1339"/>
      <c r="BY597" s="1339"/>
      <c r="BZ597" s="1335"/>
    </row>
    <row r="598" spans="11:78">
      <c r="K598" s="1284"/>
      <c r="L598" s="1284"/>
      <c r="M598" s="1285"/>
      <c r="N598" s="1285"/>
      <c r="O598" s="1284"/>
      <c r="P598" s="1284"/>
      <c r="Q598" s="1283"/>
      <c r="R598" s="1285"/>
      <c r="BP598" s="1335"/>
      <c r="BQ598" s="1335"/>
      <c r="BR598" s="1335"/>
      <c r="BS598" s="1336"/>
      <c r="BT598" s="1335"/>
      <c r="BU598" s="1337"/>
      <c r="BV598" s="1338"/>
      <c r="BW598" s="1339"/>
      <c r="BX598" s="1339"/>
      <c r="BY598" s="1339"/>
      <c r="BZ598" s="1335"/>
    </row>
    <row r="599" spans="11:78">
      <c r="K599" s="1284"/>
      <c r="L599" s="1284"/>
      <c r="M599" s="1285"/>
      <c r="N599" s="1285"/>
      <c r="O599" s="1284"/>
      <c r="P599" s="1284"/>
      <c r="Q599" s="1283"/>
      <c r="R599" s="1285"/>
      <c r="BP599" s="1335"/>
      <c r="BQ599" s="1335"/>
      <c r="BR599" s="1335"/>
      <c r="BS599" s="1336"/>
      <c r="BT599" s="1335"/>
      <c r="BU599" s="1337"/>
      <c r="BV599" s="1338"/>
      <c r="BW599" s="1339"/>
      <c r="BX599" s="1339"/>
      <c r="BY599" s="1339"/>
      <c r="BZ599" s="1335"/>
    </row>
    <row r="600" spans="11:78">
      <c r="K600" s="1284"/>
      <c r="L600" s="1284"/>
      <c r="M600" s="1285"/>
      <c r="N600" s="1285"/>
      <c r="O600" s="1284"/>
      <c r="P600" s="1284"/>
      <c r="Q600" s="1283"/>
      <c r="R600" s="1285"/>
      <c r="BP600" s="1335"/>
      <c r="BQ600" s="1335"/>
      <c r="BR600" s="1335"/>
      <c r="BS600" s="1336"/>
      <c r="BT600" s="1335"/>
      <c r="BU600" s="1337"/>
      <c r="BV600" s="1338"/>
      <c r="BW600" s="1339"/>
      <c r="BX600" s="1339"/>
      <c r="BY600" s="1339"/>
      <c r="BZ600" s="1335"/>
    </row>
    <row r="601" spans="11:78">
      <c r="K601" s="1284"/>
      <c r="L601" s="1284"/>
      <c r="M601" s="1285"/>
      <c r="N601" s="1285"/>
      <c r="O601" s="1284"/>
      <c r="P601" s="1284"/>
      <c r="Q601" s="1283"/>
      <c r="R601" s="1285"/>
      <c r="BP601" s="1335"/>
      <c r="BQ601" s="1335"/>
      <c r="BR601" s="1335"/>
      <c r="BS601" s="1336"/>
      <c r="BT601" s="1335"/>
      <c r="BU601" s="1337"/>
      <c r="BV601" s="1338"/>
      <c r="BW601" s="1339"/>
      <c r="BX601" s="1339"/>
      <c r="BY601" s="1339"/>
      <c r="BZ601" s="1335"/>
    </row>
    <row r="602" spans="11:78">
      <c r="K602" s="1284"/>
      <c r="L602" s="1284"/>
      <c r="M602" s="1285"/>
      <c r="N602" s="1285"/>
      <c r="O602" s="1284"/>
      <c r="P602" s="1284"/>
      <c r="Q602" s="1283"/>
      <c r="R602" s="1285"/>
      <c r="BP602" s="1335"/>
      <c r="BQ602" s="1335"/>
      <c r="BR602" s="1335"/>
      <c r="BS602" s="1336"/>
      <c r="BT602" s="1335"/>
      <c r="BU602" s="1337"/>
      <c r="BV602" s="1338"/>
      <c r="BW602" s="1339"/>
      <c r="BX602" s="1339"/>
      <c r="BY602" s="1339"/>
      <c r="BZ602" s="1335"/>
    </row>
    <row r="603" spans="11:78">
      <c r="K603" s="1284"/>
      <c r="L603" s="1284"/>
      <c r="M603" s="1285"/>
      <c r="N603" s="1285"/>
      <c r="O603" s="1284"/>
      <c r="P603" s="1284"/>
      <c r="Q603" s="1283"/>
      <c r="R603" s="1285"/>
      <c r="BP603" s="1335"/>
      <c r="BQ603" s="1335"/>
      <c r="BR603" s="1335"/>
      <c r="BS603" s="1336"/>
      <c r="BT603" s="1335"/>
      <c r="BU603" s="1337"/>
      <c r="BV603" s="1338"/>
      <c r="BW603" s="1339"/>
      <c r="BX603" s="1339"/>
      <c r="BY603" s="1339"/>
      <c r="BZ603" s="1335"/>
    </row>
    <row r="604" spans="11:78">
      <c r="K604" s="1284"/>
      <c r="L604" s="1284"/>
      <c r="M604" s="1285"/>
      <c r="N604" s="1285"/>
      <c r="O604" s="1284"/>
      <c r="P604" s="1284"/>
      <c r="Q604" s="1283"/>
      <c r="R604" s="1285"/>
      <c r="BP604" s="1335"/>
      <c r="BQ604" s="1335"/>
      <c r="BR604" s="1335"/>
      <c r="BS604" s="1336"/>
      <c r="BT604" s="1335"/>
      <c r="BU604" s="1337"/>
      <c r="BV604" s="1338"/>
      <c r="BW604" s="1339"/>
      <c r="BX604" s="1339"/>
      <c r="BY604" s="1339"/>
      <c r="BZ604" s="1335"/>
    </row>
    <row r="605" spans="11:78">
      <c r="K605" s="1284"/>
      <c r="L605" s="1284"/>
      <c r="M605" s="1285"/>
      <c r="N605" s="1285"/>
      <c r="O605" s="1284"/>
      <c r="P605" s="1284"/>
      <c r="Q605" s="1283"/>
      <c r="R605" s="1285"/>
      <c r="BP605" s="1335"/>
      <c r="BQ605" s="1335"/>
      <c r="BR605" s="1335"/>
      <c r="BS605" s="1336"/>
      <c r="BT605" s="1335"/>
      <c r="BU605" s="1337"/>
      <c r="BV605" s="1338"/>
      <c r="BW605" s="1339"/>
      <c r="BX605" s="1339"/>
      <c r="BY605" s="1339"/>
      <c r="BZ605" s="1335"/>
    </row>
    <row r="606" spans="11:78">
      <c r="K606" s="1284"/>
      <c r="L606" s="1284"/>
      <c r="M606" s="1285"/>
      <c r="N606" s="1285"/>
      <c r="O606" s="1284"/>
      <c r="P606" s="1284"/>
      <c r="Q606" s="1283"/>
      <c r="R606" s="1285"/>
      <c r="BP606" s="1335"/>
      <c r="BQ606" s="1335"/>
      <c r="BR606" s="1335"/>
      <c r="BS606" s="1336"/>
      <c r="BT606" s="1335"/>
      <c r="BU606" s="1337"/>
      <c r="BV606" s="1338"/>
      <c r="BW606" s="1339"/>
      <c r="BX606" s="1339"/>
      <c r="BY606" s="1339"/>
      <c r="BZ606" s="1335"/>
    </row>
    <row r="607" spans="11:78">
      <c r="K607" s="1284"/>
      <c r="L607" s="1284"/>
      <c r="M607" s="1285"/>
      <c r="N607" s="1285"/>
      <c r="O607" s="1284"/>
      <c r="P607" s="1284"/>
      <c r="Q607" s="1283"/>
      <c r="R607" s="1285"/>
      <c r="BP607" s="1335"/>
      <c r="BQ607" s="1335"/>
      <c r="BR607" s="1335"/>
      <c r="BS607" s="1336"/>
      <c r="BT607" s="1335"/>
      <c r="BU607" s="1337"/>
      <c r="BV607" s="1338"/>
      <c r="BW607" s="1339"/>
      <c r="BX607" s="1339"/>
      <c r="BY607" s="1339"/>
      <c r="BZ607" s="1335"/>
    </row>
    <row r="608" spans="11:78">
      <c r="K608" s="1284"/>
      <c r="L608" s="1284"/>
      <c r="M608" s="1285"/>
      <c r="N608" s="1285"/>
      <c r="O608" s="1284"/>
      <c r="P608" s="1284"/>
      <c r="Q608" s="1283"/>
      <c r="R608" s="1285"/>
      <c r="BP608" s="1335"/>
      <c r="BQ608" s="1335"/>
      <c r="BR608" s="1335"/>
      <c r="BS608" s="1336"/>
      <c r="BT608" s="1335"/>
      <c r="BU608" s="1337"/>
      <c r="BV608" s="1338"/>
      <c r="BW608" s="1339"/>
      <c r="BX608" s="1339"/>
      <c r="BY608" s="1339"/>
      <c r="BZ608" s="1335"/>
    </row>
    <row r="609" spans="11:78">
      <c r="K609" s="1284"/>
      <c r="L609" s="1284"/>
      <c r="M609" s="1285"/>
      <c r="N609" s="1285"/>
      <c r="O609" s="1284"/>
      <c r="P609" s="1284"/>
      <c r="Q609" s="1283"/>
      <c r="R609" s="1285"/>
      <c r="BP609" s="1335"/>
      <c r="BQ609" s="1335"/>
      <c r="BR609" s="1335"/>
      <c r="BS609" s="1336"/>
      <c r="BT609" s="1335"/>
      <c r="BU609" s="1337"/>
      <c r="BV609" s="1338"/>
      <c r="BW609" s="1339"/>
      <c r="BX609" s="1339"/>
      <c r="BY609" s="1339"/>
      <c r="BZ609" s="1335"/>
    </row>
    <row r="610" spans="11:78">
      <c r="K610" s="1284"/>
      <c r="L610" s="1284"/>
      <c r="M610" s="1285"/>
      <c r="N610" s="1285"/>
      <c r="O610" s="1284"/>
      <c r="P610" s="1284"/>
      <c r="Q610" s="1283"/>
      <c r="R610" s="1285"/>
      <c r="BP610" s="1335"/>
      <c r="BQ610" s="1335"/>
      <c r="BR610" s="1335"/>
      <c r="BS610" s="1336"/>
      <c r="BT610" s="1335"/>
      <c r="BU610" s="1337"/>
      <c r="BV610" s="1338"/>
      <c r="BW610" s="1339"/>
      <c r="BX610" s="1339"/>
      <c r="BY610" s="1339"/>
      <c r="BZ610" s="1335"/>
    </row>
    <row r="611" spans="11:78">
      <c r="K611" s="1284"/>
      <c r="L611" s="1284"/>
      <c r="M611" s="1285"/>
      <c r="N611" s="1285"/>
      <c r="O611" s="1284"/>
      <c r="P611" s="1284"/>
      <c r="Q611" s="1283"/>
      <c r="R611" s="1285"/>
      <c r="BP611" s="1335"/>
      <c r="BQ611" s="1335"/>
      <c r="BR611" s="1335"/>
      <c r="BS611" s="1336"/>
      <c r="BT611" s="1335"/>
      <c r="BU611" s="1337"/>
      <c r="BV611" s="1338"/>
      <c r="BW611" s="1339"/>
      <c r="BX611" s="1339"/>
      <c r="BY611" s="1339"/>
      <c r="BZ611" s="1335"/>
    </row>
    <row r="612" spans="11:78">
      <c r="K612" s="1284"/>
      <c r="L612" s="1284"/>
      <c r="M612" s="1285"/>
      <c r="N612" s="1285"/>
      <c r="O612" s="1284"/>
      <c r="P612" s="1284"/>
      <c r="Q612" s="1283"/>
      <c r="R612" s="1285"/>
      <c r="BP612" s="1335"/>
      <c r="BQ612" s="1335"/>
      <c r="BR612" s="1335"/>
      <c r="BS612" s="1336"/>
      <c r="BT612" s="1335"/>
      <c r="BU612" s="1337"/>
      <c r="BV612" s="1338"/>
      <c r="BW612" s="1339"/>
      <c r="BX612" s="1339"/>
      <c r="BY612" s="1339"/>
      <c r="BZ612" s="1335"/>
    </row>
    <row r="613" spans="11:78">
      <c r="K613" s="1284"/>
      <c r="L613" s="1284"/>
      <c r="M613" s="1285"/>
      <c r="N613" s="1285"/>
      <c r="O613" s="1284"/>
      <c r="P613" s="1284"/>
      <c r="Q613" s="1283"/>
      <c r="R613" s="1285"/>
      <c r="BP613" s="1335"/>
      <c r="BQ613" s="1335"/>
      <c r="BR613" s="1335"/>
      <c r="BS613" s="1336"/>
      <c r="BT613" s="1335"/>
      <c r="BU613" s="1337"/>
      <c r="BV613" s="1338"/>
      <c r="BW613" s="1339"/>
      <c r="BX613" s="1339"/>
      <c r="BY613" s="1339"/>
      <c r="BZ613" s="1335"/>
    </row>
    <row r="614" spans="11:78">
      <c r="K614" s="1284"/>
      <c r="L614" s="1284"/>
      <c r="M614" s="1285"/>
      <c r="N614" s="1285"/>
      <c r="O614" s="1284"/>
      <c r="P614" s="1284"/>
      <c r="Q614" s="1283"/>
      <c r="R614" s="1285"/>
      <c r="BP614" s="1335"/>
      <c r="BQ614" s="1335"/>
      <c r="BR614" s="1335"/>
      <c r="BS614" s="1336"/>
      <c r="BT614" s="1335"/>
      <c r="BU614" s="1337"/>
      <c r="BV614" s="1338"/>
      <c r="BW614" s="1339"/>
      <c r="BX614" s="1339"/>
      <c r="BY614" s="1339"/>
      <c r="BZ614" s="1335"/>
    </row>
    <row r="615" spans="11:78">
      <c r="K615" s="1284"/>
      <c r="L615" s="1284"/>
      <c r="M615" s="1285"/>
      <c r="N615" s="1285"/>
      <c r="O615" s="1284"/>
      <c r="P615" s="1284"/>
      <c r="Q615" s="1283"/>
      <c r="R615" s="1285"/>
      <c r="BP615" s="1335"/>
      <c r="BQ615" s="1335"/>
      <c r="BR615" s="1335"/>
      <c r="BS615" s="1336"/>
      <c r="BT615" s="1335"/>
      <c r="BU615" s="1337"/>
      <c r="BV615" s="1338"/>
      <c r="BW615" s="1339"/>
      <c r="BX615" s="1339"/>
      <c r="BY615" s="1339"/>
      <c r="BZ615" s="1335"/>
    </row>
    <row r="616" spans="11:78">
      <c r="K616" s="1284"/>
      <c r="L616" s="1284"/>
      <c r="M616" s="1285"/>
      <c r="N616" s="1285"/>
      <c r="O616" s="1284"/>
      <c r="P616" s="1284"/>
      <c r="Q616" s="1283"/>
      <c r="R616" s="1285"/>
      <c r="BP616" s="1335"/>
      <c r="BQ616" s="1335"/>
      <c r="BR616" s="1335"/>
      <c r="BS616" s="1336"/>
      <c r="BT616" s="1335"/>
      <c r="BU616" s="1337"/>
      <c r="BV616" s="1338"/>
      <c r="BW616" s="1339"/>
      <c r="BX616" s="1339"/>
      <c r="BY616" s="1339"/>
      <c r="BZ616" s="1335"/>
    </row>
    <row r="617" spans="11:78">
      <c r="K617" s="1284"/>
      <c r="L617" s="1284"/>
      <c r="M617" s="1285"/>
      <c r="N617" s="1285"/>
      <c r="O617" s="1284"/>
      <c r="P617" s="1284"/>
      <c r="Q617" s="1283"/>
      <c r="R617" s="1285"/>
      <c r="BP617" s="1335"/>
      <c r="BQ617" s="1335"/>
      <c r="BR617" s="1335"/>
      <c r="BS617" s="1336"/>
      <c r="BT617" s="1335"/>
      <c r="BU617" s="1337"/>
      <c r="BV617" s="1338"/>
      <c r="BW617" s="1339"/>
      <c r="BX617" s="1339"/>
      <c r="BY617" s="1339"/>
      <c r="BZ617" s="1335"/>
    </row>
    <row r="618" spans="11:78">
      <c r="K618" s="1284"/>
      <c r="L618" s="1284"/>
      <c r="M618" s="1285"/>
      <c r="N618" s="1285"/>
      <c r="O618" s="1284"/>
      <c r="P618" s="1284"/>
      <c r="Q618" s="1283"/>
      <c r="R618" s="1285"/>
      <c r="BP618" s="1335"/>
      <c r="BQ618" s="1335"/>
      <c r="BR618" s="1335"/>
      <c r="BS618" s="1336"/>
      <c r="BT618" s="1335"/>
      <c r="BU618" s="1337"/>
      <c r="BV618" s="1338"/>
      <c r="BW618" s="1339"/>
      <c r="BX618" s="1339"/>
      <c r="BY618" s="1339"/>
      <c r="BZ618" s="1335"/>
    </row>
    <row r="619" spans="11:78">
      <c r="K619" s="1284"/>
      <c r="L619" s="1284"/>
      <c r="M619" s="1285"/>
      <c r="N619" s="1285"/>
      <c r="O619" s="1284"/>
      <c r="P619" s="1284"/>
      <c r="Q619" s="1283"/>
      <c r="R619" s="1285"/>
      <c r="BP619" s="1335"/>
      <c r="BQ619" s="1335"/>
      <c r="BR619" s="1335"/>
      <c r="BS619" s="1336"/>
      <c r="BT619" s="1335"/>
      <c r="BU619" s="1337"/>
      <c r="BV619" s="1338"/>
      <c r="BW619" s="1339"/>
      <c r="BX619" s="1339"/>
      <c r="BY619" s="1339"/>
      <c r="BZ619" s="1335"/>
    </row>
    <row r="620" spans="11:78">
      <c r="K620" s="1284"/>
      <c r="L620" s="1284"/>
      <c r="M620" s="1285"/>
      <c r="N620" s="1285"/>
      <c r="O620" s="1284"/>
      <c r="P620" s="1284"/>
      <c r="Q620" s="1283"/>
      <c r="R620" s="1285"/>
      <c r="BP620" s="1335"/>
      <c r="BQ620" s="1335"/>
      <c r="BR620" s="1335"/>
      <c r="BS620" s="1336"/>
      <c r="BT620" s="1335"/>
      <c r="BU620" s="1337"/>
      <c r="BV620" s="1338"/>
      <c r="BW620" s="1339"/>
      <c r="BX620" s="1339"/>
      <c r="BY620" s="1339"/>
      <c r="BZ620" s="1335"/>
    </row>
    <row r="621" spans="11:78">
      <c r="K621" s="1284"/>
      <c r="L621" s="1284"/>
      <c r="M621" s="1285"/>
      <c r="N621" s="1285"/>
      <c r="O621" s="1284"/>
      <c r="P621" s="1284"/>
      <c r="Q621" s="1283"/>
      <c r="R621" s="1285"/>
      <c r="BP621" s="1335"/>
      <c r="BQ621" s="1335"/>
      <c r="BR621" s="1335"/>
      <c r="BS621" s="1336"/>
      <c r="BT621" s="1335"/>
      <c r="BU621" s="1337"/>
      <c r="BV621" s="1338"/>
      <c r="BW621" s="1339"/>
      <c r="BX621" s="1339"/>
      <c r="BY621" s="1339"/>
      <c r="BZ621" s="1335"/>
    </row>
    <row r="622" spans="11:78">
      <c r="K622" s="1284"/>
      <c r="L622" s="1284"/>
      <c r="M622" s="1285"/>
      <c r="N622" s="1285"/>
      <c r="O622" s="1284"/>
      <c r="P622" s="1284"/>
      <c r="Q622" s="1283"/>
      <c r="R622" s="1285"/>
      <c r="BP622" s="1335"/>
      <c r="BQ622" s="1335"/>
      <c r="BR622" s="1335"/>
      <c r="BS622" s="1336"/>
      <c r="BT622" s="1335"/>
      <c r="BU622" s="1337"/>
      <c r="BV622" s="1338"/>
      <c r="BW622" s="1339"/>
      <c r="BX622" s="1339"/>
      <c r="BY622" s="1339"/>
      <c r="BZ622" s="1335"/>
    </row>
    <row r="623" spans="11:78">
      <c r="K623" s="1284"/>
      <c r="L623" s="1284"/>
      <c r="M623" s="1285"/>
      <c r="N623" s="1285"/>
      <c r="O623" s="1284"/>
      <c r="P623" s="1284"/>
      <c r="Q623" s="1283"/>
      <c r="R623" s="1285"/>
      <c r="BP623" s="1335"/>
      <c r="BQ623" s="1335"/>
      <c r="BR623" s="1335"/>
      <c r="BS623" s="1336"/>
      <c r="BT623" s="1335"/>
      <c r="BU623" s="1337"/>
      <c r="BV623" s="1338"/>
      <c r="BW623" s="1339"/>
      <c r="BX623" s="1339"/>
      <c r="BY623" s="1339"/>
      <c r="BZ623" s="1335"/>
    </row>
    <row r="624" spans="11:78">
      <c r="K624" s="1284"/>
      <c r="L624" s="1284"/>
      <c r="M624" s="1285"/>
      <c r="N624" s="1285"/>
      <c r="O624" s="1284"/>
      <c r="P624" s="1284"/>
      <c r="Q624" s="1283"/>
      <c r="R624" s="1285"/>
      <c r="BP624" s="1335"/>
      <c r="BQ624" s="1335"/>
      <c r="BR624" s="1335"/>
      <c r="BS624" s="1336"/>
      <c r="BT624" s="1335"/>
      <c r="BU624" s="1337"/>
      <c r="BV624" s="1338"/>
      <c r="BW624" s="1339"/>
      <c r="BX624" s="1339"/>
      <c r="BY624" s="1339"/>
      <c r="BZ624" s="1335"/>
    </row>
    <row r="625" spans="11:78">
      <c r="K625" s="1284"/>
      <c r="L625" s="1284"/>
      <c r="M625" s="1285"/>
      <c r="N625" s="1285"/>
      <c r="O625" s="1284"/>
      <c r="P625" s="1284"/>
      <c r="Q625" s="1283"/>
      <c r="R625" s="1285"/>
      <c r="BP625" s="1335"/>
      <c r="BQ625" s="1335"/>
      <c r="BR625" s="1335"/>
      <c r="BS625" s="1336"/>
      <c r="BT625" s="1335"/>
      <c r="BU625" s="1337"/>
      <c r="BV625" s="1338"/>
      <c r="BW625" s="1339"/>
      <c r="BX625" s="1339"/>
      <c r="BY625" s="1339"/>
      <c r="BZ625" s="1335"/>
    </row>
    <row r="626" spans="11:78">
      <c r="K626" s="1284"/>
      <c r="L626" s="1284"/>
      <c r="M626" s="1285"/>
      <c r="N626" s="1285"/>
      <c r="O626" s="1284"/>
      <c r="P626" s="1284"/>
      <c r="Q626" s="1283"/>
      <c r="R626" s="1285"/>
      <c r="BP626" s="1335"/>
      <c r="BQ626" s="1335"/>
      <c r="BR626" s="1335"/>
      <c r="BS626" s="1336"/>
      <c r="BT626" s="1335"/>
      <c r="BU626" s="1337"/>
      <c r="BV626" s="1338"/>
      <c r="BW626" s="1339"/>
      <c r="BX626" s="1339"/>
      <c r="BY626" s="1339"/>
      <c r="BZ626" s="1335"/>
    </row>
    <row r="627" spans="11:78">
      <c r="K627" s="1284"/>
      <c r="L627" s="1284"/>
      <c r="M627" s="1285"/>
      <c r="N627" s="1285"/>
      <c r="O627" s="1284"/>
      <c r="P627" s="1284"/>
      <c r="Q627" s="1283"/>
      <c r="R627" s="1285"/>
      <c r="BP627" s="1335"/>
      <c r="BQ627" s="1335"/>
      <c r="BR627" s="1335"/>
      <c r="BS627" s="1336"/>
      <c r="BT627" s="1335"/>
      <c r="BU627" s="1337"/>
      <c r="BV627" s="1338"/>
      <c r="BW627" s="1339"/>
      <c r="BX627" s="1339"/>
      <c r="BY627" s="1339"/>
      <c r="BZ627" s="1335"/>
    </row>
    <row r="628" spans="11:78">
      <c r="K628" s="1284"/>
      <c r="L628" s="1284"/>
      <c r="M628" s="1285"/>
      <c r="N628" s="1285"/>
      <c r="O628" s="1284"/>
      <c r="P628" s="1284"/>
      <c r="Q628" s="1283"/>
      <c r="R628" s="1285"/>
      <c r="BP628" s="1335"/>
      <c r="BQ628" s="1335"/>
      <c r="BR628" s="1335"/>
      <c r="BS628" s="1336"/>
      <c r="BT628" s="1335"/>
      <c r="BU628" s="1337"/>
      <c r="BV628" s="1338"/>
      <c r="BW628" s="1339"/>
      <c r="BX628" s="1339"/>
      <c r="BY628" s="1339"/>
      <c r="BZ628" s="1335"/>
    </row>
    <row r="629" spans="11:78">
      <c r="K629" s="1284"/>
      <c r="L629" s="1284"/>
      <c r="M629" s="1285"/>
      <c r="N629" s="1285"/>
      <c r="O629" s="1284"/>
      <c r="P629" s="1284"/>
      <c r="Q629" s="1283"/>
      <c r="R629" s="1285"/>
      <c r="BP629" s="1335"/>
      <c r="BQ629" s="1335"/>
      <c r="BR629" s="1335"/>
      <c r="BS629" s="1336"/>
      <c r="BT629" s="1335"/>
      <c r="BU629" s="1337"/>
      <c r="BV629" s="1338"/>
      <c r="BW629" s="1339"/>
      <c r="BX629" s="1339"/>
      <c r="BY629" s="1339"/>
      <c r="BZ629" s="1335"/>
    </row>
    <row r="630" spans="11:78">
      <c r="K630" s="1284"/>
      <c r="L630" s="1284"/>
      <c r="M630" s="1285"/>
      <c r="N630" s="1285"/>
      <c r="O630" s="1284"/>
      <c r="P630" s="1284"/>
      <c r="Q630" s="1283"/>
      <c r="R630" s="1285"/>
      <c r="BP630" s="1335"/>
      <c r="BQ630" s="1335"/>
      <c r="BR630" s="1335"/>
      <c r="BS630" s="1336"/>
      <c r="BT630" s="1335"/>
      <c r="BU630" s="1337"/>
      <c r="BV630" s="1338"/>
      <c r="BW630" s="1339"/>
      <c r="BX630" s="1339"/>
      <c r="BY630" s="1339"/>
      <c r="BZ630" s="1335"/>
    </row>
    <row r="631" spans="11:78">
      <c r="K631" s="1284"/>
      <c r="L631" s="1284"/>
      <c r="M631" s="1285"/>
      <c r="N631" s="1285"/>
      <c r="O631" s="1284"/>
      <c r="P631" s="1284"/>
      <c r="Q631" s="1283"/>
      <c r="R631" s="1285"/>
      <c r="BP631" s="1335"/>
      <c r="BQ631" s="1335"/>
      <c r="BR631" s="1335"/>
      <c r="BS631" s="1336"/>
      <c r="BT631" s="1335"/>
      <c r="BU631" s="1337"/>
      <c r="BV631" s="1338"/>
      <c r="BW631" s="1339"/>
      <c r="BX631" s="1339"/>
      <c r="BY631" s="1339"/>
      <c r="BZ631" s="1335"/>
    </row>
    <row r="632" spans="11:78">
      <c r="K632" s="1284"/>
      <c r="L632" s="1284"/>
      <c r="M632" s="1285"/>
      <c r="N632" s="1285"/>
      <c r="O632" s="1284"/>
      <c r="P632" s="1284"/>
      <c r="Q632" s="1283"/>
      <c r="R632" s="1285"/>
      <c r="BP632" s="1335"/>
      <c r="BQ632" s="1335"/>
      <c r="BR632" s="1335"/>
      <c r="BS632" s="1336"/>
      <c r="BT632" s="1335"/>
      <c r="BU632" s="1337"/>
      <c r="BV632" s="1338"/>
      <c r="BW632" s="1339"/>
      <c r="BX632" s="1339"/>
      <c r="BY632" s="1339"/>
      <c r="BZ632" s="1335"/>
    </row>
    <row r="633" spans="11:78">
      <c r="K633" s="1284"/>
      <c r="L633" s="1284"/>
      <c r="M633" s="1285"/>
      <c r="N633" s="1285"/>
      <c r="O633" s="1284"/>
      <c r="P633" s="1284"/>
      <c r="Q633" s="1283"/>
      <c r="R633" s="1285"/>
      <c r="BP633" s="1335"/>
      <c r="BQ633" s="1335"/>
      <c r="BR633" s="1335"/>
      <c r="BS633" s="1336"/>
      <c r="BT633" s="1335"/>
      <c r="BU633" s="1337"/>
      <c r="BV633" s="1338"/>
      <c r="BW633" s="1339"/>
      <c r="BX633" s="1339"/>
      <c r="BY633" s="1339"/>
      <c r="BZ633" s="1335"/>
    </row>
    <row r="634" spans="11:78">
      <c r="K634" s="1284"/>
      <c r="L634" s="1284"/>
      <c r="M634" s="1285"/>
      <c r="N634" s="1285"/>
      <c r="O634" s="1284"/>
      <c r="P634" s="1284"/>
      <c r="Q634" s="1283"/>
      <c r="R634" s="1285"/>
      <c r="BP634" s="1335"/>
      <c r="BQ634" s="1335"/>
      <c r="BR634" s="1335"/>
      <c r="BS634" s="1336"/>
      <c r="BT634" s="1335"/>
      <c r="BU634" s="1337"/>
      <c r="BV634" s="1338"/>
      <c r="BW634" s="1339"/>
      <c r="BX634" s="1339"/>
      <c r="BY634" s="1339"/>
      <c r="BZ634" s="1335"/>
    </row>
    <row r="635" spans="11:78">
      <c r="K635" s="1284"/>
      <c r="L635" s="1284"/>
      <c r="M635" s="1285"/>
      <c r="N635" s="1285"/>
      <c r="O635" s="1284"/>
      <c r="P635" s="1284"/>
      <c r="Q635" s="1283"/>
      <c r="R635" s="1285"/>
      <c r="BP635" s="1335"/>
      <c r="BQ635" s="1335"/>
      <c r="BR635" s="1335"/>
      <c r="BS635" s="1336"/>
      <c r="BT635" s="1335"/>
      <c r="BU635" s="1337"/>
      <c r="BV635" s="1338"/>
      <c r="BW635" s="1339"/>
      <c r="BX635" s="1339"/>
      <c r="BY635" s="1339"/>
      <c r="BZ635" s="1335"/>
    </row>
    <row r="636" spans="11:78">
      <c r="K636" s="1284"/>
      <c r="L636" s="1284"/>
      <c r="M636" s="1285"/>
      <c r="N636" s="1285"/>
      <c r="O636" s="1284"/>
      <c r="P636" s="1284"/>
      <c r="Q636" s="1283"/>
      <c r="R636" s="1285"/>
      <c r="BP636" s="1335"/>
      <c r="BQ636" s="1335"/>
      <c r="BR636" s="1335"/>
      <c r="BS636" s="1336"/>
      <c r="BT636" s="1335"/>
      <c r="BU636" s="1337"/>
      <c r="BV636" s="1338"/>
      <c r="BW636" s="1339"/>
      <c r="BX636" s="1339"/>
      <c r="BY636" s="1339"/>
      <c r="BZ636" s="1335"/>
    </row>
    <row r="637" spans="11:78">
      <c r="K637" s="1284"/>
      <c r="L637" s="1284"/>
      <c r="M637" s="1285"/>
      <c r="N637" s="1285"/>
      <c r="O637" s="1284"/>
      <c r="P637" s="1284"/>
      <c r="Q637" s="1283"/>
      <c r="R637" s="1285"/>
      <c r="BP637" s="1335"/>
      <c r="BQ637" s="1335"/>
      <c r="BR637" s="1335"/>
      <c r="BS637" s="1336"/>
      <c r="BT637" s="1335"/>
      <c r="BU637" s="1337"/>
      <c r="BV637" s="1338"/>
      <c r="BW637" s="1339"/>
      <c r="BX637" s="1339"/>
      <c r="BY637" s="1339"/>
      <c r="BZ637" s="1335"/>
    </row>
    <row r="638" spans="11:78">
      <c r="K638" s="1284"/>
      <c r="L638" s="1284"/>
      <c r="M638" s="1285"/>
      <c r="N638" s="1285"/>
      <c r="O638" s="1284"/>
      <c r="P638" s="1284"/>
      <c r="Q638" s="1283"/>
      <c r="R638" s="1285"/>
      <c r="BP638" s="1335"/>
      <c r="BQ638" s="1335"/>
      <c r="BR638" s="1335"/>
      <c r="BS638" s="1336"/>
      <c r="BT638" s="1335"/>
      <c r="BU638" s="1337"/>
      <c r="BV638" s="1338"/>
      <c r="BW638" s="1339"/>
      <c r="BX638" s="1339"/>
      <c r="BY638" s="1339"/>
      <c r="BZ638" s="1335"/>
    </row>
    <row r="639" spans="11:78">
      <c r="K639" s="1284"/>
      <c r="L639" s="1284"/>
      <c r="M639" s="1285"/>
      <c r="N639" s="1285"/>
      <c r="O639" s="1284"/>
      <c r="P639" s="1284"/>
      <c r="Q639" s="1283"/>
      <c r="R639" s="1285"/>
      <c r="BP639" s="1335"/>
      <c r="BQ639" s="1335"/>
      <c r="BR639" s="1335"/>
      <c r="BS639" s="1336"/>
      <c r="BT639" s="1335"/>
      <c r="BU639" s="1337"/>
      <c r="BV639" s="1338"/>
      <c r="BW639" s="1339"/>
      <c r="BX639" s="1339"/>
      <c r="BY639" s="1339"/>
      <c r="BZ639" s="1335"/>
    </row>
    <row r="640" spans="11:78">
      <c r="K640" s="1284"/>
      <c r="L640" s="1284"/>
      <c r="M640" s="1285"/>
      <c r="N640" s="1285"/>
      <c r="O640" s="1284"/>
      <c r="P640" s="1284"/>
      <c r="Q640" s="1283"/>
      <c r="R640" s="1285"/>
      <c r="BP640" s="1335"/>
      <c r="BQ640" s="1335"/>
      <c r="BR640" s="1335"/>
      <c r="BS640" s="1336"/>
      <c r="BT640" s="1335"/>
      <c r="BU640" s="1337"/>
      <c r="BV640" s="1338"/>
      <c r="BW640" s="1339"/>
      <c r="BX640" s="1339"/>
      <c r="BY640" s="1339"/>
      <c r="BZ640" s="1335"/>
    </row>
    <row r="641" spans="11:78">
      <c r="K641" s="1284"/>
      <c r="L641" s="1284"/>
      <c r="M641" s="1285"/>
      <c r="N641" s="1285"/>
      <c r="O641" s="1284"/>
      <c r="P641" s="1284"/>
      <c r="Q641" s="1283"/>
      <c r="R641" s="1285"/>
      <c r="BP641" s="1335"/>
      <c r="BQ641" s="1335"/>
      <c r="BR641" s="1335"/>
      <c r="BS641" s="1336"/>
      <c r="BT641" s="1335"/>
      <c r="BU641" s="1337"/>
      <c r="BV641" s="1338"/>
      <c r="BW641" s="1339"/>
      <c r="BX641" s="1339"/>
      <c r="BY641" s="1339"/>
      <c r="BZ641" s="1335"/>
    </row>
    <row r="642" spans="11:78">
      <c r="K642" s="1284"/>
      <c r="L642" s="1284"/>
      <c r="M642" s="1285"/>
      <c r="N642" s="1285"/>
      <c r="O642" s="1284"/>
      <c r="P642" s="1284"/>
      <c r="Q642" s="1283"/>
      <c r="R642" s="1285"/>
      <c r="BP642" s="1335"/>
      <c r="BQ642" s="1335"/>
      <c r="BR642" s="1335"/>
      <c r="BS642" s="1336"/>
      <c r="BT642" s="1335"/>
      <c r="BU642" s="1337"/>
      <c r="BV642" s="1338"/>
      <c r="BW642" s="1339"/>
      <c r="BX642" s="1339"/>
      <c r="BY642" s="1339"/>
      <c r="BZ642" s="1335"/>
    </row>
    <row r="643" spans="11:78">
      <c r="K643" s="1284"/>
      <c r="L643" s="1284"/>
      <c r="M643" s="1285"/>
      <c r="N643" s="1285"/>
      <c r="O643" s="1284"/>
      <c r="P643" s="1284"/>
      <c r="Q643" s="1283"/>
      <c r="R643" s="1285"/>
      <c r="BP643" s="1335"/>
      <c r="BQ643" s="1335"/>
      <c r="BR643" s="1335"/>
      <c r="BS643" s="1336"/>
      <c r="BT643" s="1335"/>
      <c r="BU643" s="1337"/>
      <c r="BV643" s="1338"/>
      <c r="BW643" s="1339"/>
      <c r="BX643" s="1339"/>
      <c r="BY643" s="1339"/>
      <c r="BZ643" s="1335"/>
    </row>
    <row r="644" spans="11:78">
      <c r="K644" s="1284"/>
      <c r="L644" s="1284"/>
      <c r="M644" s="1285"/>
      <c r="N644" s="1285"/>
      <c r="O644" s="1284"/>
      <c r="P644" s="1284"/>
      <c r="Q644" s="1283"/>
      <c r="R644" s="1285"/>
      <c r="BP644" s="1335"/>
      <c r="BQ644" s="1335"/>
      <c r="BR644" s="1335"/>
      <c r="BS644" s="1336"/>
      <c r="BT644" s="1335"/>
      <c r="BU644" s="1337"/>
      <c r="BV644" s="1338"/>
      <c r="BW644" s="1339"/>
      <c r="BX644" s="1339"/>
      <c r="BY644" s="1339"/>
      <c r="BZ644" s="1335"/>
    </row>
    <row r="645" spans="11:78">
      <c r="K645" s="1284"/>
      <c r="L645" s="1284"/>
      <c r="M645" s="1285"/>
      <c r="N645" s="1285"/>
      <c r="O645" s="1284"/>
      <c r="P645" s="1284"/>
      <c r="Q645" s="1283"/>
      <c r="R645" s="1285"/>
      <c r="BP645" s="1335"/>
      <c r="BQ645" s="1335"/>
      <c r="BR645" s="1335"/>
      <c r="BS645" s="1336"/>
      <c r="BT645" s="1335"/>
      <c r="BU645" s="1337"/>
      <c r="BV645" s="1338"/>
      <c r="BW645" s="1339"/>
      <c r="BX645" s="1339"/>
      <c r="BY645" s="1339"/>
      <c r="BZ645" s="1335"/>
    </row>
    <row r="646" spans="11:78">
      <c r="K646" s="1284"/>
      <c r="L646" s="1284"/>
      <c r="M646" s="1285"/>
      <c r="N646" s="1285"/>
      <c r="O646" s="1284"/>
      <c r="P646" s="1284"/>
      <c r="Q646" s="1283"/>
      <c r="R646" s="1285"/>
      <c r="BP646" s="1335"/>
      <c r="BQ646" s="1335"/>
      <c r="BR646" s="1335"/>
      <c r="BS646" s="1336"/>
      <c r="BT646" s="1335"/>
      <c r="BU646" s="1337"/>
      <c r="BV646" s="1338"/>
      <c r="BW646" s="1339"/>
      <c r="BX646" s="1339"/>
      <c r="BY646" s="1339"/>
      <c r="BZ646" s="1335"/>
    </row>
    <row r="647" spans="11:78">
      <c r="K647" s="1284"/>
      <c r="L647" s="1284"/>
      <c r="M647" s="1285"/>
      <c r="N647" s="1285"/>
      <c r="O647" s="1284"/>
      <c r="P647" s="1284"/>
      <c r="Q647" s="1283"/>
      <c r="R647" s="1285"/>
      <c r="BP647" s="1335"/>
      <c r="BQ647" s="1335"/>
      <c r="BR647" s="1335"/>
      <c r="BS647" s="1336"/>
      <c r="BT647" s="1335"/>
      <c r="BU647" s="1337"/>
      <c r="BV647" s="1338"/>
      <c r="BW647" s="1339"/>
      <c r="BX647" s="1339"/>
      <c r="BY647" s="1339"/>
      <c r="BZ647" s="1335"/>
    </row>
    <row r="648" spans="11:78">
      <c r="K648" s="1284"/>
      <c r="L648" s="1284"/>
      <c r="M648" s="1285"/>
      <c r="N648" s="1285"/>
      <c r="O648" s="1284"/>
      <c r="P648" s="1284"/>
      <c r="Q648" s="1283"/>
      <c r="R648" s="1285"/>
      <c r="BP648" s="1335"/>
      <c r="BQ648" s="1335"/>
      <c r="BR648" s="1335"/>
      <c r="BS648" s="1336"/>
      <c r="BT648" s="1335"/>
      <c r="BU648" s="1337"/>
      <c r="BV648" s="1338"/>
      <c r="BW648" s="1339"/>
      <c r="BX648" s="1339"/>
      <c r="BY648" s="1339"/>
      <c r="BZ648" s="1335"/>
    </row>
    <row r="649" spans="11:78">
      <c r="K649" s="1284"/>
      <c r="L649" s="1284"/>
      <c r="M649" s="1285"/>
      <c r="N649" s="1285"/>
      <c r="O649" s="1284"/>
      <c r="P649" s="1284"/>
      <c r="Q649" s="1283"/>
      <c r="R649" s="1285"/>
      <c r="BP649" s="1335"/>
      <c r="BQ649" s="1335"/>
      <c r="BR649" s="1335"/>
      <c r="BS649" s="1336"/>
      <c r="BT649" s="1335"/>
      <c r="BU649" s="1337"/>
      <c r="BV649" s="1338"/>
      <c r="BW649" s="1339"/>
      <c r="BX649" s="1339"/>
      <c r="BY649" s="1339"/>
      <c r="BZ649" s="1335"/>
    </row>
    <row r="650" spans="11:78">
      <c r="K650" s="1284"/>
      <c r="L650" s="1284"/>
      <c r="M650" s="1285"/>
      <c r="N650" s="1285"/>
      <c r="O650" s="1284"/>
      <c r="P650" s="1284"/>
      <c r="Q650" s="1283"/>
      <c r="R650" s="1285"/>
      <c r="BP650" s="1335"/>
      <c r="BQ650" s="1335"/>
      <c r="BR650" s="1335"/>
      <c r="BS650" s="1336"/>
      <c r="BT650" s="1335"/>
      <c r="BU650" s="1337"/>
      <c r="BV650" s="1338"/>
      <c r="BW650" s="1339"/>
      <c r="BX650" s="1339"/>
      <c r="BY650" s="1339"/>
      <c r="BZ650" s="1335"/>
    </row>
    <row r="651" spans="11:78">
      <c r="K651" s="1284"/>
      <c r="L651" s="1284"/>
      <c r="M651" s="1285"/>
      <c r="N651" s="1285"/>
      <c r="O651" s="1284"/>
      <c r="P651" s="1284"/>
      <c r="Q651" s="1283"/>
      <c r="R651" s="1285"/>
      <c r="BP651" s="1335"/>
      <c r="BQ651" s="1335"/>
      <c r="BR651" s="1335"/>
      <c r="BS651" s="1336"/>
      <c r="BT651" s="1335"/>
      <c r="BU651" s="1337"/>
      <c r="BV651" s="1338"/>
      <c r="BW651" s="1339"/>
      <c r="BX651" s="1339"/>
      <c r="BY651" s="1339"/>
      <c r="BZ651" s="1335"/>
    </row>
    <row r="652" spans="11:78">
      <c r="K652" s="1284"/>
      <c r="L652" s="1284"/>
      <c r="M652" s="1285"/>
      <c r="N652" s="1285"/>
      <c r="O652" s="1284"/>
      <c r="P652" s="1284"/>
      <c r="Q652" s="1283"/>
      <c r="R652" s="1285"/>
      <c r="BP652" s="1335"/>
      <c r="BQ652" s="1335"/>
      <c r="BR652" s="1335"/>
      <c r="BS652" s="1336"/>
      <c r="BT652" s="1335"/>
      <c r="BU652" s="1337"/>
      <c r="BV652" s="1338"/>
      <c r="BW652" s="1339"/>
      <c r="BX652" s="1339"/>
      <c r="BY652" s="1339"/>
      <c r="BZ652" s="1335"/>
    </row>
    <row r="653" spans="11:78">
      <c r="K653" s="1284"/>
      <c r="L653" s="1284"/>
      <c r="M653" s="1285"/>
      <c r="N653" s="1285"/>
      <c r="O653" s="1284"/>
      <c r="P653" s="1284"/>
      <c r="Q653" s="1283"/>
      <c r="R653" s="1285"/>
      <c r="BP653" s="1335"/>
      <c r="BQ653" s="1335"/>
      <c r="BR653" s="1335"/>
      <c r="BS653" s="1336"/>
      <c r="BT653" s="1335"/>
      <c r="BU653" s="1337"/>
      <c r="BV653" s="1338"/>
      <c r="BW653" s="1339"/>
      <c r="BX653" s="1339"/>
      <c r="BY653" s="1339"/>
      <c r="BZ653" s="1335"/>
    </row>
    <row r="654" spans="11:78">
      <c r="K654" s="1284"/>
      <c r="L654" s="1284"/>
      <c r="M654" s="1285"/>
      <c r="N654" s="1285"/>
      <c r="O654" s="1284"/>
      <c r="P654" s="1284"/>
      <c r="Q654" s="1283"/>
      <c r="R654" s="1285"/>
      <c r="BP654" s="1335"/>
      <c r="BQ654" s="1335"/>
      <c r="BR654" s="1335"/>
      <c r="BS654" s="1336"/>
      <c r="BT654" s="1335"/>
      <c r="BU654" s="1337"/>
      <c r="BV654" s="1338"/>
      <c r="BW654" s="1339"/>
      <c r="BX654" s="1339"/>
      <c r="BY654" s="1339"/>
      <c r="BZ654" s="1335"/>
    </row>
    <row r="655" spans="11:78">
      <c r="K655" s="1284"/>
      <c r="L655" s="1284"/>
      <c r="M655" s="1285"/>
      <c r="N655" s="1285"/>
      <c r="O655" s="1284"/>
      <c r="P655" s="1284"/>
      <c r="Q655" s="1283"/>
      <c r="R655" s="1285"/>
      <c r="BP655" s="1335"/>
      <c r="BQ655" s="1335"/>
      <c r="BR655" s="1335"/>
      <c r="BS655" s="1336"/>
      <c r="BT655" s="1335"/>
      <c r="BU655" s="1337"/>
      <c r="BV655" s="1338"/>
      <c r="BW655" s="1339"/>
      <c r="BX655" s="1339"/>
      <c r="BY655" s="1339"/>
      <c r="BZ655" s="1335"/>
    </row>
    <row r="656" spans="11:78">
      <c r="K656" s="1284"/>
      <c r="L656" s="1284"/>
      <c r="M656" s="1285"/>
      <c r="N656" s="1285"/>
      <c r="O656" s="1284"/>
      <c r="P656" s="1284"/>
      <c r="Q656" s="1283"/>
      <c r="R656" s="1285"/>
      <c r="BP656" s="1335"/>
      <c r="BQ656" s="1335"/>
      <c r="BR656" s="1335"/>
      <c r="BS656" s="1336"/>
      <c r="BT656" s="1335"/>
      <c r="BU656" s="1337"/>
      <c r="BV656" s="1338"/>
      <c r="BW656" s="1339"/>
      <c r="BX656" s="1339"/>
      <c r="BY656" s="1339"/>
      <c r="BZ656" s="1335"/>
    </row>
    <row r="657" spans="11:78">
      <c r="K657" s="1284"/>
      <c r="L657" s="1284"/>
      <c r="M657" s="1285"/>
      <c r="N657" s="1285"/>
      <c r="O657" s="1284"/>
      <c r="P657" s="1284"/>
      <c r="Q657" s="1283"/>
      <c r="R657" s="1285"/>
      <c r="BP657" s="1335"/>
      <c r="BQ657" s="1335"/>
      <c r="BR657" s="1335"/>
      <c r="BS657" s="1336"/>
      <c r="BT657" s="1335"/>
      <c r="BU657" s="1337"/>
      <c r="BV657" s="1338"/>
      <c r="BW657" s="1339"/>
      <c r="BX657" s="1339"/>
      <c r="BY657" s="1339"/>
      <c r="BZ657" s="1335"/>
    </row>
    <row r="658" spans="11:78">
      <c r="K658" s="1284"/>
      <c r="L658" s="1284"/>
      <c r="M658" s="1285"/>
      <c r="N658" s="1285"/>
      <c r="O658" s="1284"/>
      <c r="P658" s="1284"/>
      <c r="Q658" s="1283"/>
      <c r="R658" s="1285"/>
      <c r="BP658" s="1335"/>
      <c r="BQ658" s="1335"/>
      <c r="BR658" s="1335"/>
      <c r="BS658" s="1336"/>
      <c r="BT658" s="1335"/>
      <c r="BU658" s="1337"/>
      <c r="BV658" s="1338"/>
      <c r="BW658" s="1339"/>
      <c r="BX658" s="1339"/>
      <c r="BY658" s="1339"/>
      <c r="BZ658" s="1335"/>
    </row>
    <row r="659" spans="11:78">
      <c r="K659" s="1284"/>
      <c r="L659" s="1284"/>
      <c r="M659" s="1285"/>
      <c r="N659" s="1285"/>
      <c r="O659" s="1284"/>
      <c r="P659" s="1284"/>
      <c r="Q659" s="1283"/>
      <c r="R659" s="1285"/>
      <c r="BP659" s="1335"/>
      <c r="BQ659" s="1335"/>
      <c r="BR659" s="1335"/>
      <c r="BS659" s="1336"/>
      <c r="BT659" s="1335"/>
      <c r="BU659" s="1337"/>
      <c r="BV659" s="1338"/>
      <c r="BW659" s="1339"/>
      <c r="BX659" s="1339"/>
      <c r="BY659" s="1339"/>
      <c r="BZ659" s="1335"/>
    </row>
    <row r="660" spans="11:78">
      <c r="K660" s="1284"/>
      <c r="L660" s="1284"/>
      <c r="M660" s="1285"/>
      <c r="N660" s="1285"/>
      <c r="O660" s="1284"/>
      <c r="P660" s="1284"/>
      <c r="Q660" s="1283"/>
      <c r="R660" s="1285"/>
      <c r="BP660" s="1335"/>
      <c r="BQ660" s="1335"/>
      <c r="BR660" s="1335"/>
      <c r="BS660" s="1336"/>
      <c r="BT660" s="1335"/>
      <c r="BU660" s="1337"/>
      <c r="BV660" s="1338"/>
      <c r="BW660" s="1339"/>
      <c r="BX660" s="1339"/>
      <c r="BY660" s="1339"/>
      <c r="BZ660" s="1335"/>
    </row>
    <row r="661" spans="11:78">
      <c r="K661" s="1284"/>
      <c r="L661" s="1284"/>
      <c r="M661" s="1285"/>
      <c r="N661" s="1285"/>
      <c r="O661" s="1284"/>
      <c r="P661" s="1284"/>
      <c r="Q661" s="1283"/>
      <c r="R661" s="1285"/>
      <c r="BP661" s="1335"/>
      <c r="BQ661" s="1335"/>
      <c r="BR661" s="1335"/>
      <c r="BS661" s="1336"/>
      <c r="BT661" s="1335"/>
      <c r="BU661" s="1337"/>
      <c r="BV661" s="1338"/>
      <c r="BW661" s="1339"/>
      <c r="BX661" s="1339"/>
      <c r="BY661" s="1339"/>
      <c r="BZ661" s="1335"/>
    </row>
    <row r="662" spans="11:78">
      <c r="K662" s="1284"/>
      <c r="L662" s="1284"/>
      <c r="M662" s="1285"/>
      <c r="N662" s="1285"/>
      <c r="O662" s="1284"/>
      <c r="P662" s="1284"/>
      <c r="Q662" s="1283"/>
      <c r="R662" s="1285"/>
      <c r="BP662" s="1335"/>
      <c r="BQ662" s="1335"/>
      <c r="BR662" s="1335"/>
      <c r="BS662" s="1336"/>
      <c r="BT662" s="1335"/>
      <c r="BU662" s="1337"/>
      <c r="BV662" s="1338"/>
      <c r="BW662" s="1339"/>
      <c r="BX662" s="1339"/>
      <c r="BY662" s="1339"/>
      <c r="BZ662" s="1335"/>
    </row>
    <row r="663" spans="11:78">
      <c r="K663" s="1284"/>
      <c r="L663" s="1284"/>
      <c r="M663" s="1285"/>
      <c r="N663" s="1285"/>
      <c r="O663" s="1284"/>
      <c r="P663" s="1284"/>
      <c r="Q663" s="1283"/>
      <c r="R663" s="1285"/>
      <c r="BP663" s="1335"/>
      <c r="BQ663" s="1335"/>
      <c r="BR663" s="1335"/>
      <c r="BS663" s="1336"/>
      <c r="BT663" s="1335"/>
      <c r="BU663" s="1337"/>
      <c r="BV663" s="1338"/>
      <c r="BW663" s="1339"/>
      <c r="BX663" s="1339"/>
      <c r="BY663" s="1339"/>
      <c r="BZ663" s="1335"/>
    </row>
    <row r="664" spans="11:78">
      <c r="K664" s="1284"/>
      <c r="L664" s="1284"/>
      <c r="M664" s="1285"/>
      <c r="N664" s="1285"/>
      <c r="O664" s="1284"/>
      <c r="P664" s="1284"/>
      <c r="Q664" s="1283"/>
      <c r="R664" s="1285"/>
      <c r="BP664" s="1335"/>
      <c r="BQ664" s="1335"/>
      <c r="BR664" s="1335"/>
      <c r="BS664" s="1336"/>
      <c r="BT664" s="1335"/>
      <c r="BU664" s="1337"/>
      <c r="BV664" s="1338"/>
      <c r="BW664" s="1339"/>
      <c r="BX664" s="1339"/>
      <c r="BY664" s="1339"/>
      <c r="BZ664" s="1335"/>
    </row>
    <row r="665" spans="11:78">
      <c r="K665" s="1284"/>
      <c r="L665" s="1284"/>
      <c r="M665" s="1285"/>
      <c r="N665" s="1285"/>
      <c r="O665" s="1284"/>
      <c r="P665" s="1284"/>
      <c r="Q665" s="1283"/>
      <c r="R665" s="1285"/>
      <c r="BP665" s="1335"/>
      <c r="BQ665" s="1335"/>
      <c r="BR665" s="1335"/>
      <c r="BS665" s="1336"/>
      <c r="BT665" s="1335"/>
      <c r="BU665" s="1337"/>
      <c r="BV665" s="1338"/>
      <c r="BW665" s="1339"/>
      <c r="BX665" s="1339"/>
      <c r="BY665" s="1339"/>
      <c r="BZ665" s="1335"/>
    </row>
    <row r="666" spans="11:78">
      <c r="K666" s="1284"/>
      <c r="L666" s="1284"/>
      <c r="M666" s="1285"/>
      <c r="N666" s="1285"/>
      <c r="O666" s="1284"/>
      <c r="P666" s="1284"/>
      <c r="Q666" s="1283"/>
      <c r="R666" s="1285"/>
      <c r="BP666" s="1335"/>
      <c r="BQ666" s="1335"/>
      <c r="BR666" s="1335"/>
      <c r="BS666" s="1336"/>
      <c r="BT666" s="1335"/>
      <c r="BU666" s="1337"/>
      <c r="BV666" s="1338"/>
      <c r="BW666" s="1339"/>
      <c r="BX666" s="1339"/>
      <c r="BY666" s="1339"/>
      <c r="BZ666" s="1335"/>
    </row>
    <row r="667" spans="11:78">
      <c r="K667" s="1284"/>
      <c r="L667" s="1284"/>
      <c r="M667" s="1285"/>
      <c r="N667" s="1285"/>
      <c r="O667" s="1284"/>
      <c r="P667" s="1284"/>
      <c r="Q667" s="1283"/>
      <c r="R667" s="1285"/>
      <c r="BP667" s="1335"/>
      <c r="BQ667" s="1335"/>
      <c r="BR667" s="1335"/>
      <c r="BS667" s="1336"/>
      <c r="BT667" s="1335"/>
      <c r="BU667" s="1337"/>
      <c r="BV667" s="1338"/>
      <c r="BW667" s="1339"/>
      <c r="BX667" s="1339"/>
      <c r="BY667" s="1339"/>
      <c r="BZ667" s="1335"/>
    </row>
    <row r="668" spans="11:78">
      <c r="K668" s="1284"/>
      <c r="L668" s="1284"/>
      <c r="M668" s="1285"/>
      <c r="N668" s="1285"/>
      <c r="O668" s="1284"/>
      <c r="P668" s="1284"/>
      <c r="Q668" s="1283"/>
      <c r="R668" s="1285"/>
      <c r="BP668" s="1335"/>
      <c r="BQ668" s="1335"/>
      <c r="BR668" s="1335"/>
      <c r="BS668" s="1336"/>
      <c r="BT668" s="1335"/>
      <c r="BU668" s="1337"/>
      <c r="BV668" s="1338"/>
      <c r="BW668" s="1339"/>
      <c r="BX668" s="1339"/>
      <c r="BY668" s="1339"/>
      <c r="BZ668" s="1335"/>
    </row>
    <row r="669" spans="11:78">
      <c r="K669" s="1284"/>
      <c r="L669" s="1284"/>
      <c r="M669" s="1285"/>
      <c r="N669" s="1285"/>
      <c r="O669" s="1284"/>
      <c r="P669" s="1284"/>
      <c r="Q669" s="1283"/>
      <c r="R669" s="1285"/>
      <c r="BP669" s="1335"/>
      <c r="BQ669" s="1335"/>
      <c r="BR669" s="1335"/>
      <c r="BS669" s="1336"/>
      <c r="BT669" s="1335"/>
      <c r="BU669" s="1337"/>
      <c r="BV669" s="1338"/>
      <c r="BW669" s="1339"/>
      <c r="BX669" s="1339"/>
      <c r="BY669" s="1339"/>
      <c r="BZ669" s="1335"/>
    </row>
    <row r="670" spans="11:78">
      <c r="K670" s="1284"/>
      <c r="L670" s="1284"/>
      <c r="M670" s="1285"/>
      <c r="N670" s="1285"/>
      <c r="O670" s="1284"/>
      <c r="P670" s="1284"/>
      <c r="Q670" s="1283"/>
      <c r="R670" s="1285"/>
      <c r="BP670" s="1335"/>
      <c r="BQ670" s="1335"/>
      <c r="BR670" s="1335"/>
      <c r="BS670" s="1336"/>
      <c r="BT670" s="1335"/>
      <c r="BU670" s="1337"/>
      <c r="BV670" s="1338"/>
      <c r="BW670" s="1339"/>
      <c r="BX670" s="1339"/>
      <c r="BY670" s="1339"/>
      <c r="BZ670" s="1335"/>
    </row>
    <row r="671" spans="11:78">
      <c r="K671" s="1284"/>
      <c r="L671" s="1284"/>
      <c r="M671" s="1285"/>
      <c r="N671" s="1285"/>
      <c r="O671" s="1284"/>
      <c r="P671" s="1284"/>
      <c r="Q671" s="1283"/>
      <c r="R671" s="1285"/>
      <c r="BP671" s="1335"/>
      <c r="BQ671" s="1335"/>
      <c r="BR671" s="1335"/>
      <c r="BS671" s="1336"/>
      <c r="BT671" s="1335"/>
      <c r="BU671" s="1337"/>
      <c r="BV671" s="1338"/>
      <c r="BW671" s="1339"/>
      <c r="BX671" s="1339"/>
      <c r="BY671" s="1339"/>
      <c r="BZ671" s="1335"/>
    </row>
    <row r="672" spans="11:78">
      <c r="K672" s="1284"/>
      <c r="L672" s="1284"/>
      <c r="M672" s="1285"/>
      <c r="N672" s="1285"/>
      <c r="O672" s="1284"/>
      <c r="P672" s="1284"/>
      <c r="Q672" s="1283"/>
      <c r="R672" s="1285"/>
      <c r="BP672" s="1335"/>
      <c r="BQ672" s="1335"/>
      <c r="BR672" s="1335"/>
      <c r="BS672" s="1336"/>
      <c r="BT672" s="1335"/>
      <c r="BU672" s="1337"/>
      <c r="BV672" s="1338"/>
      <c r="BW672" s="1339"/>
      <c r="BX672" s="1339"/>
      <c r="BY672" s="1339"/>
      <c r="BZ672" s="1335"/>
    </row>
    <row r="673" spans="11:78">
      <c r="K673" s="1284"/>
      <c r="L673" s="1284"/>
      <c r="M673" s="1285"/>
      <c r="N673" s="1285"/>
      <c r="O673" s="1284"/>
      <c r="P673" s="1284"/>
      <c r="Q673" s="1283"/>
      <c r="R673" s="1285"/>
      <c r="BP673" s="1335"/>
      <c r="BQ673" s="1335"/>
      <c r="BR673" s="1335"/>
      <c r="BS673" s="1336"/>
      <c r="BT673" s="1335"/>
      <c r="BU673" s="1337"/>
      <c r="BV673" s="1338"/>
      <c r="BW673" s="1339"/>
      <c r="BX673" s="1339"/>
      <c r="BY673" s="1339"/>
      <c r="BZ673" s="1335"/>
    </row>
    <row r="674" spans="11:78">
      <c r="K674" s="1284"/>
      <c r="L674" s="1284"/>
      <c r="M674" s="1285"/>
      <c r="N674" s="1285"/>
      <c r="O674" s="1284"/>
      <c r="P674" s="1284"/>
      <c r="Q674" s="1283"/>
      <c r="R674" s="1285"/>
      <c r="BP674" s="1335"/>
      <c r="BQ674" s="1335"/>
      <c r="BR674" s="1335"/>
      <c r="BS674" s="1336"/>
      <c r="BT674" s="1335"/>
      <c r="BU674" s="1337"/>
      <c r="BV674" s="1338"/>
      <c r="BW674" s="1339"/>
      <c r="BX674" s="1339"/>
      <c r="BY674" s="1339"/>
      <c r="BZ674" s="1335"/>
    </row>
    <row r="675" spans="11:78">
      <c r="K675" s="1284"/>
      <c r="L675" s="1284"/>
      <c r="M675" s="1285"/>
      <c r="N675" s="1285"/>
      <c r="O675" s="1284"/>
      <c r="P675" s="1284"/>
      <c r="Q675" s="1283"/>
      <c r="R675" s="1285"/>
      <c r="BP675" s="1335"/>
      <c r="BQ675" s="1335"/>
      <c r="BR675" s="1335"/>
      <c r="BS675" s="1336"/>
      <c r="BT675" s="1335"/>
      <c r="BU675" s="1337"/>
      <c r="BV675" s="1338"/>
      <c r="BW675" s="1339"/>
      <c r="BX675" s="1339"/>
      <c r="BY675" s="1339"/>
      <c r="BZ675" s="1335"/>
    </row>
    <row r="676" spans="11:78">
      <c r="K676" s="1284"/>
      <c r="L676" s="1284"/>
      <c r="M676" s="1285"/>
      <c r="N676" s="1285"/>
      <c r="O676" s="1284"/>
      <c r="P676" s="1284"/>
      <c r="Q676" s="1283"/>
      <c r="R676" s="1285"/>
      <c r="BP676" s="1335"/>
      <c r="BQ676" s="1335"/>
      <c r="BR676" s="1335"/>
      <c r="BS676" s="1336"/>
      <c r="BT676" s="1335"/>
      <c r="BU676" s="1337"/>
      <c r="BV676" s="1338"/>
      <c r="BW676" s="1339"/>
      <c r="BX676" s="1339"/>
      <c r="BY676" s="1339"/>
      <c r="BZ676" s="1335"/>
    </row>
    <row r="677" spans="11:78">
      <c r="K677" s="1284"/>
      <c r="L677" s="1284"/>
      <c r="M677" s="1285"/>
      <c r="N677" s="1285"/>
      <c r="O677" s="1284"/>
      <c r="P677" s="1284"/>
      <c r="Q677" s="1283"/>
      <c r="R677" s="1285"/>
      <c r="BP677" s="1335"/>
      <c r="BQ677" s="1335"/>
      <c r="BR677" s="1335"/>
      <c r="BS677" s="1336"/>
      <c r="BT677" s="1335"/>
      <c r="BU677" s="1337"/>
      <c r="BV677" s="1338"/>
      <c r="BW677" s="1339"/>
      <c r="BX677" s="1339"/>
      <c r="BY677" s="1339"/>
      <c r="BZ677" s="1335"/>
    </row>
    <row r="678" spans="11:78">
      <c r="K678" s="1284"/>
      <c r="L678" s="1284"/>
      <c r="M678" s="1285"/>
      <c r="N678" s="1285"/>
      <c r="O678" s="1284"/>
      <c r="P678" s="1284"/>
      <c r="Q678" s="1283"/>
      <c r="R678" s="1285"/>
      <c r="BP678" s="1335"/>
      <c r="BQ678" s="1335"/>
      <c r="BR678" s="1335"/>
      <c r="BS678" s="1336"/>
      <c r="BT678" s="1335"/>
      <c r="BU678" s="1337"/>
      <c r="BV678" s="1338"/>
      <c r="BW678" s="1339"/>
      <c r="BX678" s="1339"/>
      <c r="BY678" s="1339"/>
      <c r="BZ678" s="1335"/>
    </row>
    <row r="679" spans="11:78">
      <c r="K679" s="1284"/>
      <c r="L679" s="1284"/>
      <c r="M679" s="1285"/>
      <c r="N679" s="1285"/>
      <c r="O679" s="1284"/>
      <c r="P679" s="1284"/>
      <c r="Q679" s="1283"/>
      <c r="R679" s="1285"/>
      <c r="BP679" s="1335"/>
      <c r="BQ679" s="1335"/>
      <c r="BR679" s="1335"/>
      <c r="BS679" s="1336"/>
      <c r="BT679" s="1335"/>
      <c r="BU679" s="1337"/>
      <c r="BV679" s="1338"/>
      <c r="BW679" s="1339"/>
      <c r="BX679" s="1339"/>
      <c r="BY679" s="1339"/>
      <c r="BZ679" s="1335"/>
    </row>
    <row r="680" spans="11:78">
      <c r="K680" s="1284"/>
      <c r="L680" s="1284"/>
      <c r="M680" s="1285"/>
      <c r="N680" s="1285"/>
      <c r="O680" s="1284"/>
      <c r="P680" s="1284"/>
      <c r="Q680" s="1283"/>
      <c r="R680" s="1285"/>
      <c r="BP680" s="1335"/>
      <c r="BQ680" s="1335"/>
      <c r="BR680" s="1335"/>
      <c r="BS680" s="1336"/>
      <c r="BT680" s="1335"/>
      <c r="BU680" s="1337"/>
      <c r="BV680" s="1338"/>
      <c r="BW680" s="1339"/>
      <c r="BX680" s="1339"/>
      <c r="BY680" s="1339"/>
      <c r="BZ680" s="1335"/>
    </row>
    <row r="681" spans="11:78">
      <c r="K681" s="1284"/>
      <c r="L681" s="1284"/>
      <c r="M681" s="1285"/>
      <c r="N681" s="1285"/>
      <c r="O681" s="1284"/>
      <c r="P681" s="1284"/>
      <c r="Q681" s="1283"/>
      <c r="R681" s="1285"/>
      <c r="BP681" s="1335"/>
      <c r="BQ681" s="1335"/>
      <c r="BR681" s="1335"/>
      <c r="BS681" s="1336"/>
      <c r="BT681" s="1335"/>
      <c r="BU681" s="1337"/>
      <c r="BV681" s="1338"/>
      <c r="BW681" s="1339"/>
      <c r="BX681" s="1339"/>
      <c r="BY681" s="1339"/>
      <c r="BZ681" s="1335"/>
    </row>
    <row r="682" spans="11:78">
      <c r="K682" s="1284"/>
      <c r="L682" s="1284"/>
      <c r="M682" s="1285"/>
      <c r="N682" s="1285"/>
      <c r="O682" s="1284"/>
      <c r="P682" s="1284"/>
      <c r="Q682" s="1283"/>
      <c r="R682" s="1285"/>
      <c r="BP682" s="1335"/>
      <c r="BQ682" s="1335"/>
      <c r="BR682" s="1335"/>
      <c r="BS682" s="1336"/>
      <c r="BT682" s="1335"/>
      <c r="BU682" s="1337"/>
      <c r="BV682" s="1338"/>
      <c r="BW682" s="1339"/>
      <c r="BX682" s="1339"/>
      <c r="BY682" s="1339"/>
      <c r="BZ682" s="1335"/>
    </row>
    <row r="683" spans="11:78">
      <c r="K683" s="1284"/>
      <c r="L683" s="1284"/>
      <c r="M683" s="1285"/>
      <c r="N683" s="1285"/>
      <c r="O683" s="1284"/>
      <c r="P683" s="1284"/>
      <c r="Q683" s="1283"/>
      <c r="R683" s="1285"/>
      <c r="BP683" s="1335"/>
      <c r="BQ683" s="1335"/>
      <c r="BR683" s="1335"/>
      <c r="BS683" s="1336"/>
      <c r="BT683" s="1335"/>
      <c r="BU683" s="1337"/>
      <c r="BV683" s="1338"/>
      <c r="BW683" s="1339"/>
      <c r="BX683" s="1339"/>
      <c r="BY683" s="1339"/>
      <c r="BZ683" s="1335"/>
    </row>
    <row r="684" spans="11:78">
      <c r="K684" s="1284"/>
      <c r="L684" s="1284"/>
      <c r="M684" s="1285"/>
      <c r="N684" s="1285"/>
      <c r="O684" s="1284"/>
      <c r="P684" s="1284"/>
      <c r="Q684" s="1283"/>
      <c r="R684" s="1285"/>
      <c r="BP684" s="1335"/>
      <c r="BQ684" s="1335"/>
      <c r="BR684" s="1335"/>
      <c r="BS684" s="1336"/>
      <c r="BT684" s="1335"/>
      <c r="BU684" s="1337"/>
      <c r="BV684" s="1338"/>
      <c r="BW684" s="1339"/>
      <c r="BX684" s="1339"/>
      <c r="BY684" s="1339"/>
      <c r="BZ684" s="1335"/>
    </row>
    <row r="685" spans="11:78">
      <c r="K685" s="1284"/>
      <c r="L685" s="1284"/>
      <c r="M685" s="1285"/>
      <c r="N685" s="1285"/>
      <c r="O685" s="1284"/>
      <c r="P685" s="1284"/>
      <c r="Q685" s="1283"/>
      <c r="R685" s="1285"/>
      <c r="BP685" s="1335"/>
      <c r="BQ685" s="1335"/>
      <c r="BR685" s="1335"/>
      <c r="BS685" s="1336"/>
      <c r="BT685" s="1335"/>
      <c r="BU685" s="1337"/>
      <c r="BV685" s="1338"/>
      <c r="BW685" s="1339"/>
      <c r="BX685" s="1339"/>
      <c r="BY685" s="1339"/>
      <c r="BZ685" s="1335"/>
    </row>
    <row r="686" spans="11:78">
      <c r="K686" s="1284"/>
      <c r="L686" s="1284"/>
      <c r="M686" s="1285"/>
      <c r="N686" s="1285"/>
      <c r="O686" s="1284"/>
      <c r="P686" s="1284"/>
      <c r="Q686" s="1283"/>
      <c r="R686" s="1285"/>
      <c r="BP686" s="1335"/>
      <c r="BQ686" s="1335"/>
      <c r="BR686" s="1335"/>
      <c r="BS686" s="1336"/>
      <c r="BT686" s="1335"/>
      <c r="BU686" s="1337"/>
      <c r="BV686" s="1338"/>
      <c r="BW686" s="1339"/>
      <c r="BX686" s="1339"/>
      <c r="BY686" s="1339"/>
      <c r="BZ686" s="1335"/>
    </row>
    <row r="687" spans="11:78">
      <c r="K687" s="1284"/>
      <c r="L687" s="1284"/>
      <c r="M687" s="1285"/>
      <c r="N687" s="1285"/>
      <c r="O687" s="1284"/>
      <c r="P687" s="1284"/>
      <c r="Q687" s="1283"/>
      <c r="R687" s="1285"/>
      <c r="BP687" s="1335"/>
      <c r="BQ687" s="1335"/>
      <c r="BR687" s="1335"/>
      <c r="BS687" s="1336"/>
      <c r="BT687" s="1335"/>
      <c r="BU687" s="1337"/>
      <c r="BV687" s="1338"/>
      <c r="BW687" s="1339"/>
      <c r="BX687" s="1339"/>
      <c r="BY687" s="1339"/>
      <c r="BZ687" s="1335"/>
    </row>
    <row r="688" spans="11:78">
      <c r="K688" s="1284"/>
      <c r="L688" s="1284"/>
      <c r="M688" s="1285"/>
      <c r="N688" s="1285"/>
      <c r="O688" s="1284"/>
      <c r="P688" s="1284"/>
      <c r="Q688" s="1283"/>
      <c r="R688" s="1285"/>
      <c r="BP688" s="1335"/>
      <c r="BQ688" s="1335"/>
      <c r="BR688" s="1335"/>
      <c r="BS688" s="1336"/>
      <c r="BT688" s="1335"/>
      <c r="BU688" s="1337"/>
      <c r="BV688" s="1338"/>
      <c r="BW688" s="1339"/>
      <c r="BX688" s="1339"/>
      <c r="BY688" s="1339"/>
      <c r="BZ688" s="1335"/>
    </row>
    <row r="689" spans="11:78">
      <c r="K689" s="1284"/>
      <c r="L689" s="1284"/>
      <c r="M689" s="1285"/>
      <c r="N689" s="1285"/>
      <c r="O689" s="1284"/>
      <c r="P689" s="1284"/>
      <c r="Q689" s="1283"/>
      <c r="R689" s="1285"/>
      <c r="BP689" s="1335"/>
      <c r="BQ689" s="1335"/>
      <c r="BR689" s="1335"/>
      <c r="BS689" s="1336"/>
      <c r="BT689" s="1335"/>
      <c r="BU689" s="1337"/>
      <c r="BV689" s="1338"/>
      <c r="BW689" s="1339"/>
      <c r="BX689" s="1339"/>
      <c r="BY689" s="1339"/>
      <c r="BZ689" s="1335"/>
    </row>
    <row r="690" spans="11:78">
      <c r="K690" s="1284"/>
      <c r="L690" s="1284"/>
      <c r="M690" s="1285"/>
      <c r="N690" s="1285"/>
      <c r="O690" s="1284"/>
      <c r="P690" s="1284"/>
      <c r="Q690" s="1283"/>
      <c r="R690" s="1285"/>
      <c r="BP690" s="1335"/>
      <c r="BQ690" s="1335"/>
      <c r="BR690" s="1335"/>
      <c r="BS690" s="1336"/>
      <c r="BT690" s="1335"/>
      <c r="BU690" s="1337"/>
      <c r="BV690" s="1338"/>
      <c r="BW690" s="1339"/>
      <c r="BX690" s="1339"/>
      <c r="BY690" s="1339"/>
      <c r="BZ690" s="1335"/>
    </row>
    <row r="691" spans="11:78">
      <c r="K691" s="1284"/>
      <c r="L691" s="1284"/>
      <c r="M691" s="1285"/>
      <c r="N691" s="1285"/>
      <c r="O691" s="1284"/>
      <c r="P691" s="1284"/>
      <c r="Q691" s="1283"/>
      <c r="R691" s="1285"/>
      <c r="BP691" s="1335"/>
      <c r="BQ691" s="1335"/>
      <c r="BR691" s="1335"/>
      <c r="BS691" s="1336"/>
      <c r="BT691" s="1335"/>
      <c r="BU691" s="1337"/>
      <c r="BV691" s="1338"/>
      <c r="BW691" s="1339"/>
      <c r="BX691" s="1339"/>
      <c r="BY691" s="1339"/>
      <c r="BZ691" s="1335"/>
    </row>
    <row r="692" spans="11:78">
      <c r="K692" s="1284"/>
      <c r="L692" s="1284"/>
      <c r="M692" s="1285"/>
      <c r="N692" s="1285"/>
      <c r="O692" s="1284"/>
      <c r="P692" s="1284"/>
      <c r="Q692" s="1283"/>
      <c r="R692" s="1285"/>
      <c r="BP692" s="1335"/>
      <c r="BQ692" s="1335"/>
      <c r="BR692" s="1335"/>
      <c r="BS692" s="1336"/>
      <c r="BT692" s="1335"/>
      <c r="BU692" s="1337"/>
      <c r="BV692" s="1338"/>
      <c r="BW692" s="1339"/>
      <c r="BX692" s="1339"/>
      <c r="BY692" s="1339"/>
      <c r="BZ692" s="1335"/>
    </row>
    <row r="693" spans="11:78">
      <c r="K693" s="1284"/>
      <c r="L693" s="1284"/>
      <c r="M693" s="1285"/>
      <c r="N693" s="1285"/>
      <c r="O693" s="1284"/>
      <c r="P693" s="1284"/>
      <c r="Q693" s="1283"/>
      <c r="R693" s="1285"/>
      <c r="BP693" s="1335"/>
      <c r="BQ693" s="1335"/>
      <c r="BR693" s="1335"/>
      <c r="BS693" s="1336"/>
      <c r="BT693" s="1335"/>
      <c r="BU693" s="1337"/>
      <c r="BV693" s="1338"/>
      <c r="BW693" s="1339"/>
      <c r="BX693" s="1339"/>
      <c r="BY693" s="1339"/>
      <c r="BZ693" s="1335"/>
    </row>
    <row r="694" spans="11:78">
      <c r="K694" s="1284"/>
      <c r="L694" s="1284"/>
      <c r="M694" s="1285"/>
      <c r="N694" s="1285"/>
      <c r="O694" s="1284"/>
      <c r="P694" s="1284"/>
      <c r="Q694" s="1283"/>
      <c r="R694" s="1285"/>
      <c r="BP694" s="1335"/>
      <c r="BQ694" s="1335"/>
      <c r="BR694" s="1335"/>
      <c r="BS694" s="1336"/>
      <c r="BT694" s="1335"/>
      <c r="BU694" s="1337"/>
      <c r="BV694" s="1338"/>
      <c r="BW694" s="1339"/>
      <c r="BX694" s="1339"/>
      <c r="BY694" s="1339"/>
      <c r="BZ694" s="1335"/>
    </row>
    <row r="695" spans="11:78">
      <c r="K695" s="1284"/>
      <c r="L695" s="1284"/>
      <c r="M695" s="1285"/>
      <c r="N695" s="1285"/>
      <c r="O695" s="1284"/>
      <c r="P695" s="1284"/>
      <c r="Q695" s="1283"/>
      <c r="R695" s="1285"/>
      <c r="BP695" s="1335"/>
      <c r="BQ695" s="1335"/>
      <c r="BR695" s="1335"/>
      <c r="BS695" s="1336"/>
      <c r="BT695" s="1335"/>
      <c r="BU695" s="1337"/>
      <c r="BV695" s="1338"/>
      <c r="BW695" s="1339"/>
      <c r="BX695" s="1339"/>
      <c r="BY695" s="1339"/>
      <c r="BZ695" s="1335"/>
    </row>
    <row r="696" spans="11:78">
      <c r="K696" s="1284"/>
      <c r="L696" s="1284"/>
      <c r="M696" s="1285"/>
      <c r="N696" s="1285"/>
      <c r="O696" s="1284"/>
      <c r="P696" s="1284"/>
      <c r="Q696" s="1283"/>
      <c r="R696" s="1285"/>
      <c r="BP696" s="1335"/>
      <c r="BQ696" s="1335"/>
      <c r="BR696" s="1335"/>
      <c r="BS696" s="1336"/>
      <c r="BT696" s="1335"/>
      <c r="BU696" s="1337"/>
      <c r="BV696" s="1338"/>
      <c r="BW696" s="1339"/>
      <c r="BX696" s="1339"/>
      <c r="BY696" s="1339"/>
      <c r="BZ696" s="1335"/>
    </row>
    <row r="697" spans="11:78">
      <c r="K697" s="1284"/>
      <c r="L697" s="1284"/>
      <c r="M697" s="1285"/>
      <c r="N697" s="1285"/>
      <c r="O697" s="1284"/>
      <c r="P697" s="1284"/>
      <c r="Q697" s="1283"/>
      <c r="R697" s="1285"/>
      <c r="BP697" s="1335"/>
      <c r="BQ697" s="1335"/>
      <c r="BR697" s="1335"/>
      <c r="BS697" s="1336"/>
      <c r="BT697" s="1335"/>
      <c r="BU697" s="1337"/>
      <c r="BV697" s="1338"/>
      <c r="BW697" s="1339"/>
      <c r="BX697" s="1339"/>
      <c r="BY697" s="1339"/>
      <c r="BZ697" s="1335"/>
    </row>
    <row r="698" spans="11:78">
      <c r="K698" s="1284"/>
      <c r="L698" s="1284"/>
      <c r="M698" s="1285"/>
      <c r="N698" s="1285"/>
      <c r="O698" s="1284"/>
      <c r="P698" s="1284"/>
      <c r="Q698" s="1283"/>
      <c r="R698" s="1285"/>
      <c r="BP698" s="1335"/>
      <c r="BQ698" s="1335"/>
      <c r="BR698" s="1335"/>
      <c r="BS698" s="1336"/>
      <c r="BT698" s="1335"/>
      <c r="BU698" s="1337"/>
      <c r="BV698" s="1338"/>
      <c r="BW698" s="1339"/>
      <c r="BX698" s="1339"/>
      <c r="BY698" s="1339"/>
      <c r="BZ698" s="1335"/>
    </row>
    <row r="699" spans="11:78">
      <c r="K699" s="1284"/>
      <c r="L699" s="1284"/>
      <c r="M699" s="1285"/>
      <c r="N699" s="1285"/>
      <c r="O699" s="1284"/>
      <c r="P699" s="1284"/>
      <c r="Q699" s="1283"/>
      <c r="R699" s="1285"/>
      <c r="BP699" s="1335"/>
      <c r="BQ699" s="1335"/>
      <c r="BR699" s="1335"/>
      <c r="BS699" s="1336"/>
      <c r="BT699" s="1335"/>
      <c r="BU699" s="1337"/>
      <c r="BV699" s="1338"/>
      <c r="BW699" s="1339"/>
      <c r="BX699" s="1339"/>
      <c r="BY699" s="1339"/>
      <c r="BZ699" s="1335"/>
    </row>
    <row r="700" spans="11:78">
      <c r="K700" s="1284"/>
      <c r="L700" s="1284"/>
      <c r="M700" s="1285"/>
      <c r="N700" s="1285"/>
      <c r="O700" s="1284"/>
      <c r="P700" s="1284"/>
      <c r="Q700" s="1283"/>
      <c r="R700" s="1285"/>
      <c r="BP700" s="1335"/>
      <c r="BQ700" s="1335"/>
      <c r="BR700" s="1335"/>
      <c r="BS700" s="1336"/>
      <c r="BT700" s="1335"/>
      <c r="BU700" s="1337"/>
      <c r="BV700" s="1338"/>
      <c r="BW700" s="1339"/>
      <c r="BX700" s="1339"/>
      <c r="BY700" s="1339"/>
      <c r="BZ700" s="1335"/>
    </row>
    <row r="701" spans="11:78">
      <c r="K701" s="1284"/>
      <c r="L701" s="1284"/>
      <c r="M701" s="1285"/>
      <c r="N701" s="1285"/>
      <c r="O701" s="1284"/>
      <c r="P701" s="1284"/>
      <c r="Q701" s="1283"/>
      <c r="R701" s="1285"/>
      <c r="BP701" s="1335"/>
      <c r="BQ701" s="1335"/>
      <c r="BR701" s="1335"/>
      <c r="BS701" s="1336"/>
      <c r="BT701" s="1335"/>
      <c r="BU701" s="1337"/>
      <c r="BV701" s="1338"/>
      <c r="BW701" s="1339"/>
      <c r="BX701" s="1339"/>
      <c r="BY701" s="1339"/>
      <c r="BZ701" s="1335"/>
    </row>
    <row r="702" spans="11:78">
      <c r="K702" s="1284"/>
      <c r="L702" s="1284"/>
      <c r="M702" s="1285"/>
      <c r="N702" s="1285"/>
      <c r="O702" s="1284"/>
      <c r="P702" s="1284"/>
      <c r="Q702" s="1283"/>
      <c r="R702" s="1285"/>
      <c r="BP702" s="1335"/>
      <c r="BQ702" s="1335"/>
      <c r="BR702" s="1335"/>
      <c r="BS702" s="1336"/>
      <c r="BT702" s="1335"/>
      <c r="BU702" s="1337"/>
      <c r="BV702" s="1338"/>
      <c r="BW702" s="1339"/>
      <c r="BX702" s="1339"/>
      <c r="BY702" s="1339"/>
      <c r="BZ702" s="1335"/>
    </row>
    <row r="703" spans="11:78">
      <c r="K703" s="1284"/>
      <c r="L703" s="1284"/>
      <c r="M703" s="1285"/>
      <c r="N703" s="1285"/>
      <c r="O703" s="1284"/>
      <c r="P703" s="1284"/>
      <c r="Q703" s="1283"/>
      <c r="R703" s="1285"/>
      <c r="BP703" s="1335"/>
      <c r="BQ703" s="1335"/>
      <c r="BR703" s="1335"/>
      <c r="BS703" s="1336"/>
      <c r="BT703" s="1335"/>
      <c r="BU703" s="1337"/>
      <c r="BV703" s="1338"/>
      <c r="BW703" s="1339"/>
      <c r="BX703" s="1339"/>
      <c r="BY703" s="1339"/>
      <c r="BZ703" s="1335"/>
    </row>
    <row r="704" spans="11:78">
      <c r="K704" s="1284"/>
      <c r="L704" s="1284"/>
      <c r="M704" s="1285"/>
      <c r="N704" s="1285"/>
      <c r="O704" s="1284"/>
      <c r="P704" s="1284"/>
      <c r="Q704" s="1283"/>
      <c r="R704" s="1285"/>
      <c r="BP704" s="1335"/>
      <c r="BQ704" s="1335"/>
      <c r="BR704" s="1335"/>
      <c r="BS704" s="1336"/>
      <c r="BT704" s="1335"/>
      <c r="BU704" s="1337"/>
      <c r="BV704" s="1338"/>
      <c r="BW704" s="1339"/>
      <c r="BX704" s="1339"/>
      <c r="BY704" s="1339"/>
      <c r="BZ704" s="1335"/>
    </row>
  </sheetData>
  <mergeCells count="36">
    <mergeCell ref="O41:O42"/>
    <mergeCell ref="P41:P42"/>
    <mergeCell ref="Q41:Q42"/>
    <mergeCell ref="R41:R42"/>
    <mergeCell ref="S41:S42"/>
    <mergeCell ref="O34:O35"/>
    <mergeCell ref="P34:P35"/>
    <mergeCell ref="Q34:Q35"/>
    <mergeCell ref="R34:R35"/>
    <mergeCell ref="S34:S35"/>
    <mergeCell ref="B173:F173"/>
    <mergeCell ref="A133:F133"/>
    <mergeCell ref="BN154:BN155"/>
    <mergeCell ref="BO154:BO155"/>
    <mergeCell ref="BP154:BP155"/>
    <mergeCell ref="BS154:BS155"/>
    <mergeCell ref="BT154:BT155"/>
    <mergeCell ref="BU154:BU155"/>
    <mergeCell ref="B171:F171"/>
    <mergeCell ref="B172:F172"/>
    <mergeCell ref="BQ154:BQ155"/>
    <mergeCell ref="BR154:BR155"/>
    <mergeCell ref="B174:F174"/>
    <mergeCell ref="B175:F175"/>
    <mergeCell ref="B176:F176"/>
    <mergeCell ref="H178:U178"/>
    <mergeCell ref="H179:H180"/>
    <mergeCell ref="I179:L179"/>
    <mergeCell ref="M179:P179"/>
    <mergeCell ref="Q179:U179"/>
    <mergeCell ref="T180:U180"/>
    <mergeCell ref="T181:U181"/>
    <mergeCell ref="T182:U182"/>
    <mergeCell ref="T183:U183"/>
    <mergeCell ref="T184:U184"/>
    <mergeCell ref="T185:U185"/>
  </mergeCells>
  <conditionalFormatting sqref="K181:L184 O181:P184 S181:U184 L185 P185 T185:U185">
    <cfRule type="cellIs" dxfId="110" priority="1" operator="equal">
      <formula>0</formula>
    </cfRule>
    <cfRule type="cellIs" dxfId="109" priority="2" operator="lessThan">
      <formula>0</formula>
    </cfRule>
    <cfRule type="cellIs" dxfId="108" priority="4" operator="greaterThan">
      <formula>0</formula>
    </cfRule>
  </conditionalFormatting>
  <conditionalFormatting sqref="BU2">
    <cfRule type="cellIs" dxfId="107" priority="17" operator="equal">
      <formula>$BN$2</formula>
    </cfRule>
  </conditionalFormatting>
  <conditionalFormatting sqref="BU2:BU125 BU127:BU154 BU156:BU168">
    <cfRule type="cellIs" dxfId="106" priority="19" stopIfTrue="1" operator="equal">
      <formula>$BN$106</formula>
    </cfRule>
    <cfRule type="cellIs" dxfId="105" priority="20" stopIfTrue="1" operator="lessThan">
      <formula>BN2</formula>
    </cfRule>
    <cfRule type="cellIs" dxfId="104" priority="21" stopIfTrue="1" operator="greaterThan">
      <formula>BN2</formula>
    </cfRule>
  </conditionalFormatting>
  <conditionalFormatting sqref="BU9">
    <cfRule type="cellIs" dxfId="103" priority="8" stopIfTrue="1" operator="equal">
      <formula>$BN$108</formula>
    </cfRule>
    <cfRule type="cellIs" dxfId="102" priority="9" stopIfTrue="1" operator="lessThan">
      <formula>BN9</formula>
    </cfRule>
    <cfRule type="cellIs" dxfId="101" priority="10" stopIfTrue="1" operator="greaterThan">
      <formula>BN9</formula>
    </cfRule>
  </conditionalFormatting>
  <conditionalFormatting sqref="BU13">
    <cfRule type="cellIs" dxfId="100" priority="16" operator="equal">
      <formula>0</formula>
    </cfRule>
  </conditionalFormatting>
  <conditionalFormatting sqref="BU33">
    <cfRule type="cellIs" dxfId="99" priority="5" stopIfTrue="1" operator="equal">
      <formula>$BN$105</formula>
    </cfRule>
    <cfRule type="cellIs" dxfId="98" priority="6" stopIfTrue="1" operator="lessThan">
      <formula>BN33</formula>
    </cfRule>
    <cfRule type="cellIs" dxfId="97" priority="7" stopIfTrue="1" operator="greaterThan">
      <formula>BN33</formula>
    </cfRule>
  </conditionalFormatting>
  <conditionalFormatting sqref="BU37">
    <cfRule type="cellIs" dxfId="96" priority="11" operator="lessThan">
      <formula>1140</formula>
    </cfRule>
    <cfRule type="cellIs" dxfId="95" priority="12" operator="greaterThan">
      <formula>1140</formula>
    </cfRule>
  </conditionalFormatting>
  <conditionalFormatting sqref="BU43">
    <cfRule type="cellIs" dxfId="94" priority="15" operator="equal">
      <formula>0</formula>
    </cfRule>
  </conditionalFormatting>
  <conditionalFormatting sqref="BU69">
    <cfRule type="cellIs" dxfId="93" priority="14" operator="equal">
      <formula>0</formula>
    </cfRule>
  </conditionalFormatting>
  <conditionalFormatting sqref="BU87:BU88 BU93:BU94 BU120 BU127:BU154 BU156:BU168">
    <cfRule type="cellIs" dxfId="92" priority="18" operator="equal">
      <formula>0</formula>
    </cfRule>
  </conditionalFormatting>
  <conditionalFormatting sqref="BU99:BU105">
    <cfRule type="cellIs" dxfId="91" priority="13" operator="equal">
      <formula>0</formula>
    </cfRule>
  </conditionalFormatting>
  <hyperlinks>
    <hyperlink ref="AH106" r:id="rId1" display="mailto:paris.hardwick@education.vic.gov.au" xr:uid="{32716ED1-899F-4039-948C-FFB60E758BA4}"/>
    <hyperlink ref="AH44" r:id="rId2" xr:uid="{9BEED1DA-D29E-43D1-87EF-70AAC28258D3}"/>
    <hyperlink ref="AH19" r:id="rId3" xr:uid="{3198F0FB-CDED-4162-8A9A-EBBF56445ED4}"/>
    <hyperlink ref="AH11" r:id="rId4" xr:uid="{886A6323-596F-4206-9834-0296A4F3EA59}"/>
    <hyperlink ref="AH55" r:id="rId5" xr:uid="{81ACC8B1-9E2A-4C8A-8365-8771FDF26AF9}"/>
    <hyperlink ref="AH72" r:id="rId6" xr:uid="{03319C50-E7E4-46BB-8649-36DC4275AFD7}"/>
    <hyperlink ref="AK2" r:id="rId7" xr:uid="{61CDF668-65EA-4FBC-97BF-55BD5C8CD531}"/>
    <hyperlink ref="AK5" r:id="rId8" display="https://fittodrivefoundationinc.sharepoint.com/Shared%20Documents/Forms/AllItems.aspx?ct=1676261295131&amp;or=Teams%2DHL&amp;ga=1&amp;id=%2FShared%20Documents%2FPrograms%20%28PRO%29%2FF2D%20Workshop%202023%20%28F2D%29%2FF2D%20Program%20Logistics%2FBirchip%20P%2D12%20School%2F2023&amp;viewid=0c2d3ac4%2D21da%2D4b69%2Dac1e%2Da76daa39fc1f" xr:uid="{3A32C6CE-D385-4BA5-924F-7E99021C4E13}"/>
    <hyperlink ref="AK4" r:id="rId9" display="https://fittodrivefoundationinc.sharepoint.com/Shared%20Documents/Forms/AllItems.aspx?ct=1676261295131&amp;or=Teams%2DHL&amp;ga=1&amp;id=%2FShared%20Documents%2FPrograms%20%28PRO%29%2FF2D%20Workshop%202023%20%28F2D%29%2FF2D%20Program%20Logistics%2FDonald%20High%20School%2F2023&amp;viewid=0c2d3ac4%2D21da%2D4b69%2Dac1e%2Da76daa39fc1f" xr:uid="{9C10DCBA-72E0-4C4C-852E-F518E5A8307F}"/>
    <hyperlink ref="AK3" r:id="rId10" display="https://fittodrivefoundationinc.sharepoint.com/Shared%20Documents/Forms/AllItems.aspx?ct=1676261295131&amp;or=Teams%2DHL&amp;ga=1&amp;id=%2FShared%20Documents%2FPrograms%20%28PRO%29%2FF2D%20Workshop%202023%20%28F2D%29%2FF2D%20Program%20Logistics%2FKangan%20Institute%20Broadmeadows%2F2023&amp;viewid=0c2d3ac4%2D21da%2D4b69%2Dac1e%2Da76daa39fc1f" xr:uid="{0407B090-3A27-4129-9741-D2715A3037C6}"/>
    <hyperlink ref="AX3" r:id="rId11" xr:uid="{568A9980-9382-4E01-8DB2-43F5973F0355}"/>
    <hyperlink ref="AH24" r:id="rId12" xr:uid="{838A546B-737F-48DC-9792-C8051CB4E2CD}"/>
    <hyperlink ref="AK17" r:id="rId13" xr:uid="{016205FE-14E7-4CE4-8158-A675F782D20A}"/>
    <hyperlink ref="AH17" r:id="rId14" xr:uid="{5898AEE4-7301-4A61-ACC1-1203A93094FE}"/>
    <hyperlink ref="AK112" r:id="rId15" xr:uid="{1D9D0995-C400-48DE-A428-B8DE2038468C}"/>
    <hyperlink ref="AH112" r:id="rId16" xr:uid="{54A50F61-6392-41A2-A0AB-C37EE8E553E3}"/>
    <hyperlink ref="AK7" r:id="rId17" xr:uid="{05C2B4D7-3C96-42F0-85B6-740C9ABA5581}"/>
    <hyperlink ref="AH87" r:id="rId18" xr:uid="{446640DC-7C36-4190-B325-6ECEB5B1A9D4}"/>
    <hyperlink ref="AH2" r:id="rId19" xr:uid="{2EA83002-44E2-40A4-8163-3480580E695A}"/>
    <hyperlink ref="AH51" r:id="rId20" xr:uid="{A0ADF168-92EA-4794-8AE2-988712F8532D}"/>
    <hyperlink ref="AK6" r:id="rId21" xr:uid="{FB416854-0ADF-4F2A-B219-2865D8820572}"/>
    <hyperlink ref="AK11" r:id="rId22" display="https://fittodrivefoundationinc.sharepoint.com/Shared%20Documents/Forms/AllItems.aspx?id=%2FShared%20Documents%2FPrograms%20%28PRO%29%2FF2D%20Workshop%202023%20%28F2D%29%2FF2D%20Program%20Logistics%2FMcClelland%20College%2F2023&amp;viewid=0c2d3ac4%2D21da%2D4b69%2Dac1e%2Da76daa39fc1f" xr:uid="{A50BB587-7EEE-4737-B035-90027518BB1E}"/>
    <hyperlink ref="AK8" r:id="rId23" xr:uid="{443ACCA8-4394-42AB-96D6-3C9B5BDFA163}"/>
    <hyperlink ref="AK9" r:id="rId24" xr:uid="{11C593AB-9ED6-4B65-A58E-AFD2D20CE186}"/>
    <hyperlink ref="AK14" r:id="rId25" xr:uid="{B7D68135-8AAF-4FC9-90F6-EF9F49C18EF0}"/>
    <hyperlink ref="AH22" r:id="rId26" xr:uid="{3810C88F-5670-46E7-83C9-8DA630232948}"/>
    <hyperlink ref="AK10" r:id="rId27" xr:uid="{3044CFCF-3510-47B6-A261-3B9886041101}"/>
    <hyperlink ref="AH18" r:id="rId28" xr:uid="{134C3A87-EE44-4622-BCB7-8E162C9CD0CD}"/>
    <hyperlink ref="AK18" r:id="rId29" xr:uid="{33FC3523-A79F-4F65-8E0A-447EE513A5D0}"/>
    <hyperlink ref="AH10" r:id="rId30" xr:uid="{697B01B1-1480-4E3A-8CB2-74179C853CCA}"/>
    <hyperlink ref="AH9" r:id="rId31" xr:uid="{4E2E4778-FCA3-476D-9734-1B30FAC4ACAA}"/>
    <hyperlink ref="AK12" r:id="rId32" xr:uid="{40826656-5976-437D-8A3C-9689E9B85E52}"/>
    <hyperlink ref="AK16" r:id="rId33" xr:uid="{9A20C05E-294E-414C-949A-11E2DE4053D9}"/>
    <hyperlink ref="AH40" r:id="rId34" xr:uid="{324BA82C-F172-4AC7-9ACE-12DECCBB296A}"/>
    <hyperlink ref="AK40" r:id="rId35" display="https://fittodrivefoundationinc.sharepoint.com/Shared%20Documents/Forms/AllItems.aspx?ct=1676261295131&amp;or=Teams%2DHL&amp;ga=1&amp;id=%2FShared%20Documents%2FPrograms%20%28PRO%29%2FF2D%20Workshop%202023%20%28F2D%29%2FF2D%20Program%20Logistics%2FMcClelland%20College%2F2023%2FYear%2011s&amp;viewid=0c2d3ac4%2D21da%2D4b69%2Dac1e%2Da76daa39fc1f" xr:uid="{94460EBA-D76A-4519-878A-5F1DA347E3DF}"/>
    <hyperlink ref="AH59" r:id="rId36" xr:uid="{A7CB9D11-50E8-456A-88D3-BC8AF28C5B46}"/>
    <hyperlink ref="AH16" r:id="rId37" xr:uid="{4374FDA0-F392-495C-A0A0-BD09991D40F9}"/>
    <hyperlink ref="AK15" r:id="rId38" display="https://fittodrivefoundationinc.sharepoint.com/Shared%20Documents/Forms/AllItems.aspx?ct=1676261295131&amp;or=Teams%2DHL&amp;ga=1&amp;id=%2FShared%20Documents%2FPrograms%20%28PRO%29%2FF2D%20Workshop%202023%20%28F2D%29%2FF2D%20Program%20Logistics%2FCasterton%20Secondary%20College%2F2023&amp;viewid=0c2d3ac4%2D21da%2D4b69%2Dac1e%2Da76daa39fc1f" xr:uid="{2FBF728B-D015-4258-88F0-5589B7D729BF}"/>
    <hyperlink ref="AK26" r:id="rId39" xr:uid="{05B70A16-A825-4400-AA35-B42C95931BED}"/>
    <hyperlink ref="AK22" r:id="rId40" display="https://fittodrivefoundationinc.sharepoint.com/Shared%20Documents/Forms/AllItems.aspx?ct=1676261295131&amp;or=Teams%2DHL&amp;ga=1&amp;id=%2FShared%20Documents%2FPrograms%20%28PRO%29%2FF2D%20Workshop%202023%20%28F2D%29%2FF2D%20Program%20Logistics%2FBerwick%20Grammar%20School%2F2023&amp;viewid=0c2d3ac4%2D21da%2D4b69%2Dac1e%2Da76daa39fc1f" xr:uid="{FF19D43C-BA56-4293-B5B9-59F52B8EDE81}"/>
    <hyperlink ref="AK24" r:id="rId41" display="https://fittodrivefoundationinc.sharepoint.com/Shared%20Documents/Forms/AllItems.aspx?ct=1676261295131&amp;or=Teams%2DHL&amp;ga=1&amp;id=%2FShared%20Documents%2FPrograms%20%28PRO%29%2FF2D%20Workshop%202023%20%28F2D%29%2FF2D%20Program%20Logistics%2FKillester%20College%2F2023&amp;viewid=0c2d3ac4%2D21da%2D4b69%2Dac1e%2Da76daa39fc1f" xr:uid="{F18A57A5-E898-4D80-8D90-BAD6556C0B29}"/>
    <hyperlink ref="AK20" r:id="rId42" display="https://fittodrivefoundationinc.sharepoint.com/Shared%20Documents/Forms/AllItems.aspx?id=%2FShared%20Documents%2FPrograms%20%28PRO%29%2FF2D%20Workshop%202023%20%28F2D%29%2FF2D%20Program%20Logistics%2FSt%2E%20Arnaud%20Secondary%20College%2F2023&amp;viewid=0c2d3ac4%2D21da%2D4b69%2Dac1e%2Da76daa39fc1f" xr:uid="{63166C4B-D64B-4D1B-9B51-238B53BBA1A2}"/>
    <hyperlink ref="AK21" r:id="rId43" display="https://fittodrivefoundationinc.sharepoint.com/Shared%20Documents/Forms/AllItems.aspx?id=%2FShared%20Documents%2FPrograms%20%28PRO%29%2FF2D%20Workshop%202023%20%28F2D%29%2FF2D%20Program%20Logistics%2FStawell%20Secondary%20College%2F2023&amp;viewid=0c2d3ac4%2D21da%2D4b69%2Dac1e%2Da76daa39fc1f" xr:uid="{6EA2CED8-28DA-41EF-8AD0-AF6473396E3B}"/>
    <hyperlink ref="AK19" r:id="rId44" display="https://fittodrivefoundationinc.sharepoint.com/Shared%20Documents/Forms/AllItems.aspx?ct=1676261295131&amp;or=Teams%2DHL&amp;ga=1&amp;id=%2FShared%20Documents%2FPrograms%20%28PRO%29%2FF2D%20Workshop%202023%20%28F2D%29%2FF2D%20Program%20Logistics%2FFlinders%20Christian%20Community%20College%20Tyabb%20Campus%2F2023&amp;viewid=0c2d3ac4%2D21da%2D4b69%2Dac1e%2Da76daa39fc1f" xr:uid="{13C0333E-ACE7-480B-B234-CFEA687B735B}"/>
    <hyperlink ref="AK25" r:id="rId45" display="https://fittodrivefoundationinc.sharepoint.com/Shared%20Documents/Forms/AllItems.aspx?id=%2FShared%20Documents%2FPrograms%20%28PRO%29%2FF2D%20Workshop%202023%20%28F2D%29%2FF2D%20Program%20Logistics%2FBalcombe%20Grammar%20School%2F2023&amp;viewid=0c2d3ac4%2D21da%2D4b69%2Dac1e%2Da76daa39fc1f" xr:uid="{4F3ACF85-8635-4DF7-ACFE-591BA7331672}"/>
    <hyperlink ref="AH28" r:id="rId46" xr:uid="{D64CC533-AFDB-4E24-988A-587220BBD91D}"/>
    <hyperlink ref="AU15" r:id="rId47" xr:uid="{354390F0-5CA6-4680-8F02-EA2E05881F0E}"/>
    <hyperlink ref="AU25" r:id="rId48" xr:uid="{1235F404-803E-46AB-A801-79792716F4D5}"/>
    <hyperlink ref="AU34" r:id="rId49" xr:uid="{1F207BEA-6CCA-4D04-8AA5-F382869BED3A}"/>
    <hyperlink ref="AU35" r:id="rId50" xr:uid="{A87E357F-042B-4138-AD7A-1783410AF72C}"/>
    <hyperlink ref="AU40" r:id="rId51" xr:uid="{62A95062-5E9E-464F-B8D5-30C99299D5C8}"/>
    <hyperlink ref="AU45" r:id="rId52" xr:uid="{9246FC09-E44E-482C-BA1B-C051A2FDE962}"/>
    <hyperlink ref="AU48" r:id="rId53" xr:uid="{897A6105-C2C5-4098-8157-F95E85E70A17}"/>
    <hyperlink ref="AU51" r:id="rId54" xr:uid="{93ABCB54-CA78-4EDE-B101-30595D0B03EE}"/>
    <hyperlink ref="AU55" r:id="rId55" xr:uid="{815DF24F-01A1-476E-B184-22C978533AFC}"/>
    <hyperlink ref="AU56" r:id="rId56" xr:uid="{A365AF39-2928-432E-8D9A-412E3B1577E8}"/>
    <hyperlink ref="AU57" r:id="rId57" xr:uid="{CFC8D0BC-1883-4721-87AB-BB5FCBF7416C}"/>
    <hyperlink ref="AU63" r:id="rId58" xr:uid="{A0016201-4C70-4549-A388-A14706ABFFE7}"/>
    <hyperlink ref="AU76" r:id="rId59" xr:uid="{3DEA7B28-FD2F-4E4F-8E03-983B5EE0635F}"/>
    <hyperlink ref="AU16" r:id="rId60" xr:uid="{5B41DE65-71F0-4CF9-9896-6CD588FB08DF}"/>
    <hyperlink ref="AU18" r:id="rId61" xr:uid="{A077AF8C-5B35-48DC-9EA5-8768B766D355}"/>
    <hyperlink ref="AX18" r:id="rId62" xr:uid="{FD4C8910-C92C-4F9A-9D2B-84FF2432381B}"/>
    <hyperlink ref="AX17" r:id="rId63" xr:uid="{68C1F9C6-878B-4B4D-9EB0-E38010998F25}"/>
    <hyperlink ref="AX16" r:id="rId64" xr:uid="{9D86CE86-33A7-41A0-981B-7DE19C8F53EB}"/>
    <hyperlink ref="AX14" r:id="rId65" xr:uid="{9ACF0A69-5161-4575-AD9E-F79436305ACE}"/>
    <hyperlink ref="AX19" r:id="rId66" xr:uid="{E2709136-DEA2-4B7A-BD0F-8560D6BAD451}"/>
    <hyperlink ref="AX24" r:id="rId67" xr:uid="{6498A209-B1BC-40C5-B69D-DD14AE9F4617}"/>
    <hyperlink ref="AH23" r:id="rId68" xr:uid="{3FA74A2D-C1C9-402F-90E5-D3C0E981FC50}"/>
    <hyperlink ref="AH14" r:id="rId69" xr:uid="{67ECD476-FE77-4214-98FD-90B13D295AD2}"/>
    <hyperlink ref="AK23" r:id="rId70" display="https://fittodrivefoundationinc.sharepoint.com/Shared%20Documents/Forms/AllItems.aspx?ct=1678695936474&amp;or=OWA%2DNT&amp;cid=93f755e1%2Dbebb%2D7e2f%2Dae59%2De64a6df30a1d&amp;ga=1&amp;id=%2FShared%20Documents%2FPrograms%20%28PRO%29%2FF2D%20Workshop%202023%20%28F2D%29%2FF2D%20Program%20Logistics%2FPeninsula%20Specialist%20School%2F2023&amp;viewid=0c2d3ac4%2D21da%2D4b69%2Dac1e%2Da76daa39fc1f" xr:uid="{6CCB909A-9B69-4234-9446-2A090428EE35}"/>
    <hyperlink ref="AK28" r:id="rId71" display="https://fittodrivefoundationinc.sharepoint.com/Shared%20Documents/Forms/AllItems.aspx?ct=1676261295131&amp;or=Teams%2DHL&amp;ga=1&amp;id=%2FShared%20Documents%2FPrograms%20%28PRO%29%2FF2D%20Workshop%202023%20%28F2D%29%2FF2D%20Program%20Logistics%2FWarracknabeal%20Secondary%20College%2F2023&amp;viewid=0c2d3ac4%2D21da%2D4b69%2Dac1e%2Da76daa39fc1f" xr:uid="{50EE8FF8-249F-4293-8416-7081183404E0}"/>
    <hyperlink ref="AK55" r:id="rId72" display="https://fittodrivefoundationinc.sharepoint.com/Shared%20Documents/Forms/AllItems.aspx?ct=1678695936474&amp;or=OWA%2DNT&amp;cid=93f755e1%2Dbebb%2D7e2f%2Dae59%2De64a6df30a1d&amp;ga=1&amp;id=%2FShared%20Documents%2FPrograms%20%28PRO%29%2FF2D%20Workshop%202023%20%28F2D%29%2FF2D%20Program%20Logistics%2FElisabeth%20Murdoch%20College%2F2023&amp;viewid=0c2d3ac4%2D21da%2D4b69%2Dac1e%2Da76daa39fc1f" xr:uid="{031E2998-93B6-4BF4-9A8F-E26BB8DFAFB2}"/>
    <hyperlink ref="AK31" r:id="rId73" display="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ranbourne%20Campus%2F2023&amp;viewid=0c2d3ac4%2D21da%2D4b69%2Dac1e%2Da76daa39fc1f" xr:uid="{A86FFB1F-E399-4517-8ECD-DF75E8A36CB6}"/>
    <hyperlink ref="AK32" r:id="rId74" display="https://fittodrivefoundationinc.sharepoint.com/Shared%20Documents/Forms/AllItems.aspx?ct=1678695936474&amp;or=OWA%2DNT&amp;cid=93f755e1%2Dbebb%2D7e2f%2Dae59%2De64a6df30a1d&amp;ga=1&amp;id=%2FShared%20Documents%2FPrograms%20%28PRO%29%2FF2D%20Workshop%202023%20%28F2D%29%2FF2D%20Program%20Logistics%2FSt%2E%20Peter%27s%20College%20Clyde%20North%20Campus%2F2023&amp;viewid=0c2d3ac4%2D21da%2D4b69%2Dac1e%2Da76daa39fc1f" xr:uid="{9EBE6718-13FA-474A-B5AA-AD062531BC7F}"/>
    <hyperlink ref="AH46" r:id="rId75" xr:uid="{4CBCD489-AC7F-454E-96FA-E0AEBFDEE77C}"/>
    <hyperlink ref="AH109" r:id="rId76" xr:uid="{04F04DAC-0D7F-48DE-B28B-B707F1A76F31}"/>
    <hyperlink ref="AK109" r:id="rId77" xr:uid="{6A82CE86-47C4-4A1E-8A42-B89FA7E24A25}"/>
    <hyperlink ref="AK34" r:id="rId78" display="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 xr:uid="{02A13383-4DF8-44C8-A532-444858AFC13A}"/>
    <hyperlink ref="AK35" r:id="rId79" display="https://fittodrivefoundationinc.sharepoint.com/Shared%20Documents/Forms/AllItems.aspx?ct=1678695936474&amp;or=OWA%2DNT&amp;cid=93f755e1%2Dbebb%2D7e2f%2Dae59%2De64a6df30a1d&amp;ga=1&amp;id=%2FShared%20Documents%2FPrograms%20%28PRO%29%2FF2D%20Workshop%202023%20%28F2D%29%2FF2D%20Program%20Logistics%2FPadua%20College%2F2023&amp;viewid=0c2d3ac4%2D21da%2D4b69%2Dac1e%2Da76daa39fc1f" xr:uid="{A3AF9E1D-851F-45ED-AE1C-19AD4FCA1AF7}"/>
    <hyperlink ref="AH117" r:id="rId80" xr:uid="{A14499E7-1B27-41BD-A4B8-16526F7516E1}"/>
    <hyperlink ref="AK27" r:id="rId81" xr:uid="{70F38CC3-FD47-4462-A59A-3B3CA4C879DC}"/>
    <hyperlink ref="AH110" r:id="rId82" xr:uid="{93C3E516-70C2-4DF9-8B6E-2748527284C9}"/>
    <hyperlink ref="AH27" r:id="rId83" xr:uid="{4FC53754-80DD-4F7E-8CE3-D8B9D9710031}"/>
    <hyperlink ref="AH39" r:id="rId84" xr:uid="{99EF02A2-C71D-48CF-B7A2-9F138FF04C54}"/>
    <hyperlink ref="AH29" r:id="rId85" xr:uid="{99F88009-9FAF-40B4-9B0D-87F886764159}"/>
    <hyperlink ref="AH52" r:id="rId86" xr:uid="{35022521-D552-4F73-8187-23F2B98CE415}"/>
    <hyperlink ref="AH53" r:id="rId87" xr:uid="{352EB8EA-0B99-451E-856C-AA02261CE420}"/>
    <hyperlink ref="AK29" r:id="rId88" xr:uid="{DA69CC5A-0CEC-47E1-AE8C-2D340D52015C}"/>
    <hyperlink ref="AU28" r:id="rId89" display="paul.santuccione@police.vic.gov.au; " xr:uid="{AD1B23E9-0814-443F-B7D2-CE8117002679}"/>
    <hyperlink ref="AK30" r:id="rId90" display="https://fittodrivefoundationinc.sharepoint.com/Shared%20Documents/Forms/AllItems.aspx?ct=1678695936474&amp;or=OWA%2DNT&amp;cid=93f755e1%2Dbebb%2D7e2f%2Dae59%2De64a6df30a1d&amp;ga=1&amp;id=%2FShared%20Documents%2FPrograms%20%28PRO%29%2FF2D%20Workshop%202023%20%28F2D%29%2FF2D%20Program%20Logistics%2FBallarat%20Christian%20College%2F2023&amp;viewid=0c2d3ac4%2D21da%2D4b69%2Dac1e%2Da76daa39fc1f" xr:uid="{50187D2A-5047-4B58-860A-43EA96817A24}"/>
    <hyperlink ref="AK37" r:id="rId91" display="https://fittodrivefoundationinc.sharepoint.com/Shared%20Documents/Forms/AllItems.aspx?id=%2FShared%20Documents%2FPrograms%20%28PRO%29%2FF2D%20Workshop%202023%20%28F2D%29%2FF2D%20Program%20Logistics%2FECG%20College%20Pakenham%2F2023&amp;viewid=0c2d3ac4%2D21da%2D4b69%2Dac1e%2Da76daa39fc1f" xr:uid="{1585AD98-9C93-46D5-A632-E958EA940194}"/>
    <hyperlink ref="AK41" r:id="rId92" display="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 xr:uid="{3253EDDC-16E1-4249-AADE-542946511605}"/>
    <hyperlink ref="AK42" r:id="rId93" display="https://fittodrivefoundationinc.sharepoint.com/Shared%20Documents/Forms/AllItems.aspx?ct=1678695936474&amp;or=OWA%2DNT&amp;cid=93f755e1%2Dbebb%2D7e2f%2Dae59%2De64a6df30a1d&amp;ga=1&amp;id=%2FShared%20Documents%2FPrograms%20%28PRO%29%2FF2D%20Workshop%202023%20%28F2D%29%2FF2D%20Program%20Logistics%2FKambrya%20College%2F2023&amp;viewid=0c2d3ac4%2D21da%2D4b69%2Dac1e%2Da76daa39fc1f" xr:uid="{392E4B05-DC63-44AC-BEBC-64067750317C}"/>
    <hyperlink ref="AH61" r:id="rId94" xr:uid="{E7467977-EECC-44A8-B5C2-9F256B8481AD}"/>
    <hyperlink ref="AK47" r:id="rId95" xr:uid="{A859FEDB-790F-43F6-980E-5F62E2742CB9}"/>
    <hyperlink ref="AX27" r:id="rId96" xr:uid="{F91DBAB2-00B5-4BD7-8061-F5AB99968F8A}"/>
    <hyperlink ref="AX29" r:id="rId97" xr:uid="{892075BA-9A01-4858-A2BD-4F1AD14C3167}"/>
    <hyperlink ref="AK33" r:id="rId98" display="https://fittodrivefoundationinc.sharepoint.com/Shared%20Documents/Forms/AllItems.aspx?ct=1678695936474&amp;or=OWA%2DNT&amp;cid=93f755e1%2Dbebb%2D7e2f%2Dae59%2De64a6df30a1d&amp;ga=1&amp;id=%2FShared%20Documents%2FPrograms%20%28PRO%29%2FF2D%20Workshop%202023%20%28F2D%29%2FF2D%20Program%20Logistics%2FNhill%20College%2F2023&amp;viewid=0c2d3ac4%2D21da%2D4b69%2Dac1e%2Da76daa39fc1f" xr:uid="{882B4AC6-045C-423F-91BC-F41FA78A7AA3}"/>
    <hyperlink ref="AK111" r:id="rId99" xr:uid="{07E884F5-23E5-40A3-8826-4A1A00C1A249}"/>
    <hyperlink ref="AK45" r:id="rId100" display="https://fittodrivefoundationinc.sharepoint.com/Shared%20Documents/Forms/AllItems.aspx?ct=1678695936474&amp;or=OWA%2DNT&amp;cid=93f755e1%2Dbebb%2D7e2f%2Dae59%2De64a6df30a1d&amp;ga=1&amp;id=%2FShared%20Documents%2FPrograms%20%28PRO%29%2FF2D%20Workshop%202023%20%28F2D%29%2FF2D%20Program%20Logistics%2FMount%20Erin%20College%2F2023&amp;viewid=0c2d3ac4%2D21da%2D4b69%2Dac1e%2Da76daa39fc1f" xr:uid="{1B74BAF5-A66E-439C-91EC-487F16CDEF6A}"/>
    <hyperlink ref="AK48" r:id="rId101" display="https://fittodrivefoundationinc.sharepoint.com/Shared%20Documents/Forms/AllItems.aspx?ct=1678695936474&amp;or=OWA%2DNT&amp;cid=93f755e1%2Dbebb%2D7e2f%2Dae59%2De64a6df30a1d&amp;ga=1&amp;id=%2FShared%20Documents%2FPrograms%20%28PRO%29%2FF2D%20Workshop%202023%20%28F2D%29%2FF2D%20Program%20Logistics%2FCarrum%20Downs%20Secondary%20College%2F2023&amp;viewid=0c2d3ac4%2D21da%2D4b69%2Dac1e%2Da76daa39fc1f" xr:uid="{A816AD4A-5340-49F7-A366-BF4FA8CEC123}"/>
    <hyperlink ref="AK51" r:id="rId102" display="https://fittodrivefoundationinc.sharepoint.com/Shared%20Documents/Forms/AllItems.aspx?ct=1678695936474&amp;or=OWA%2DNT&amp;cid=93f755e1%2Dbebb%2D7e2f%2Dae59%2De64a6df30a1d&amp;ga=1&amp;id=%2FShared%20Documents%2FPrograms%20%28PRO%29%2FF2D%20Workshop%202023%20%28F2D%29%2FF2D%20Program%20Logistics%2FSomerville%20Secondary%20College%2F2023&amp;viewid=0c2d3ac4%2D21da%2D4b69%2Dac1e%2Da76daa39fc1f" xr:uid="{85A2F802-FF6B-4EDB-880D-675FAC331ABC}"/>
    <hyperlink ref="AX30" r:id="rId103" xr:uid="{41CDAF0E-52C4-440C-8FC5-6E2F99FFCB50}"/>
    <hyperlink ref="AX31" r:id="rId104" xr:uid="{44BE796F-34D0-4FA9-958D-6EC880DC6211}"/>
    <hyperlink ref="AX32" r:id="rId105" xr:uid="{57E92EF9-B366-4F10-8FAB-28639739BA52}"/>
    <hyperlink ref="AH65" r:id="rId106" xr:uid="{E9019ABA-8BD1-4B46-91B3-63929FB28344}"/>
    <hyperlink ref="AH77" r:id="rId107" xr:uid="{E495C31D-3CEC-43E4-8EF7-66493F1E4730}"/>
    <hyperlink ref="AK46" r:id="rId108" display="https://fittodrivefoundationinc.sharepoint.com/Shared%20Documents/Forms/AllItems.aspx?id=%2FShared%20Documents%2FPrograms%20%28PRO%29%2FF2D%20Workshop%202023%20%28F2D%29%2FF2D%20Program%20Logistics%2FLakeside%20College%2F2023&amp;viewid=0c2d3ac4%2D21da%2D4b69%2Dac1e%2Da76daa39fc1f" xr:uid="{FFC43004-3ABB-4A73-90B5-CCCA71426161}"/>
    <hyperlink ref="AX111" r:id="rId109" xr:uid="{F9713508-06CD-40F9-818F-1709F827A028}"/>
    <hyperlink ref="AH36" r:id="rId110" xr:uid="{2171FD9A-BAC2-46CA-BEA2-62E392FDBD4E}"/>
    <hyperlink ref="AK36" r:id="rId111" display="https://fittodrivefoundationinc.sharepoint.com/Shared%20Documents/Forms/AllItems.aspx?ct=1678695936474&amp;or=OWA%2DNT&amp;cid=93f755e1%2Dbebb%2D7e2f%2Dae59%2De64a6df30a1d&amp;ga=1&amp;id=%2FShared%20Documents%2FPrograms%20%28PRO%29%2FF2D%20Workshop%202023%20%28F2D%29%2FF2D%20Program%20Logistics%2FCranbourne%20Secondary%20College%2F2023&amp;viewid=0c2d3ac4%2D21da%2D4b69%2Dac1e%2Da76daa39fc1f" xr:uid="{A2EEE1A8-A55C-4C3B-8ADE-F3E1011B5561}"/>
    <hyperlink ref="AK38" r:id="rId112" xr:uid="{2124598F-54E2-4DE6-927D-3F7FA7E992F8}"/>
    <hyperlink ref="AK44" r:id="rId113" xr:uid="{74736055-45B5-4C34-BF0F-6175835E66F5}"/>
    <hyperlink ref="AK39" r:id="rId114" xr:uid="{CABC67FF-4357-4EEF-BF71-6567FF151CEA}"/>
    <hyperlink ref="AK49" r:id="rId115" xr:uid="{604270BE-36AB-4A31-B498-A463F37779BE}"/>
    <hyperlink ref="AH64" r:id="rId116" xr:uid="{E830452C-7066-4201-8BC3-1BC6C23FAA03}"/>
    <hyperlink ref="AK64" r:id="rId117" display="https://fittodrivefoundationinc.sharepoint.com/Shared%20Documents/Forms/AllItems.aspx?ct=1678695936474&amp;or=OWA%2DNT&amp;cid=93f755e1%2Dbebb%2D7e2f%2Dae59%2De64a6df30a1d&amp;ga=1&amp;id=%2FShared%20Documents%2FPrograms%20%28PRO%29%2FF2D%20Workshop%202023%20%28F2D%29%2FF2D%20Program%20Logistics%2FPatterson%20River%20Secondary%20College%2F2023&amp;viewid=0c2d3ac4%2D21da%2D4b69%2Dac1e%2Da76daa39fc1f" xr:uid="{4EF2CEB3-36AE-4B09-8CF7-26DCFA4092C6}"/>
    <hyperlink ref="AH54" r:id="rId118" xr:uid="{3D445423-1D76-46EB-8335-F0B56BC3BDF3}"/>
    <hyperlink ref="AH67" r:id="rId119" xr:uid="{1CF72BBC-7271-40A2-93D9-8525E269F44F}"/>
    <hyperlink ref="AH113" r:id="rId120" xr:uid="{638482A4-F185-4242-9240-8E636BAE64ED}"/>
    <hyperlink ref="AK113" r:id="rId121" xr:uid="{8F9A3647-63FA-4176-A2DA-C8FB00B574E9}"/>
    <hyperlink ref="AK50" r:id="rId122" xr:uid="{FE645FB3-31FB-4922-A660-F53C3D48A033}"/>
    <hyperlink ref="AH114" r:id="rId123" xr:uid="{0017B8CB-25F8-47A2-8CB2-698E18D64271}"/>
    <hyperlink ref="AK56" r:id="rId124" display="https://fittodrivefoundationinc.sharepoint.com/Shared%20Documents/Forms/AllItems.aspx?id=%2FShared%20Documents%2FPrograms%20%28PRO%29%2FF2D%20Workshop%202023%20%28F2D%29%2FF2D%20Program%20Logistics%2FPeninsula%20Grammar%2F2023&amp;viewid=0c2d3ac4%2D21da%2D4b69%2Dac1e%2Da76daa39fc1f" xr:uid="{03CFEC3A-1F92-45F3-B613-B6DC0626939B}"/>
    <hyperlink ref="AH49" r:id="rId125" xr:uid="{FBA97369-751D-442A-9F83-3713121995C7}"/>
    <hyperlink ref="AK52" r:id="rId126" xr:uid="{3E46F2B9-1B54-47F7-9E01-CC9FC1D61114}"/>
    <hyperlink ref="AK54" r:id="rId127" display="https://fittodrivefoundationinc.sharepoint.com/Shared%20Documents/Forms/AllItems.aspx?ga=1&amp;id=%2FShared%20Documents%2FPrograms%20%28PRO%29%2FF2D%20Workshop%202023%20%28F2D%29%2FF2D%20Program%20Logistics%2FSacred%20Heart%20College%20Kyneton%2F2023&amp;viewid=0c2d3ac4%2D21da%2D4b69%2Dac1e%2Da76daa39fc1f" xr:uid="{39C14C4E-B983-4A6E-95B0-0698E7C825F3}"/>
    <hyperlink ref="AH115" r:id="rId128" xr:uid="{F73EC114-FC70-461E-A431-B45A34167F6B}"/>
    <hyperlink ref="AK115" r:id="rId129" xr:uid="{AF2F1708-477C-4B82-98C1-0744FFF4E5DF}"/>
    <hyperlink ref="AK53" r:id="rId130" xr:uid="{3484976A-72BB-40C9-8969-BE889718B3D2}"/>
    <hyperlink ref="AK60" r:id="rId131" xr:uid="{83569121-D2E5-4226-B678-C40EB463360B}"/>
    <hyperlink ref="AK118" r:id="rId132" xr:uid="{FB0A838A-EB00-41FB-B6F3-F2D732CCA014}"/>
    <hyperlink ref="AH118" r:id="rId133" xr:uid="{82483D76-5373-49CA-8E05-66C57AE7849A}"/>
    <hyperlink ref="AU53" r:id="rId134" xr:uid="{583B96D6-1600-499B-8050-E13D9062DD48}"/>
    <hyperlink ref="AK57" r:id="rId135" display="https://fittodrivefoundationinc.sharepoint.com/Shared%20Documents/Forms/AllItems.aspx?id=%2FShared%20Documents%2FPrograms%20%28PRO%29%2FF2D%20Workshop%202023%20%28F2D%29%2FF2D%20Program%20Logistics%2FMount%20Eliza%20Secondary%20College%2F2023&amp;viewid=0c2d3ac4%2D21da%2D4b69%2Dac1e%2Da76daa39fc1f" xr:uid="{1DC3BC26-1BA5-4E14-A314-890300C48AE1}"/>
    <hyperlink ref="AK58" r:id="rId136" display="https://fittodrivefoundationinc.sharepoint.com/Shared%20Documents/Forms/AllItems.aspx?id=%2FShared%20Documents%2FPrograms%20%28PRO%29%2FF2D%20Workshop%202023%20%28F2D%29%2FF2D%20Program%20Logistics%2FBacchus%20Marsh%20Secondary%20College%2F2023&amp;viewid=0c2d3ac4%2D21da%2D4b69%2Dac1e%2Da76daa39fc1f" xr:uid="{BDAD0596-21EC-4C23-B6F5-71BFDF68BA15}"/>
    <hyperlink ref="AK72" r:id="rId137" display="https://fittodrivefoundationinc.sharepoint.com/Shared%20Documents/Forms/AllItems.aspx?id=%2FShared%20Documents%2FPrograms%20%28PRO%29%2FF2D%20Workshop%202023%20%28F2D%29%2FF2D%20Program%20Logistics%2FOfficer%20Specialist%20School%2F2023&amp;viewid=0c2d3ac4%2D21da%2D4b69%2Dac1e%2Da76daa39fc1f" xr:uid="{64AA8D70-158A-4A07-8467-3ABDE189CC95}"/>
    <hyperlink ref="AK67" r:id="rId138" display="https://fittodrivefoundationinc.sharepoint.com/Shared%20Documents/Forms/AllItems.aspx?ct=1678695936474&amp;or=OWA%2DNT&amp;cid=93f755e1%2Dbebb%2D7e2f%2Dae59%2De64a6df30a1d&amp;ga=1&amp;id=%2FShared%20Documents%2FPrograms%20%28PRO%29%2FF2D%20Workshop%202023%20%28F2D%29%2FF2D%20Program%20Logistics%2FTrinity%20College%20Colac%2F2023&amp;viewid=0c2d3ac4%2D21da%2D4b69%2Dac1e%2Da76daa39fc1f" xr:uid="{8102095B-1D2A-4DD6-98DC-A85390C90150}"/>
    <hyperlink ref="AK65" r:id="rId139" display="https://fittodrivefoundationinc.sharepoint.com/Shared%20Documents/Forms/AllItems.aspx?ct=1678695936474&amp;or=OWA%2DNT&amp;cid=93f755e1%2Dbebb%2D7e2f%2Dae59%2De64a6df30a1d&amp;ga=1&amp;id=%2FShared%20Documents%2FPrograms%20%28PRO%29%2FF2D%20Workshop%202023%20%28F2D%29%2FF2D%20Program%20Logistics%2FFrankston%20High%20School%2F2023&amp;viewid=0c2d3ac4%2D21da%2D4b69%2Dac1e%2Da76daa39fc1f" xr:uid="{E41A3B2B-9478-49AF-9B38-EB9FBD74F29E}"/>
    <hyperlink ref="AK63" r:id="rId140" display="https://fittodrivefoundationinc.sharepoint.com/Shared%20Documents/Forms/AllItems.aspx?ct=1678695936474&amp;or=OWA%2DNT&amp;cid=93f755e1%2Dbebb%2D7e2f%2Dae59%2De64a6df30a1d&amp;ga=1&amp;id=%2FShared%20Documents%2FPrograms%20%28PRO%29%2FF2D%20Workshop%202023%20%28F2D%29%2FF2D%20Program%20Logistics%2FRosebud%20Secondary%20College%2F2023&amp;viewid=0c2d3ac4%2D21da%2D4b69%2Dac1e%2Da76daa39fc1f" xr:uid="{77240FC6-BA1C-4CCD-8851-A27DBA210A7B}"/>
    <hyperlink ref="AH66" r:id="rId141" xr:uid="{85785F67-FF84-473E-ACAB-821F58C7F5F2}"/>
    <hyperlink ref="AK117" r:id="rId142" display="https://fittodrivefoundationinc.sharepoint.com/Shared%20Documents/Forms/AllItems.aspx?id=%2FShared%20Documents%2FPrograms%20%28PRO%29%2FF2D%20Workshop%202023%20%28F2D%29%2FF2D%20Program%20Logistics%2FKyneton%20High%20School%2F2023&amp;viewid=0c2d3ac4%2D21da%2D4b69%2Dac1e%2Da76daa39fc1f" xr:uid="{A95B1182-B4DB-4F58-8ACF-A23D9769AB7F}"/>
    <hyperlink ref="AH74" r:id="rId143" xr:uid="{7905FEEC-A916-4A9E-B4B2-FAB22DD0D4CE}"/>
    <hyperlink ref="AK74" r:id="rId144" xr:uid="{188F440D-759B-4804-8B53-7E0242FF9891}"/>
    <hyperlink ref="AK66" r:id="rId145" xr:uid="{E1DCA2EC-F9FA-46D0-8B6D-863E1B91794D}"/>
    <hyperlink ref="AK61" r:id="rId146" display="https://fittodrivefoundationinc.sharepoint.com/Shared%20Documents/Forms/AllItems.aspx?id=%2FShared%20Documents%2FPrograms%20%28PRO%29%2FF2D%20Workshop%202023%20%28F2D%29%2FF2D%20Program%20Logistics%2FCobram%20Secondary%20College%2F2023&amp;viewid=0c2d3ac4%2D21da%2D4b69%2Dac1e%2Da76daa39fc1f" xr:uid="{6E276E91-3432-4CDD-B148-0E2F3D064749}"/>
    <hyperlink ref="AH116" r:id="rId147" xr:uid="{41435C59-653A-4348-B522-1D0B740DE773}"/>
    <hyperlink ref="AK116" r:id="rId148" xr:uid="{917B725A-6DBD-406D-845F-DEC8C071B1E1}"/>
    <hyperlink ref="AH75" r:id="rId149" xr:uid="{DAD61E7B-C94F-4888-AFF0-8F885F29BBF2}"/>
    <hyperlink ref="AK75" r:id="rId150" xr:uid="{E07F19D0-A30D-4FD0-B8CD-3825CFEBC323}"/>
    <hyperlink ref="AK62" r:id="rId151" display="https://fittodrivefoundationinc.sharepoint.com/Shared%20Documents/Forms/AllItems.aspx?ct=1678695936474&amp;or=OWA%2DNT&amp;cid=93f755e1%2Dbebb%2D7e2f%2Dae59%2De64a6df30a1d&amp;ga=1&amp;id=%2FShared%20Documents%2FPrograms%20%28PRO%29%2FF2D%20Workshop%202023%20%28F2D%29%2FF2D%20Program%20Logistics%2FWhittlesea%20Secondary%20College%2F2023&amp;viewid=0c2d3ac4%2D21da%2D4b69%2Dac1e%2Da76daa39fc1f" xr:uid="{58841A1F-FBDB-46B0-99DC-637155F2AC50}"/>
    <hyperlink ref="AH62" r:id="rId152" xr:uid="{1B410100-4114-47A2-9901-9077DB860329}"/>
    <hyperlink ref="AK59" r:id="rId153" xr:uid="{1214D1C9-8441-4ABD-B2C5-0F7C4E6D85AD}"/>
    <hyperlink ref="AH95" r:id="rId154" xr:uid="{52095BB6-5749-484A-93A5-FF47A8A3658B}"/>
    <hyperlink ref="AH120" r:id="rId155" xr:uid="{21A7D56A-F561-4503-9454-A6DE286A84C4}"/>
    <hyperlink ref="AK120" r:id="rId156" xr:uid="{055790C9-9735-42EB-9AFD-A11341FC2775}"/>
    <hyperlink ref="AH93" r:id="rId157" xr:uid="{11692C73-3D51-4581-A9D1-2D08B42126B1}"/>
    <hyperlink ref="AK93" r:id="rId158" xr:uid="{E5BF5649-5B2D-4B17-B1D6-47BE41A724F3}"/>
    <hyperlink ref="AU62" r:id="rId159" xr:uid="{D6BC891F-1F96-456F-A0AE-A006C12BDFA3}"/>
    <hyperlink ref="AX65" r:id="rId160" xr:uid="{508FF2A2-B658-41E9-94A5-1DEA64D7CB7F}"/>
    <hyperlink ref="AX66" r:id="rId161" xr:uid="{BEEB70AD-9F17-40E5-A4E1-B9F03DE6B49C}"/>
    <hyperlink ref="AX68" r:id="rId162" xr:uid="{BF1EADB3-C529-453C-895C-DD9A62390A51}"/>
    <hyperlink ref="AX70" r:id="rId163" xr:uid="{09F8D6A4-963A-4515-B5BF-7227E10CE52F}"/>
    <hyperlink ref="AK95" r:id="rId164" display="https://fittodrivefoundationinc.sharepoint.com/Shared%20Documents/Forms/AllItems.aspx?ga=1&amp;id=%2FShared%20Documents%2FPrograms%20%28PRO%29%2FF2D%20Workshop%202023%20%28F2D%29%2FF2D%20Program%20Logistics%2FThornbury%20High%20School%2F2023&amp;viewid=0c2d3ac4%2D21da%2D4b69%2Dac1e%2Da76daa39fc1f" xr:uid="{ECB075B2-4174-4801-9A38-25A24D822FF9}"/>
    <hyperlink ref="AK77" r:id="rId165" display="https://fittodrivefoundationinc.sharepoint.com/Shared%20Documents/Forms/AllItems.aspx?ga=1&amp;id=%2FShared%20Documents%2FPrograms%20%28PRO%29%2FF2D%20Workshop%202023%20%28F2D%29%2FF2D%20Program%20Logistics%2FToorak%20College%2F2023&amp;viewid=0c2d3ac4%2D21da%2D4b69%2Dac1e%2Da76daa39fc1f" xr:uid="{74354BEB-1102-4B28-87A0-553EAAC8EDD8}"/>
    <hyperlink ref="AK76" r:id="rId166" display="https://fittodrivefoundationinc.sharepoint.com/Shared%20Documents/Forms/AllItems.aspx?ga=1&amp;id=%2FShared%20Documents%2FPrograms%20%28PRO%29%2FF2D%20Workshop%202023%20%28F2D%29%2FF2D%20Program%20Logistics%2FWestern%20Port%20Secondary%20College%2F2023&amp;viewid=0c2d3ac4%2D21da%2D4b69%2Dac1e%2Da76daa39fc1f" xr:uid="{59BB3F59-EB0E-4F5A-A0FF-9CB528769134}"/>
    <hyperlink ref="AH71" r:id="rId167" xr:uid="{41478CF4-1E6D-453B-A97B-4EC45781D7E4}"/>
    <hyperlink ref="AK71" r:id="rId168" display="https://fittodrivefoundationinc.sharepoint.com/Shared%20Documents/Forms/AllItems.aspx?id=%2FShared%20Documents%2FPrograms%20%28PRO%29%2FF2D%20Workshop%202023%20%28F2D%29%2FF2D%20Program%20Logistics%2FDromana%20Secondary%20College%2F2023&amp;viewid=0c2d3ac4%2D21da%2D4b69%2Dac1e%2Da76daa39fc1f" xr:uid="{48335BFE-04DD-415B-AE51-9AEB73A0982A}"/>
    <hyperlink ref="AH89" r:id="rId169" xr:uid="{F93CA02B-6720-4DB9-92D9-A276EE8D6509}"/>
    <hyperlink ref="AH119" r:id="rId170" xr:uid="{BB5DF2BD-A46E-498A-94FD-74186E357A7A}"/>
    <hyperlink ref="AK119" r:id="rId171" xr:uid="{F2FE991E-AE8D-45F5-961B-89F83B162C1C}"/>
    <hyperlink ref="AK73" r:id="rId172" xr:uid="{54E45462-798E-4242-A868-A2D1CE12310E}"/>
    <hyperlink ref="AK68" r:id="rId173" xr:uid="{46706ECB-0CA8-49E8-8BC0-13487487FCF7}"/>
    <hyperlink ref="AH96" r:id="rId174" xr:uid="{6AD039A8-DEB4-462A-9E9C-82D4C28196CF}"/>
    <hyperlink ref="AK96" r:id="rId175" xr:uid="{674175AD-2085-49D7-AF69-BBD917DEA4D9}"/>
    <hyperlink ref="AH84" r:id="rId176" xr:uid="{2DBFCF43-9398-427A-AF38-5DDFE6C489BC}"/>
    <hyperlink ref="AH68" r:id="rId177" xr:uid="{0336B857-9774-4A7F-B41E-ADE81A30C366}"/>
    <hyperlink ref="AK84" r:id="rId178" xr:uid="{081DFDA6-108F-4CE0-B610-62C64B5109C5}"/>
    <hyperlink ref="AK80" r:id="rId179" xr:uid="{9A7D6AFF-4E49-41F4-BCDC-B2A8F7756F5F}"/>
    <hyperlink ref="AH80" r:id="rId180" xr:uid="{336A1AC2-0FA1-4E32-8185-89FC6443454A}"/>
    <hyperlink ref="AK94" r:id="rId181" xr:uid="{05109DD1-883E-4846-BEB5-30BE1FE886F9}"/>
    <hyperlink ref="AH94" r:id="rId182" xr:uid="{AF844979-C100-4E65-B926-815C70FB156E}"/>
    <hyperlink ref="AK70" r:id="rId183" xr:uid="{B14B48D4-3244-49CD-A7F7-BEC9DEA353FA}"/>
    <hyperlink ref="AH70" r:id="rId184" xr:uid="{D3AD0301-413B-4B84-B3FC-3549E5520B2A}"/>
    <hyperlink ref="AK83" r:id="rId185" xr:uid="{5D2AB7DA-2EB8-4EBD-9AF8-6D25588764D1}"/>
    <hyperlink ref="AK89" r:id="rId186" display="https://fittodrivefoundationinc.sharepoint.com/Shared%20Documents/Forms/AllItems.aspx?ga=1&amp;id=%2FShared%20Documents%2FPrograms%20%28PRO%29%2FF2D%20Workshop%202023%20%28F2D%29%2FF2D%20Program%20Logistics%2FJacana%20School%20for%20Autism&amp;viewid=0c2d3ac4%2D21da%2D4b69%2Dac1e%2Da76daa39fc1f" xr:uid="{6FFBC8A0-D4EA-4D07-8D4B-F0548371F448}"/>
    <hyperlink ref="AH82" r:id="rId187" xr:uid="{B614BC5E-5949-4062-A2F7-8C62827C665F}"/>
    <hyperlink ref="AK79" r:id="rId188" xr:uid="{9CC3B476-FBAC-4299-B8BA-60463D2BE956}"/>
    <hyperlink ref="AH79" r:id="rId189" xr:uid="{980B77B8-B22F-46A3-A73C-79B0B3D32D64}"/>
    <hyperlink ref="AK78" r:id="rId190" xr:uid="{89DD97D4-7BB6-43E1-9856-6BE2D783AFA5}"/>
    <hyperlink ref="AH78" r:id="rId191" xr:uid="{E233F844-C3F4-4548-8182-C7D3E9D1DD2E}"/>
    <hyperlink ref="AK81" r:id="rId192" xr:uid="{72E7C2A2-026A-4838-B16E-D4FDBEC511E1}"/>
    <hyperlink ref="AU73" r:id="rId193" xr:uid="{88E8B41B-B389-43E1-ABA7-B2D932080D40}"/>
    <hyperlink ref="AU93" r:id="rId194" xr:uid="{62399643-1B25-44C7-95E6-3EFA205D95BD}"/>
    <hyperlink ref="AH122" r:id="rId195" xr:uid="{1DD5D7E1-5440-4E5E-BB11-95BDC1B93615}"/>
    <hyperlink ref="AH90" r:id="rId196" xr:uid="{05D350AE-048B-49F2-ABB7-5454AEF59C5E}"/>
    <hyperlink ref="AH8" r:id="rId197" xr:uid="{ED707DA0-C3A7-4745-BD3B-850D4DBD4105}"/>
    <hyperlink ref="AH83" r:id="rId198" xr:uid="{577EF175-5043-4027-B9EC-37004EC8B494}"/>
    <hyperlink ref="AH121" r:id="rId199" xr:uid="{38BCC797-876C-418E-8FD0-6EEC91A28F7A}"/>
    <hyperlink ref="AK121" r:id="rId200" xr:uid="{AEB491BF-ECD5-403E-8A6E-BD71160E6731}"/>
    <hyperlink ref="AH88" r:id="rId201" xr:uid="{C526414A-85DD-4A35-94B9-CCE164D4EF41}"/>
    <hyperlink ref="AK88" r:id="rId202" display="https://fittodrivefoundationinc.sharepoint.com/Shared%20Documents/Forms/AllItems.aspx?id=%2FShared%20Documents%2FPrograms%20%28PRO%29%2FF2D%20Workshop%202023%20%28F2D%29%2FF2D%20Program%20Logistics%2FMaffra%20Secondary%20College%2F2023&amp;viewid=0c2d3ac4%2D21da%2D4b69%2Dac1e%2Da76daa39fc1f" xr:uid="{AA43F381-41A4-4E8D-B040-0D57918BEB53}"/>
    <hyperlink ref="AK122" r:id="rId203" display="https://fittodrivefoundationinc.sharepoint.com/Shared%20Documents/Forms/AllItems.aspx?ga=1&amp;id=%2FShared%20Documents%2FPrograms%20%28PRO%29%2FF2D%20Workshop%202023%20%28F2D%29%2FF2D%20Program%20Logistics%2FNorthcote%20High%20School%2F2023&amp;viewid=0c2d3ac4%2D21da%2D4b69%2Dac1e%2Da76daa39fc1f" xr:uid="{0E600896-BC5B-4116-A3E1-31DE9C3C6FDC}"/>
    <hyperlink ref="AX78" r:id="rId204" xr:uid="{7A42FC1E-03AC-4F1A-836C-9E9FFA10AB7D}"/>
    <hyperlink ref="AK82" r:id="rId205" xr:uid="{99E1ECE3-E6DF-4852-A0F6-D3E061151F12}"/>
    <hyperlink ref="AK85" r:id="rId206" xr:uid="{75E40750-E3ED-453F-9A18-DD9A4ADF842E}"/>
    <hyperlink ref="AH85" r:id="rId207" xr:uid="{498F58E1-1145-49BC-A2C3-7BAD90DAC7BA}"/>
    <hyperlink ref="AK86" r:id="rId208" xr:uid="{D7114038-C11C-478A-85A6-E9E39091A778}"/>
    <hyperlink ref="AK87" r:id="rId209" display="https://fittodrivefoundationinc.sharepoint.com/Shared%20Documents/Forms/AllItems.aspx?ga=1&amp;id=%2FShared%20Documents%2FPrograms%20%28PRO%29%2FF2D%20Workshop%202023%20%28F2D%29%2FF2D%20Program%20Logistics%2FEast%20Loddon%20P%2D12%20College%2F2023&amp;viewid=0c2d3ac4%2D21da%2D4b69%2Dac1e%2Da76daa39fc1f" xr:uid="{1ADD1988-68AC-4E3D-BEC1-8CE0B4828CC8}"/>
    <hyperlink ref="AK90" r:id="rId210" display="https://fittodrivefoundationinc.sharepoint.com/Shared%20Documents/Forms/AllItems.aspx?ga=1&amp;id=%2FShared%20Documents%2FPrograms%20%28PRO%29%2FF2D%20Workshop%202023%20%28F2D%29%2FF2D%20Program%20Logistics%2FBorinya%20Wangaratta%20Community%20Partnership%2F2023&amp;viewid=0c2d3ac4%2D21da%2D4b69%2Dac1e%2Da76daa39fc1f" xr:uid="{E4A1FDAA-6736-4850-90FE-A0D9046C5DBD}"/>
    <hyperlink ref="AH97" r:id="rId211" xr:uid="{5F3C9712-282A-4A54-AD3E-D16544B5C667}"/>
    <hyperlink ref="AK97" r:id="rId212" xr:uid="{79190A9C-ED9F-491E-BDA6-5CF08BAA6DD6}"/>
    <hyperlink ref="AU86" r:id="rId213" xr:uid="{A5E3CBE3-8DE2-46F0-A0E3-0191943CA0BB}"/>
    <hyperlink ref="AU85" r:id="rId214" xr:uid="{1F8403DD-727A-4EDB-B06F-11F95CE6CB1F}"/>
    <hyperlink ref="AU87" r:id="rId215" xr:uid="{D028315E-B7F3-4D63-8CDB-858B003336C4}"/>
    <hyperlink ref="AU84" r:id="rId216" xr:uid="{A8665851-EFE3-4A79-BF40-711F1609BCB7}"/>
    <hyperlink ref="AH38" r:id="rId217" xr:uid="{4E2DEFC8-27E1-459F-8DC5-F8E00F7220EE}"/>
    <hyperlink ref="AH12" r:id="rId218" xr:uid="{241BF4D3-B872-4C2A-90EC-FA403FEBF61C}"/>
    <hyperlink ref="AK91" r:id="rId219" xr:uid="{9C4A3BED-AF22-4C85-9609-C4E05CC57724}"/>
    <hyperlink ref="AK92" r:id="rId220" xr:uid="{C660EC85-B666-4B80-96D8-6109232CEF7E}"/>
    <hyperlink ref="BW3" r:id="rId221" xr:uid="{12C6B2F2-4154-43FC-B70A-9A81E5C87C29}"/>
    <hyperlink ref="BW14" r:id="rId222" xr:uid="{D53BD2AA-3A84-4635-B4E0-06A39DEE7339}"/>
    <hyperlink ref="BW17" r:id="rId223" xr:uid="{70892624-A272-4A74-AD39-A034E9AEFEB9}"/>
    <hyperlink ref="BW50" r:id="rId224" xr:uid="{8C0E7600-08D5-4BD6-96A0-9564BDE2F0DE}"/>
    <hyperlink ref="BW52" r:id="rId225" xr:uid="{6C1653E1-2DFA-4679-942A-F0866CDC7DA6}"/>
    <hyperlink ref="BW59" r:id="rId226" xr:uid="{CB2DFD1B-9CF1-4210-9056-D35D7D46098C}"/>
    <hyperlink ref="BW73" r:id="rId227" xr:uid="{DA4E752C-67DA-4986-94B7-495935D49323}"/>
    <hyperlink ref="BW78" r:id="rId228" xr:uid="{8893D88A-E155-409B-A776-984EAEACDEE7}"/>
    <hyperlink ref="BW82" r:id="rId229" xr:uid="{05F18F30-C52E-4BED-A0E1-2FE39307224A}"/>
    <hyperlink ref="BW89" r:id="rId230" xr:uid="{57DB8ADF-2053-42E9-ACF7-24A29DB2076A}"/>
    <hyperlink ref="BW93" r:id="rId231" xr:uid="{E767ADF6-5704-4AA3-B7B9-600E29AB4643}"/>
    <hyperlink ref="BW145" r:id="rId232" xr:uid="{2ABB31E6-7972-4B3F-A5FA-68B533281A7B}"/>
    <hyperlink ref="BW156" r:id="rId233" xr:uid="{A9DD22D6-9943-4C15-A61D-A6A8991ACBBD}"/>
    <hyperlink ref="BW161" r:id="rId234" xr:uid="{E51ACCCE-BFE0-4E64-84C3-85E764886696}"/>
    <hyperlink ref="BW165" r:id="rId235" xr:uid="{3E64EE9F-9465-4CF3-9F0B-F2C2ED5C4CCF}"/>
    <hyperlink ref="AX95" r:id="rId236" xr:uid="{1883F9B6-F3BA-4EF6-BACD-2CC19C2692F8}"/>
    <hyperlink ref="AH137" r:id="rId237" xr:uid="{E3959E36-3F04-4DED-B473-41CD1909BABA}"/>
    <hyperlink ref="AH157" r:id="rId238" xr:uid="{76610254-D93A-41A6-89FE-A23957CB9DAD}"/>
    <hyperlink ref="AH156" r:id="rId239" xr:uid="{3D309149-33B1-4719-8372-EFAEC22C54ED}"/>
    <hyperlink ref="AK98" r:id="rId240" xr:uid="{F7A1ACE0-3B15-4263-9E3C-461F363C3299}"/>
    <hyperlink ref="AH98" r:id="rId241" xr:uid="{83835DFC-6EF3-4BF4-8D6E-F806CE48A099}"/>
    <hyperlink ref="AX97" r:id="rId242" xr:uid="{050DDF20-1384-44B9-91BF-A0EC6BBBA598}"/>
    <hyperlink ref="AH81" r:id="rId243" xr:uid="{A8E00E50-DCB4-4072-B34B-FC8797A0E69E}"/>
    <hyperlink ref="BW81" r:id="rId244" display="gregm@brimbank.vic.gov.au" xr:uid="{127027CB-529D-43D1-9F9A-EA12EBE17865}"/>
    <hyperlink ref="BW92" r:id="rId245" display="gregm@brimbank.vic.gov.au" xr:uid="{A38E0992-C866-4288-8DC0-DC24F0325677}"/>
    <hyperlink ref="AH91" r:id="rId246" xr:uid="{43B896AC-143C-4330-A724-33C297EEB652}"/>
    <hyperlink ref="AH92" r:id="rId247" xr:uid="{17306E5A-C181-4C0E-A132-35849A82CAC5}"/>
    <hyperlink ref="BV91" r:id="rId248" display="linsay.knight@education.vic.gov.au" xr:uid="{0D084FAF-77FC-42CD-8101-06AB2A7D593B}"/>
    <hyperlink ref="BW70" r:id="rId249" display="gregm@brimbank.vic.gov.au" xr:uid="{196CFD0A-DF69-49DA-BD28-945ED40FDAB3}"/>
    <hyperlink ref="AH135" r:id="rId250" xr:uid="{8CAEEA5D-7881-48C5-A39B-7B9923129FFA}"/>
    <hyperlink ref="AH136" r:id="rId251" xr:uid="{B12C8D69-BBB7-4889-97C6-582B700E03C6}"/>
    <hyperlink ref="AH159" r:id="rId252" xr:uid="{FC19EAD8-B365-4D70-B543-0CC7ED7EAFA8}"/>
    <hyperlink ref="AH139" r:id="rId253" xr:uid="{C5E83C78-6E17-4DC8-AB68-09AC5A9E8B4E}"/>
    <hyperlink ref="AH140" r:id="rId254" xr:uid="{F589D71C-A472-4B1E-AD14-1929BF0A90FF}"/>
    <hyperlink ref="AH144" r:id="rId255" xr:uid="{352142CC-A115-4622-BC18-40C2B1515F60}"/>
    <hyperlink ref="AH155" r:id="rId256" xr:uid="{F7AEF9BB-801C-40B8-AC1B-AC1A70C69F99}"/>
    <hyperlink ref="AH154" r:id="rId257" xr:uid="{7AD4E7F9-53B2-430C-BB50-D1518FE8DFC9}"/>
    <hyperlink ref="AH158" r:id="rId258" xr:uid="{486A8603-8F00-418B-8338-F3C5FEAC9046}"/>
    <hyperlink ref="AH160" r:id="rId259" xr:uid="{6079944D-867F-4802-B0E7-E961CF862FBD}"/>
    <hyperlink ref="AH58" r:id="rId260" xr:uid="{5D86F26A-16C8-457D-A7BF-47EDA5F11B0C}"/>
    <hyperlink ref="AH60" r:id="rId261" xr:uid="{3B9603D3-1BEB-43DC-AC80-E095DE000DB7}"/>
    <hyperlink ref="AH73" r:id="rId262" xr:uid="{E05EB526-9048-4874-B3DE-75AD4AD37D77}"/>
    <hyperlink ref="AH145" r:id="rId263" xr:uid="{2F0EB68E-222B-42AA-B972-DBCE8AFE86D3}"/>
    <hyperlink ref="AH161" r:id="rId264" xr:uid="{14A52C44-3008-46CB-8799-70AB2D90DCF5}"/>
    <hyperlink ref="AH164" r:id="rId265" xr:uid="{281C5FBF-07D2-4B7F-9BB8-77687E457E73}"/>
    <hyperlink ref="AH151" r:id="rId266" xr:uid="{B86EBE95-2BDC-4423-9712-877FDC7CED14}"/>
    <hyperlink ref="AH152" r:id="rId267" xr:uid="{CA32D9AC-5DFC-4B77-B780-45306190E02F}"/>
    <hyperlink ref="AH149" r:id="rId268" xr:uid="{DEF2E881-F528-4397-A74D-EF1AD14A1365}"/>
    <hyperlink ref="AH142" r:id="rId269" xr:uid="{0F78FCA2-EC30-40DA-9653-F9DA2A75D529}"/>
    <hyperlink ref="AH153" r:id="rId270" xr:uid="{B5F6BD8B-7B63-4170-98E2-5FDE12D71905}"/>
    <hyperlink ref="AH162" r:id="rId271" xr:uid="{D87C9C81-9993-4CBF-8518-EB3EB92C3D86}"/>
    <hyperlink ref="AH134" r:id="rId272" xr:uid="{53FEC5D6-6C68-4A94-B6E2-9DC9004481A7}"/>
    <hyperlink ref="AH138" r:id="rId273" xr:uid="{E158BC5C-D988-41A3-9AFB-87D62BBBECFC}"/>
    <hyperlink ref="AH25" r:id="rId274" xr:uid="{88D6B119-1DDD-4860-BD9E-F1D0FDB00E0D}"/>
    <hyperlink ref="AH111" r:id="rId275" xr:uid="{11792C3D-FBB6-46EE-8FEC-D8A035719C9B}"/>
  </hyperlinks>
  <pageMargins left="0.7" right="0.7" top="0.75" bottom="0.75" header="0.3" footer="0.3"/>
  <pageSetup firstPageNumber="0" fitToWidth="0" fitToHeight="0" orientation="portrait" horizontalDpi="300" verticalDpi="300" r:id="rId276"/>
  <drawing r:id="rId277"/>
  <legacyDrawing r:id="rId278"/>
  <tableParts count="1">
    <tablePart r:id="rId27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941EE-A669-4BA9-A0F1-8750E2363B6A}">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389A8-CC9A-4C82-BAFE-9EECDF2D75BA}">
  <sheetPr codeName="Sheet24">
    <tabColor theme="8"/>
  </sheetPr>
  <dimension ref="A1:FY646"/>
  <sheetViews>
    <sheetView showGridLines="0" zoomScaleNormal="100" workbookViewId="0">
      <pane xSplit="6" ySplit="3" topLeftCell="CI96" activePane="bottomRight" state="frozen"/>
      <selection pane="bottomRight" activeCell="CK101" sqref="CK101"/>
      <selection pane="bottomLeft" activeCell="F1" sqref="F1"/>
      <selection pane="topRight"/>
    </sheetView>
  </sheetViews>
  <sheetFormatPr defaultColWidth="8.85546875" defaultRowHeight="11.25"/>
  <cols>
    <col min="1" max="1" width="27.7109375" style="1804" customWidth="1"/>
    <col min="2" max="2" width="8.7109375" style="2708" customWidth="1"/>
    <col min="3" max="3" width="8.7109375" style="2728" customWidth="1"/>
    <col min="4" max="4" width="18.7109375" style="1805" customWidth="1"/>
    <col min="5" max="5" width="18.7109375" style="1806" customWidth="1"/>
    <col min="6" max="6" width="32" style="1806" customWidth="1"/>
    <col min="7" max="7" width="7.7109375" style="1807" customWidth="1"/>
    <col min="8" max="11" width="7.7109375" style="1808" customWidth="1"/>
    <col min="12" max="12" width="4.7109375" style="1916" customWidth="1"/>
    <col min="13" max="13" width="4.7109375" style="1917" customWidth="1"/>
    <col min="14" max="14" width="4.7109375" style="1918" customWidth="1"/>
    <col min="15" max="15" width="4.7109375" style="1919" customWidth="1"/>
    <col min="16" max="16" width="4.7109375" style="1920" customWidth="1"/>
    <col min="17" max="17" width="10.7109375" style="1917" customWidth="1"/>
    <col min="18" max="18" width="4.7109375" style="1386" customWidth="1"/>
    <col min="19" max="19" width="4.7109375" style="1918" customWidth="1"/>
    <col min="20" max="20" width="4.7109375" style="1808" customWidth="1"/>
    <col min="21" max="21" width="4.7109375" style="1811" customWidth="1"/>
    <col min="22" max="23" width="4.7109375" style="1806" customWidth="1"/>
    <col min="24" max="25" width="8.7109375" style="1808" customWidth="1"/>
    <col min="26" max="31" width="10.7109375" style="1808" customWidth="1"/>
    <col min="32" max="33" width="8.7109375" style="1808" customWidth="1"/>
    <col min="34" max="34" width="8.7109375" style="1812" customWidth="1"/>
    <col min="35" max="35" width="25.7109375" style="1812" customWidth="1"/>
    <col min="36" max="36" width="28.5703125" style="1808" customWidth="1"/>
    <col min="37" max="37" width="12.7109375" style="1806" customWidth="1"/>
    <col min="38" max="38" width="55.42578125" style="1806" customWidth="1"/>
    <col min="39" max="39" width="10.7109375" style="1813" customWidth="1"/>
    <col min="40" max="45" width="10.7109375" style="1811" customWidth="1"/>
    <col min="46" max="46" width="25.7109375" style="1811" customWidth="1"/>
    <col min="47" max="47" width="30.140625" style="1811" customWidth="1"/>
    <col min="48" max="48" width="20.85546875" style="1811" customWidth="1"/>
    <col min="49" max="50" width="25.7109375" style="1811" customWidth="1"/>
    <col min="51" max="51" width="10.7109375" style="1811" customWidth="1"/>
    <col min="52" max="52" width="25.7109375" style="1811" customWidth="1"/>
    <col min="53" max="53" width="25.7109375" style="1807" customWidth="1"/>
    <col min="54" max="54" width="13.7109375" style="1811" customWidth="1"/>
    <col min="55" max="55" width="10.7109375" style="1807" customWidth="1"/>
    <col min="56" max="62" width="10.7109375" style="1811" customWidth="1"/>
    <col min="63" max="64" width="8.7109375" style="1811" customWidth="1"/>
    <col min="65" max="65" width="8.7109375" style="1806" customWidth="1"/>
    <col min="66" max="66" width="8.7109375" style="1811" customWidth="1"/>
    <col min="67" max="67" width="9.7109375" style="1811" customWidth="1"/>
    <col min="68" max="68" width="9.7109375" style="1806" customWidth="1"/>
    <col min="69" max="69" width="9.7109375" style="1811" customWidth="1"/>
    <col min="70" max="70" width="10.7109375" style="1811" customWidth="1"/>
    <col min="71" max="73" width="10.7109375" style="1814" customWidth="1"/>
    <col min="74" max="74" width="10.7109375" style="1815" customWidth="1"/>
    <col min="75" max="75" width="27.5703125" style="1814" customWidth="1"/>
    <col min="76" max="76" width="10.7109375" style="1816" customWidth="1"/>
    <col min="77" max="77" width="10.7109375" style="1817" customWidth="1"/>
    <col min="78" max="78" width="10.7109375" style="1818" customWidth="1"/>
    <col min="79" max="80" width="25.7109375" style="1818" customWidth="1"/>
    <col min="81" max="81" width="25.7109375" style="1814" customWidth="1"/>
    <col min="82" max="83" width="25.7109375" style="1819" customWidth="1"/>
    <col min="84" max="84" width="25.7109375" style="1807" customWidth="1"/>
    <col min="85" max="85" width="25.7109375" style="1821" customWidth="1"/>
    <col min="86" max="88" width="25.7109375" style="1822" customWidth="1"/>
    <col min="89" max="89" width="10.7109375" style="1822" customWidth="1"/>
    <col min="90" max="16384" width="8.85546875" style="1822"/>
  </cols>
  <sheetData>
    <row r="1" spans="1:89" s="1823" customFormat="1" ht="36" customHeight="1" thickBot="1">
      <c r="A1" s="4307" t="s">
        <v>7890</v>
      </c>
      <c r="B1" s="4307"/>
      <c r="C1" s="4307"/>
      <c r="D1" s="4307"/>
      <c r="E1" s="4307"/>
      <c r="F1" s="4307"/>
      <c r="G1" s="4307"/>
      <c r="H1" s="4307"/>
      <c r="I1" s="4307"/>
      <c r="J1" s="4307"/>
      <c r="K1" s="4307"/>
      <c r="L1" s="4307"/>
      <c r="M1" s="4307"/>
      <c r="N1" s="4307"/>
      <c r="O1" s="4307"/>
      <c r="P1" s="4307"/>
      <c r="Q1" s="4307"/>
      <c r="R1" s="4307"/>
      <c r="S1" s="4307"/>
      <c r="T1" s="4307"/>
      <c r="U1" s="4307"/>
      <c r="V1" s="4307"/>
      <c r="W1" s="4307"/>
      <c r="X1" s="4307"/>
      <c r="Y1" s="2730" t="s">
        <v>5417</v>
      </c>
      <c r="Z1" s="1948"/>
      <c r="AA1" s="1948"/>
      <c r="AB1" s="1948"/>
      <c r="AC1" s="1948"/>
      <c r="AD1" s="1948"/>
      <c r="AE1" s="1948"/>
      <c r="AF1" s="1948"/>
      <c r="AG1" s="1948"/>
      <c r="AH1" s="1948"/>
      <c r="AI1" s="1948"/>
      <c r="AJ1" s="1948"/>
      <c r="AK1" s="1948"/>
      <c r="AL1" s="1948"/>
      <c r="AM1" s="1948"/>
      <c r="AN1" s="1948"/>
      <c r="AO1" s="1948"/>
      <c r="AP1" s="1948"/>
      <c r="AQ1" s="1948"/>
      <c r="AR1" s="1948"/>
      <c r="AS1" s="1948"/>
      <c r="AT1" s="1948"/>
      <c r="AU1" s="1948"/>
      <c r="AV1" s="1948"/>
      <c r="AW1" s="1948"/>
      <c r="AX1" s="1948"/>
      <c r="AY1" s="1948"/>
      <c r="AZ1" s="1948"/>
      <c r="BA1" s="1948"/>
      <c r="BB1" s="1948"/>
      <c r="BC1" s="1948"/>
      <c r="BD1" s="1948"/>
      <c r="BE1" s="1948"/>
      <c r="BF1" s="1948"/>
      <c r="BG1" s="1948"/>
      <c r="BH1" s="1948"/>
      <c r="BI1" s="1948"/>
      <c r="BJ1" s="1948"/>
      <c r="BK1" s="1948"/>
      <c r="BL1" s="1948"/>
      <c r="BM1" s="1948"/>
      <c r="BN1" s="1948"/>
      <c r="BO1" s="1948"/>
      <c r="BP1" s="1948"/>
      <c r="BQ1" s="1948"/>
      <c r="BR1" s="1948"/>
      <c r="BS1" s="1948"/>
      <c r="BT1" s="1948"/>
      <c r="BU1" s="1948"/>
      <c r="BV1" s="1948"/>
      <c r="BW1" s="1948"/>
      <c r="BX1" s="1948"/>
      <c r="BY1" s="1948"/>
      <c r="BZ1" s="1948"/>
      <c r="CA1" s="1948"/>
      <c r="CB1" s="1948"/>
      <c r="CC1" s="1948"/>
      <c r="CD1" s="1948"/>
      <c r="CE1" s="1948"/>
      <c r="CF1" s="1948"/>
      <c r="CG1" s="1948"/>
      <c r="CH1" s="1948"/>
      <c r="CI1" s="1948"/>
      <c r="CJ1" s="1948"/>
      <c r="CK1" s="1948"/>
    </row>
    <row r="2" spans="1:89" s="50" customFormat="1" ht="15" customHeight="1" thickBot="1">
      <c r="A2" s="4320" t="s">
        <v>7891</v>
      </c>
      <c r="B2" s="4320"/>
      <c r="C2" s="4320"/>
      <c r="D2" s="4320"/>
      <c r="E2" s="4320"/>
      <c r="F2" s="4320"/>
      <c r="G2" s="4291" t="s">
        <v>7892</v>
      </c>
      <c r="H2" s="4291"/>
      <c r="I2" s="4290" t="s">
        <v>7893</v>
      </c>
      <c r="J2" s="4290"/>
      <c r="K2" s="4293" t="s">
        <v>7894</v>
      </c>
      <c r="L2" s="4294" t="s">
        <v>7895</v>
      </c>
      <c r="M2" s="4294"/>
      <c r="N2" s="4294"/>
      <c r="O2" s="4294"/>
      <c r="P2" s="4294"/>
      <c r="Q2" s="4295" t="s">
        <v>6674</v>
      </c>
      <c r="R2" s="4296" t="s">
        <v>7896</v>
      </c>
      <c r="S2" s="4296"/>
      <c r="T2" s="4296"/>
      <c r="U2" s="4296"/>
      <c r="V2" s="4296"/>
      <c r="W2" s="4296"/>
      <c r="X2" s="4315" t="s">
        <v>6684</v>
      </c>
      <c r="Y2" s="4300" t="s">
        <v>7897</v>
      </c>
      <c r="Z2" s="4316" t="s">
        <v>7898</v>
      </c>
      <c r="AA2" s="4316"/>
      <c r="AB2" s="4316"/>
      <c r="AC2" s="4316"/>
      <c r="AD2" s="4317" t="s">
        <v>7899</v>
      </c>
      <c r="AE2" s="4317"/>
      <c r="AF2" s="4317"/>
      <c r="AG2" s="4317"/>
      <c r="AH2" s="4318" t="s">
        <v>6668</v>
      </c>
      <c r="AI2" s="4319" t="s">
        <v>7900</v>
      </c>
      <c r="AJ2" s="4319"/>
      <c r="AK2" s="4319"/>
      <c r="AL2" s="4309" t="s">
        <v>7901</v>
      </c>
      <c r="AM2" s="4310" t="s">
        <v>7902</v>
      </c>
      <c r="AN2" s="4310"/>
      <c r="AO2" s="4310"/>
      <c r="AP2" s="4310"/>
      <c r="AQ2" s="4310"/>
      <c r="AR2" s="4310"/>
      <c r="AS2" s="4310"/>
      <c r="AT2" s="4311" t="s">
        <v>7903</v>
      </c>
      <c r="AU2" s="4312" t="s">
        <v>6728</v>
      </c>
      <c r="AV2" s="4313" t="s">
        <v>7904</v>
      </c>
      <c r="AW2" s="4313"/>
      <c r="AX2" s="4313"/>
      <c r="AY2" s="4313"/>
      <c r="AZ2" s="4314" t="s">
        <v>7905</v>
      </c>
      <c r="BA2" s="4314"/>
      <c r="BB2" s="4314"/>
      <c r="BC2" s="4301" t="s">
        <v>7906</v>
      </c>
      <c r="BD2" s="4302"/>
      <c r="BE2" s="4302"/>
      <c r="BF2" s="4302"/>
      <c r="BG2" s="4303"/>
      <c r="BH2" s="4304" t="s">
        <v>7907</v>
      </c>
      <c r="BI2" s="4305"/>
      <c r="BJ2" s="4305"/>
      <c r="BK2" s="4305"/>
      <c r="BL2" s="4305"/>
      <c r="BM2" s="4305"/>
      <c r="BN2" s="4306"/>
      <c r="BO2" s="4292" t="s">
        <v>7908</v>
      </c>
      <c r="BP2" s="4292"/>
      <c r="BQ2" s="4292"/>
      <c r="BR2" s="4308" t="s">
        <v>107</v>
      </c>
      <c r="BS2" s="4308"/>
      <c r="BT2" s="4308"/>
      <c r="BU2" s="4308"/>
      <c r="BV2" s="4308"/>
      <c r="BW2" s="4308"/>
      <c r="BX2" s="4308"/>
      <c r="BY2" s="4308"/>
      <c r="BZ2" s="4308"/>
      <c r="CA2" s="4297" t="s">
        <v>7909</v>
      </c>
      <c r="CB2" s="4297"/>
      <c r="CC2" s="4297"/>
      <c r="CD2" s="4298" t="s">
        <v>7910</v>
      </c>
      <c r="CE2" s="4298"/>
      <c r="CF2" s="4298"/>
      <c r="CG2" s="4299" t="s">
        <v>7911</v>
      </c>
      <c r="CH2" s="4299"/>
      <c r="CI2" s="4299"/>
      <c r="CJ2" s="4288" t="s">
        <v>6727</v>
      </c>
      <c r="CK2" s="4289" t="s">
        <v>7912</v>
      </c>
    </row>
    <row r="3" spans="1:89" s="1765" customFormat="1" ht="75" customHeight="1" thickBot="1">
      <c r="A3" s="1713" t="s">
        <v>6356</v>
      </c>
      <c r="B3" s="2259" t="s">
        <v>6655</v>
      </c>
      <c r="C3" s="1714" t="s">
        <v>6656</v>
      </c>
      <c r="D3" s="1715" t="s">
        <v>84</v>
      </c>
      <c r="E3" s="1715" t="s">
        <v>90</v>
      </c>
      <c r="F3" s="1716" t="s">
        <v>6657</v>
      </c>
      <c r="G3" s="1717" t="s">
        <v>2</v>
      </c>
      <c r="H3" s="1718" t="s">
        <v>1</v>
      </c>
      <c r="I3" s="1718" t="s">
        <v>6658</v>
      </c>
      <c r="J3" s="1719" t="s">
        <v>6659</v>
      </c>
      <c r="K3" s="4293"/>
      <c r="L3" s="1720" t="s">
        <v>6670</v>
      </c>
      <c r="M3" s="1721" t="s">
        <v>6671</v>
      </c>
      <c r="N3" s="1721" t="s">
        <v>6672</v>
      </c>
      <c r="O3" s="1721" t="s">
        <v>6673</v>
      </c>
      <c r="P3" s="1722" t="s">
        <v>359</v>
      </c>
      <c r="Q3" s="4295"/>
      <c r="R3" s="1723" t="s">
        <v>7913</v>
      </c>
      <c r="S3" s="1724" t="s">
        <v>7914</v>
      </c>
      <c r="T3" s="1724" t="s">
        <v>7915</v>
      </c>
      <c r="U3" s="1724" t="s">
        <v>7916</v>
      </c>
      <c r="V3" s="1724" t="s">
        <v>7917</v>
      </c>
      <c r="W3" s="1725" t="s">
        <v>7918</v>
      </c>
      <c r="X3" s="4315"/>
      <c r="Y3" s="4300"/>
      <c r="Z3" s="1726" t="s">
        <v>6660</v>
      </c>
      <c r="AA3" s="1727" t="s">
        <v>6661</v>
      </c>
      <c r="AB3" s="1728" t="s">
        <v>6662</v>
      </c>
      <c r="AC3" s="1729" t="s">
        <v>6663</v>
      </c>
      <c r="AD3" s="1730" t="s">
        <v>6664</v>
      </c>
      <c r="AE3" s="1731" t="s">
        <v>6665</v>
      </c>
      <c r="AF3" s="1732" t="s">
        <v>6666</v>
      </c>
      <c r="AG3" s="1733" t="s">
        <v>6667</v>
      </c>
      <c r="AH3" s="4318"/>
      <c r="AI3" s="1734" t="s">
        <v>7919</v>
      </c>
      <c r="AJ3" s="1715" t="s">
        <v>6682</v>
      </c>
      <c r="AK3" s="1716" t="s">
        <v>6683</v>
      </c>
      <c r="AL3" s="4309"/>
      <c r="AM3" s="1735" t="s">
        <v>6686</v>
      </c>
      <c r="AN3" s="1736" t="s">
        <v>6687</v>
      </c>
      <c r="AO3" s="1736" t="s">
        <v>6688</v>
      </c>
      <c r="AP3" s="1736" t="s">
        <v>6689</v>
      </c>
      <c r="AQ3" s="1736" t="s">
        <v>6690</v>
      </c>
      <c r="AR3" s="1736" t="s">
        <v>6691</v>
      </c>
      <c r="AS3" s="1736" t="s">
        <v>6692</v>
      </c>
      <c r="AT3" s="4311"/>
      <c r="AU3" s="4312"/>
      <c r="AV3" s="1737" t="s">
        <v>7920</v>
      </c>
      <c r="AW3" s="1737" t="s">
        <v>6694</v>
      </c>
      <c r="AX3" s="1738" t="s">
        <v>6695</v>
      </c>
      <c r="AY3" s="1739" t="s">
        <v>6696</v>
      </c>
      <c r="AZ3" s="1740" t="s">
        <v>6697</v>
      </c>
      <c r="BA3" s="1741" t="s">
        <v>6698</v>
      </c>
      <c r="BB3" s="1742" t="s">
        <v>6699</v>
      </c>
      <c r="BC3" s="1743" t="s">
        <v>7921</v>
      </c>
      <c r="BD3" s="1744" t="s">
        <v>7922</v>
      </c>
      <c r="BE3" s="1744" t="s">
        <v>7923</v>
      </c>
      <c r="BF3" s="1744" t="s">
        <v>6703</v>
      </c>
      <c r="BG3" s="1744" t="s">
        <v>6704</v>
      </c>
      <c r="BH3" s="1746" t="s">
        <v>6705</v>
      </c>
      <c r="BI3" s="1746" t="s">
        <v>6706</v>
      </c>
      <c r="BJ3" s="1746" t="s">
        <v>6707</v>
      </c>
      <c r="BK3" s="1747" t="s">
        <v>6708</v>
      </c>
      <c r="BL3" s="1745" t="s">
        <v>6709</v>
      </c>
      <c r="BM3" s="1746" t="s">
        <v>6710</v>
      </c>
      <c r="BN3" s="1747" t="s">
        <v>6711</v>
      </c>
      <c r="BO3" s="1748" t="s">
        <v>7924</v>
      </c>
      <c r="BP3" s="1749" t="s">
        <v>7925</v>
      </c>
      <c r="BQ3" s="1750" t="s">
        <v>6713</v>
      </c>
      <c r="BR3" s="1751" t="s">
        <v>6714</v>
      </c>
      <c r="BS3" s="1752" t="s">
        <v>6715</v>
      </c>
      <c r="BT3" s="1752" t="s">
        <v>6716</v>
      </c>
      <c r="BU3" s="1752" t="s">
        <v>6717</v>
      </c>
      <c r="BV3" s="1752" t="s">
        <v>6718</v>
      </c>
      <c r="BW3" s="1753" t="s">
        <v>6719</v>
      </c>
      <c r="BX3" s="1752" t="s">
        <v>6720</v>
      </c>
      <c r="BY3" s="1754" t="s">
        <v>6721</v>
      </c>
      <c r="BZ3" s="1755" t="s">
        <v>7926</v>
      </c>
      <c r="CA3" s="1756" t="s">
        <v>103</v>
      </c>
      <c r="CB3" s="1757" t="s">
        <v>5390</v>
      </c>
      <c r="CC3" s="1758" t="s">
        <v>7927</v>
      </c>
      <c r="CD3" s="1759" t="s">
        <v>103</v>
      </c>
      <c r="CE3" s="1760" t="s">
        <v>5390</v>
      </c>
      <c r="CF3" s="1761" t="s">
        <v>7928</v>
      </c>
      <c r="CG3" s="1762" t="s">
        <v>103</v>
      </c>
      <c r="CH3" s="1763" t="s">
        <v>5390</v>
      </c>
      <c r="CI3" s="1764" t="s">
        <v>7929</v>
      </c>
      <c r="CJ3" s="4288"/>
      <c r="CK3" s="4289"/>
    </row>
    <row r="4" spans="1:89" s="1391" customFormat="1" ht="20.100000000000001" customHeight="1">
      <c r="A4" s="2638">
        <v>45337</v>
      </c>
      <c r="B4" s="2686" t="s">
        <v>6730</v>
      </c>
      <c r="C4" s="2711" t="s">
        <v>7796</v>
      </c>
      <c r="D4" s="112" t="s">
        <v>77</v>
      </c>
      <c r="E4" s="112" t="s">
        <v>4642</v>
      </c>
      <c r="F4" s="578" t="s">
        <v>4637</v>
      </c>
      <c r="G4" s="1358">
        <v>1</v>
      </c>
      <c r="H4" s="1350"/>
      <c r="I4" s="1350">
        <v>20</v>
      </c>
      <c r="J4" s="1351"/>
      <c r="K4" s="1504"/>
      <c r="L4" s="1358">
        <v>1</v>
      </c>
      <c r="M4" s="1350"/>
      <c r="N4" s="1350"/>
      <c r="O4" s="1350"/>
      <c r="P4" s="1351"/>
      <c r="Q4" s="1514">
        <v>1</v>
      </c>
      <c r="R4" s="1358"/>
      <c r="S4" s="1350"/>
      <c r="T4" s="1350"/>
      <c r="U4" s="1350"/>
      <c r="V4" s="1350">
        <v>1</v>
      </c>
      <c r="W4" s="1351"/>
      <c r="X4" s="1504">
        <v>1</v>
      </c>
      <c r="Y4" s="2731" t="s">
        <v>7930</v>
      </c>
      <c r="Z4" s="1526">
        <v>0.38194444444444442</v>
      </c>
      <c r="AA4" s="1371">
        <v>0.5</v>
      </c>
      <c r="AB4" s="1372" t="s">
        <v>7931</v>
      </c>
      <c r="AC4" s="1825">
        <v>2.92</v>
      </c>
      <c r="AD4" s="1526">
        <v>0.36805555555555558</v>
      </c>
      <c r="AE4" s="1371">
        <v>0.50347222222222221</v>
      </c>
      <c r="AF4" s="1350">
        <v>0</v>
      </c>
      <c r="AG4" s="1825">
        <v>3.25</v>
      </c>
      <c r="AH4" s="1364">
        <v>1</v>
      </c>
      <c r="AI4" s="495" t="s">
        <v>4643</v>
      </c>
      <c r="AJ4" s="2629" t="s">
        <v>7800</v>
      </c>
      <c r="AK4" s="755" t="s">
        <v>7801</v>
      </c>
      <c r="AL4" s="2666" t="s">
        <v>7932</v>
      </c>
      <c r="AM4" s="2417" t="s">
        <v>7621</v>
      </c>
      <c r="AN4" s="2411" t="s">
        <v>7621</v>
      </c>
      <c r="AO4" s="2411" t="s">
        <v>7933</v>
      </c>
      <c r="AP4" s="2411" t="s">
        <v>7934</v>
      </c>
      <c r="AQ4" s="2411" t="s">
        <v>7934</v>
      </c>
      <c r="AR4" s="2411" t="s">
        <v>7934</v>
      </c>
      <c r="AS4" s="2411" t="s">
        <v>6767</v>
      </c>
      <c r="AT4" s="1353"/>
      <c r="AU4" s="1561"/>
      <c r="AV4" s="2661" t="s">
        <v>7935</v>
      </c>
      <c r="AW4" s="2444" t="s">
        <v>7936</v>
      </c>
      <c r="AX4" s="2445" t="s">
        <v>7937</v>
      </c>
      <c r="AY4" s="1357" t="s">
        <v>6735</v>
      </c>
      <c r="AZ4" s="1576" t="s">
        <v>7938</v>
      </c>
      <c r="BA4" s="1677"/>
      <c r="BB4" s="1939"/>
      <c r="BC4" s="1576" t="s">
        <v>5444</v>
      </c>
      <c r="BD4" s="1665"/>
      <c r="BE4" s="2411" t="s">
        <v>7934</v>
      </c>
      <c r="BF4" s="1665"/>
      <c r="BG4" s="2411" t="s">
        <v>6928</v>
      </c>
      <c r="BH4" s="2411" t="s">
        <v>7939</v>
      </c>
      <c r="BI4" s="2411" t="s">
        <v>7939</v>
      </c>
      <c r="BJ4" s="2411" t="s">
        <v>7939</v>
      </c>
      <c r="BK4" s="2411" t="s">
        <v>7939</v>
      </c>
      <c r="BL4" s="1922">
        <v>18</v>
      </c>
      <c r="BM4" s="3549" t="s">
        <v>6735</v>
      </c>
      <c r="BN4" s="3549" t="s">
        <v>6735</v>
      </c>
      <c r="BO4" s="1922"/>
      <c r="BP4" s="1665"/>
      <c r="BQ4" s="1353"/>
      <c r="BR4" s="2109">
        <v>2350</v>
      </c>
      <c r="BS4" s="2091">
        <v>675</v>
      </c>
      <c r="BT4" s="2092">
        <v>1500</v>
      </c>
      <c r="BU4" s="2092"/>
      <c r="BV4" s="2364"/>
      <c r="BW4" s="2404" t="s">
        <v>7940</v>
      </c>
      <c r="BX4" s="2094">
        <v>225</v>
      </c>
      <c r="BY4" s="2095">
        <v>2175</v>
      </c>
      <c r="BZ4" s="3819"/>
      <c r="CA4" s="320" t="s">
        <v>7941</v>
      </c>
      <c r="CB4" s="320" t="s">
        <v>7942</v>
      </c>
      <c r="CC4" s="1610"/>
      <c r="CD4" s="501" t="s">
        <v>7943</v>
      </c>
      <c r="CE4" s="2672" t="s">
        <v>7944</v>
      </c>
      <c r="CF4" s="1365"/>
      <c r="CG4" s="1576"/>
      <c r="CH4" s="564"/>
      <c r="CI4" s="1365"/>
      <c r="CJ4" s="1561"/>
      <c r="CK4" s="1658">
        <v>45259</v>
      </c>
    </row>
    <row r="5" spans="1:89" s="1391" customFormat="1" ht="20.100000000000001" customHeight="1">
      <c r="A5" s="2638">
        <v>45338</v>
      </c>
      <c r="B5" s="2686" t="s">
        <v>6730</v>
      </c>
      <c r="C5" s="2711" t="s">
        <v>7796</v>
      </c>
      <c r="D5" s="112" t="s">
        <v>33</v>
      </c>
      <c r="E5" s="112" t="s">
        <v>934</v>
      </c>
      <c r="F5" s="578" t="s">
        <v>929</v>
      </c>
      <c r="G5" s="1358">
        <v>1</v>
      </c>
      <c r="H5" s="1350"/>
      <c r="I5" s="1350">
        <v>28</v>
      </c>
      <c r="J5" s="1351"/>
      <c r="K5" s="1504" t="s">
        <v>6763</v>
      </c>
      <c r="L5" s="1358">
        <v>1</v>
      </c>
      <c r="M5" s="1350"/>
      <c r="N5" s="1350"/>
      <c r="O5" s="1350"/>
      <c r="P5" s="1351"/>
      <c r="Q5" s="1514">
        <f t="shared" ref="Q5:Q15" si="0">Q4+1</f>
        <v>2</v>
      </c>
      <c r="R5" s="1358"/>
      <c r="S5" s="1350"/>
      <c r="T5" s="1350"/>
      <c r="U5" s="1350"/>
      <c r="V5" s="1350"/>
      <c r="W5" s="1351">
        <v>1</v>
      </c>
      <c r="X5" s="1504">
        <v>1</v>
      </c>
      <c r="Y5" s="2732" t="s">
        <v>7930</v>
      </c>
      <c r="Z5" s="1526">
        <v>0.38194444444444442</v>
      </c>
      <c r="AA5" s="1371">
        <v>0.5</v>
      </c>
      <c r="AB5" s="1372" t="s">
        <v>7931</v>
      </c>
      <c r="AC5" s="1825">
        <v>2.92</v>
      </c>
      <c r="AD5" s="1526">
        <v>0.36805555555555558</v>
      </c>
      <c r="AE5" s="1371">
        <v>0.50347222222222221</v>
      </c>
      <c r="AF5" s="1350">
        <v>0</v>
      </c>
      <c r="AG5" s="1825">
        <v>3.25</v>
      </c>
      <c r="AH5" s="1364">
        <v>1</v>
      </c>
      <c r="AI5" s="495" t="s">
        <v>7945</v>
      </c>
      <c r="AJ5" s="1378" t="s">
        <v>7946</v>
      </c>
      <c r="AK5" s="580" t="s">
        <v>7805</v>
      </c>
      <c r="AL5" s="2666" t="s">
        <v>7947</v>
      </c>
      <c r="AM5" s="2417" t="s">
        <v>7621</v>
      </c>
      <c r="AN5" s="2411" t="s">
        <v>7621</v>
      </c>
      <c r="AO5" s="2411" t="s">
        <v>7948</v>
      </c>
      <c r="AP5" s="2411" t="s">
        <v>6767</v>
      </c>
      <c r="AQ5" s="2411" t="s">
        <v>7949</v>
      </c>
      <c r="AR5" s="2411" t="s">
        <v>7949</v>
      </c>
      <c r="AS5" s="2411" t="s">
        <v>6767</v>
      </c>
      <c r="AT5" s="1353"/>
      <c r="AU5" s="1561"/>
      <c r="AV5" s="1576"/>
      <c r="AW5" s="2423" t="s">
        <v>7938</v>
      </c>
      <c r="AX5" s="1359"/>
      <c r="AY5" s="1357" t="s">
        <v>6735</v>
      </c>
      <c r="AZ5" s="1576" t="s">
        <v>7938</v>
      </c>
      <c r="BA5" s="564"/>
      <c r="BB5" s="1353"/>
      <c r="BC5" s="1576" t="s">
        <v>5444</v>
      </c>
      <c r="BD5" s="1665"/>
      <c r="BE5" s="2668"/>
      <c r="BF5" s="1665"/>
      <c r="BG5" s="2411" t="s">
        <v>6928</v>
      </c>
      <c r="BH5" s="2411" t="s">
        <v>7939</v>
      </c>
      <c r="BI5" s="2411" t="s">
        <v>7939</v>
      </c>
      <c r="BJ5" s="2411" t="s">
        <v>7939</v>
      </c>
      <c r="BK5" s="2411" t="s">
        <v>7939</v>
      </c>
      <c r="BL5" s="1922">
        <v>22</v>
      </c>
      <c r="BM5" s="3549" t="s">
        <v>6735</v>
      </c>
      <c r="BN5" s="3549" t="s">
        <v>6735</v>
      </c>
      <c r="BO5" s="1922"/>
      <c r="BP5" s="1665"/>
      <c r="BQ5" s="1353"/>
      <c r="BR5" s="2109">
        <v>2130</v>
      </c>
      <c r="BS5" s="2091">
        <v>350</v>
      </c>
      <c r="BT5" s="2092"/>
      <c r="BU5" s="2092"/>
      <c r="BV5" s="2092">
        <v>1730</v>
      </c>
      <c r="BW5" s="2674" t="s">
        <v>7950</v>
      </c>
      <c r="BX5" s="2094">
        <v>50</v>
      </c>
      <c r="BY5" s="2145">
        <f>SUM(BS5:BV5)-BX5</f>
        <v>2030</v>
      </c>
      <c r="BZ5" s="3821"/>
      <c r="CA5" s="320" t="s">
        <v>7951</v>
      </c>
      <c r="CB5" s="320" t="s">
        <v>7952</v>
      </c>
      <c r="CC5" s="1612"/>
      <c r="CD5" s="1611"/>
      <c r="CE5" s="1370"/>
      <c r="CF5" s="1634"/>
      <c r="CG5" s="1643"/>
      <c r="CH5" s="1359"/>
      <c r="CI5" s="1365"/>
      <c r="CJ5" s="1561"/>
      <c r="CK5" s="1658">
        <v>45216</v>
      </c>
    </row>
    <row r="6" spans="1:89" s="1391" customFormat="1" ht="20.100000000000001" customHeight="1">
      <c r="A6" s="2638">
        <v>45345</v>
      </c>
      <c r="B6" s="2686" t="s">
        <v>6730</v>
      </c>
      <c r="C6" s="2711" t="s">
        <v>7807</v>
      </c>
      <c r="D6" s="112" t="s">
        <v>11</v>
      </c>
      <c r="E6" s="112" t="s">
        <v>633</v>
      </c>
      <c r="F6" s="823" t="s">
        <v>628</v>
      </c>
      <c r="G6" s="1358" t="s">
        <v>5417</v>
      </c>
      <c r="H6" s="1350">
        <v>1</v>
      </c>
      <c r="I6" s="1350" t="s">
        <v>5417</v>
      </c>
      <c r="J6" s="1351">
        <v>100</v>
      </c>
      <c r="K6" s="1504"/>
      <c r="L6" s="1358"/>
      <c r="M6" s="1350">
        <v>1</v>
      </c>
      <c r="N6" s="1350"/>
      <c r="O6" s="1350"/>
      <c r="P6" s="1351"/>
      <c r="Q6" s="1514">
        <f t="shared" si="0"/>
        <v>3</v>
      </c>
      <c r="R6" s="1358"/>
      <c r="S6" s="1350">
        <v>1</v>
      </c>
      <c r="T6" s="1350"/>
      <c r="U6" s="1350"/>
      <c r="V6" s="1350"/>
      <c r="W6" s="1351"/>
      <c r="X6" s="1504">
        <v>3</v>
      </c>
      <c r="Y6" s="2732" t="s">
        <v>7930</v>
      </c>
      <c r="Z6" s="1526">
        <v>0.44444444444444442</v>
      </c>
      <c r="AA6" s="1371">
        <v>0.5625</v>
      </c>
      <c r="AB6" s="1372" t="s">
        <v>7953</v>
      </c>
      <c r="AC6" s="1825">
        <v>2.83</v>
      </c>
      <c r="AD6" s="1526">
        <v>0.43055555555555558</v>
      </c>
      <c r="AE6" s="1371">
        <v>0.56597222222222221</v>
      </c>
      <c r="AF6" s="1350">
        <v>0</v>
      </c>
      <c r="AG6" s="1825">
        <v>3.25</v>
      </c>
      <c r="AH6" s="1364">
        <v>3</v>
      </c>
      <c r="AI6" s="495" t="s">
        <v>634</v>
      </c>
      <c r="AJ6" s="3553" t="s">
        <v>6800</v>
      </c>
      <c r="AK6" s="580" t="s">
        <v>7954</v>
      </c>
      <c r="AL6" s="2666" t="s">
        <v>7955</v>
      </c>
      <c r="AM6" s="2418" t="s">
        <v>7808</v>
      </c>
      <c r="AN6" s="2412" t="s">
        <v>7808</v>
      </c>
      <c r="AO6" s="2668" t="s">
        <v>7956</v>
      </c>
      <c r="AP6" s="2668" t="s">
        <v>7957</v>
      </c>
      <c r="AQ6" s="2668" t="s">
        <v>7958</v>
      </c>
      <c r="AR6" s="2668" t="s">
        <v>7956</v>
      </c>
      <c r="AS6" s="2668" t="s">
        <v>7956</v>
      </c>
      <c r="AT6" s="1353"/>
      <c r="AU6" s="1561" t="s">
        <v>7959</v>
      </c>
      <c r="AV6" s="2661" t="s">
        <v>7960</v>
      </c>
      <c r="AW6" s="2444" t="s">
        <v>7961</v>
      </c>
      <c r="AX6" s="2659" t="s">
        <v>7962</v>
      </c>
      <c r="AY6" s="1357" t="s">
        <v>6790</v>
      </c>
      <c r="AZ6" s="2677" t="s">
        <v>7963</v>
      </c>
      <c r="BA6" s="2678" t="s">
        <v>7413</v>
      </c>
      <c r="BB6" s="1353" t="s">
        <v>6790</v>
      </c>
      <c r="BC6" s="1576" t="s">
        <v>7226</v>
      </c>
      <c r="BD6" s="2668" t="s">
        <v>7964</v>
      </c>
      <c r="BE6" s="2668"/>
      <c r="BF6" s="1665" t="s">
        <v>6741</v>
      </c>
      <c r="BG6" s="2668"/>
      <c r="BH6" s="2411" t="s">
        <v>7965</v>
      </c>
      <c r="BI6" s="2411" t="s">
        <v>7966</v>
      </c>
      <c r="BJ6" s="2668"/>
      <c r="BK6" s="3512"/>
      <c r="BL6" s="1922">
        <v>80</v>
      </c>
      <c r="BM6" s="3547" t="s">
        <v>6790</v>
      </c>
      <c r="BN6" s="3551" t="s">
        <v>6790</v>
      </c>
      <c r="BO6" s="1922">
        <v>1</v>
      </c>
      <c r="BP6" s="1665"/>
      <c r="BQ6" s="1353"/>
      <c r="BR6" s="2395">
        <v>1620</v>
      </c>
      <c r="BS6" s="2142">
        <v>1540</v>
      </c>
      <c r="BT6" s="2143"/>
      <c r="BU6" s="2143"/>
      <c r="BV6" s="2366"/>
      <c r="BW6" s="3626" t="s">
        <v>7967</v>
      </c>
      <c r="BX6" s="2143">
        <v>80</v>
      </c>
      <c r="BY6" s="2145">
        <f>SUM(BS6:BV6)-BX6</f>
        <v>1460</v>
      </c>
      <c r="BZ6" s="3819"/>
      <c r="CA6" s="1611"/>
      <c r="CB6" s="3622" t="s">
        <v>7968</v>
      </c>
      <c r="CC6" s="1612"/>
      <c r="CD6" s="1611"/>
      <c r="CE6" s="1370"/>
      <c r="CF6" s="1365"/>
      <c r="CG6" s="1576"/>
      <c r="CH6" s="564"/>
      <c r="CI6" s="1365"/>
      <c r="CJ6" s="1561"/>
      <c r="CK6" s="1658">
        <v>45246</v>
      </c>
    </row>
    <row r="7" spans="1:89" s="1391" customFormat="1" ht="20.100000000000001" customHeight="1">
      <c r="A7" s="2638">
        <v>45348</v>
      </c>
      <c r="B7" s="2686" t="s">
        <v>6730</v>
      </c>
      <c r="C7" s="2711" t="s">
        <v>7807</v>
      </c>
      <c r="D7" s="112" t="s">
        <v>7810</v>
      </c>
      <c r="E7" s="112" t="s">
        <v>4220</v>
      </c>
      <c r="F7" s="578" t="s">
        <v>7811</v>
      </c>
      <c r="G7" s="1358"/>
      <c r="H7" s="1350">
        <v>1</v>
      </c>
      <c r="I7" s="1350"/>
      <c r="J7" s="1351">
        <v>65</v>
      </c>
      <c r="K7" s="1504"/>
      <c r="L7" s="1358"/>
      <c r="M7" s="1350">
        <v>1</v>
      </c>
      <c r="N7" s="1350"/>
      <c r="O7" s="1350"/>
      <c r="P7" s="1351"/>
      <c r="Q7" s="1514">
        <f t="shared" si="0"/>
        <v>4</v>
      </c>
      <c r="R7" s="1358"/>
      <c r="S7" s="1350">
        <v>1</v>
      </c>
      <c r="T7" s="1350"/>
      <c r="U7" s="1350"/>
      <c r="V7" s="1350"/>
      <c r="W7" s="1351"/>
      <c r="X7" s="1504">
        <v>2</v>
      </c>
      <c r="Y7" s="2732" t="s">
        <v>7930</v>
      </c>
      <c r="Z7" s="1526">
        <v>0.39583333333333331</v>
      </c>
      <c r="AA7" s="1371">
        <v>0.50347222222222221</v>
      </c>
      <c r="AB7" s="1372" t="s">
        <v>7969</v>
      </c>
      <c r="AC7" s="1825">
        <v>2.58</v>
      </c>
      <c r="AD7" s="1526">
        <v>0.38194444444444442</v>
      </c>
      <c r="AE7" s="1371">
        <v>0.50694444444444442</v>
      </c>
      <c r="AF7" s="1350">
        <v>0</v>
      </c>
      <c r="AG7" s="1825">
        <v>3</v>
      </c>
      <c r="AH7" s="1364">
        <v>2</v>
      </c>
      <c r="AI7" s="495" t="s">
        <v>7970</v>
      </c>
      <c r="AJ7" s="1378" t="s">
        <v>7813</v>
      </c>
      <c r="AK7" s="580" t="s">
        <v>7971</v>
      </c>
      <c r="AL7" s="2666" t="s">
        <v>7972</v>
      </c>
      <c r="AM7" s="2417" t="s">
        <v>7973</v>
      </c>
      <c r="AN7" s="2411" t="s">
        <v>7973</v>
      </c>
      <c r="AO7" s="2683" t="s">
        <v>7974</v>
      </c>
      <c r="AP7" s="2668" t="s">
        <v>7975</v>
      </c>
      <c r="AQ7" s="2668" t="s">
        <v>7974</v>
      </c>
      <c r="AR7" s="2668" t="s">
        <v>7974</v>
      </c>
      <c r="AS7" s="2668"/>
      <c r="AT7" s="2682" t="s">
        <v>7976</v>
      </c>
      <c r="AU7" s="1561"/>
      <c r="AV7" s="1576" t="s">
        <v>7977</v>
      </c>
      <c r="AW7" s="2423" t="s">
        <v>7938</v>
      </c>
      <c r="AX7" s="1359" t="s">
        <v>7978</v>
      </c>
      <c r="AY7" s="1357" t="s">
        <v>6735</v>
      </c>
      <c r="AZ7" s="3559" t="s">
        <v>7979</v>
      </c>
      <c r="BA7" s="2678" t="s">
        <v>7413</v>
      </c>
      <c r="BB7" s="1940" t="s">
        <v>6790</v>
      </c>
      <c r="BC7" s="1576" t="s">
        <v>7226</v>
      </c>
      <c r="BD7" s="2668" t="s">
        <v>6739</v>
      </c>
      <c r="BE7" s="2668"/>
      <c r="BF7" s="1665" t="s">
        <v>6741</v>
      </c>
      <c r="BG7" s="2668"/>
      <c r="BH7" s="2411" t="s">
        <v>7965</v>
      </c>
      <c r="BI7" s="2411" t="s">
        <v>7966</v>
      </c>
      <c r="BJ7" s="2668"/>
      <c r="BK7" s="3512"/>
      <c r="BL7" s="1922">
        <v>50</v>
      </c>
      <c r="BM7" s="3547" t="s">
        <v>6790</v>
      </c>
      <c r="BN7" s="3551" t="s">
        <v>6790</v>
      </c>
      <c r="BO7" s="1922"/>
      <c r="BP7" s="1665"/>
      <c r="BQ7" s="1353">
        <v>1</v>
      </c>
      <c r="BR7" s="2395">
        <v>1380</v>
      </c>
      <c r="BS7" s="2834">
        <v>586</v>
      </c>
      <c r="BT7" s="2143"/>
      <c r="BU7" s="2143"/>
      <c r="BV7" s="2366"/>
      <c r="BW7" s="3916" t="s">
        <v>7980</v>
      </c>
      <c r="BX7" s="2143">
        <v>80</v>
      </c>
      <c r="BY7" s="2145">
        <f>SUM(BS7:BV7)-BX7</f>
        <v>506</v>
      </c>
      <c r="BZ7" s="3819"/>
      <c r="CA7" s="501" t="s">
        <v>7981</v>
      </c>
      <c r="CB7" s="3622" t="s">
        <v>7982</v>
      </c>
      <c r="CC7" s="1610"/>
      <c r="CD7" s="501"/>
      <c r="CE7" s="1369"/>
      <c r="CF7" s="1365"/>
      <c r="CG7" s="1576"/>
      <c r="CH7" s="564"/>
      <c r="CI7" s="1365"/>
      <c r="CJ7" s="1561"/>
      <c r="CK7" s="1658">
        <v>45278</v>
      </c>
    </row>
    <row r="8" spans="1:89" s="1824" customFormat="1" ht="20.100000000000001" customHeight="1">
      <c r="A8" s="2635">
        <v>45349</v>
      </c>
      <c r="B8" s="2687" t="s">
        <v>6730</v>
      </c>
      <c r="C8" s="2713" t="s">
        <v>7796</v>
      </c>
      <c r="D8" s="2636" t="s">
        <v>27</v>
      </c>
      <c r="E8" s="2636" t="s">
        <v>1362</v>
      </c>
      <c r="F8" s="2637" t="s">
        <v>1377</v>
      </c>
      <c r="G8" s="1668"/>
      <c r="H8" s="2360">
        <v>1</v>
      </c>
      <c r="I8" s="2360"/>
      <c r="J8" s="2361">
        <v>348</v>
      </c>
      <c r="K8" s="2362" t="s">
        <v>6763</v>
      </c>
      <c r="L8" s="1668">
        <v>1</v>
      </c>
      <c r="M8" s="1669"/>
      <c r="N8" s="1669"/>
      <c r="O8" s="1669"/>
      <c r="P8" s="1670"/>
      <c r="Q8" s="1514">
        <f t="shared" si="0"/>
        <v>5</v>
      </c>
      <c r="R8" s="1668">
        <v>1</v>
      </c>
      <c r="S8" s="1669"/>
      <c r="T8" s="1669">
        <v>1</v>
      </c>
      <c r="U8" s="1669"/>
      <c r="V8" s="1669"/>
      <c r="W8" s="1670"/>
      <c r="X8" s="2362">
        <v>10</v>
      </c>
      <c r="Y8" s="2733" t="s">
        <v>7983</v>
      </c>
      <c r="Z8" s="1525">
        <v>0.375</v>
      </c>
      <c r="AA8" s="1394">
        <v>0.52847222222222223</v>
      </c>
      <c r="AB8" s="1395" t="s">
        <v>7984</v>
      </c>
      <c r="AC8" s="1834">
        <v>3.68</v>
      </c>
      <c r="AD8" s="1525">
        <v>0.3611111111111111</v>
      </c>
      <c r="AE8" s="1394">
        <v>0.53125</v>
      </c>
      <c r="AF8" s="1393">
        <v>0</v>
      </c>
      <c r="AG8" s="1834">
        <v>4.08</v>
      </c>
      <c r="AH8" s="1538">
        <v>8</v>
      </c>
      <c r="AI8" s="3560" t="s">
        <v>7985</v>
      </c>
      <c r="AJ8" s="3483" t="s">
        <v>7986</v>
      </c>
      <c r="AK8" s="2660" t="s">
        <v>7987</v>
      </c>
      <c r="AL8" s="2667" t="s">
        <v>7988</v>
      </c>
      <c r="AM8" s="2409" t="s">
        <v>7798</v>
      </c>
      <c r="AN8" s="2416" t="s">
        <v>7798</v>
      </c>
      <c r="AO8" s="2411" t="s">
        <v>7989</v>
      </c>
      <c r="AP8" s="2411" t="s">
        <v>6767</v>
      </c>
      <c r="AQ8" s="2411" t="s">
        <v>7989</v>
      </c>
      <c r="AR8" s="2411" t="s">
        <v>7989</v>
      </c>
      <c r="AS8" s="2411" t="s">
        <v>6767</v>
      </c>
      <c r="AT8" s="1671"/>
      <c r="AU8" s="1672"/>
      <c r="AV8" s="2661" t="s">
        <v>7990</v>
      </c>
      <c r="AW8" s="2446" t="s">
        <v>7991</v>
      </c>
      <c r="AX8" s="2447" t="s">
        <v>7992</v>
      </c>
      <c r="AY8" s="2662" t="s">
        <v>6790</v>
      </c>
      <c r="AZ8" s="3561" t="s">
        <v>7993</v>
      </c>
      <c r="BA8" s="2678" t="s">
        <v>7413</v>
      </c>
      <c r="BB8" s="1671" t="s">
        <v>6790</v>
      </c>
      <c r="BC8" s="2661" t="s">
        <v>6746</v>
      </c>
      <c r="BD8" s="2668" t="s">
        <v>6739</v>
      </c>
      <c r="BE8" s="2668"/>
      <c r="BF8" s="1665" t="s">
        <v>6741</v>
      </c>
      <c r="BG8" s="2411" t="s">
        <v>7994</v>
      </c>
      <c r="BH8" s="2411" t="s">
        <v>7939</v>
      </c>
      <c r="BI8" s="2411" t="s">
        <v>7939</v>
      </c>
      <c r="BJ8" s="2411" t="s">
        <v>7994</v>
      </c>
      <c r="BK8" s="2411" t="s">
        <v>7939</v>
      </c>
      <c r="BL8" s="3531">
        <v>208</v>
      </c>
      <c r="BM8" s="3548" t="s">
        <v>6790</v>
      </c>
      <c r="BN8" s="3552" t="s">
        <v>6790</v>
      </c>
      <c r="BO8" s="1921"/>
      <c r="BP8" s="1938"/>
      <c r="BQ8" s="1671"/>
      <c r="BR8" s="2679">
        <v>3289</v>
      </c>
      <c r="BS8" s="2680">
        <v>1259</v>
      </c>
      <c r="BT8" s="2394">
        <v>2030</v>
      </c>
      <c r="BU8" s="2394"/>
      <c r="BV8" s="2681"/>
      <c r="BW8" s="3562" t="s">
        <v>7995</v>
      </c>
      <c r="BX8" s="2663">
        <v>80</v>
      </c>
      <c r="BY8" s="2664">
        <f>SUM(BS8:BV8)-BX8</f>
        <v>3209</v>
      </c>
      <c r="BZ8" s="3820"/>
      <c r="CA8" s="3470" t="s">
        <v>7996</v>
      </c>
      <c r="CB8" s="3621" t="s">
        <v>7786</v>
      </c>
      <c r="CC8" s="2665"/>
      <c r="CD8" s="2661" t="s">
        <v>7997</v>
      </c>
      <c r="CE8" s="3469" t="s">
        <v>7998</v>
      </c>
      <c r="CF8" s="1675"/>
      <c r="CG8" s="1674"/>
      <c r="CH8" s="1673"/>
      <c r="CI8" s="1675"/>
      <c r="CJ8" s="1672"/>
      <c r="CK8" s="1676">
        <v>45279</v>
      </c>
    </row>
    <row r="9" spans="1:89" s="1391" customFormat="1" ht="20.100000000000001" customHeight="1">
      <c r="A9" s="2638">
        <v>45350</v>
      </c>
      <c r="B9" s="2686" t="s">
        <v>6730</v>
      </c>
      <c r="C9" s="2711" t="s">
        <v>7796</v>
      </c>
      <c r="D9" s="112" t="s">
        <v>29</v>
      </c>
      <c r="E9" s="112" t="s">
        <v>871</v>
      </c>
      <c r="F9" s="578" t="s">
        <v>866</v>
      </c>
      <c r="G9" s="1358">
        <v>1</v>
      </c>
      <c r="H9" s="1350"/>
      <c r="I9" s="1350">
        <v>17</v>
      </c>
      <c r="J9" s="1351"/>
      <c r="K9" s="1504"/>
      <c r="L9" s="1358">
        <v>1</v>
      </c>
      <c r="M9" s="1350"/>
      <c r="N9" s="1350"/>
      <c r="O9" s="1350"/>
      <c r="P9" s="1351"/>
      <c r="Q9" s="1514">
        <f t="shared" si="0"/>
        <v>6</v>
      </c>
      <c r="R9" s="1358"/>
      <c r="S9" s="1350"/>
      <c r="T9" s="1350"/>
      <c r="U9" s="1350"/>
      <c r="V9" s="1350"/>
      <c r="W9" s="1351">
        <v>1</v>
      </c>
      <c r="X9" s="1504">
        <v>1</v>
      </c>
      <c r="Y9" s="2732" t="s">
        <v>7930</v>
      </c>
      <c r="Z9" s="1526">
        <v>0.51388888888888895</v>
      </c>
      <c r="AA9" s="1371">
        <v>0.63888888888888895</v>
      </c>
      <c r="AB9" s="1372" t="s">
        <v>7999</v>
      </c>
      <c r="AC9" s="1825">
        <v>3</v>
      </c>
      <c r="AD9" s="1526">
        <v>0.5</v>
      </c>
      <c r="AE9" s="1371">
        <v>0.64236111111111105</v>
      </c>
      <c r="AF9" s="1350">
        <v>30</v>
      </c>
      <c r="AG9" s="1825">
        <v>3</v>
      </c>
      <c r="AH9" s="1364">
        <v>1</v>
      </c>
      <c r="AI9" s="495" t="s">
        <v>872</v>
      </c>
      <c r="AJ9" s="1381" t="s">
        <v>873</v>
      </c>
      <c r="AK9" s="580" t="s">
        <v>7815</v>
      </c>
      <c r="AL9" s="2666" t="s">
        <v>8000</v>
      </c>
      <c r="AM9" s="2417" t="s">
        <v>7621</v>
      </c>
      <c r="AN9" s="2411" t="s">
        <v>7621</v>
      </c>
      <c r="AO9" s="2411" t="s">
        <v>8001</v>
      </c>
      <c r="AP9" s="2668"/>
      <c r="AQ9" s="2411" t="s">
        <v>6766</v>
      </c>
      <c r="AR9" s="2411" t="s">
        <v>6766</v>
      </c>
      <c r="AS9" s="2411" t="s">
        <v>6754</v>
      </c>
      <c r="AT9" s="1353"/>
      <c r="AU9" s="1923" t="s">
        <v>7816</v>
      </c>
      <c r="AV9" s="2661" t="s">
        <v>8002</v>
      </c>
      <c r="AW9" s="2444" t="s">
        <v>8003</v>
      </c>
      <c r="AX9" s="2445" t="s">
        <v>8004</v>
      </c>
      <c r="AY9" s="1357" t="s">
        <v>6790</v>
      </c>
      <c r="AZ9" s="1576" t="s">
        <v>7938</v>
      </c>
      <c r="BA9" s="1678" t="s">
        <v>7938</v>
      </c>
      <c r="BB9" s="1940"/>
      <c r="BC9" s="1576" t="s">
        <v>5444</v>
      </c>
      <c r="BD9" s="2668" t="s">
        <v>6739</v>
      </c>
      <c r="BE9" s="2668"/>
      <c r="BF9" s="2668" t="s">
        <v>7671</v>
      </c>
      <c r="BG9" s="2411" t="s">
        <v>6752</v>
      </c>
      <c r="BH9" s="3549"/>
      <c r="BI9" s="2411" t="s">
        <v>7939</v>
      </c>
      <c r="BJ9" s="2411" t="s">
        <v>7939</v>
      </c>
      <c r="BK9" s="2411" t="s">
        <v>7939</v>
      </c>
      <c r="BL9" s="1922"/>
      <c r="BM9" s="3549" t="s">
        <v>6735</v>
      </c>
      <c r="BN9" s="3549" t="s">
        <v>6735</v>
      </c>
      <c r="BO9" s="1922"/>
      <c r="BP9" s="1665"/>
      <c r="BQ9" s="1353"/>
      <c r="BR9" s="2395">
        <v>2025</v>
      </c>
      <c r="BS9" s="2142">
        <v>400</v>
      </c>
      <c r="BT9" s="2143"/>
      <c r="BU9" s="2143"/>
      <c r="BV9" s="2143">
        <v>1220</v>
      </c>
      <c r="BW9" s="2404" t="s">
        <v>8005</v>
      </c>
      <c r="BX9" s="2143">
        <v>405</v>
      </c>
      <c r="BY9" s="2145">
        <f>SUM(BS9:BV9)-BX9</f>
        <v>1215</v>
      </c>
      <c r="BZ9" s="3821"/>
      <c r="CA9" s="320" t="s">
        <v>8006</v>
      </c>
      <c r="CB9" s="889" t="s">
        <v>868</v>
      </c>
      <c r="CC9" s="1610"/>
      <c r="CD9" s="501"/>
      <c r="CE9" s="1369"/>
      <c r="CF9" s="1365"/>
      <c r="CG9" s="1576"/>
      <c r="CH9" s="564"/>
      <c r="CI9" s="1365"/>
      <c r="CJ9" s="1679"/>
      <c r="CK9" s="1658">
        <v>45232</v>
      </c>
    </row>
    <row r="10" spans="1:89" s="1391" customFormat="1" ht="20.100000000000001" customHeight="1">
      <c r="A10" s="2638">
        <v>45351</v>
      </c>
      <c r="B10" s="2686" t="s">
        <v>6730</v>
      </c>
      <c r="C10" s="2711" t="s">
        <v>7796</v>
      </c>
      <c r="D10" s="112" t="s">
        <v>29</v>
      </c>
      <c r="E10" s="112" t="s">
        <v>852</v>
      </c>
      <c r="F10" s="578" t="s">
        <v>847</v>
      </c>
      <c r="G10" s="1358">
        <v>1</v>
      </c>
      <c r="H10" s="1350" t="s">
        <v>5417</v>
      </c>
      <c r="I10" s="1350">
        <v>19</v>
      </c>
      <c r="J10" s="1351" t="s">
        <v>5417</v>
      </c>
      <c r="K10" s="1504"/>
      <c r="L10" s="1358">
        <v>1</v>
      </c>
      <c r="M10" s="1350"/>
      <c r="N10" s="1350"/>
      <c r="O10" s="1350"/>
      <c r="P10" s="1351"/>
      <c r="Q10" s="1514">
        <f t="shared" si="0"/>
        <v>7</v>
      </c>
      <c r="R10" s="1358"/>
      <c r="S10" s="1350"/>
      <c r="T10" s="1350"/>
      <c r="U10" s="1350"/>
      <c r="V10" s="1350">
        <v>1</v>
      </c>
      <c r="W10" s="1351"/>
      <c r="X10" s="1504">
        <v>1</v>
      </c>
      <c r="Y10" s="2732" t="s">
        <v>7930</v>
      </c>
      <c r="Z10" s="1526">
        <v>0.37847222222222227</v>
      </c>
      <c r="AA10" s="1371">
        <v>0.49305555555555558</v>
      </c>
      <c r="AB10" s="1372" t="s">
        <v>8007</v>
      </c>
      <c r="AC10" s="1825">
        <v>2.75</v>
      </c>
      <c r="AD10" s="1526">
        <v>0.36458333333333331</v>
      </c>
      <c r="AE10" s="1371">
        <v>0.49652777777777773</v>
      </c>
      <c r="AF10" s="1350">
        <v>0</v>
      </c>
      <c r="AG10" s="1825">
        <v>3.17</v>
      </c>
      <c r="AH10" s="1364">
        <v>1</v>
      </c>
      <c r="AI10" s="495" t="s">
        <v>853</v>
      </c>
      <c r="AJ10" s="1378" t="s">
        <v>6775</v>
      </c>
      <c r="AK10" s="580" t="s">
        <v>848</v>
      </c>
      <c r="AL10" s="2666" t="s">
        <v>8008</v>
      </c>
      <c r="AM10" s="2417" t="s">
        <v>7621</v>
      </c>
      <c r="AN10" s="2411" t="s">
        <v>7621</v>
      </c>
      <c r="AO10" s="2411" t="s">
        <v>8001</v>
      </c>
      <c r="AP10" s="3472"/>
      <c r="AQ10" s="2411" t="s">
        <v>6766</v>
      </c>
      <c r="AR10" s="2411" t="s">
        <v>6766</v>
      </c>
      <c r="AS10" s="2411" t="s">
        <v>6754</v>
      </c>
      <c r="AT10" s="1353"/>
      <c r="AU10" s="1923" t="s">
        <v>7817</v>
      </c>
      <c r="AV10" s="2661" t="s">
        <v>8002</v>
      </c>
      <c r="AW10" s="2444" t="s">
        <v>6145</v>
      </c>
      <c r="AX10" s="2445" t="s">
        <v>6146</v>
      </c>
      <c r="AY10" s="1357" t="s">
        <v>6790</v>
      </c>
      <c r="AZ10" s="1694" t="s">
        <v>7938</v>
      </c>
      <c r="BA10" s="3505" t="s">
        <v>7938</v>
      </c>
      <c r="BB10" s="1357"/>
      <c r="BC10" s="1576" t="s">
        <v>5444</v>
      </c>
      <c r="BD10" s="2668" t="s">
        <v>6739</v>
      </c>
      <c r="BE10" s="2668"/>
      <c r="BF10" s="2668" t="s">
        <v>7671</v>
      </c>
      <c r="BG10" s="2411" t="s">
        <v>6752</v>
      </c>
      <c r="BH10" s="3549"/>
      <c r="BI10" s="2411" t="s">
        <v>7939</v>
      </c>
      <c r="BJ10" s="2411" t="s">
        <v>7939</v>
      </c>
      <c r="BK10" s="2411" t="s">
        <v>7939</v>
      </c>
      <c r="BL10" s="1922"/>
      <c r="BM10" s="3549" t="s">
        <v>6735</v>
      </c>
      <c r="BN10" s="3549" t="s">
        <v>6735</v>
      </c>
      <c r="BO10" s="1922"/>
      <c r="BP10" s="1665"/>
      <c r="BQ10" s="1353"/>
      <c r="BR10" s="2395">
        <v>2025</v>
      </c>
      <c r="BS10" s="2142">
        <v>400</v>
      </c>
      <c r="BT10" s="2143"/>
      <c r="BU10" s="2143"/>
      <c r="BV10" s="2143">
        <v>1220</v>
      </c>
      <c r="BW10" s="2404" t="s">
        <v>8005</v>
      </c>
      <c r="BX10" s="2143">
        <v>405</v>
      </c>
      <c r="BY10" s="2145">
        <f>SUM(BS10:BV10)-BX10</f>
        <v>1215</v>
      </c>
      <c r="BZ10" s="3821"/>
      <c r="CA10" s="320" t="s">
        <v>8009</v>
      </c>
      <c r="CB10" s="889" t="s">
        <v>8010</v>
      </c>
      <c r="CC10" s="1610"/>
      <c r="CD10" s="501"/>
      <c r="CE10" s="1369"/>
      <c r="CF10" s="1365"/>
      <c r="CG10" s="1576"/>
      <c r="CH10" s="564"/>
      <c r="CI10" s="1365"/>
      <c r="CJ10" s="1561"/>
      <c r="CK10" s="1658">
        <v>45231</v>
      </c>
    </row>
    <row r="11" spans="1:89" s="1391" customFormat="1" ht="20.100000000000001" customHeight="1">
      <c r="A11" s="2638">
        <v>45351</v>
      </c>
      <c r="B11" s="2686" t="s">
        <v>6730</v>
      </c>
      <c r="C11" s="2711" t="s">
        <v>7094</v>
      </c>
      <c r="D11" s="112" t="s">
        <v>59</v>
      </c>
      <c r="E11" s="112" t="s">
        <v>5004</v>
      </c>
      <c r="F11" s="578" t="s">
        <v>4999</v>
      </c>
      <c r="G11" s="1358"/>
      <c r="H11" s="1350">
        <v>1</v>
      </c>
      <c r="I11" s="1350"/>
      <c r="J11" s="1351">
        <v>90</v>
      </c>
      <c r="K11" s="1504" t="s">
        <v>6763</v>
      </c>
      <c r="L11" s="1358"/>
      <c r="M11" s="1350">
        <v>1</v>
      </c>
      <c r="N11" s="1350"/>
      <c r="O11" s="1350"/>
      <c r="P11" s="1351"/>
      <c r="Q11" s="1514">
        <f t="shared" si="0"/>
        <v>8</v>
      </c>
      <c r="R11" s="1358">
        <v>1</v>
      </c>
      <c r="S11" s="1350">
        <v>1</v>
      </c>
      <c r="T11" s="1350"/>
      <c r="U11" s="1350">
        <v>1</v>
      </c>
      <c r="V11" s="1350"/>
      <c r="W11" s="1351"/>
      <c r="X11" s="1504">
        <v>3</v>
      </c>
      <c r="Y11" s="2732" t="s">
        <v>7930</v>
      </c>
      <c r="Z11" s="1526">
        <v>0.37152777777777773</v>
      </c>
      <c r="AA11" s="1371">
        <v>0.51041666666666663</v>
      </c>
      <c r="AB11" s="1372" t="s">
        <v>8011</v>
      </c>
      <c r="AC11" s="1825">
        <v>3.33</v>
      </c>
      <c r="AD11" s="1526">
        <v>0.35416666666666669</v>
      </c>
      <c r="AE11" s="1371">
        <v>0.51388888888888895</v>
      </c>
      <c r="AF11" s="1350">
        <v>0</v>
      </c>
      <c r="AG11" s="1825">
        <v>3.83</v>
      </c>
      <c r="AH11" s="1364">
        <v>4</v>
      </c>
      <c r="AI11" s="795" t="s">
        <v>5005</v>
      </c>
      <c r="AJ11" s="633" t="s">
        <v>5006</v>
      </c>
      <c r="AK11" s="580"/>
      <c r="AL11" s="2666" t="s">
        <v>8012</v>
      </c>
      <c r="AM11" s="2417" t="s">
        <v>8013</v>
      </c>
      <c r="AN11" s="2417" t="s">
        <v>8013</v>
      </c>
      <c r="AO11" s="2417" t="s">
        <v>8014</v>
      </c>
      <c r="AP11" s="2417" t="s">
        <v>8014</v>
      </c>
      <c r="AQ11" s="2417" t="s">
        <v>8014</v>
      </c>
      <c r="AR11" s="2417" t="s">
        <v>8014</v>
      </c>
      <c r="AS11" s="1666"/>
      <c r="AT11" s="1353"/>
      <c r="AU11" s="1923"/>
      <c r="AV11" s="2661" t="s">
        <v>8015</v>
      </c>
      <c r="AW11" s="3563" t="s">
        <v>8016</v>
      </c>
      <c r="AX11" s="2783" t="s">
        <v>8017</v>
      </c>
      <c r="AY11" s="1357" t="s">
        <v>6790</v>
      </c>
      <c r="AZ11" s="3564" t="s">
        <v>8018</v>
      </c>
      <c r="BA11" s="3506" t="s">
        <v>7413</v>
      </c>
      <c r="BB11" s="1357" t="s">
        <v>6790</v>
      </c>
      <c r="BC11" s="1576" t="s">
        <v>6746</v>
      </c>
      <c r="BD11" s="2668" t="s">
        <v>6739</v>
      </c>
      <c r="BE11" s="1665"/>
      <c r="BF11" s="1665" t="s">
        <v>6741</v>
      </c>
      <c r="BG11" s="3549"/>
      <c r="BH11" s="3549"/>
      <c r="BI11" s="3549"/>
      <c r="BJ11" s="3549"/>
      <c r="BK11" s="3549"/>
      <c r="BL11" s="1922"/>
      <c r="BM11" s="3547" t="s">
        <v>6790</v>
      </c>
      <c r="BN11" s="3551" t="s">
        <v>6790</v>
      </c>
      <c r="BO11" s="1922"/>
      <c r="BP11" s="1665"/>
      <c r="BQ11" s="1353"/>
      <c r="BR11" s="2395">
        <v>1620</v>
      </c>
      <c r="BS11" s="2142">
        <v>400</v>
      </c>
      <c r="BT11" s="2143"/>
      <c r="BU11" s="3695">
        <v>1220</v>
      </c>
      <c r="BV11" s="2366"/>
      <c r="BW11" s="2396" t="s">
        <v>8019</v>
      </c>
      <c r="BX11" s="2143"/>
      <c r="BY11" s="2145">
        <f>SUM(BS11:BV11)-BX11</f>
        <v>1620</v>
      </c>
      <c r="BZ11" s="2399"/>
      <c r="CA11" s="3719"/>
      <c r="CB11" s="3720"/>
      <c r="CC11" s="1610"/>
      <c r="CD11" s="501"/>
      <c r="CE11" s="1369"/>
      <c r="CF11" s="1365"/>
      <c r="CG11" s="3807"/>
      <c r="CH11" s="3808"/>
      <c r="CI11" s="1365"/>
      <c r="CJ11" s="1561"/>
      <c r="CK11" s="1658">
        <v>44949</v>
      </c>
    </row>
    <row r="12" spans="1:89" s="1391" customFormat="1" ht="20.100000000000001" customHeight="1">
      <c r="A12" s="2638">
        <v>45352</v>
      </c>
      <c r="B12" s="2686" t="s">
        <v>6730</v>
      </c>
      <c r="C12" s="2711" t="s">
        <v>7796</v>
      </c>
      <c r="D12" s="2639" t="s">
        <v>51</v>
      </c>
      <c r="E12" s="2639" t="s">
        <v>2679</v>
      </c>
      <c r="F12" s="2640" t="s">
        <v>7818</v>
      </c>
      <c r="G12" s="1358"/>
      <c r="H12" s="1350">
        <v>1</v>
      </c>
      <c r="I12" s="1350"/>
      <c r="J12" s="1351">
        <v>40</v>
      </c>
      <c r="K12" s="1504" t="s">
        <v>359</v>
      </c>
      <c r="L12" s="1358"/>
      <c r="M12" s="1350"/>
      <c r="N12" s="1350"/>
      <c r="O12" s="1350"/>
      <c r="P12" s="1351">
        <v>1</v>
      </c>
      <c r="Q12" s="1514">
        <f t="shared" si="0"/>
        <v>9</v>
      </c>
      <c r="R12" s="1358"/>
      <c r="S12" s="1350"/>
      <c r="T12" s="1350"/>
      <c r="U12" s="1350"/>
      <c r="V12" s="1350"/>
      <c r="W12" s="1351"/>
      <c r="X12" s="1504">
        <v>1</v>
      </c>
      <c r="Y12" s="2732" t="s">
        <v>7930</v>
      </c>
      <c r="Z12" s="1526"/>
      <c r="AA12" s="1371"/>
      <c r="AB12" s="1372"/>
      <c r="AC12" s="1825"/>
      <c r="AD12" s="1526"/>
      <c r="AE12" s="1371"/>
      <c r="AF12" s="1350"/>
      <c r="AG12" s="1825"/>
      <c r="AH12" s="1364"/>
      <c r="AI12" s="2631" t="s">
        <v>8020</v>
      </c>
      <c r="AJ12" s="3484" t="s">
        <v>8021</v>
      </c>
      <c r="AK12" s="2632" t="s">
        <v>8022</v>
      </c>
      <c r="AL12" s="2666" t="s">
        <v>8023</v>
      </c>
      <c r="AM12" s="2417" t="s">
        <v>7621</v>
      </c>
      <c r="AN12" s="2411" t="s">
        <v>7621</v>
      </c>
      <c r="AO12" s="2411" t="s">
        <v>8001</v>
      </c>
      <c r="AP12" s="2411" t="s">
        <v>8001</v>
      </c>
      <c r="AQ12" s="2411" t="s">
        <v>7989</v>
      </c>
      <c r="AR12" s="2411" t="s">
        <v>7989</v>
      </c>
      <c r="AS12" s="2411" t="s">
        <v>8024</v>
      </c>
      <c r="AT12" s="1353"/>
      <c r="AU12" s="1923" t="s">
        <v>7819</v>
      </c>
      <c r="AV12" s="2661" t="s">
        <v>8025</v>
      </c>
      <c r="AW12" s="2833" t="s">
        <v>8026</v>
      </c>
      <c r="AX12" s="2445" t="s">
        <v>8027</v>
      </c>
      <c r="AY12" s="1357" t="s">
        <v>6790</v>
      </c>
      <c r="AZ12" s="3513" t="s">
        <v>8028</v>
      </c>
      <c r="BA12" s="3511" t="s">
        <v>7413</v>
      </c>
      <c r="BB12" s="1941" t="s">
        <v>6790</v>
      </c>
      <c r="BC12" s="1576" t="s">
        <v>7226</v>
      </c>
      <c r="BD12" s="2668" t="s">
        <v>8029</v>
      </c>
      <c r="BE12" s="2668"/>
      <c r="BF12" s="1665" t="s">
        <v>6741</v>
      </c>
      <c r="BG12" s="2411" t="s">
        <v>8024</v>
      </c>
      <c r="BH12" s="3549"/>
      <c r="BI12" s="2411" t="s">
        <v>7939</v>
      </c>
      <c r="BJ12" s="2411" t="s">
        <v>7939</v>
      </c>
      <c r="BK12" s="2411" t="s">
        <v>7939</v>
      </c>
      <c r="BL12" s="1922">
        <v>24</v>
      </c>
      <c r="BM12" s="3550" t="s">
        <v>8030</v>
      </c>
      <c r="BN12" s="3551" t="s">
        <v>6790</v>
      </c>
      <c r="BO12" s="1922"/>
      <c r="BP12" s="1665"/>
      <c r="BQ12" s="1353"/>
      <c r="BR12" s="2395">
        <v>1140</v>
      </c>
      <c r="BS12" s="2142">
        <v>1060</v>
      </c>
      <c r="BT12" s="2143">
        <v>0</v>
      </c>
      <c r="BU12" s="2143">
        <v>0</v>
      </c>
      <c r="BV12" s="2366">
        <v>0</v>
      </c>
      <c r="BW12" s="2398" t="s">
        <v>8031</v>
      </c>
      <c r="BX12" s="2143">
        <v>80</v>
      </c>
      <c r="BY12" s="2145">
        <f>SUM(BS12:BV12)-BX12</f>
        <v>980</v>
      </c>
      <c r="BZ12" s="3819"/>
      <c r="CA12" s="320" t="s">
        <v>8020</v>
      </c>
      <c r="CB12" s="889" t="s">
        <v>8032</v>
      </c>
      <c r="CC12" s="1610"/>
      <c r="CD12" s="501"/>
      <c r="CE12" s="1369"/>
      <c r="CF12" s="1365"/>
      <c r="CG12" s="1576"/>
      <c r="CH12" s="564"/>
      <c r="CI12" s="1365"/>
      <c r="CJ12" s="1561"/>
      <c r="CK12" s="1658">
        <v>45266</v>
      </c>
    </row>
    <row r="13" spans="1:89" s="1391" customFormat="1" ht="20.100000000000001" customHeight="1">
      <c r="A13" s="2638">
        <v>45369</v>
      </c>
      <c r="B13" s="2686" t="s">
        <v>6730</v>
      </c>
      <c r="C13" s="2711" t="s">
        <v>7807</v>
      </c>
      <c r="D13" s="112" t="s">
        <v>47</v>
      </c>
      <c r="E13" s="112" t="s">
        <v>2530</v>
      </c>
      <c r="F13" s="578" t="s">
        <v>2517</v>
      </c>
      <c r="G13" s="1358"/>
      <c r="H13" s="1350">
        <v>1</v>
      </c>
      <c r="I13" s="1350"/>
      <c r="J13" s="1351">
        <v>65</v>
      </c>
      <c r="K13" s="1504" t="s">
        <v>1889</v>
      </c>
      <c r="L13" s="1358">
        <v>1</v>
      </c>
      <c r="M13" s="1350"/>
      <c r="N13" s="1350"/>
      <c r="O13" s="1350"/>
      <c r="P13" s="1351"/>
      <c r="Q13" s="1514">
        <f t="shared" si="0"/>
        <v>10</v>
      </c>
      <c r="R13" s="1358"/>
      <c r="S13" s="1350"/>
      <c r="T13" s="1350">
        <v>1</v>
      </c>
      <c r="U13" s="1350"/>
      <c r="V13" s="1350"/>
      <c r="W13" s="1351"/>
      <c r="X13" s="1504">
        <v>2</v>
      </c>
      <c r="Y13" s="2732" t="s">
        <v>8033</v>
      </c>
      <c r="Z13" s="1526">
        <v>0.39583333333333331</v>
      </c>
      <c r="AA13" s="1371">
        <v>0.5</v>
      </c>
      <c r="AB13" s="1372" t="s">
        <v>8034</v>
      </c>
      <c r="AC13" s="1825">
        <v>2.5</v>
      </c>
      <c r="AD13" s="1526">
        <v>0.38194444444444442</v>
      </c>
      <c r="AE13" s="1371">
        <v>0.50347222222222221</v>
      </c>
      <c r="AF13" s="1350">
        <v>0</v>
      </c>
      <c r="AG13" s="1825">
        <v>2.92</v>
      </c>
      <c r="AH13" s="1364">
        <v>2</v>
      </c>
      <c r="AI13" s="495" t="s">
        <v>7820</v>
      </c>
      <c r="AJ13" s="2630" t="s">
        <v>2523</v>
      </c>
      <c r="AK13" s="580" t="s">
        <v>8035</v>
      </c>
      <c r="AL13" s="2666" t="s">
        <v>8036</v>
      </c>
      <c r="AM13" s="2419" t="s">
        <v>7821</v>
      </c>
      <c r="AN13" s="2413" t="s">
        <v>7821</v>
      </c>
      <c r="AO13" s="2411" t="s">
        <v>8037</v>
      </c>
      <c r="AP13" s="2668"/>
      <c r="AQ13" s="2411" t="s">
        <v>8037</v>
      </c>
      <c r="AR13" s="2411" t="s">
        <v>8037</v>
      </c>
      <c r="AS13" s="2411" t="s">
        <v>8037</v>
      </c>
      <c r="AT13" s="1353" t="s">
        <v>8038</v>
      </c>
      <c r="AU13" s="1923" t="s">
        <v>6976</v>
      </c>
      <c r="AV13" s="1576" t="s">
        <v>8039</v>
      </c>
      <c r="AW13" s="2443" t="s">
        <v>5815</v>
      </c>
      <c r="AX13" s="2442" t="s">
        <v>8040</v>
      </c>
      <c r="AY13" s="1357" t="s">
        <v>6790</v>
      </c>
      <c r="AZ13" s="3510" t="s">
        <v>8041</v>
      </c>
      <c r="BA13" s="3511" t="s">
        <v>7413</v>
      </c>
      <c r="BB13" s="1357" t="s">
        <v>6790</v>
      </c>
      <c r="BC13" s="1576" t="s">
        <v>5444</v>
      </c>
      <c r="BD13" s="2668" t="s">
        <v>8037</v>
      </c>
      <c r="BE13" s="3472" t="s">
        <v>8042</v>
      </c>
      <c r="BF13" s="1665" t="s">
        <v>6741</v>
      </c>
      <c r="BG13" s="3472" t="s">
        <v>8042</v>
      </c>
      <c r="BH13" s="3549"/>
      <c r="BI13" s="3549"/>
      <c r="BJ13" s="3549"/>
      <c r="BK13" s="2668"/>
      <c r="BL13" s="1922"/>
      <c r="BM13" s="3549" t="s">
        <v>6735</v>
      </c>
      <c r="BN13" s="3549" t="s">
        <v>6735</v>
      </c>
      <c r="BO13" s="1922">
        <v>1</v>
      </c>
      <c r="BP13" s="1665"/>
      <c r="BQ13" s="1353"/>
      <c r="BR13" s="2395">
        <v>1380</v>
      </c>
      <c r="BS13" s="2142">
        <v>0</v>
      </c>
      <c r="BT13" s="2143">
        <v>1380</v>
      </c>
      <c r="BU13" s="2143">
        <v>0</v>
      </c>
      <c r="BV13" s="2366">
        <v>0</v>
      </c>
      <c r="BW13" s="2398" t="s">
        <v>7860</v>
      </c>
      <c r="BX13" s="2143">
        <v>0</v>
      </c>
      <c r="BY13" s="2145">
        <f>SUM(BS13:BV13)-BX13</f>
        <v>1380</v>
      </c>
      <c r="BZ13" s="3819"/>
      <c r="CA13" s="501" t="s">
        <v>8043</v>
      </c>
      <c r="CB13" s="3623" t="s">
        <v>8044</v>
      </c>
      <c r="CC13" s="1610"/>
      <c r="CD13" s="501" t="s">
        <v>8045</v>
      </c>
      <c r="CE13" s="3627" t="s">
        <v>6761</v>
      </c>
      <c r="CF13" s="1365"/>
      <c r="CG13" s="1576"/>
      <c r="CH13" s="564"/>
      <c r="CI13" s="1365"/>
      <c r="CJ13" s="1561"/>
      <c r="CK13" s="1658">
        <v>45271</v>
      </c>
    </row>
    <row r="14" spans="1:89" s="1391" customFormat="1" ht="20.100000000000001" customHeight="1">
      <c r="A14" s="2638">
        <v>45371</v>
      </c>
      <c r="B14" s="2686" t="s">
        <v>6730</v>
      </c>
      <c r="C14" s="2711" t="s">
        <v>7094</v>
      </c>
      <c r="D14" s="2639" t="s">
        <v>20</v>
      </c>
      <c r="E14" s="2639" t="s">
        <v>7823</v>
      </c>
      <c r="F14" s="2640" t="s">
        <v>3407</v>
      </c>
      <c r="G14" s="1358"/>
      <c r="H14" s="1350">
        <v>1</v>
      </c>
      <c r="I14" s="1350"/>
      <c r="J14" s="1351">
        <v>250</v>
      </c>
      <c r="K14" s="1505"/>
      <c r="L14" s="1358">
        <v>1</v>
      </c>
      <c r="M14" s="1350"/>
      <c r="N14" s="1350"/>
      <c r="O14" s="1350"/>
      <c r="P14" s="1351"/>
      <c r="Q14" s="1514">
        <f t="shared" si="0"/>
        <v>11</v>
      </c>
      <c r="R14" s="1358"/>
      <c r="S14" s="1350">
        <v>1</v>
      </c>
      <c r="T14" s="1350"/>
      <c r="U14" s="1350"/>
      <c r="V14" s="1350">
        <v>1</v>
      </c>
      <c r="W14" s="1351"/>
      <c r="X14" s="1504">
        <v>5</v>
      </c>
      <c r="Y14" s="2732" t="s">
        <v>7983</v>
      </c>
      <c r="Z14" s="1526">
        <v>0.41319444444444442</v>
      </c>
      <c r="AA14" s="1371">
        <v>0.54861111111111116</v>
      </c>
      <c r="AB14" s="1376" t="s">
        <v>8046</v>
      </c>
      <c r="AC14" s="1825">
        <v>3.25</v>
      </c>
      <c r="AD14" s="1526">
        <v>0.39583333333333331</v>
      </c>
      <c r="AE14" s="1371">
        <v>0.55208333333333337</v>
      </c>
      <c r="AF14" s="1377">
        <v>0</v>
      </c>
      <c r="AG14" s="1825">
        <v>3.75</v>
      </c>
      <c r="AH14" s="1364"/>
      <c r="AI14" s="2633" t="s">
        <v>3413</v>
      </c>
      <c r="AJ14" s="1977" t="s">
        <v>3414</v>
      </c>
      <c r="AK14" s="2634" t="s">
        <v>3408</v>
      </c>
      <c r="AL14" s="2666" t="s">
        <v>8047</v>
      </c>
      <c r="AM14" s="2419" t="s">
        <v>7824</v>
      </c>
      <c r="AN14" s="2419" t="s">
        <v>7824</v>
      </c>
      <c r="AO14" s="2419" t="s">
        <v>6816</v>
      </c>
      <c r="AP14" s="2668" t="s">
        <v>8048</v>
      </c>
      <c r="AQ14" s="2419" t="s">
        <v>6816</v>
      </c>
      <c r="AR14" s="2419" t="s">
        <v>6816</v>
      </c>
      <c r="AS14" s="2419" t="s">
        <v>6816</v>
      </c>
      <c r="AT14" s="1353"/>
      <c r="AU14" s="1561"/>
      <c r="AV14" s="1576" t="s">
        <v>8049</v>
      </c>
      <c r="AW14" s="2423" t="s">
        <v>7938</v>
      </c>
      <c r="AX14" s="3501"/>
      <c r="AY14" s="1357" t="s">
        <v>6735</v>
      </c>
      <c r="AZ14" s="3510" t="s">
        <v>8050</v>
      </c>
      <c r="BA14" s="3511" t="s">
        <v>7413</v>
      </c>
      <c r="BB14" s="1357" t="s">
        <v>6790</v>
      </c>
      <c r="BC14" s="1576" t="s">
        <v>5444</v>
      </c>
      <c r="BD14" s="2668" t="s">
        <v>8051</v>
      </c>
      <c r="BE14" s="1665"/>
      <c r="BF14" s="1665" t="s">
        <v>6741</v>
      </c>
      <c r="BG14" s="3549"/>
      <c r="BH14" s="3549"/>
      <c r="BI14" s="3549"/>
      <c r="BJ14" s="3549"/>
      <c r="BK14" s="3549"/>
      <c r="BL14" s="1922"/>
      <c r="BM14" s="3549" t="s">
        <v>6735</v>
      </c>
      <c r="BN14" s="3549" t="s">
        <v>6735</v>
      </c>
      <c r="BO14" s="1922"/>
      <c r="BP14" s="1665"/>
      <c r="BQ14" s="1353"/>
      <c r="BR14" s="2395">
        <v>2920</v>
      </c>
      <c r="BS14" s="2142">
        <v>320</v>
      </c>
      <c r="BT14" s="2143">
        <f>2920-320-80</f>
        <v>2520</v>
      </c>
      <c r="BU14" s="2143">
        <v>0</v>
      </c>
      <c r="BV14" s="2366">
        <v>0</v>
      </c>
      <c r="BW14" s="2397" t="s">
        <v>8052</v>
      </c>
      <c r="BX14" s="2143">
        <v>80</v>
      </c>
      <c r="BY14" s="2145">
        <f>SUM(BS14:BV14)-BX14</f>
        <v>2760</v>
      </c>
      <c r="BZ14" s="2399"/>
      <c r="CA14" s="3719"/>
      <c r="CB14" s="3806"/>
      <c r="CC14" s="1610"/>
      <c r="CD14" s="501"/>
      <c r="CE14" s="1369"/>
      <c r="CF14" s="1365"/>
      <c r="CG14" s="3807"/>
      <c r="CH14" s="3808"/>
      <c r="CI14" s="1365"/>
      <c r="CJ14" s="1561"/>
      <c r="CK14" s="1658">
        <v>45274</v>
      </c>
    </row>
    <row r="15" spans="1:89" s="1391" customFormat="1" ht="20.100000000000001" customHeight="1">
      <c r="A15" s="2638">
        <v>45377</v>
      </c>
      <c r="B15" s="2686" t="s">
        <v>6730</v>
      </c>
      <c r="C15" s="2711" t="s">
        <v>7796</v>
      </c>
      <c r="D15" s="112" t="s">
        <v>22</v>
      </c>
      <c r="E15" s="112" t="s">
        <v>3639</v>
      </c>
      <c r="F15" s="823" t="s">
        <v>3634</v>
      </c>
      <c r="G15" s="1358">
        <v>1</v>
      </c>
      <c r="H15" s="1350"/>
      <c r="I15" s="1350">
        <v>80</v>
      </c>
      <c r="J15" s="1351"/>
      <c r="K15" s="1504" t="s">
        <v>8053</v>
      </c>
      <c r="L15" s="1358">
        <v>1</v>
      </c>
      <c r="M15" s="1350"/>
      <c r="N15" s="1350"/>
      <c r="O15" s="1350"/>
      <c r="P15" s="1351"/>
      <c r="Q15" s="1514">
        <f t="shared" si="0"/>
        <v>12</v>
      </c>
      <c r="R15" s="1358"/>
      <c r="S15" s="1350"/>
      <c r="T15" s="1350"/>
      <c r="U15" s="1350"/>
      <c r="V15" s="1350"/>
      <c r="W15" s="1351"/>
      <c r="X15" s="1504">
        <v>2</v>
      </c>
      <c r="Y15" s="2732" t="s">
        <v>7930</v>
      </c>
      <c r="Z15" s="1526"/>
      <c r="AA15" s="1371"/>
      <c r="AB15" s="1372"/>
      <c r="AC15" s="1825"/>
      <c r="AD15" s="1526"/>
      <c r="AE15" s="1371"/>
      <c r="AF15" s="1350"/>
      <c r="AG15" s="1825"/>
      <c r="AH15" s="1364"/>
      <c r="AI15" s="495" t="s">
        <v>7826</v>
      </c>
      <c r="AJ15" s="2629" t="s">
        <v>7827</v>
      </c>
      <c r="AK15" s="580" t="s">
        <v>3635</v>
      </c>
      <c r="AL15" s="2666" t="s">
        <v>8054</v>
      </c>
      <c r="AM15" s="2417" t="s">
        <v>7621</v>
      </c>
      <c r="AN15" s="2411" t="s">
        <v>7621</v>
      </c>
      <c r="AO15" s="2411" t="s">
        <v>8055</v>
      </c>
      <c r="AP15" s="2411"/>
      <c r="AQ15" s="2411" t="s">
        <v>8055</v>
      </c>
      <c r="AR15" s="2411" t="s">
        <v>8055</v>
      </c>
      <c r="AS15" s="2419" t="s">
        <v>8056</v>
      </c>
      <c r="AT15" s="1353"/>
      <c r="AU15" s="1923" t="s">
        <v>8057</v>
      </c>
      <c r="AV15" s="1576" t="s">
        <v>8058</v>
      </c>
      <c r="AW15" s="2444" t="s">
        <v>8059</v>
      </c>
      <c r="AX15" s="2447" t="s">
        <v>5606</v>
      </c>
      <c r="AY15" s="1357" t="s">
        <v>6790</v>
      </c>
      <c r="AZ15" s="3565" t="s">
        <v>8060</v>
      </c>
      <c r="BA15" s="3509" t="s">
        <v>7413</v>
      </c>
      <c r="BB15" s="1357"/>
      <c r="BC15" s="1576" t="s">
        <v>5444</v>
      </c>
      <c r="BD15" s="2668" t="s">
        <v>8061</v>
      </c>
      <c r="BE15" s="3468" t="s">
        <v>6959</v>
      </c>
      <c r="BF15" s="2668" t="s">
        <v>8061</v>
      </c>
      <c r="BG15" s="3468" t="s">
        <v>6959</v>
      </c>
      <c r="BH15" s="3549"/>
      <c r="BI15" s="3468" t="s">
        <v>8062</v>
      </c>
      <c r="BJ15" s="3468" t="s">
        <v>8062</v>
      </c>
      <c r="BK15" s="3468" t="s">
        <v>8062</v>
      </c>
      <c r="BL15" s="1922">
        <v>42</v>
      </c>
      <c r="BM15" s="3547" t="s">
        <v>6790</v>
      </c>
      <c r="BN15" s="3551" t="s">
        <v>6790</v>
      </c>
      <c r="BO15" s="1922"/>
      <c r="BP15" s="1665"/>
      <c r="BQ15" s="1353"/>
      <c r="BR15" s="2395">
        <v>2180</v>
      </c>
      <c r="BS15" s="2142"/>
      <c r="BT15" s="2143">
        <f>2180-400</f>
        <v>1780</v>
      </c>
      <c r="BU15" s="2143">
        <v>375</v>
      </c>
      <c r="BV15" s="2366"/>
      <c r="BW15" s="2406" t="s">
        <v>8063</v>
      </c>
      <c r="BX15" s="2143">
        <v>80</v>
      </c>
      <c r="BY15" s="2145">
        <f>SUM(BS15:BV15)-BX15</f>
        <v>2075</v>
      </c>
      <c r="BZ15" s="3819"/>
      <c r="CA15" s="501"/>
      <c r="CB15" s="1369"/>
      <c r="CC15" s="1610"/>
      <c r="CD15" s="501"/>
      <c r="CE15" s="1369"/>
      <c r="CF15" s="1365"/>
      <c r="CG15" s="1576"/>
      <c r="CH15" s="564"/>
      <c r="CI15" s="1365"/>
      <c r="CJ15" s="1561"/>
      <c r="CK15" s="1658">
        <v>45249</v>
      </c>
    </row>
    <row r="16" spans="1:89" s="1391" customFormat="1" ht="20.100000000000001" customHeight="1">
      <c r="A16" s="1392"/>
      <c r="B16" s="2688"/>
      <c r="C16" s="2714"/>
      <c r="D16" s="564"/>
      <c r="E16" s="564"/>
      <c r="F16" s="1365"/>
      <c r="G16" s="1358"/>
      <c r="H16" s="1350"/>
      <c r="I16" s="1350"/>
      <c r="J16" s="1351"/>
      <c r="K16" s="1504"/>
      <c r="L16" s="1358"/>
      <c r="M16" s="1350"/>
      <c r="N16" s="1350"/>
      <c r="O16" s="1350"/>
      <c r="P16" s="1351"/>
      <c r="Q16" s="1514"/>
      <c r="R16" s="1358"/>
      <c r="S16" s="1350"/>
      <c r="T16" s="1350"/>
      <c r="U16" s="1350"/>
      <c r="V16" s="1350"/>
      <c r="W16" s="1351"/>
      <c r="X16" s="1504"/>
      <c r="Y16" s="2732" t="s">
        <v>5417</v>
      </c>
      <c r="Z16" s="1526"/>
      <c r="AA16" s="1371"/>
      <c r="AB16" s="1372"/>
      <c r="AC16" s="1825"/>
      <c r="AD16" s="1526"/>
      <c r="AE16" s="1371"/>
      <c r="AF16" s="1350"/>
      <c r="AG16" s="1825"/>
      <c r="AH16" s="1364"/>
      <c r="AI16" s="1352"/>
      <c r="AJ16" s="1381"/>
      <c r="AK16" s="1356"/>
      <c r="AL16" s="1556"/>
      <c r="AM16" s="2420"/>
      <c r="AN16" s="2414"/>
      <c r="AO16" s="1665"/>
      <c r="AP16" s="1665"/>
      <c r="AQ16" s="1665"/>
      <c r="AR16" s="1665"/>
      <c r="AS16" s="1666"/>
      <c r="AT16" s="1353"/>
      <c r="AU16" s="1923"/>
      <c r="AV16" s="1576"/>
      <c r="AW16" s="2423"/>
      <c r="AX16" s="1359"/>
      <c r="AY16" s="1357"/>
      <c r="AZ16" s="1694"/>
      <c r="BA16" s="3508"/>
      <c r="BB16" s="1357"/>
      <c r="BC16" s="1576"/>
      <c r="BD16" s="1665"/>
      <c r="BE16" s="1665"/>
      <c r="BF16" s="1665"/>
      <c r="BG16" s="1665"/>
      <c r="BH16" s="1665"/>
      <c r="BI16" s="1665"/>
      <c r="BJ16" s="1665"/>
      <c r="BK16" s="1353"/>
      <c r="BL16" s="1922"/>
      <c r="BM16" s="1665"/>
      <c r="BN16" s="1353"/>
      <c r="BO16" s="1922"/>
      <c r="BP16" s="1665"/>
      <c r="BQ16" s="1353"/>
      <c r="BR16" s="2395"/>
      <c r="BS16" s="2142"/>
      <c r="BT16" s="2143"/>
      <c r="BU16" s="2143"/>
      <c r="BV16" s="2366"/>
      <c r="BW16" s="2365"/>
      <c r="BX16" s="2143"/>
      <c r="BY16" s="2145">
        <f t="shared" ref="BY16:BY18" si="1">SUM(BS16:BV16)+BX16</f>
        <v>0</v>
      </c>
      <c r="BZ16" s="1596"/>
      <c r="CA16" s="501"/>
      <c r="CB16" s="1369"/>
      <c r="CC16" s="1610"/>
      <c r="CD16" s="501"/>
      <c r="CE16" s="1369"/>
      <c r="CF16" s="1365"/>
      <c r="CG16" s="1576"/>
      <c r="CH16" s="564"/>
      <c r="CI16" s="1365"/>
      <c r="CJ16" s="1561"/>
      <c r="CK16" s="1658"/>
    </row>
    <row r="17" spans="1:181" s="1391" customFormat="1" ht="20.100000000000001" customHeight="1">
      <c r="A17" s="1392"/>
      <c r="B17" s="2688"/>
      <c r="C17" s="2714"/>
      <c r="D17" s="564"/>
      <c r="E17" s="564"/>
      <c r="F17" s="1355"/>
      <c r="G17" s="1358"/>
      <c r="H17" s="1350"/>
      <c r="I17" s="1350"/>
      <c r="J17" s="1351"/>
      <c r="K17" s="1504"/>
      <c r="L17" s="1358"/>
      <c r="M17" s="1350"/>
      <c r="N17" s="1350"/>
      <c r="O17" s="1350"/>
      <c r="P17" s="1351"/>
      <c r="Q17" s="1514"/>
      <c r="R17" s="1358"/>
      <c r="S17" s="1350"/>
      <c r="T17" s="1350"/>
      <c r="U17" s="1350"/>
      <c r="V17" s="1350"/>
      <c r="W17" s="1351"/>
      <c r="X17" s="1504"/>
      <c r="Y17" s="2732" t="s">
        <v>5417</v>
      </c>
      <c r="Z17" s="1526"/>
      <c r="AA17" s="1371"/>
      <c r="AB17" s="1372"/>
      <c r="AC17" s="1825"/>
      <c r="AD17" s="1526"/>
      <c r="AE17" s="1371"/>
      <c r="AF17" s="1350"/>
      <c r="AG17" s="1825"/>
      <c r="AH17" s="1364"/>
      <c r="AI17" s="1352"/>
      <c r="AJ17" s="1378"/>
      <c r="AK17" s="1356"/>
      <c r="AL17" s="1556"/>
      <c r="AM17" s="2420"/>
      <c r="AN17" s="2414"/>
      <c r="AO17" s="1665"/>
      <c r="AP17" s="1665"/>
      <c r="AQ17" s="1665"/>
      <c r="AR17" s="1665"/>
      <c r="AS17" s="1666"/>
      <c r="AT17" s="1353"/>
      <c r="AU17" s="1923"/>
      <c r="AV17" s="1576"/>
      <c r="AW17" s="2423"/>
      <c r="AX17" s="1359"/>
      <c r="AY17" s="1357"/>
      <c r="AZ17" s="1694"/>
      <c r="BA17" s="1359"/>
      <c r="BB17" s="1357"/>
      <c r="BC17" s="1576"/>
      <c r="BD17" s="1665"/>
      <c r="BE17" s="1666"/>
      <c r="BF17" s="1665"/>
      <c r="BG17" s="1666"/>
      <c r="BH17" s="1665"/>
      <c r="BI17" s="1665"/>
      <c r="BJ17" s="1665"/>
      <c r="BK17" s="1353"/>
      <c r="BL17" s="1922"/>
      <c r="BM17" s="1665"/>
      <c r="BN17" s="1353"/>
      <c r="BO17" s="1922"/>
      <c r="BP17" s="1665"/>
      <c r="BQ17" s="1353"/>
      <c r="BR17" s="2395"/>
      <c r="BS17" s="2142"/>
      <c r="BT17" s="2143"/>
      <c r="BU17" s="2143"/>
      <c r="BV17" s="2143"/>
      <c r="BW17" s="2367"/>
      <c r="BX17" s="2143"/>
      <c r="BY17" s="2145">
        <f t="shared" si="1"/>
        <v>0</v>
      </c>
      <c r="BZ17" s="1596"/>
      <c r="CA17" s="501"/>
      <c r="CB17" s="1369"/>
      <c r="CC17" s="1610"/>
      <c r="CD17" s="501"/>
      <c r="CE17" s="1369"/>
      <c r="CF17" s="1365"/>
      <c r="CG17" s="1576"/>
      <c r="CH17" s="564"/>
      <c r="CI17" s="1365"/>
      <c r="CJ17" s="1561"/>
      <c r="CK17" s="1658"/>
    </row>
    <row r="18" spans="1:181" s="1391" customFormat="1" ht="20.100000000000001" customHeight="1">
      <c r="A18" s="1401"/>
      <c r="B18" s="2689"/>
      <c r="C18" s="2715"/>
      <c r="D18" s="1349"/>
      <c r="E18" s="1349"/>
      <c r="F18" s="1485"/>
      <c r="G18" s="1345"/>
      <c r="H18" s="1346"/>
      <c r="I18" s="1346"/>
      <c r="J18" s="1366"/>
      <c r="K18" s="1506"/>
      <c r="L18" s="1345"/>
      <c r="M18" s="1346"/>
      <c r="N18" s="1346"/>
      <c r="O18" s="1346"/>
      <c r="P18" s="1366"/>
      <c r="Q18" s="1515"/>
      <c r="R18" s="1345"/>
      <c r="S18" s="1346"/>
      <c r="T18" s="1346"/>
      <c r="U18" s="1346"/>
      <c r="V18" s="1346"/>
      <c r="W18" s="1366"/>
      <c r="X18" s="1506"/>
      <c r="Y18" s="2734" t="s">
        <v>5417</v>
      </c>
      <c r="Z18" s="1527"/>
      <c r="AA18" s="1384"/>
      <c r="AB18" s="1385"/>
      <c r="AC18" s="1832"/>
      <c r="AD18" s="1527"/>
      <c r="AE18" s="1384"/>
      <c r="AF18" s="1346"/>
      <c r="AG18" s="1832"/>
      <c r="AH18" s="1361"/>
      <c r="AI18" s="1541"/>
      <c r="AJ18" s="1457"/>
      <c r="AK18" s="1542"/>
      <c r="AL18" s="1557"/>
      <c r="AM18" s="2410"/>
      <c r="AN18" s="2415"/>
      <c r="AO18" s="1925"/>
      <c r="AP18" s="1925"/>
      <c r="AQ18" s="1925"/>
      <c r="AR18" s="1925"/>
      <c r="AS18" s="1926"/>
      <c r="AT18" s="1347"/>
      <c r="AU18" s="2260"/>
      <c r="AV18" s="1593"/>
      <c r="AW18" s="2424"/>
      <c r="AX18" s="1348"/>
      <c r="AY18" s="1367"/>
      <c r="AZ18" s="1701"/>
      <c r="BA18" s="1348"/>
      <c r="BB18" s="1367"/>
      <c r="BC18" s="1593"/>
      <c r="BD18" s="1925"/>
      <c r="BE18" s="1926"/>
      <c r="BF18" s="1925"/>
      <c r="BG18" s="1926"/>
      <c r="BH18" s="1925"/>
      <c r="BI18" s="1925"/>
      <c r="BJ18" s="1925"/>
      <c r="BK18" s="1347"/>
      <c r="BL18" s="1924"/>
      <c r="BM18" s="1925"/>
      <c r="BN18" s="1347"/>
      <c r="BO18" s="1924"/>
      <c r="BP18" s="1925"/>
      <c r="BQ18" s="1347"/>
      <c r="BR18" s="2395"/>
      <c r="BS18" s="2142"/>
      <c r="BT18" s="2143"/>
      <c r="BU18" s="2143"/>
      <c r="BV18" s="2143"/>
      <c r="BW18" s="2368"/>
      <c r="BX18" s="2143"/>
      <c r="BY18" s="2145">
        <f t="shared" si="1"/>
        <v>0</v>
      </c>
      <c r="BZ18" s="1598"/>
      <c r="CA18" s="1613"/>
      <c r="CB18" s="1404"/>
      <c r="CC18" s="1614"/>
      <c r="CD18" s="1613"/>
      <c r="CE18" s="1404"/>
      <c r="CF18" s="1363"/>
      <c r="CG18" s="1593"/>
      <c r="CH18" s="1349"/>
      <c r="CI18" s="1363"/>
      <c r="CJ18" s="1071"/>
      <c r="CK18" s="1659"/>
    </row>
    <row r="19" spans="1:181" s="1388" customFormat="1" ht="20.100000000000001" customHeight="1">
      <c r="A19" s="1406" t="s">
        <v>6857</v>
      </c>
      <c r="B19" s="2690"/>
      <c r="C19" s="2716"/>
      <c r="D19" s="1407"/>
      <c r="E19" s="1407"/>
      <c r="F19" s="1484"/>
      <c r="G19" s="1492">
        <f>SUM(G4:G18)</f>
        <v>5</v>
      </c>
      <c r="H19" s="1408">
        <f t="shared" ref="H19:J19" si="2">SUM(H4:H18)</f>
        <v>7</v>
      </c>
      <c r="I19" s="1408">
        <f t="shared" si="2"/>
        <v>164</v>
      </c>
      <c r="J19" s="1493">
        <f t="shared" si="2"/>
        <v>958</v>
      </c>
      <c r="K19" s="1507"/>
      <c r="L19" s="1492">
        <f t="shared" ref="L19:P19" si="3">SUM(L4:L18)</f>
        <v>8</v>
      </c>
      <c r="M19" s="1408">
        <f t="shared" si="3"/>
        <v>3</v>
      </c>
      <c r="N19" s="1408">
        <f t="shared" si="3"/>
        <v>0</v>
      </c>
      <c r="O19" s="1408">
        <f t="shared" si="3"/>
        <v>0</v>
      </c>
      <c r="P19" s="1493">
        <f t="shared" si="3"/>
        <v>1</v>
      </c>
      <c r="Q19" s="1516">
        <f>COUNT(Q4:Q18)</f>
        <v>12</v>
      </c>
      <c r="R19" s="1492">
        <f t="shared" ref="R19:W19" si="4">SUM(R4:R18)</f>
        <v>2</v>
      </c>
      <c r="S19" s="1408">
        <f t="shared" si="4"/>
        <v>4</v>
      </c>
      <c r="T19" s="1408">
        <f t="shared" si="4"/>
        <v>2</v>
      </c>
      <c r="U19" s="1408">
        <f t="shared" si="4"/>
        <v>1</v>
      </c>
      <c r="V19" s="1408">
        <f t="shared" si="4"/>
        <v>3</v>
      </c>
      <c r="W19" s="1493">
        <f t="shared" si="4"/>
        <v>2</v>
      </c>
      <c r="X19" s="1521">
        <f t="shared" ref="R19:X19" si="5">SUM(X4:X18)</f>
        <v>32</v>
      </c>
      <c r="Y19" s="2735" t="s">
        <v>5417</v>
      </c>
      <c r="Z19" s="1528"/>
      <c r="AA19" s="1410"/>
      <c r="AB19" s="1411"/>
      <c r="AC19" s="1529">
        <f>SUM(AC4:AC18)</f>
        <v>29.759999999999998</v>
      </c>
      <c r="AD19" s="1528"/>
      <c r="AE19" s="1410"/>
      <c r="AF19" s="1408"/>
      <c r="AG19" s="1529">
        <f>SUM(AG4:AG18)</f>
        <v>33.5</v>
      </c>
      <c r="AH19" s="1521">
        <f>SUM(AH4:AH18)</f>
        <v>23</v>
      </c>
      <c r="AI19" s="1543"/>
      <c r="AJ19" s="1412"/>
      <c r="AK19" s="1544"/>
      <c r="AL19" s="1521"/>
      <c r="AM19" s="1492"/>
      <c r="AN19" s="1408"/>
      <c r="AO19" s="1408"/>
      <c r="AP19" s="1408"/>
      <c r="AQ19" s="1408"/>
      <c r="AR19" s="1408"/>
      <c r="AS19" s="1408"/>
      <c r="AT19" s="1493"/>
      <c r="AU19" s="1562"/>
      <c r="AV19" s="1567"/>
      <c r="AW19" s="2425"/>
      <c r="AX19" s="1414"/>
      <c r="AY19" s="1568">
        <f>COUNTIF(AY4:AY18,"Y")</f>
        <v>8</v>
      </c>
      <c r="AZ19" s="1581"/>
      <c r="BA19" s="1413"/>
      <c r="BB19" s="1582">
        <f>COUNTIF(BB4:BB18,"Y")</f>
        <v>7</v>
      </c>
      <c r="BC19" s="1567"/>
      <c r="BD19" s="1409"/>
      <c r="BE19" s="1409"/>
      <c r="BF19" s="1409"/>
      <c r="BG19" s="1409"/>
      <c r="BH19" s="1415"/>
      <c r="BI19" s="1415"/>
      <c r="BJ19" s="1415"/>
      <c r="BK19" s="1582"/>
      <c r="BL19" s="1492">
        <f>SUM(BL4:BL18)</f>
        <v>444</v>
      </c>
      <c r="BM19" s="1408">
        <f>COUNTIF(BM4:BM18, "Y")</f>
        <v>5</v>
      </c>
      <c r="BN19" s="1408">
        <f>COUNTIF(BM4:BM18, "N")</f>
        <v>6</v>
      </c>
      <c r="BO19" s="1492"/>
      <c r="BP19" s="1408">
        <f t="shared" ref="BP19:BV19" si="6">SUM(BP4:BP18)</f>
        <v>0</v>
      </c>
      <c r="BQ19" s="1493">
        <f t="shared" si="6"/>
        <v>1</v>
      </c>
      <c r="BR19" s="1599">
        <f t="shared" si="6"/>
        <v>24059</v>
      </c>
      <c r="BS19" s="1416">
        <f t="shared" si="6"/>
        <v>6990</v>
      </c>
      <c r="BT19" s="1416">
        <f t="shared" si="6"/>
        <v>9210</v>
      </c>
      <c r="BU19" s="1416">
        <f t="shared" si="6"/>
        <v>1595</v>
      </c>
      <c r="BV19" s="1416">
        <f t="shared" si="6"/>
        <v>4170</v>
      </c>
      <c r="BW19" s="1417"/>
      <c r="BX19" s="1416">
        <f>SUM(BX4:BX18)</f>
        <v>1565</v>
      </c>
      <c r="BY19" s="1418">
        <f>SUM(BY4:BY18)</f>
        <v>20625</v>
      </c>
      <c r="BZ19" s="1600"/>
      <c r="CA19" s="1615"/>
      <c r="CB19" s="1419"/>
      <c r="CC19" s="1616"/>
      <c r="CD19" s="1615"/>
      <c r="CE19" s="1419"/>
      <c r="CF19" s="1635"/>
      <c r="CG19" s="1644"/>
      <c r="CH19" s="1420"/>
      <c r="CI19" s="1645"/>
      <c r="CJ19" s="1562"/>
      <c r="CK19" s="1660"/>
      <c r="CL19" s="1390"/>
      <c r="CM19" s="1390"/>
      <c r="CN19" s="1390"/>
      <c r="CO19" s="1390"/>
      <c r="CP19" s="1390"/>
      <c r="CQ19" s="1390"/>
      <c r="CR19" s="1390"/>
      <c r="CS19" s="1390"/>
      <c r="CT19" s="1390"/>
      <c r="CU19" s="1390"/>
      <c r="CV19" s="1390"/>
      <c r="CW19" s="1390"/>
      <c r="CX19" s="1390"/>
      <c r="CY19" s="1390"/>
      <c r="CZ19" s="1390"/>
      <c r="DA19" s="1390"/>
      <c r="DB19" s="1390"/>
      <c r="DC19" s="1390"/>
      <c r="DD19" s="1390"/>
      <c r="DE19" s="1390"/>
      <c r="DF19" s="1390"/>
      <c r="DG19" s="1390"/>
      <c r="DH19" s="1390"/>
      <c r="DI19" s="1390"/>
      <c r="DJ19" s="1390"/>
      <c r="DK19" s="1390"/>
      <c r="DL19" s="1390"/>
      <c r="DM19" s="1390"/>
      <c r="DN19" s="1390"/>
      <c r="DO19" s="1390"/>
      <c r="DP19" s="1390"/>
      <c r="DQ19" s="1390"/>
      <c r="DR19" s="1390"/>
      <c r="DS19" s="1390"/>
      <c r="DT19" s="1390"/>
      <c r="DU19" s="1390"/>
      <c r="DV19" s="1390"/>
      <c r="DW19" s="1390"/>
      <c r="DX19" s="1390"/>
      <c r="DY19" s="1390"/>
      <c r="DZ19" s="1390"/>
      <c r="EA19" s="1390"/>
      <c r="EB19" s="1390"/>
      <c r="EC19" s="1390"/>
      <c r="ED19" s="1390"/>
      <c r="EE19" s="1390"/>
      <c r="EF19" s="1390"/>
      <c r="EG19" s="1390"/>
      <c r="EH19" s="1390"/>
      <c r="EI19" s="1390"/>
      <c r="EJ19" s="1390"/>
      <c r="EK19" s="1390"/>
      <c r="EL19" s="1390"/>
      <c r="EM19" s="1390"/>
      <c r="EN19" s="1390"/>
      <c r="EO19" s="1390"/>
      <c r="EP19" s="1390"/>
      <c r="EQ19" s="1390"/>
      <c r="ER19" s="1390"/>
      <c r="ES19" s="1390"/>
      <c r="ET19" s="1390"/>
      <c r="EU19" s="1390"/>
      <c r="EV19" s="1390"/>
      <c r="EW19" s="1390"/>
      <c r="EX19" s="1390"/>
      <c r="EY19" s="1390"/>
      <c r="EZ19" s="1390"/>
      <c r="FA19" s="1390"/>
      <c r="FB19" s="1390"/>
      <c r="FC19" s="1390"/>
      <c r="FD19" s="1390"/>
      <c r="FE19" s="1390"/>
      <c r="FF19" s="1390"/>
      <c r="FG19" s="1390"/>
      <c r="FH19" s="1390"/>
      <c r="FI19" s="1390"/>
      <c r="FJ19" s="1390"/>
      <c r="FK19" s="1390"/>
      <c r="FL19" s="1390"/>
      <c r="FM19" s="1390"/>
      <c r="FN19" s="1390"/>
      <c r="FO19" s="1390"/>
      <c r="FP19" s="1390"/>
      <c r="FQ19" s="1390"/>
      <c r="FR19" s="1390"/>
      <c r="FS19" s="1390"/>
      <c r="FT19" s="1390"/>
      <c r="FU19" s="1390"/>
      <c r="FV19" s="1390"/>
      <c r="FW19" s="1390"/>
      <c r="FX19" s="1390"/>
      <c r="FY19" s="1390"/>
    </row>
    <row r="20" spans="1:181" s="1391" customFormat="1" ht="20.100000000000001" customHeight="1">
      <c r="A20" s="2641">
        <v>45398</v>
      </c>
      <c r="B20" s="2691" t="s">
        <v>6730</v>
      </c>
      <c r="C20" s="2717" t="s">
        <v>7807</v>
      </c>
      <c r="D20" s="2642" t="s">
        <v>47</v>
      </c>
      <c r="E20" s="2642" t="s">
        <v>2631</v>
      </c>
      <c r="F20" s="2643" t="s">
        <v>2626</v>
      </c>
      <c r="G20" s="1490"/>
      <c r="H20" s="1393">
        <v>1</v>
      </c>
      <c r="I20" s="1393"/>
      <c r="J20" s="1491">
        <v>77</v>
      </c>
      <c r="K20" s="1503" t="s">
        <v>6763</v>
      </c>
      <c r="L20" s="1490"/>
      <c r="M20" s="1393">
        <v>1</v>
      </c>
      <c r="N20" s="1393"/>
      <c r="O20" s="1393"/>
      <c r="P20" s="1491"/>
      <c r="Q20" s="1513">
        <f>MAX(Q4:Q18)+1</f>
        <v>13</v>
      </c>
      <c r="R20" s="1490"/>
      <c r="S20" s="1393">
        <v>1</v>
      </c>
      <c r="T20" s="1393"/>
      <c r="U20" s="1393"/>
      <c r="V20" s="1393"/>
      <c r="W20" s="1491"/>
      <c r="X20" s="1503">
        <v>2</v>
      </c>
      <c r="Y20" s="2732" t="s">
        <v>7930</v>
      </c>
      <c r="Z20" s="1525">
        <v>0.375</v>
      </c>
      <c r="AA20" s="1394">
        <v>0.45833333333333331</v>
      </c>
      <c r="AB20" s="1395" t="s">
        <v>8064</v>
      </c>
      <c r="AC20" s="1834">
        <v>2</v>
      </c>
      <c r="AD20" s="1525">
        <v>0.3611111111111111</v>
      </c>
      <c r="AE20" s="1394">
        <v>0.46180555555555558</v>
      </c>
      <c r="AF20" s="1393">
        <v>0</v>
      </c>
      <c r="AG20" s="1834">
        <v>2.42</v>
      </c>
      <c r="AH20" s="1538">
        <v>2</v>
      </c>
      <c r="AI20" s="1539" t="s">
        <v>2632</v>
      </c>
      <c r="AJ20" s="816" t="s">
        <v>2633</v>
      </c>
      <c r="AK20" s="1540" t="s">
        <v>6859</v>
      </c>
      <c r="AL20" s="2676" t="s">
        <v>8065</v>
      </c>
      <c r="AM20" s="2176" t="s">
        <v>7829</v>
      </c>
      <c r="AN20" s="2176" t="s">
        <v>7829</v>
      </c>
      <c r="AO20" s="3516"/>
      <c r="AP20" s="3516"/>
      <c r="AQ20" s="3516" t="s">
        <v>8066</v>
      </c>
      <c r="AR20" s="3516"/>
      <c r="AS20" s="3516"/>
      <c r="AT20" s="1368"/>
      <c r="AU20" s="1560"/>
      <c r="AV20" s="1576" t="s">
        <v>8039</v>
      </c>
      <c r="AW20" s="2444" t="s">
        <v>5815</v>
      </c>
      <c r="AX20" s="2445" t="s">
        <v>8040</v>
      </c>
      <c r="AY20" s="1357" t="s">
        <v>6790</v>
      </c>
      <c r="AZ20" s="3557" t="s">
        <v>8067</v>
      </c>
      <c r="BA20" s="3546" t="s">
        <v>7413</v>
      </c>
      <c r="BB20" s="3556" t="s">
        <v>6790</v>
      </c>
      <c r="BC20" s="1575" t="s">
        <v>5444</v>
      </c>
      <c r="BD20" s="3516" t="s">
        <v>8066</v>
      </c>
      <c r="BE20" s="3516" t="s">
        <v>8066</v>
      </c>
      <c r="BF20" s="1928" t="s">
        <v>6741</v>
      </c>
      <c r="BG20" s="3516" t="s">
        <v>8068</v>
      </c>
      <c r="BH20" s="3584"/>
      <c r="BI20" s="3468" t="s">
        <v>7018</v>
      </c>
      <c r="BJ20" s="3516"/>
      <c r="BK20" s="3468" t="s">
        <v>7018</v>
      </c>
      <c r="BL20" s="1927">
        <v>61</v>
      </c>
      <c r="BM20" s="3547" t="s">
        <v>6790</v>
      </c>
      <c r="BN20" s="3547" t="s">
        <v>6790</v>
      </c>
      <c r="BO20" s="1927">
        <v>1</v>
      </c>
      <c r="BP20" s="1928"/>
      <c r="BQ20" s="1368"/>
      <c r="BR20" s="2109">
        <v>1380</v>
      </c>
      <c r="BS20" s="2091">
        <v>0</v>
      </c>
      <c r="BT20" s="2092">
        <v>1380</v>
      </c>
      <c r="BU20" s="2092"/>
      <c r="BV20" s="2092"/>
      <c r="BW20" s="2401" t="s">
        <v>7830</v>
      </c>
      <c r="BX20" s="2094"/>
      <c r="BY20" s="2095">
        <f>SUM(BS20:BV20)</f>
        <v>1380</v>
      </c>
      <c r="BZ20" s="3822"/>
      <c r="CA20" s="1617"/>
      <c r="CB20" s="3628" t="s">
        <v>8069</v>
      </c>
      <c r="CC20" s="1618"/>
      <c r="CD20" s="1617" t="s">
        <v>8045</v>
      </c>
      <c r="CE20" s="1405" t="s">
        <v>6761</v>
      </c>
      <c r="CF20" s="1636"/>
      <c r="CG20" s="1646"/>
      <c r="CH20" s="1397"/>
      <c r="CI20" s="1633"/>
      <c r="CJ20" s="1560"/>
      <c r="CK20" s="1657">
        <v>45208</v>
      </c>
    </row>
    <row r="21" spans="1:181" s="1391" customFormat="1" ht="20.100000000000001" customHeight="1">
      <c r="A21" s="2641">
        <v>45398</v>
      </c>
      <c r="B21" s="2691" t="s">
        <v>6730</v>
      </c>
      <c r="C21" s="2717" t="s">
        <v>7796</v>
      </c>
      <c r="D21" s="2642" t="s">
        <v>19</v>
      </c>
      <c r="E21" s="2642" t="s">
        <v>968</v>
      </c>
      <c r="F21" s="2643" t="s">
        <v>1025</v>
      </c>
      <c r="G21" s="1490"/>
      <c r="H21" s="1393">
        <v>1</v>
      </c>
      <c r="I21" s="1393"/>
      <c r="J21" s="1491">
        <v>220</v>
      </c>
      <c r="K21" s="1503"/>
      <c r="L21" s="1490">
        <v>1</v>
      </c>
      <c r="M21" s="1393"/>
      <c r="N21" s="1393"/>
      <c r="O21" s="1393"/>
      <c r="P21" s="1491"/>
      <c r="Q21" s="1513">
        <f>Q20+1</f>
        <v>14</v>
      </c>
      <c r="R21" s="1490"/>
      <c r="S21" s="1393"/>
      <c r="T21" s="1393"/>
      <c r="U21" s="1393"/>
      <c r="V21" s="1393"/>
      <c r="W21" s="1491"/>
      <c r="X21" s="1503">
        <v>6</v>
      </c>
      <c r="Y21" s="2732" t="s">
        <v>7983</v>
      </c>
      <c r="Z21" s="1525"/>
      <c r="AA21" s="1394"/>
      <c r="AB21" s="1395"/>
      <c r="AC21" s="1834"/>
      <c r="AD21" s="1525"/>
      <c r="AE21" s="1394"/>
      <c r="AF21" s="1393"/>
      <c r="AG21" s="1834"/>
      <c r="AH21" s="1538">
        <v>4</v>
      </c>
      <c r="AI21" s="3558" t="s">
        <v>8070</v>
      </c>
      <c r="AJ21" s="816" t="s">
        <v>8071</v>
      </c>
      <c r="AK21" s="3558" t="s">
        <v>1026</v>
      </c>
      <c r="AL21" s="2676" t="s">
        <v>8072</v>
      </c>
      <c r="AM21" s="3468" t="s">
        <v>5482</v>
      </c>
      <c r="AN21" s="3468" t="s">
        <v>8073</v>
      </c>
      <c r="AO21" s="3520"/>
      <c r="AP21" s="3520"/>
      <c r="AQ21" s="3468" t="s">
        <v>8074</v>
      </c>
      <c r="AR21" s="3468" t="s">
        <v>8074</v>
      </c>
      <c r="AS21" s="3468" t="s">
        <v>8074</v>
      </c>
      <c r="AT21" s="1368"/>
      <c r="AU21" s="1167"/>
      <c r="AV21" s="1576" t="s">
        <v>8075</v>
      </c>
      <c r="AW21" s="3462" t="s">
        <v>8076</v>
      </c>
      <c r="AX21" s="2445" t="s">
        <v>5954</v>
      </c>
      <c r="AY21" s="1357" t="s">
        <v>6790</v>
      </c>
      <c r="AZ21" s="3557" t="s">
        <v>8077</v>
      </c>
      <c r="BA21" s="3544" t="s">
        <v>7413</v>
      </c>
      <c r="BB21" s="3556" t="s">
        <v>6790</v>
      </c>
      <c r="BC21" s="1575" t="s">
        <v>6746</v>
      </c>
      <c r="BD21" s="3543" t="s">
        <v>8078</v>
      </c>
      <c r="BE21" s="3468" t="s">
        <v>8074</v>
      </c>
      <c r="BF21" s="1928" t="s">
        <v>6741</v>
      </c>
      <c r="BG21" s="3468" t="s">
        <v>8074</v>
      </c>
      <c r="BH21" s="3468" t="s">
        <v>7018</v>
      </c>
      <c r="BI21" s="3468" t="s">
        <v>7018</v>
      </c>
      <c r="BJ21" s="3468" t="s">
        <v>7018</v>
      </c>
      <c r="BK21" s="3468" t="s">
        <v>7018</v>
      </c>
      <c r="BL21" s="1927">
        <v>169</v>
      </c>
      <c r="BM21" s="3547" t="s">
        <v>6790</v>
      </c>
      <c r="BN21" s="3547" t="s">
        <v>6790</v>
      </c>
      <c r="BO21" s="1927"/>
      <c r="BP21" s="1928"/>
      <c r="BQ21" s="1368"/>
      <c r="BR21" s="2109">
        <v>1920</v>
      </c>
      <c r="BS21" s="2091">
        <v>0</v>
      </c>
      <c r="BT21" s="3474">
        <v>1920</v>
      </c>
      <c r="BU21" s="2092">
        <v>0</v>
      </c>
      <c r="BV21" s="2092">
        <v>0</v>
      </c>
      <c r="BW21" s="3473" t="s">
        <v>8079</v>
      </c>
      <c r="BX21" s="2373">
        <v>50</v>
      </c>
      <c r="BY21" s="2240">
        <f>SUM(BS21:BV21)-BX21</f>
        <v>1870</v>
      </c>
      <c r="BZ21" s="3822"/>
      <c r="CA21" s="1617"/>
      <c r="CB21" s="1405"/>
      <c r="CC21" s="1618"/>
      <c r="CD21" s="328" t="s">
        <v>8080</v>
      </c>
      <c r="CE21" s="3582" t="s">
        <v>8081</v>
      </c>
      <c r="CF21" s="1636"/>
      <c r="CG21" s="1646"/>
      <c r="CH21" s="1397"/>
      <c r="CI21" s="1633"/>
      <c r="CJ21" s="1560"/>
      <c r="CK21" s="1657">
        <v>45351</v>
      </c>
    </row>
    <row r="22" spans="1:181" s="1391" customFormat="1" ht="20.100000000000001" customHeight="1">
      <c r="A22" s="2641">
        <v>45399</v>
      </c>
      <c r="B22" s="2691" t="s">
        <v>6730</v>
      </c>
      <c r="C22" s="2717" t="s">
        <v>7807</v>
      </c>
      <c r="D22" s="2642" t="s">
        <v>11</v>
      </c>
      <c r="E22" s="2642" t="s">
        <v>716</v>
      </c>
      <c r="F22" s="2643" t="s">
        <v>695</v>
      </c>
      <c r="G22" s="1490"/>
      <c r="H22" s="1393">
        <v>1</v>
      </c>
      <c r="I22" s="1393"/>
      <c r="J22" s="1491">
        <v>35</v>
      </c>
      <c r="K22" s="1503"/>
      <c r="L22" s="1490"/>
      <c r="M22" s="1393">
        <v>1</v>
      </c>
      <c r="N22" s="1393"/>
      <c r="O22" s="1393"/>
      <c r="P22" s="1491"/>
      <c r="Q22" s="1513">
        <f t="shared" ref="Q22:Q28" si="7">Q21+1</f>
        <v>15</v>
      </c>
      <c r="R22" s="1490">
        <v>1</v>
      </c>
      <c r="S22" s="1393"/>
      <c r="T22" s="1393"/>
      <c r="U22" s="1393"/>
      <c r="V22" s="1393"/>
      <c r="W22" s="1491"/>
      <c r="X22" s="1503">
        <v>1</v>
      </c>
      <c r="Y22" s="2732" t="s">
        <v>7930</v>
      </c>
      <c r="Z22" s="1525">
        <v>0.375</v>
      </c>
      <c r="AA22" s="1394">
        <v>0.48958333333333331</v>
      </c>
      <c r="AB22" s="1395" t="s">
        <v>8082</v>
      </c>
      <c r="AC22" s="1834">
        <v>2.75</v>
      </c>
      <c r="AD22" s="1525">
        <v>0.3611111111111111</v>
      </c>
      <c r="AE22" s="1394">
        <v>0.49305555555555558</v>
      </c>
      <c r="AF22" s="1393">
        <v>0</v>
      </c>
      <c r="AG22" s="1834">
        <v>3.17</v>
      </c>
      <c r="AH22" s="1538">
        <v>1</v>
      </c>
      <c r="AI22" s="1539" t="s">
        <v>8083</v>
      </c>
      <c r="AJ22" s="3528" t="s">
        <v>701</v>
      </c>
      <c r="AK22" s="3566" t="s">
        <v>8084</v>
      </c>
      <c r="AL22" s="2676" t="s">
        <v>8085</v>
      </c>
      <c r="AM22" s="3517" t="s">
        <v>7965</v>
      </c>
      <c r="AN22" s="3518" t="s">
        <v>7965</v>
      </c>
      <c r="AO22" s="3523" t="s">
        <v>8086</v>
      </c>
      <c r="AP22" s="3516"/>
      <c r="AQ22" s="3523" t="s">
        <v>8086</v>
      </c>
      <c r="AR22" s="3523" t="s">
        <v>8086</v>
      </c>
      <c r="AS22" s="3516"/>
      <c r="AT22" s="1368"/>
      <c r="AU22" s="1167" t="s">
        <v>8087</v>
      </c>
      <c r="AV22" s="3558" t="s">
        <v>8088</v>
      </c>
      <c r="AW22" s="3567" t="s">
        <v>5470</v>
      </c>
      <c r="AX22" s="3637" t="s">
        <v>5473</v>
      </c>
      <c r="AY22" s="1357" t="s">
        <v>6790</v>
      </c>
      <c r="AZ22" s="3568" t="s">
        <v>8077</v>
      </c>
      <c r="BA22" s="3545" t="s">
        <v>7413</v>
      </c>
      <c r="BB22" s="3556" t="s">
        <v>6790</v>
      </c>
      <c r="BC22" s="1575" t="s">
        <v>5444</v>
      </c>
      <c r="BD22" s="3543" t="s">
        <v>8078</v>
      </c>
      <c r="BE22" s="3516" t="s">
        <v>8066</v>
      </c>
      <c r="BF22" s="1928" t="s">
        <v>6741</v>
      </c>
      <c r="BG22" s="3516" t="s">
        <v>8089</v>
      </c>
      <c r="BH22" s="3584"/>
      <c r="BI22" s="3468" t="s">
        <v>7018</v>
      </c>
      <c r="BJ22" s="3516"/>
      <c r="BK22" s="3468" t="s">
        <v>7018</v>
      </c>
      <c r="BL22" s="1927">
        <v>33</v>
      </c>
      <c r="BM22" s="3547" t="s">
        <v>6790</v>
      </c>
      <c r="BN22" s="3547" t="s">
        <v>6790</v>
      </c>
      <c r="BO22" s="1927"/>
      <c r="BP22" s="1928">
        <v>1</v>
      </c>
      <c r="BQ22" s="1368"/>
      <c r="BR22" s="2109">
        <v>1140</v>
      </c>
      <c r="BS22" s="2785">
        <v>1140</v>
      </c>
      <c r="BT22" s="2239"/>
      <c r="BU22" s="2092">
        <v>0</v>
      </c>
      <c r="BV22" s="2092">
        <v>0</v>
      </c>
      <c r="BW22" s="3632" t="s">
        <v>8090</v>
      </c>
      <c r="BX22" s="2373"/>
      <c r="BY22" s="2095">
        <f>SUM(BS22:BV22)</f>
        <v>1140</v>
      </c>
      <c r="BZ22" s="3822"/>
      <c r="CA22" s="1617" t="s">
        <v>8091</v>
      </c>
      <c r="CB22" s="1405" t="s">
        <v>8092</v>
      </c>
      <c r="CC22" s="1618"/>
      <c r="CD22" s="1617"/>
      <c r="CE22" s="1405"/>
      <c r="CF22" s="1636"/>
      <c r="CG22" s="1646"/>
      <c r="CH22" s="1397"/>
      <c r="CI22" s="1633"/>
      <c r="CJ22" s="1560"/>
      <c r="CK22" s="1657">
        <v>45344</v>
      </c>
    </row>
    <row r="23" spans="1:181" s="1391" customFormat="1" ht="20.100000000000001" customHeight="1">
      <c r="A23" s="2641">
        <v>45401</v>
      </c>
      <c r="B23" s="2691" t="s">
        <v>6730</v>
      </c>
      <c r="C23" s="2717" t="s">
        <v>7807</v>
      </c>
      <c r="D23" s="2642" t="s">
        <v>51</v>
      </c>
      <c r="E23" s="2642" t="s">
        <v>2728</v>
      </c>
      <c r="F23" s="2643" t="s">
        <v>2735</v>
      </c>
      <c r="G23" s="1490"/>
      <c r="H23" s="1393">
        <v>1</v>
      </c>
      <c r="I23" s="1393"/>
      <c r="J23" s="1491">
        <v>240</v>
      </c>
      <c r="K23" s="1503" t="s">
        <v>6763</v>
      </c>
      <c r="L23" s="1490">
        <v>1</v>
      </c>
      <c r="M23" s="1393"/>
      <c r="N23" s="1393"/>
      <c r="O23" s="1393"/>
      <c r="P23" s="1491"/>
      <c r="Q23" s="1513">
        <f t="shared" si="7"/>
        <v>16</v>
      </c>
      <c r="R23" s="1490"/>
      <c r="S23" s="1393"/>
      <c r="T23" s="1393"/>
      <c r="U23" s="1393"/>
      <c r="V23" s="1393"/>
      <c r="W23" s="1491"/>
      <c r="X23" s="1503">
        <v>2</v>
      </c>
      <c r="Y23" s="2732" t="s">
        <v>5417</v>
      </c>
      <c r="Z23" s="1525">
        <v>0.44444444444444442</v>
      </c>
      <c r="AA23" s="1394">
        <v>0.54513888888888884</v>
      </c>
      <c r="AB23" s="1395" t="s">
        <v>8093</v>
      </c>
      <c r="AC23" s="1834">
        <v>2.42</v>
      </c>
      <c r="AD23" s="1525">
        <v>0.42708333333333331</v>
      </c>
      <c r="AE23" s="1394">
        <v>0.55208333333333337</v>
      </c>
      <c r="AF23" s="1393">
        <v>0</v>
      </c>
      <c r="AG23" s="1834">
        <v>3</v>
      </c>
      <c r="AH23" s="1538">
        <v>4</v>
      </c>
      <c r="AI23" s="1539" t="s">
        <v>2740</v>
      </c>
      <c r="AJ23" s="3528" t="s">
        <v>6849</v>
      </c>
      <c r="AK23" s="1540" t="s">
        <v>8094</v>
      </c>
      <c r="AL23" s="2676" t="s">
        <v>8095</v>
      </c>
      <c r="AM23" s="2791" t="s">
        <v>8096</v>
      </c>
      <c r="AN23" s="2083" t="s">
        <v>8096</v>
      </c>
      <c r="AO23" s="3516"/>
      <c r="AP23" s="3523" t="s">
        <v>8097</v>
      </c>
      <c r="AQ23" s="3516" t="s">
        <v>8066</v>
      </c>
      <c r="AR23" s="3516"/>
      <c r="AS23" s="3516"/>
      <c r="AT23" s="1368"/>
      <c r="AU23" s="2673" t="s">
        <v>8098</v>
      </c>
      <c r="AV23" s="2661" t="s">
        <v>8099</v>
      </c>
      <c r="AW23" s="3538" t="s">
        <v>5924</v>
      </c>
      <c r="AX23" s="2445" t="s">
        <v>8100</v>
      </c>
      <c r="AY23" s="1357" t="s">
        <v>6790</v>
      </c>
      <c r="AZ23" s="3568" t="s">
        <v>8101</v>
      </c>
      <c r="BA23" s="3545" t="s">
        <v>7413</v>
      </c>
      <c r="BB23" s="3556" t="s">
        <v>6790</v>
      </c>
      <c r="BC23" s="1575" t="s">
        <v>6746</v>
      </c>
      <c r="BD23" s="3516" t="s">
        <v>8066</v>
      </c>
      <c r="BE23" s="3516" t="s">
        <v>8066</v>
      </c>
      <c r="BF23" s="1928" t="s">
        <v>6741</v>
      </c>
      <c r="BG23" s="3468" t="s">
        <v>7046</v>
      </c>
      <c r="BH23" s="3584"/>
      <c r="BI23" s="3468" t="s">
        <v>7018</v>
      </c>
      <c r="BJ23" s="3516"/>
      <c r="BK23" s="3468" t="s">
        <v>7018</v>
      </c>
      <c r="BL23" s="1927">
        <v>215</v>
      </c>
      <c r="BM23" s="3584" t="s">
        <v>6735</v>
      </c>
      <c r="BN23" s="3584" t="s">
        <v>6735</v>
      </c>
      <c r="BO23" s="1927">
        <v>1</v>
      </c>
      <c r="BP23" s="1928"/>
      <c r="BQ23" s="1368"/>
      <c r="BR23" s="2109">
        <v>860</v>
      </c>
      <c r="BS23" s="2785">
        <v>860</v>
      </c>
      <c r="BT23" s="2239"/>
      <c r="BU23" s="2092"/>
      <c r="BV23" s="2092"/>
      <c r="BW23" s="3633" t="s">
        <v>8102</v>
      </c>
      <c r="BX23" s="2373"/>
      <c r="BY23" s="3829">
        <f>SUM(BS23:BV23)</f>
        <v>860</v>
      </c>
      <c r="BZ23" s="3819"/>
      <c r="CA23" s="1608" t="s">
        <v>8103</v>
      </c>
      <c r="CB23" s="3587" t="s">
        <v>8104</v>
      </c>
      <c r="CC23" s="1609"/>
      <c r="CD23" s="1608"/>
      <c r="CE23" s="1400"/>
      <c r="CF23" s="1636"/>
      <c r="CG23" s="1646"/>
      <c r="CH23" s="1397"/>
      <c r="CI23" s="1633"/>
      <c r="CJ23" s="1560"/>
      <c r="CK23" s="1657">
        <v>45335</v>
      </c>
    </row>
    <row r="24" spans="1:181" s="1391" customFormat="1" ht="20.100000000000001" customHeight="1">
      <c r="A24" s="2638">
        <v>45405</v>
      </c>
      <c r="B24" s="2686" t="s">
        <v>6730</v>
      </c>
      <c r="C24" s="2711" t="s">
        <v>7796</v>
      </c>
      <c r="D24" s="2639" t="s">
        <v>3</v>
      </c>
      <c r="E24" s="2639" t="s">
        <v>349</v>
      </c>
      <c r="F24" s="2640" t="s">
        <v>344</v>
      </c>
      <c r="G24" s="1358"/>
      <c r="H24" s="1350">
        <v>1</v>
      </c>
      <c r="I24" s="1350"/>
      <c r="J24" s="1351">
        <v>80</v>
      </c>
      <c r="K24" s="1505" t="s">
        <v>6763</v>
      </c>
      <c r="L24" s="1358">
        <v>1</v>
      </c>
      <c r="M24" s="1350"/>
      <c r="N24" s="1350"/>
      <c r="O24" s="1350"/>
      <c r="P24" s="1351"/>
      <c r="Q24" s="1513">
        <f t="shared" si="7"/>
        <v>17</v>
      </c>
      <c r="R24" s="1358"/>
      <c r="S24" s="1350"/>
      <c r="T24" s="1350"/>
      <c r="U24" s="1350"/>
      <c r="V24" s="1350"/>
      <c r="W24" s="1351"/>
      <c r="X24" s="1504">
        <v>2</v>
      </c>
      <c r="Y24" s="2732" t="s">
        <v>7930</v>
      </c>
      <c r="Z24" s="1526"/>
      <c r="AA24" s="1371"/>
      <c r="AB24" s="1372"/>
      <c r="AC24" s="1825"/>
      <c r="AD24" s="1526"/>
      <c r="AE24" s="1371"/>
      <c r="AF24" s="1350"/>
      <c r="AG24" s="1825"/>
      <c r="AH24" s="1364"/>
      <c r="AI24" s="2363" t="s">
        <v>8105</v>
      </c>
      <c r="AJ24" s="1685" t="s">
        <v>8106</v>
      </c>
      <c r="AK24" s="2669" t="s">
        <v>345</v>
      </c>
      <c r="AL24" s="2666" t="s">
        <v>8107</v>
      </c>
      <c r="AM24" s="2792" t="s">
        <v>7798</v>
      </c>
      <c r="AN24" s="2786" t="s">
        <v>7798</v>
      </c>
      <c r="AO24" s="3468" t="s">
        <v>8073</v>
      </c>
      <c r="AP24" s="3468" t="s">
        <v>7939</v>
      </c>
      <c r="AQ24" s="3468" t="s">
        <v>6959</v>
      </c>
      <c r="AR24" s="3468" t="s">
        <v>8108</v>
      </c>
      <c r="AS24" s="3468" t="s">
        <v>8108</v>
      </c>
      <c r="AT24" s="1353"/>
      <c r="AU24" s="1923"/>
      <c r="AV24" s="1576" t="s">
        <v>8109</v>
      </c>
      <c r="AW24" s="3462" t="s">
        <v>5866</v>
      </c>
      <c r="AX24" s="2445" t="s">
        <v>5867</v>
      </c>
      <c r="AY24" s="3555" t="s">
        <v>6735</v>
      </c>
      <c r="AZ24" s="3568" t="s">
        <v>8110</v>
      </c>
      <c r="BA24" s="3545" t="s">
        <v>7413</v>
      </c>
      <c r="BB24" s="3555" t="s">
        <v>6790</v>
      </c>
      <c r="BC24" s="1576" t="s">
        <v>6746</v>
      </c>
      <c r="BD24" s="3547" t="s">
        <v>8111</v>
      </c>
      <c r="BE24" s="3468"/>
      <c r="BF24" s="1665" t="s">
        <v>6741</v>
      </c>
      <c r="BG24" s="3468" t="s">
        <v>8108</v>
      </c>
      <c r="BH24" s="3468" t="s">
        <v>6990</v>
      </c>
      <c r="BI24" s="3468" t="s">
        <v>6990</v>
      </c>
      <c r="BJ24" s="3583" t="s">
        <v>7018</v>
      </c>
      <c r="BK24" s="3583" t="s">
        <v>7018</v>
      </c>
      <c r="BL24" s="1922">
        <v>63</v>
      </c>
      <c r="BM24" s="3547" t="s">
        <v>6790</v>
      </c>
      <c r="BN24" s="3547" t="s">
        <v>6790</v>
      </c>
      <c r="BO24" s="1922"/>
      <c r="BP24" s="1665"/>
      <c r="BQ24" s="1353"/>
      <c r="BR24" s="2379">
        <v>1380</v>
      </c>
      <c r="BS24" s="2782">
        <v>340</v>
      </c>
      <c r="BT24" s="2364">
        <v>980</v>
      </c>
      <c r="BU24" s="2364"/>
      <c r="BV24" s="2364"/>
      <c r="BW24" s="3522" t="s">
        <v>8112</v>
      </c>
      <c r="BX24" s="2371">
        <v>60</v>
      </c>
      <c r="BY24" s="2095">
        <f>SUM(BS24:BV24)</f>
        <v>1320</v>
      </c>
      <c r="BZ24" s="3819"/>
      <c r="CA24" s="320" t="s">
        <v>8113</v>
      </c>
      <c r="CB24" s="320" t="s">
        <v>8114</v>
      </c>
      <c r="CC24" s="1610"/>
      <c r="CD24" s="501" t="s">
        <v>8115</v>
      </c>
      <c r="CE24" s="3471" t="s">
        <v>8116</v>
      </c>
      <c r="CF24" s="320" t="s">
        <v>8117</v>
      </c>
      <c r="CG24" s="1576"/>
      <c r="CH24" s="564"/>
      <c r="CI24" s="1365"/>
      <c r="CJ24" s="1561" t="s">
        <v>8118</v>
      </c>
      <c r="CK24" s="1658">
        <v>45279</v>
      </c>
    </row>
    <row r="25" spans="1:181" s="1391" customFormat="1" ht="20.100000000000001" customHeight="1">
      <c r="A25" s="2638">
        <v>45412</v>
      </c>
      <c r="B25" s="2686" t="s">
        <v>6730</v>
      </c>
      <c r="C25" s="2711" t="s">
        <v>7796</v>
      </c>
      <c r="D25" s="112" t="s">
        <v>42</v>
      </c>
      <c r="E25" s="112" t="s">
        <v>4165</v>
      </c>
      <c r="F25" s="2028" t="s">
        <v>4180</v>
      </c>
      <c r="G25" s="1358">
        <v>1</v>
      </c>
      <c r="H25" s="1350"/>
      <c r="I25" s="1350">
        <v>52</v>
      </c>
      <c r="J25" s="1351"/>
      <c r="K25" s="1504" t="s">
        <v>6763</v>
      </c>
      <c r="L25" s="1358">
        <v>1</v>
      </c>
      <c r="M25" s="1350"/>
      <c r="N25" s="1350"/>
      <c r="O25" s="1350"/>
      <c r="P25" s="1351"/>
      <c r="Q25" s="1513">
        <f t="shared" si="7"/>
        <v>18</v>
      </c>
      <c r="R25" s="1358"/>
      <c r="S25" s="1350"/>
      <c r="T25" s="1350"/>
      <c r="U25" s="1350"/>
      <c r="V25" s="1350"/>
      <c r="W25" s="1351"/>
      <c r="X25" s="1504">
        <v>2</v>
      </c>
      <c r="Y25" s="2732" t="s">
        <v>7930</v>
      </c>
      <c r="Z25" s="1526"/>
      <c r="AA25" s="1371"/>
      <c r="AB25" s="1372"/>
      <c r="AC25" s="1825"/>
      <c r="AD25" s="1526"/>
      <c r="AE25" s="1371"/>
      <c r="AF25" s="1350"/>
      <c r="AG25" s="1825"/>
      <c r="AH25" s="1364"/>
      <c r="AI25" s="1352" t="s">
        <v>8119</v>
      </c>
      <c r="AJ25" s="1378" t="s">
        <v>8120</v>
      </c>
      <c r="AK25" s="2670" t="s">
        <v>7837</v>
      </c>
      <c r="AL25" s="2666" t="s">
        <v>8121</v>
      </c>
      <c r="AM25" s="2793" t="s">
        <v>7838</v>
      </c>
      <c r="AN25" s="2787" t="s">
        <v>7838</v>
      </c>
      <c r="AO25" s="2668"/>
      <c r="AP25" s="3468" t="s">
        <v>8122</v>
      </c>
      <c r="AQ25" s="3468" t="s">
        <v>8108</v>
      </c>
      <c r="AR25" s="3468" t="s">
        <v>8108</v>
      </c>
      <c r="AS25" s="3468" t="s">
        <v>8108</v>
      </c>
      <c r="AT25" s="1353"/>
      <c r="AU25" s="1561"/>
      <c r="AV25" s="1576" t="s">
        <v>8123</v>
      </c>
      <c r="AW25" s="3577" t="s">
        <v>6070</v>
      </c>
      <c r="AX25" s="2442" t="s">
        <v>8124</v>
      </c>
      <c r="AY25" s="1357" t="s">
        <v>6790</v>
      </c>
      <c r="AZ25" s="3565" t="s">
        <v>8060</v>
      </c>
      <c r="BA25" s="3509" t="s">
        <v>7413</v>
      </c>
      <c r="BB25" s="1357" t="s">
        <v>6735</v>
      </c>
      <c r="BC25" s="1576" t="s">
        <v>5444</v>
      </c>
      <c r="BD25" s="3547" t="s">
        <v>8125</v>
      </c>
      <c r="BE25" s="3468"/>
      <c r="BF25" s="3547" t="s">
        <v>8125</v>
      </c>
      <c r="BG25" s="3468" t="s">
        <v>7254</v>
      </c>
      <c r="BH25" s="3549"/>
      <c r="BI25" s="3468" t="s">
        <v>8126</v>
      </c>
      <c r="BJ25" s="3468" t="s">
        <v>8126</v>
      </c>
      <c r="BK25" s="3468" t="s">
        <v>8126</v>
      </c>
      <c r="BL25" s="1922">
        <v>38</v>
      </c>
      <c r="BM25" s="3547" t="s">
        <v>6790</v>
      </c>
      <c r="BN25" s="3547" t="s">
        <v>6790</v>
      </c>
      <c r="BO25" s="1922"/>
      <c r="BP25" s="1665"/>
      <c r="BQ25" s="1353"/>
      <c r="BR25" s="2380">
        <v>2140</v>
      </c>
      <c r="BS25" s="2376">
        <v>340</v>
      </c>
      <c r="BT25" s="2364">
        <v>1234</v>
      </c>
      <c r="BU25" s="2364"/>
      <c r="BV25" s="2364"/>
      <c r="BW25" s="3554" t="s">
        <v>8127</v>
      </c>
      <c r="BX25" s="2198">
        <v>60</v>
      </c>
      <c r="BY25" s="2095">
        <f>SUM(BS25:BV25)</f>
        <v>1574</v>
      </c>
      <c r="BZ25" s="3819"/>
      <c r="CA25" s="1619" t="s">
        <v>8128</v>
      </c>
      <c r="CB25" s="3471" t="s">
        <v>8129</v>
      </c>
      <c r="CC25" s="1620"/>
      <c r="CD25" s="1619"/>
      <c r="CE25" s="1380"/>
      <c r="CF25" s="1365"/>
      <c r="CG25" s="3807"/>
      <c r="CH25" s="3808"/>
      <c r="CI25" s="1365"/>
      <c r="CJ25" s="1561"/>
      <c r="CK25" s="1658">
        <v>45272</v>
      </c>
    </row>
    <row r="26" spans="1:181" s="1391" customFormat="1" ht="20.100000000000001" customHeight="1">
      <c r="A26" s="2638">
        <v>45419</v>
      </c>
      <c r="B26" s="2686" t="s">
        <v>6730</v>
      </c>
      <c r="C26" s="2711" t="s">
        <v>7796</v>
      </c>
      <c r="D26" s="112" t="s">
        <v>31</v>
      </c>
      <c r="E26" s="754" t="s">
        <v>1544</v>
      </c>
      <c r="F26" s="578" t="s">
        <v>1539</v>
      </c>
      <c r="G26" s="1358"/>
      <c r="H26" s="1350">
        <v>1</v>
      </c>
      <c r="I26" s="1350"/>
      <c r="J26" s="1351">
        <v>175</v>
      </c>
      <c r="K26" s="1505"/>
      <c r="L26" s="1358">
        <v>1</v>
      </c>
      <c r="M26" s="1350"/>
      <c r="N26" s="1350"/>
      <c r="O26" s="1350"/>
      <c r="P26" s="1351"/>
      <c r="Q26" s="1513">
        <f t="shared" si="7"/>
        <v>19</v>
      </c>
      <c r="R26" s="1358"/>
      <c r="S26" s="1350"/>
      <c r="T26" s="1350"/>
      <c r="U26" s="1350"/>
      <c r="V26" s="1350"/>
      <c r="W26" s="1351"/>
      <c r="X26" s="1504">
        <v>5</v>
      </c>
      <c r="Y26" s="2732" t="s">
        <v>7930</v>
      </c>
      <c r="Z26" s="1526"/>
      <c r="AA26" s="1371"/>
      <c r="AB26" s="1372"/>
      <c r="AC26" s="1825"/>
      <c r="AD26" s="1526"/>
      <c r="AE26" s="1371"/>
      <c r="AF26" s="1350"/>
      <c r="AG26" s="1825"/>
      <c r="AH26" s="1364">
        <v>5</v>
      </c>
      <c r="AI26" s="1352" t="s">
        <v>1545</v>
      </c>
      <c r="AJ26" s="1378" t="s">
        <v>1546</v>
      </c>
      <c r="AK26" s="2660" t="s">
        <v>7182</v>
      </c>
      <c r="AL26" s="3521" t="s">
        <v>8130</v>
      </c>
      <c r="AM26" s="2795" t="s">
        <v>6755</v>
      </c>
      <c r="AN26" s="2417" t="s">
        <v>6755</v>
      </c>
      <c r="AO26" s="2417" t="s">
        <v>6757</v>
      </c>
      <c r="AP26" s="2668"/>
      <c r="AQ26" s="3468" t="s">
        <v>8131</v>
      </c>
      <c r="AR26" s="3468" t="s">
        <v>6881</v>
      </c>
      <c r="AS26" s="3468" t="s">
        <v>6881</v>
      </c>
      <c r="AT26" s="1353"/>
      <c r="AU26" s="1561"/>
      <c r="AV26" s="3558" t="s">
        <v>8132</v>
      </c>
      <c r="AW26" s="2444" t="s">
        <v>8133</v>
      </c>
      <c r="AX26" s="2750" t="s">
        <v>8134</v>
      </c>
      <c r="AY26" s="1357" t="s">
        <v>6790</v>
      </c>
      <c r="AZ26" s="3568" t="s">
        <v>8135</v>
      </c>
      <c r="BA26" s="3545" t="s">
        <v>7413</v>
      </c>
      <c r="BB26" s="3555" t="s">
        <v>6790</v>
      </c>
      <c r="BC26" s="1576" t="s">
        <v>8136</v>
      </c>
      <c r="BD26" s="3580" t="s">
        <v>8137</v>
      </c>
      <c r="BE26" s="3468"/>
      <c r="BF26" s="1665" t="s">
        <v>6741</v>
      </c>
      <c r="BG26" s="3468" t="s">
        <v>8138</v>
      </c>
      <c r="BH26" s="3549"/>
      <c r="BI26" s="3468" t="s">
        <v>8126</v>
      </c>
      <c r="BJ26" s="3468" t="s">
        <v>8126</v>
      </c>
      <c r="BK26" s="3468" t="s">
        <v>8126</v>
      </c>
      <c r="BL26" s="1922">
        <v>120</v>
      </c>
      <c r="BM26" s="3697" t="s">
        <v>8139</v>
      </c>
      <c r="BN26" s="3547" t="s">
        <v>6790</v>
      </c>
      <c r="BO26" s="1922"/>
      <c r="BP26" s="1665"/>
      <c r="BQ26" s="1353"/>
      <c r="BR26" s="2380"/>
      <c r="BS26" s="3716"/>
      <c r="BT26" s="3717"/>
      <c r="BU26" s="3717"/>
      <c r="BV26" s="3717"/>
      <c r="BW26" s="2374"/>
      <c r="BX26" s="2370"/>
      <c r="BY26" s="2095">
        <f>SUM(BS26:BV26)</f>
        <v>0</v>
      </c>
      <c r="BZ26" s="2399"/>
      <c r="CA26" s="3558" t="s">
        <v>8140</v>
      </c>
      <c r="CB26" s="3558" t="s">
        <v>1546</v>
      </c>
      <c r="CC26" s="1610"/>
      <c r="CD26" s="501"/>
      <c r="CE26" s="1369"/>
      <c r="CF26" s="1365"/>
      <c r="CG26" s="1576"/>
      <c r="CH26" s="564"/>
      <c r="CI26" s="1365"/>
      <c r="CJ26" s="1561"/>
      <c r="CK26" s="1658">
        <v>45343</v>
      </c>
    </row>
    <row r="27" spans="1:181" s="1391" customFormat="1" ht="20.100000000000001" customHeight="1">
      <c r="A27" s="2638">
        <v>45421</v>
      </c>
      <c r="B27" s="2686" t="s">
        <v>6730</v>
      </c>
      <c r="C27" s="2711" t="s">
        <v>7807</v>
      </c>
      <c r="D27" s="124" t="s">
        <v>4</v>
      </c>
      <c r="E27" s="124" t="s">
        <v>8141</v>
      </c>
      <c r="F27" s="124" t="s">
        <v>3014</v>
      </c>
      <c r="G27" s="1358"/>
      <c r="H27" s="1350">
        <v>1</v>
      </c>
      <c r="I27" s="1350"/>
      <c r="J27" s="1351">
        <v>50</v>
      </c>
      <c r="K27" s="1505"/>
      <c r="L27" s="1358">
        <v>1</v>
      </c>
      <c r="M27" s="1350"/>
      <c r="N27" s="1350"/>
      <c r="O27" s="1350"/>
      <c r="P27" s="1351"/>
      <c r="Q27" s="1513">
        <f t="shared" si="7"/>
        <v>20</v>
      </c>
      <c r="R27" s="1358"/>
      <c r="S27" s="1350"/>
      <c r="T27" s="1350"/>
      <c r="U27" s="1350"/>
      <c r="V27" s="1350"/>
      <c r="W27" s="1351"/>
      <c r="X27" s="1504">
        <v>2</v>
      </c>
      <c r="Y27" s="2732"/>
      <c r="Z27" s="1526">
        <v>0.39583333333333331</v>
      </c>
      <c r="AA27" s="1371">
        <v>0.60416666666666663</v>
      </c>
      <c r="AB27" s="1372" t="s">
        <v>8142</v>
      </c>
      <c r="AC27" s="1825">
        <v>2</v>
      </c>
      <c r="AD27" s="1526">
        <v>0.39583333333333331</v>
      </c>
      <c r="AE27" s="1371">
        <v>0.60416666666666663</v>
      </c>
      <c r="AF27" s="1350">
        <v>3</v>
      </c>
      <c r="AG27" s="1825">
        <v>2</v>
      </c>
      <c r="AH27" s="1364">
        <v>1</v>
      </c>
      <c r="AI27" s="1352" t="s">
        <v>8143</v>
      </c>
      <c r="AJ27" s="3553" t="s">
        <v>8144</v>
      </c>
      <c r="AK27" s="2660" t="s">
        <v>8145</v>
      </c>
      <c r="AL27" s="3521" t="s">
        <v>8146</v>
      </c>
      <c r="AM27" s="2795" t="s">
        <v>7094</v>
      </c>
      <c r="AN27" s="2417" t="s">
        <v>7094</v>
      </c>
      <c r="AO27" s="3541"/>
      <c r="AP27" s="1665"/>
      <c r="AQ27" s="3542"/>
      <c r="AR27" s="1666"/>
      <c r="AS27" s="1666"/>
      <c r="AT27" s="1353"/>
      <c r="AU27" s="3534" t="s">
        <v>8147</v>
      </c>
      <c r="AV27" s="3558"/>
      <c r="AW27" s="3578" t="s">
        <v>504</v>
      </c>
      <c r="AX27" s="3579"/>
      <c r="AY27" s="1357" t="s">
        <v>6735</v>
      </c>
      <c r="AZ27" s="3578" t="s">
        <v>504</v>
      </c>
      <c r="BA27" s="3511"/>
      <c r="BB27" s="1357" t="s">
        <v>6735</v>
      </c>
      <c r="BC27" s="1576" t="s">
        <v>5444</v>
      </c>
      <c r="BD27" s="3580" t="s">
        <v>8137</v>
      </c>
      <c r="BE27" s="3468"/>
      <c r="BF27" s="1665" t="s">
        <v>6741</v>
      </c>
      <c r="BG27" s="2668"/>
      <c r="BH27" s="3549"/>
      <c r="BI27" s="3549"/>
      <c r="BJ27" s="2668"/>
      <c r="BK27" s="3512"/>
      <c r="BL27" s="1922"/>
      <c r="BM27" s="3696" t="s">
        <v>8148</v>
      </c>
      <c r="BN27" s="3696" t="s">
        <v>8148</v>
      </c>
      <c r="BO27" s="1922"/>
      <c r="BP27" s="1665">
        <v>1</v>
      </c>
      <c r="BQ27" s="1353"/>
      <c r="BR27" s="2380">
        <v>480</v>
      </c>
      <c r="BS27" s="2196">
        <v>480</v>
      </c>
      <c r="BT27" s="2364">
        <v>0</v>
      </c>
      <c r="BU27" s="2364">
        <v>0</v>
      </c>
      <c r="BV27" s="2364">
        <v>0</v>
      </c>
      <c r="BW27" s="2402" t="s">
        <v>8149</v>
      </c>
      <c r="BX27" s="2370"/>
      <c r="BY27" s="2095">
        <f>SUM(BS27:BV27)</f>
        <v>480</v>
      </c>
      <c r="BZ27" s="3819"/>
      <c r="CA27" s="501" t="s">
        <v>8150</v>
      </c>
      <c r="CB27" s="3622" t="s">
        <v>8151</v>
      </c>
      <c r="CC27" s="1610"/>
      <c r="CD27" s="501"/>
      <c r="CE27" s="1369"/>
      <c r="CF27" s="1365"/>
      <c r="CG27" s="1576"/>
      <c r="CH27" s="564"/>
      <c r="CI27" s="1365"/>
      <c r="CJ27" s="1561"/>
      <c r="CK27" s="1658">
        <v>45391</v>
      </c>
    </row>
    <row r="28" spans="1:181" s="1391" customFormat="1" ht="20.100000000000001" customHeight="1">
      <c r="A28" s="2644">
        <v>45422</v>
      </c>
      <c r="B28" s="2692" t="s">
        <v>6730</v>
      </c>
      <c r="C28" s="2711" t="s">
        <v>7807</v>
      </c>
      <c r="D28" s="2645" t="s">
        <v>16</v>
      </c>
      <c r="E28" s="2645" t="s">
        <v>3201</v>
      </c>
      <c r="F28" s="2646" t="s">
        <v>7831</v>
      </c>
      <c r="G28" s="1358"/>
      <c r="H28" s="1350">
        <v>1</v>
      </c>
      <c r="I28" s="1350"/>
      <c r="J28" s="1351">
        <v>65</v>
      </c>
      <c r="K28" s="1504" t="s">
        <v>6763</v>
      </c>
      <c r="L28" s="1358"/>
      <c r="M28" s="1350"/>
      <c r="N28" s="1350">
        <v>1</v>
      </c>
      <c r="O28" s="1350"/>
      <c r="P28" s="1351"/>
      <c r="Q28" s="1513">
        <f t="shared" si="7"/>
        <v>21</v>
      </c>
      <c r="R28" s="1358"/>
      <c r="S28" s="1350"/>
      <c r="T28" s="1350">
        <v>1</v>
      </c>
      <c r="U28" s="1350"/>
      <c r="V28" s="1350"/>
      <c r="W28" s="1351"/>
      <c r="X28" s="1504">
        <v>2</v>
      </c>
      <c r="Y28" s="2732" t="s">
        <v>7930</v>
      </c>
      <c r="Z28" s="1680">
        <v>0.54861111111111116</v>
      </c>
      <c r="AA28" s="1681">
        <v>0.63888888888888884</v>
      </c>
      <c r="AB28" s="1682" t="s">
        <v>8152</v>
      </c>
      <c r="AC28" s="1837">
        <v>2.17</v>
      </c>
      <c r="AD28" s="1680">
        <v>0.53472222222222221</v>
      </c>
      <c r="AE28" s="1681">
        <v>0.64236111111111116</v>
      </c>
      <c r="AF28" s="1683">
        <v>0</v>
      </c>
      <c r="AG28" s="1837">
        <v>2.58</v>
      </c>
      <c r="AH28" s="1684">
        <v>2</v>
      </c>
      <c r="AI28" s="1352" t="s">
        <v>3260</v>
      </c>
      <c r="AJ28" s="1378" t="s">
        <v>3261</v>
      </c>
      <c r="AK28" s="3515">
        <v>93219200</v>
      </c>
      <c r="AL28" s="2666" t="s">
        <v>8153</v>
      </c>
      <c r="AM28" s="2796" t="s">
        <v>7832</v>
      </c>
      <c r="AN28" s="2789" t="s">
        <v>7832</v>
      </c>
      <c r="AO28" s="2668"/>
      <c r="AP28" s="2668"/>
      <c r="AQ28" s="3472" t="s">
        <v>8154</v>
      </c>
      <c r="AR28" s="3472" t="s">
        <v>8154</v>
      </c>
      <c r="AS28" s="2668" t="s">
        <v>8155</v>
      </c>
      <c r="AT28" s="1353"/>
      <c r="AU28" s="1561"/>
      <c r="AV28" s="1576" t="s">
        <v>8156</v>
      </c>
      <c r="AW28" s="3569" t="s">
        <v>8157</v>
      </c>
      <c r="AX28" s="2659" t="s">
        <v>6289</v>
      </c>
      <c r="AY28" s="1357" t="s">
        <v>6790</v>
      </c>
      <c r="AZ28" s="3557" t="s">
        <v>8158</v>
      </c>
      <c r="BA28" s="3546" t="s">
        <v>7413</v>
      </c>
      <c r="BB28" s="1357" t="s">
        <v>6790</v>
      </c>
      <c r="BC28" s="1576" t="s">
        <v>8159</v>
      </c>
      <c r="BD28" s="3580" t="s">
        <v>8137</v>
      </c>
      <c r="BE28" s="2668" t="s">
        <v>8155</v>
      </c>
      <c r="BF28" s="1665" t="s">
        <v>6741</v>
      </c>
      <c r="BG28" s="3468" t="s">
        <v>6990</v>
      </c>
      <c r="BH28" s="2411" t="s">
        <v>8160</v>
      </c>
      <c r="BI28" s="3468" t="s">
        <v>8126</v>
      </c>
      <c r="BJ28" s="3468" t="s">
        <v>8126</v>
      </c>
      <c r="BK28" s="3468" t="s">
        <v>8126</v>
      </c>
      <c r="BL28" s="1922">
        <v>62</v>
      </c>
      <c r="BM28" s="3584" t="s">
        <v>6735</v>
      </c>
      <c r="BN28" s="3584" t="s">
        <v>6735</v>
      </c>
      <c r="BO28" s="1922">
        <v>1</v>
      </c>
      <c r="BP28" s="1665"/>
      <c r="BQ28" s="1353"/>
      <c r="BR28" s="2380">
        <v>1380</v>
      </c>
      <c r="BS28" s="2376">
        <v>0</v>
      </c>
      <c r="BT28" s="2364">
        <v>1380</v>
      </c>
      <c r="BU28" s="2364"/>
      <c r="BV28" s="2364">
        <v>0</v>
      </c>
      <c r="BW28" s="2402" t="s">
        <v>7833</v>
      </c>
      <c r="BX28" s="2370">
        <v>0</v>
      </c>
      <c r="BY28" s="2095">
        <f>SUM(BS28:BV28)</f>
        <v>1380</v>
      </c>
      <c r="BZ28" s="3819"/>
      <c r="CA28" s="501"/>
      <c r="CB28" s="3627" t="s">
        <v>8161</v>
      </c>
      <c r="CC28" s="1610"/>
      <c r="CD28" s="501"/>
      <c r="CE28" s="1369"/>
      <c r="CF28" s="1634"/>
      <c r="CG28" s="1643"/>
      <c r="CH28" s="1359"/>
      <c r="CI28" s="1365"/>
      <c r="CJ28" s="1561"/>
      <c r="CK28" s="1658">
        <v>45261</v>
      </c>
    </row>
    <row r="29" spans="1:181" s="1391" customFormat="1" ht="20.100000000000001" customHeight="1">
      <c r="A29" s="2644">
        <v>45426</v>
      </c>
      <c r="B29" s="2692" t="s">
        <v>6730</v>
      </c>
      <c r="C29" s="2711" t="s">
        <v>7796</v>
      </c>
      <c r="D29" s="828" t="s">
        <v>36</v>
      </c>
      <c r="E29" s="828" t="s">
        <v>3986</v>
      </c>
      <c r="F29" s="3502" t="s">
        <v>6925</v>
      </c>
      <c r="G29" s="1358"/>
      <c r="H29" s="1350">
        <v>1</v>
      </c>
      <c r="I29" s="1350"/>
      <c r="J29" s="1351">
        <v>70</v>
      </c>
      <c r="K29" s="1504"/>
      <c r="L29" s="1358"/>
      <c r="M29" s="1350">
        <v>1</v>
      </c>
      <c r="N29" s="1350"/>
      <c r="O29" s="1350"/>
      <c r="P29" s="1351"/>
      <c r="Q29" s="1513">
        <f>Q28+1</f>
        <v>22</v>
      </c>
      <c r="R29" s="1358"/>
      <c r="S29" s="1350"/>
      <c r="T29" s="1350"/>
      <c r="U29" s="1350"/>
      <c r="V29" s="1350"/>
      <c r="W29" s="1351"/>
      <c r="X29" s="1504">
        <v>2</v>
      </c>
      <c r="Y29" s="2732" t="s">
        <v>7930</v>
      </c>
      <c r="Z29" s="1680"/>
      <c r="AA29" s="1681"/>
      <c r="AB29" s="1682"/>
      <c r="AC29" s="1837"/>
      <c r="AD29" s="1680"/>
      <c r="AE29" s="1681"/>
      <c r="AF29" s="1683"/>
      <c r="AG29" s="1837"/>
      <c r="AH29" s="1684">
        <v>2</v>
      </c>
      <c r="AI29" s="3558" t="s">
        <v>3987</v>
      </c>
      <c r="AJ29" s="1378" t="s">
        <v>3988</v>
      </c>
      <c r="AK29" s="3558" t="s">
        <v>3984</v>
      </c>
      <c r="AL29" s="2666" t="s">
        <v>8162</v>
      </c>
      <c r="AM29" s="2419" t="s">
        <v>8056</v>
      </c>
      <c r="AN29" s="2419" t="s">
        <v>8056</v>
      </c>
      <c r="AO29" s="3468" t="s">
        <v>8163</v>
      </c>
      <c r="AP29" s="3468"/>
      <c r="AQ29" s="3468" t="s">
        <v>8131</v>
      </c>
      <c r="AR29" s="3468" t="s">
        <v>6932</v>
      </c>
      <c r="AS29" s="3468" t="s">
        <v>6932</v>
      </c>
      <c r="AT29" s="1353"/>
      <c r="AU29" s="1561" t="s">
        <v>8164</v>
      </c>
      <c r="AV29" s="1576" t="s">
        <v>8165</v>
      </c>
      <c r="AW29" s="2444" t="s">
        <v>8133</v>
      </c>
      <c r="AX29" s="2750" t="s">
        <v>8134</v>
      </c>
      <c r="AY29" s="1357" t="s">
        <v>6790</v>
      </c>
      <c r="AZ29" s="3565" t="s">
        <v>8060</v>
      </c>
      <c r="BA29" s="3509" t="s">
        <v>7413</v>
      </c>
      <c r="BB29" s="1357" t="s">
        <v>6735</v>
      </c>
      <c r="BC29" s="1576" t="s">
        <v>5444</v>
      </c>
      <c r="BD29" s="3581" t="s">
        <v>8166</v>
      </c>
      <c r="BE29" s="3468"/>
      <c r="BF29" s="1665" t="s">
        <v>6741</v>
      </c>
      <c r="BG29" s="3468" t="s">
        <v>8167</v>
      </c>
      <c r="BH29" s="3549"/>
      <c r="BI29" s="3468" t="s">
        <v>8126</v>
      </c>
      <c r="BJ29" s="3468" t="s">
        <v>8126</v>
      </c>
      <c r="BK29" s="3468" t="s">
        <v>8126</v>
      </c>
      <c r="BL29" s="1922">
        <v>58</v>
      </c>
      <c r="BM29" s="3547" t="s">
        <v>6790</v>
      </c>
      <c r="BN29" s="3547" t="s">
        <v>6790</v>
      </c>
      <c r="BO29" s="1922"/>
      <c r="BP29" s="1665"/>
      <c r="BQ29" s="1353"/>
      <c r="BR29" s="2380">
        <v>1380</v>
      </c>
      <c r="BS29" s="2376">
        <v>350</v>
      </c>
      <c r="BT29" s="2364"/>
      <c r="BU29" s="2364">
        <v>980</v>
      </c>
      <c r="BV29" s="2364"/>
      <c r="BW29" s="3503" t="s">
        <v>8168</v>
      </c>
      <c r="BX29" s="2198">
        <v>50</v>
      </c>
      <c r="BY29" s="2095">
        <f>SUM(BS29:BV29)</f>
        <v>1330</v>
      </c>
      <c r="BZ29" s="3819"/>
      <c r="CA29" s="3917" t="s">
        <v>8169</v>
      </c>
      <c r="CB29" s="3558" t="s">
        <v>3988</v>
      </c>
      <c r="CC29" s="1610"/>
      <c r="CD29" s="501"/>
      <c r="CE29" s="1369"/>
      <c r="CF29" s="1634"/>
      <c r="CG29" s="1643"/>
      <c r="CH29" s="1359"/>
      <c r="CI29" s="1365"/>
      <c r="CJ29" s="1561"/>
      <c r="CK29" s="1658">
        <v>45363</v>
      </c>
    </row>
    <row r="30" spans="1:181" s="1391" customFormat="1" ht="20.100000000000001" customHeight="1">
      <c r="A30" s="2644">
        <v>45435</v>
      </c>
      <c r="B30" s="2692" t="s">
        <v>6730</v>
      </c>
      <c r="C30" s="2711" t="s">
        <v>7796</v>
      </c>
      <c r="D30" s="2645" t="s">
        <v>77</v>
      </c>
      <c r="E30" s="2645" t="s">
        <v>4660</v>
      </c>
      <c r="F30" s="2646" t="s">
        <v>4655</v>
      </c>
      <c r="G30" s="1358">
        <v>1</v>
      </c>
      <c r="H30" s="1350"/>
      <c r="I30" s="1350">
        <v>19</v>
      </c>
      <c r="J30" s="1351"/>
      <c r="K30" s="3504" t="s">
        <v>8170</v>
      </c>
      <c r="L30" s="1358">
        <v>1</v>
      </c>
      <c r="M30" s="1350"/>
      <c r="N30" s="1350"/>
      <c r="O30" s="1350"/>
      <c r="P30" s="1351"/>
      <c r="Q30" s="1513">
        <f>Q29+1</f>
        <v>23</v>
      </c>
      <c r="R30" s="1358"/>
      <c r="S30" s="1350"/>
      <c r="T30" s="1350"/>
      <c r="U30" s="1350"/>
      <c r="V30" s="1350"/>
      <c r="W30" s="1351"/>
      <c r="X30" s="1504">
        <v>1</v>
      </c>
      <c r="Y30" s="2732" t="s">
        <v>7930</v>
      </c>
      <c r="Z30" s="1680"/>
      <c r="AA30" s="1681"/>
      <c r="AB30" s="1682"/>
      <c r="AC30" s="1837"/>
      <c r="AD30" s="1680"/>
      <c r="AE30" s="1681"/>
      <c r="AF30" s="1683"/>
      <c r="AG30" s="1837"/>
      <c r="AH30" s="1684">
        <v>1</v>
      </c>
      <c r="AI30" s="1352" t="s">
        <v>8171</v>
      </c>
      <c r="AJ30" s="1378" t="s">
        <v>8172</v>
      </c>
      <c r="AK30" s="3566" t="s">
        <v>4663</v>
      </c>
      <c r="AL30" s="2666" t="s">
        <v>8173</v>
      </c>
      <c r="AM30" s="2419" t="s">
        <v>8056</v>
      </c>
      <c r="AN30" s="2419" t="s">
        <v>8056</v>
      </c>
      <c r="AO30" s="3468" t="s">
        <v>6959</v>
      </c>
      <c r="AP30" s="2668"/>
      <c r="AQ30" s="3468" t="s">
        <v>8174</v>
      </c>
      <c r="AR30" s="3468" t="s">
        <v>7018</v>
      </c>
      <c r="AS30" s="3468" t="s">
        <v>7018</v>
      </c>
      <c r="AT30" s="1353"/>
      <c r="AU30" s="1561"/>
      <c r="AV30" s="3519" t="s">
        <v>8175</v>
      </c>
      <c r="AW30" s="2444" t="s">
        <v>7936</v>
      </c>
      <c r="AX30" s="2445" t="s">
        <v>7937</v>
      </c>
      <c r="AY30" s="1357" t="s">
        <v>6790</v>
      </c>
      <c r="AZ30" s="3565" t="s">
        <v>8060</v>
      </c>
      <c r="BA30" s="3509" t="s">
        <v>7413</v>
      </c>
      <c r="BB30" s="1357" t="s">
        <v>6735</v>
      </c>
      <c r="BC30" s="1576" t="s">
        <v>5444</v>
      </c>
      <c r="BD30" s="3581" t="s">
        <v>8176</v>
      </c>
      <c r="BE30" s="3468" t="s">
        <v>8126</v>
      </c>
      <c r="BF30" s="3581" t="s">
        <v>8176</v>
      </c>
      <c r="BG30" s="3468" t="s">
        <v>8126</v>
      </c>
      <c r="BH30" s="3549"/>
      <c r="BI30" s="3468" t="s">
        <v>8177</v>
      </c>
      <c r="BJ30" s="3468" t="s">
        <v>8177</v>
      </c>
      <c r="BK30" s="3468" t="s">
        <v>8177</v>
      </c>
      <c r="BL30" s="1922"/>
      <c r="BM30" s="3547" t="s">
        <v>6790</v>
      </c>
      <c r="BN30" s="3547" t="s">
        <v>6790</v>
      </c>
      <c r="BO30" s="1922"/>
      <c r="BP30" s="1665"/>
      <c r="BQ30" s="1353"/>
      <c r="BR30" s="2380">
        <v>2400</v>
      </c>
      <c r="BS30" s="3620">
        <v>550</v>
      </c>
      <c r="BT30" s="2364"/>
      <c r="BU30" s="2364">
        <v>1800</v>
      </c>
      <c r="BV30" s="2364"/>
      <c r="BW30" s="2402" t="s">
        <v>8178</v>
      </c>
      <c r="BX30" s="2198">
        <v>50</v>
      </c>
      <c r="BY30" s="2095">
        <f>SUM(BS30:BV30)</f>
        <v>2350</v>
      </c>
      <c r="BZ30" s="3819"/>
      <c r="CA30" s="501" t="s">
        <v>4661</v>
      </c>
      <c r="CB30" s="3621" t="s">
        <v>8172</v>
      </c>
      <c r="CC30" s="1610"/>
      <c r="CD30" s="501"/>
      <c r="CE30" s="1369"/>
      <c r="CF30" s="1634"/>
      <c r="CG30" s="1643"/>
      <c r="CH30" s="1359"/>
      <c r="CI30" s="1365"/>
      <c r="CJ30" s="1561"/>
      <c r="CK30" s="1658">
        <v>45363</v>
      </c>
    </row>
    <row r="31" spans="1:181" s="1391" customFormat="1" ht="20.100000000000001" customHeight="1">
      <c r="A31" s="2638">
        <v>45449</v>
      </c>
      <c r="B31" s="2686" t="s">
        <v>6730</v>
      </c>
      <c r="C31" s="2711" t="s">
        <v>7796</v>
      </c>
      <c r="D31" s="112" t="s">
        <v>23</v>
      </c>
      <c r="E31" s="112" t="s">
        <v>1106</v>
      </c>
      <c r="F31" s="578" t="s">
        <v>1237</v>
      </c>
      <c r="G31" s="1358"/>
      <c r="H31" s="1350">
        <v>1</v>
      </c>
      <c r="I31" s="1350"/>
      <c r="J31" s="1351">
        <v>164</v>
      </c>
      <c r="K31" s="1504" t="s">
        <v>6763</v>
      </c>
      <c r="L31" s="1358">
        <v>1</v>
      </c>
      <c r="M31" s="1350"/>
      <c r="N31" s="1350"/>
      <c r="O31" s="1350"/>
      <c r="P31" s="1351"/>
      <c r="Q31" s="1513">
        <f>Q30+1</f>
        <v>24</v>
      </c>
      <c r="R31" s="1358"/>
      <c r="S31" s="1350">
        <v>1</v>
      </c>
      <c r="T31" s="1350"/>
      <c r="U31" s="1350"/>
      <c r="V31" s="1350"/>
      <c r="W31" s="1351"/>
      <c r="X31" s="1504">
        <v>4</v>
      </c>
      <c r="Y31" s="2732" t="s">
        <v>7930</v>
      </c>
      <c r="Z31" s="1526">
        <v>0.37847222222222221</v>
      </c>
      <c r="AA31" s="1371">
        <v>0.46180555555555558</v>
      </c>
      <c r="AB31" s="1372"/>
      <c r="AC31" s="1825"/>
      <c r="AD31" s="1526">
        <v>0.36458333333333331</v>
      </c>
      <c r="AE31" s="1371">
        <v>0.46527777777777779</v>
      </c>
      <c r="AF31" s="1350"/>
      <c r="AG31" s="1825"/>
      <c r="AH31" s="1364"/>
      <c r="AI31" s="1352" t="s">
        <v>1233</v>
      </c>
      <c r="AJ31" s="1381" t="s">
        <v>1234</v>
      </c>
      <c r="AK31" s="1356" t="s">
        <v>1229</v>
      </c>
      <c r="AL31" s="2666" t="s">
        <v>8179</v>
      </c>
      <c r="AM31" s="2793" t="s">
        <v>7838</v>
      </c>
      <c r="AN31" s="2788" t="s">
        <v>7838</v>
      </c>
      <c r="AO31" s="3468" t="s">
        <v>8180</v>
      </c>
      <c r="AP31" s="2668"/>
      <c r="AQ31" s="3468" t="s">
        <v>8174</v>
      </c>
      <c r="AR31" s="3468" t="s">
        <v>7018</v>
      </c>
      <c r="AS31" s="3468" t="s">
        <v>7018</v>
      </c>
      <c r="AT31" s="1353"/>
      <c r="AU31" s="1561"/>
      <c r="AV31" s="1576" t="s">
        <v>8181</v>
      </c>
      <c r="AW31" s="2444" t="s">
        <v>5948</v>
      </c>
      <c r="AX31" s="2659" t="s">
        <v>5951</v>
      </c>
      <c r="AY31" s="1357" t="s">
        <v>6790</v>
      </c>
      <c r="AZ31" s="3568" t="s">
        <v>8182</v>
      </c>
      <c r="BA31" s="3545" t="s">
        <v>7413</v>
      </c>
      <c r="BB31" s="1357" t="s">
        <v>6790</v>
      </c>
      <c r="BC31" s="1576" t="s">
        <v>5444</v>
      </c>
      <c r="BD31" s="3468" t="s">
        <v>7050</v>
      </c>
      <c r="BE31" s="3468" t="s">
        <v>8177</v>
      </c>
      <c r="BF31" s="4260"/>
      <c r="BG31" s="3468" t="s">
        <v>8177</v>
      </c>
      <c r="BH31" s="2683" t="s">
        <v>7094</v>
      </c>
      <c r="BI31" s="2683" t="s">
        <v>7094</v>
      </c>
      <c r="BJ31" s="2683" t="s">
        <v>7094</v>
      </c>
      <c r="BK31" s="2683" t="s">
        <v>7094</v>
      </c>
      <c r="BL31" s="1922"/>
      <c r="BM31" s="3547" t="s">
        <v>6790</v>
      </c>
      <c r="BN31" s="3547" t="s">
        <v>6790</v>
      </c>
      <c r="BO31" s="1922"/>
      <c r="BP31" s="1665"/>
      <c r="BQ31" s="1353"/>
      <c r="BR31" s="2380">
        <v>2200</v>
      </c>
      <c r="BS31" s="2376">
        <v>1740</v>
      </c>
      <c r="BT31" s="2364"/>
      <c r="BU31" s="2364">
        <v>400</v>
      </c>
      <c r="BV31" s="2364"/>
      <c r="BW31" s="2403" t="s">
        <v>7840</v>
      </c>
      <c r="BX31" s="2198">
        <v>60</v>
      </c>
      <c r="BY31" s="2095">
        <f>SUM(BS31:BV31)</f>
        <v>2140</v>
      </c>
      <c r="BZ31" s="3819"/>
      <c r="CA31" s="501" t="s">
        <v>8183</v>
      </c>
      <c r="CB31" s="3471" t="s">
        <v>1234</v>
      </c>
      <c r="CC31" s="1610"/>
      <c r="CD31" s="501"/>
      <c r="CE31" s="1369"/>
      <c r="CF31" s="1365"/>
      <c r="CG31" s="1576"/>
      <c r="CH31" s="564"/>
      <c r="CI31" s="1365"/>
      <c r="CJ31" s="1561"/>
      <c r="CK31" s="1658">
        <v>45272</v>
      </c>
    </row>
    <row r="32" spans="1:181" s="1391" customFormat="1" ht="20.100000000000001" customHeight="1" thickBot="1">
      <c r="A32" s="2638">
        <v>45449</v>
      </c>
      <c r="B32" s="2686" t="s">
        <v>6730</v>
      </c>
      <c r="C32" s="2711" t="s">
        <v>7796</v>
      </c>
      <c r="D32" s="112" t="s">
        <v>23</v>
      </c>
      <c r="E32" s="112" t="s">
        <v>1171</v>
      </c>
      <c r="F32" s="578" t="s">
        <v>1228</v>
      </c>
      <c r="G32" s="1358"/>
      <c r="H32" s="1350">
        <v>1</v>
      </c>
      <c r="I32" s="1350"/>
      <c r="J32" s="1351">
        <v>171</v>
      </c>
      <c r="K32" s="1505" t="s">
        <v>6763</v>
      </c>
      <c r="L32" s="1358">
        <v>1</v>
      </c>
      <c r="M32" s="1350"/>
      <c r="N32" s="1350"/>
      <c r="O32" s="1350"/>
      <c r="P32" s="1351"/>
      <c r="Q32" s="1513">
        <f t="shared" ref="Q32:Q42" si="8">Q31+1</f>
        <v>25</v>
      </c>
      <c r="R32" s="1358"/>
      <c r="S32" s="1350">
        <v>1</v>
      </c>
      <c r="T32" s="1350"/>
      <c r="U32" s="1350"/>
      <c r="V32" s="1350"/>
      <c r="W32" s="1351"/>
      <c r="X32" s="1504">
        <v>5</v>
      </c>
      <c r="Y32" s="2732" t="s">
        <v>7930</v>
      </c>
      <c r="Z32" s="1526">
        <v>0.47916666666666669</v>
      </c>
      <c r="AA32" s="1371">
        <v>0.5625</v>
      </c>
      <c r="AB32" s="1372"/>
      <c r="AC32" s="1825"/>
      <c r="AD32" s="1526">
        <v>0.46527777777777779</v>
      </c>
      <c r="AE32" s="1371">
        <v>0.56597222222222221</v>
      </c>
      <c r="AF32" s="1350"/>
      <c r="AG32" s="1825"/>
      <c r="AH32" s="1364"/>
      <c r="AI32" s="1352" t="s">
        <v>1233</v>
      </c>
      <c r="AJ32" s="1688" t="s">
        <v>1234</v>
      </c>
      <c r="AK32" s="1360" t="s">
        <v>1229</v>
      </c>
      <c r="AL32" s="2666" t="s">
        <v>8184</v>
      </c>
      <c r="AM32" s="2793" t="s">
        <v>7838</v>
      </c>
      <c r="AN32" s="2788" t="s">
        <v>7838</v>
      </c>
      <c r="AO32" s="3468" t="s">
        <v>8180</v>
      </c>
      <c r="AP32" s="2668"/>
      <c r="AQ32" s="3468" t="s">
        <v>8174</v>
      </c>
      <c r="AR32" s="3468" t="s">
        <v>7018</v>
      </c>
      <c r="AS32" s="3468" t="s">
        <v>7018</v>
      </c>
      <c r="AT32" s="1353"/>
      <c r="AU32" s="1561"/>
      <c r="AV32" s="1576" t="s">
        <v>8185</v>
      </c>
      <c r="AW32" s="2444" t="s">
        <v>5942</v>
      </c>
      <c r="AX32" s="2445" t="s">
        <v>5945</v>
      </c>
      <c r="AY32" s="1357" t="s">
        <v>6790</v>
      </c>
      <c r="AZ32" s="3568" t="s">
        <v>8186</v>
      </c>
      <c r="BA32" s="3545" t="s">
        <v>7413</v>
      </c>
      <c r="BB32" s="1357" t="s">
        <v>6790</v>
      </c>
      <c r="BC32" s="1576" t="s">
        <v>6895</v>
      </c>
      <c r="BD32" s="3468" t="s">
        <v>7050</v>
      </c>
      <c r="BE32" s="3468" t="s">
        <v>8177</v>
      </c>
      <c r="BF32" s="4260"/>
      <c r="BG32" s="3468" t="s">
        <v>8177</v>
      </c>
      <c r="BH32" s="2683" t="s">
        <v>7094</v>
      </c>
      <c r="BI32" s="2683" t="s">
        <v>7094</v>
      </c>
      <c r="BJ32" s="2683" t="s">
        <v>7094</v>
      </c>
      <c r="BK32" s="2683" t="s">
        <v>7094</v>
      </c>
      <c r="BL32" s="1922"/>
      <c r="BM32" s="3547" t="s">
        <v>6790</v>
      </c>
      <c r="BN32" s="3547" t="s">
        <v>6790</v>
      </c>
      <c r="BO32" s="1922"/>
      <c r="BP32" s="1665"/>
      <c r="BQ32" s="1353"/>
      <c r="BR32" s="2381">
        <v>2200</v>
      </c>
      <c r="BS32" s="2376">
        <v>1740</v>
      </c>
      <c r="BT32" s="2364"/>
      <c r="BU32" s="2364">
        <v>400</v>
      </c>
      <c r="BV32" s="2364"/>
      <c r="BW32" s="2403" t="s">
        <v>7840</v>
      </c>
      <c r="BX32" s="2371">
        <v>60</v>
      </c>
      <c r="BY32" s="2095">
        <f>SUM(BS32:BV32)</f>
        <v>2140</v>
      </c>
      <c r="BZ32" s="3819"/>
      <c r="CA32" s="501" t="s">
        <v>8183</v>
      </c>
      <c r="CB32" s="3471" t="s">
        <v>1234</v>
      </c>
      <c r="CC32" s="1610"/>
      <c r="CD32" s="501"/>
      <c r="CE32" s="1369"/>
      <c r="CF32" s="1365"/>
      <c r="CG32" s="1576"/>
      <c r="CH32" s="564"/>
      <c r="CI32" s="1365"/>
      <c r="CJ32" s="1561"/>
      <c r="CK32" s="1658">
        <v>45272</v>
      </c>
    </row>
    <row r="33" spans="1:181" s="1391" customFormat="1" ht="20.100000000000001" customHeight="1">
      <c r="A33" s="2653">
        <v>45454</v>
      </c>
      <c r="B33" s="2695" t="s">
        <v>6730</v>
      </c>
      <c r="C33" s="2719" t="s">
        <v>7796</v>
      </c>
      <c r="D33" s="2654" t="s">
        <v>23</v>
      </c>
      <c r="E33" s="2654" t="s">
        <v>1079</v>
      </c>
      <c r="F33" s="2655" t="s">
        <v>1174</v>
      </c>
      <c r="G33" s="2608"/>
      <c r="H33" s="2609">
        <v>1</v>
      </c>
      <c r="I33" s="2609"/>
      <c r="J33" s="2610">
        <v>300</v>
      </c>
      <c r="K33" s="2611" t="s">
        <v>6763</v>
      </c>
      <c r="L33" s="2608">
        <v>1</v>
      </c>
      <c r="M33" s="2609"/>
      <c r="N33" s="2609"/>
      <c r="O33" s="2609"/>
      <c r="P33" s="2610"/>
      <c r="Q33" s="2758">
        <f t="shared" si="8"/>
        <v>26</v>
      </c>
      <c r="R33" s="2608"/>
      <c r="S33" s="2609">
        <v>1</v>
      </c>
      <c r="T33" s="2609"/>
      <c r="U33" s="2609"/>
      <c r="V33" s="2609"/>
      <c r="W33" s="2610"/>
      <c r="X33" s="2612">
        <v>6</v>
      </c>
      <c r="Y33" s="2737" t="s">
        <v>8187</v>
      </c>
      <c r="Z33" s="2613">
        <v>0.36805555555555558</v>
      </c>
      <c r="AA33" s="2614">
        <v>0.61111111111111116</v>
      </c>
      <c r="AB33" s="2615"/>
      <c r="AC33" s="2798"/>
      <c r="AD33" s="2613">
        <v>0.35416666666666669</v>
      </c>
      <c r="AE33" s="2614">
        <v>0.61458333333333337</v>
      </c>
      <c r="AF33" s="2609"/>
      <c r="AG33" s="2798"/>
      <c r="AH33" s="2612">
        <v>7</v>
      </c>
      <c r="AI33" s="3558" t="s">
        <v>8188</v>
      </c>
      <c r="AJ33" s="3571" t="s">
        <v>8189</v>
      </c>
      <c r="AK33" s="2211" t="s">
        <v>8190</v>
      </c>
      <c r="AL33" s="3530" t="s">
        <v>8191</v>
      </c>
      <c r="AM33" s="2409" t="s">
        <v>7798</v>
      </c>
      <c r="AN33" s="2409" t="s">
        <v>7798</v>
      </c>
      <c r="AO33" s="3468" t="s">
        <v>8192</v>
      </c>
      <c r="AP33" s="3524"/>
      <c r="AQ33" s="3468" t="s">
        <v>8174</v>
      </c>
      <c r="AR33" s="3468" t="s">
        <v>7297</v>
      </c>
      <c r="AS33" s="3468" t="s">
        <v>7297</v>
      </c>
      <c r="AT33" s="2610"/>
      <c r="AU33" s="2616"/>
      <c r="AV33" s="1593" t="s">
        <v>8193</v>
      </c>
      <c r="AW33" s="2759" t="s">
        <v>5948</v>
      </c>
      <c r="AX33" s="2760" t="s">
        <v>5951</v>
      </c>
      <c r="AY33" s="2618" t="s">
        <v>6790</v>
      </c>
      <c r="AZ33" s="3585" t="s">
        <v>8194</v>
      </c>
      <c r="BA33" s="3509"/>
      <c r="BB33" s="2619" t="s">
        <v>6790</v>
      </c>
      <c r="BC33" s="2617" t="s">
        <v>5444</v>
      </c>
      <c r="BD33" s="3468" t="s">
        <v>8195</v>
      </c>
      <c r="BE33" s="3468" t="s">
        <v>8195</v>
      </c>
      <c r="BF33" s="2620" t="s">
        <v>6741</v>
      </c>
      <c r="BG33" s="3468" t="s">
        <v>8195</v>
      </c>
      <c r="BH33" s="2683" t="s">
        <v>7094</v>
      </c>
      <c r="BI33" s="2683" t="s">
        <v>7094</v>
      </c>
      <c r="BJ33" s="2683" t="s">
        <v>7094</v>
      </c>
      <c r="BK33" s="2683" t="s">
        <v>7094</v>
      </c>
      <c r="BL33" s="2608">
        <v>215</v>
      </c>
      <c r="BM33" s="3547" t="s">
        <v>6790</v>
      </c>
      <c r="BN33" s="3547" t="s">
        <v>6790</v>
      </c>
      <c r="BO33" s="2608"/>
      <c r="BP33" s="2609"/>
      <c r="BQ33" s="2610"/>
      <c r="BR33" s="2799">
        <v>3290</v>
      </c>
      <c r="BS33" s="2376">
        <v>340</v>
      </c>
      <c r="BT33" s="2621"/>
      <c r="BU33" s="2621">
        <v>2890</v>
      </c>
      <c r="BV33" s="2621"/>
      <c r="BW33" s="3539" t="s">
        <v>8196</v>
      </c>
      <c r="BX33" s="2801">
        <v>60</v>
      </c>
      <c r="BY33" s="2240">
        <f>SUM(BS33:BV33)</f>
        <v>3230</v>
      </c>
      <c r="BZ33" s="3823"/>
      <c r="CA33" s="3558" t="s">
        <v>8188</v>
      </c>
      <c r="CB33" s="3558" t="s">
        <v>8189</v>
      </c>
      <c r="CC33" s="2624"/>
      <c r="CD33" s="2622"/>
      <c r="CE33" s="2623"/>
      <c r="CF33" s="2625"/>
      <c r="CG33" s="2626"/>
      <c r="CH33" s="2627"/>
      <c r="CI33" s="2628"/>
      <c r="CJ33" s="2616"/>
      <c r="CK33" s="3465">
        <v>45320</v>
      </c>
    </row>
    <row r="34" spans="1:181" s="1391" customFormat="1" ht="20.100000000000001" customHeight="1">
      <c r="A34" s="2653">
        <v>45455</v>
      </c>
      <c r="B34" s="2695" t="s">
        <v>6730</v>
      </c>
      <c r="C34" s="2719" t="s">
        <v>7796</v>
      </c>
      <c r="D34" s="2654" t="s">
        <v>15</v>
      </c>
      <c r="E34" s="2654" t="s">
        <v>766</v>
      </c>
      <c r="F34" s="2655" t="s">
        <v>8197</v>
      </c>
      <c r="G34" s="2608"/>
      <c r="H34" s="2609">
        <v>1</v>
      </c>
      <c r="I34" s="2609"/>
      <c r="J34" s="2610">
        <v>250</v>
      </c>
      <c r="K34" s="2611"/>
      <c r="L34" s="2608">
        <v>1</v>
      </c>
      <c r="M34" s="2609"/>
      <c r="N34" s="2609"/>
      <c r="O34" s="2609"/>
      <c r="P34" s="2610"/>
      <c r="Q34" s="2758">
        <f t="shared" si="8"/>
        <v>27</v>
      </c>
      <c r="R34" s="2608"/>
      <c r="S34" s="2609"/>
      <c r="T34" s="2609"/>
      <c r="U34" s="2609"/>
      <c r="V34" s="2609"/>
      <c r="W34" s="2610"/>
      <c r="X34" s="2612">
        <v>7</v>
      </c>
      <c r="Y34" s="2737" t="s">
        <v>7983</v>
      </c>
      <c r="Z34" s="2613">
        <v>0.375</v>
      </c>
      <c r="AA34" s="2614">
        <v>0.5</v>
      </c>
      <c r="AB34" s="2615"/>
      <c r="AC34" s="2798"/>
      <c r="AD34" s="2613">
        <v>0.3611111111111111</v>
      </c>
      <c r="AE34" s="2614">
        <v>0.50347222222222221</v>
      </c>
      <c r="AF34" s="2609"/>
      <c r="AG34" s="2798"/>
      <c r="AH34" s="2612">
        <v>4</v>
      </c>
      <c r="AI34" s="3558" t="s">
        <v>8198</v>
      </c>
      <c r="AJ34" s="3558" t="s">
        <v>8199</v>
      </c>
      <c r="AK34" s="2211" t="s">
        <v>8200</v>
      </c>
      <c r="AL34" s="3530" t="s">
        <v>8201</v>
      </c>
      <c r="AM34" s="3468" t="s">
        <v>8126</v>
      </c>
      <c r="AN34" s="3468" t="s">
        <v>8126</v>
      </c>
      <c r="AO34" s="3468" t="s">
        <v>8195</v>
      </c>
      <c r="AP34" s="3468" t="s">
        <v>8195</v>
      </c>
      <c r="AQ34" s="3468" t="s">
        <v>8195</v>
      </c>
      <c r="AR34" s="3468" t="s">
        <v>8195</v>
      </c>
      <c r="AS34" s="3468" t="s">
        <v>8195</v>
      </c>
      <c r="AT34" s="2610"/>
      <c r="AU34" s="3602" t="s">
        <v>8202</v>
      </c>
      <c r="AV34" s="3609" t="s">
        <v>8203</v>
      </c>
      <c r="AW34" s="3611" t="s">
        <v>8204</v>
      </c>
      <c r="AX34" s="3612" t="s">
        <v>8205</v>
      </c>
      <c r="AY34" s="2618" t="s">
        <v>6790</v>
      </c>
      <c r="AZ34" s="3585" t="s">
        <v>8206</v>
      </c>
      <c r="BA34" s="3509"/>
      <c r="BB34" s="2619" t="s">
        <v>6790</v>
      </c>
      <c r="BC34" s="2617" t="s">
        <v>6895</v>
      </c>
      <c r="BD34" s="3468" t="s">
        <v>8195</v>
      </c>
      <c r="BE34" s="3468" t="s">
        <v>8195</v>
      </c>
      <c r="BF34" s="2620" t="s">
        <v>6741</v>
      </c>
      <c r="BG34" s="3468" t="s">
        <v>8195</v>
      </c>
      <c r="BH34" s="2683" t="s">
        <v>7094</v>
      </c>
      <c r="BI34" s="2683" t="s">
        <v>7094</v>
      </c>
      <c r="BJ34" s="2683" t="s">
        <v>7094</v>
      </c>
      <c r="BK34" s="2683" t="s">
        <v>7094</v>
      </c>
      <c r="BL34" s="2608"/>
      <c r="BM34" s="3547" t="s">
        <v>6790</v>
      </c>
      <c r="BN34" s="3584" t="s">
        <v>6735</v>
      </c>
      <c r="BO34" s="2608"/>
      <c r="BP34" s="2609"/>
      <c r="BQ34" s="2610"/>
      <c r="BR34" s="3600">
        <v>3290</v>
      </c>
      <c r="BS34" s="3608">
        <v>3290</v>
      </c>
      <c r="BT34" s="2621"/>
      <c r="BU34" s="2621"/>
      <c r="BV34" s="2621"/>
      <c r="BW34" s="3607" t="s">
        <v>8207</v>
      </c>
      <c r="BX34" s="3601"/>
      <c r="BY34" s="2240">
        <f>SUM(BS34:BV34)</f>
        <v>3290</v>
      </c>
      <c r="BZ34" s="3823"/>
      <c r="CA34" s="3918"/>
      <c r="CB34" s="3621" t="s">
        <v>763</v>
      </c>
      <c r="CC34" s="2624" t="s">
        <v>8208</v>
      </c>
      <c r="CD34" s="2622"/>
      <c r="CE34" s="2623"/>
      <c r="CF34" s="2625"/>
      <c r="CG34" s="2626"/>
      <c r="CH34" s="2627"/>
      <c r="CI34" s="2628"/>
      <c r="CJ34" s="2616"/>
      <c r="CK34" s="3465">
        <v>45433</v>
      </c>
    </row>
    <row r="35" spans="1:181" s="1391" customFormat="1" ht="20.100000000000001" customHeight="1">
      <c r="A35" s="2638">
        <v>45456</v>
      </c>
      <c r="B35" s="2686" t="s">
        <v>6730</v>
      </c>
      <c r="C35" s="2711" t="s">
        <v>7807</v>
      </c>
      <c r="D35" s="2639" t="s">
        <v>11</v>
      </c>
      <c r="E35" s="2639" t="s">
        <v>633</v>
      </c>
      <c r="F35" s="2640" t="s">
        <v>638</v>
      </c>
      <c r="G35" s="1358"/>
      <c r="H35" s="1350">
        <v>1</v>
      </c>
      <c r="I35" s="1350"/>
      <c r="J35" s="1351">
        <v>180</v>
      </c>
      <c r="K35" s="1505" t="s">
        <v>6763</v>
      </c>
      <c r="L35" s="1358">
        <v>1</v>
      </c>
      <c r="M35" s="1350"/>
      <c r="N35" s="1350"/>
      <c r="O35" s="1350"/>
      <c r="P35" s="1351"/>
      <c r="Q35" s="2758">
        <f t="shared" si="8"/>
        <v>28</v>
      </c>
      <c r="R35" s="1358"/>
      <c r="S35" s="1350">
        <v>1</v>
      </c>
      <c r="T35" s="1350"/>
      <c r="U35" s="1350"/>
      <c r="V35" s="1350"/>
      <c r="W35" s="1351"/>
      <c r="X35" s="1504">
        <v>5</v>
      </c>
      <c r="Y35" s="2732" t="s">
        <v>7930</v>
      </c>
      <c r="Z35" s="1526">
        <v>0.375</v>
      </c>
      <c r="AA35" s="1371">
        <v>0.49652777777777779</v>
      </c>
      <c r="AB35" s="1372" t="s">
        <v>8209</v>
      </c>
      <c r="AC35" s="1825">
        <v>2.92</v>
      </c>
      <c r="AD35" s="1526">
        <v>0.3611111111111111</v>
      </c>
      <c r="AE35" s="1371">
        <v>0.5</v>
      </c>
      <c r="AF35" s="1350"/>
      <c r="AG35" s="1825">
        <v>3.33</v>
      </c>
      <c r="AH35" s="1364">
        <v>5</v>
      </c>
      <c r="AI35" s="1352" t="s">
        <v>643</v>
      </c>
      <c r="AJ35" s="2357" t="s">
        <v>644</v>
      </c>
      <c r="AK35" s="1689">
        <v>419559535</v>
      </c>
      <c r="AL35" s="2666" t="s">
        <v>8210</v>
      </c>
      <c r="AM35" s="2793" t="s">
        <v>7821</v>
      </c>
      <c r="AN35" s="2788" t="s">
        <v>7821</v>
      </c>
      <c r="AO35" s="2411" t="s">
        <v>8211</v>
      </c>
      <c r="AP35" s="2411" t="s">
        <v>8212</v>
      </c>
      <c r="AQ35" s="3613" t="s">
        <v>8213</v>
      </c>
      <c r="AR35" s="3613" t="s">
        <v>8213</v>
      </c>
      <c r="AS35" s="2411" t="s">
        <v>8214</v>
      </c>
      <c r="AT35" s="1353"/>
      <c r="AU35" s="1561"/>
      <c r="AV35" s="2661" t="s">
        <v>7960</v>
      </c>
      <c r="AW35" s="2444" t="s">
        <v>7961</v>
      </c>
      <c r="AX35" s="2659" t="s">
        <v>7962</v>
      </c>
      <c r="AY35" s="1357" t="s">
        <v>6790</v>
      </c>
      <c r="AZ35" s="3568" t="s">
        <v>8215</v>
      </c>
      <c r="BA35" s="3507" t="s">
        <v>7413</v>
      </c>
      <c r="BB35" s="1583" t="s">
        <v>6790</v>
      </c>
      <c r="BC35" s="1576" t="s">
        <v>8159</v>
      </c>
      <c r="BD35" s="3468" t="s">
        <v>8195</v>
      </c>
      <c r="BE35" s="2411" t="s">
        <v>8214</v>
      </c>
      <c r="BF35" s="1665" t="s">
        <v>6741</v>
      </c>
      <c r="BG35" s="3468"/>
      <c r="BH35" s="2668" t="s">
        <v>8216</v>
      </c>
      <c r="BI35" s="2668" t="s">
        <v>8216</v>
      </c>
      <c r="BJ35" s="2668"/>
      <c r="BK35" s="3512"/>
      <c r="BL35" s="1922">
        <v>166</v>
      </c>
      <c r="BM35" s="3584" t="s">
        <v>6735</v>
      </c>
      <c r="BN35" s="3584" t="s">
        <v>6735</v>
      </c>
      <c r="BO35" s="1922"/>
      <c r="BP35" s="1665">
        <v>1</v>
      </c>
      <c r="BQ35" s="1353"/>
      <c r="BR35" s="2379">
        <v>2440</v>
      </c>
      <c r="BS35" s="2376">
        <v>2440</v>
      </c>
      <c r="BT35" s="2364"/>
      <c r="BU35" s="2364"/>
      <c r="BV35" s="2364"/>
      <c r="BW35" s="3588" t="s">
        <v>8217</v>
      </c>
      <c r="BX35" s="2198"/>
      <c r="BY35" s="3829">
        <f>SUM(BS35:BV35)</f>
        <v>2440</v>
      </c>
      <c r="BZ35" s="3819"/>
      <c r="CA35" s="1690" t="s">
        <v>8218</v>
      </c>
      <c r="CB35" s="1693" t="s">
        <v>8219</v>
      </c>
      <c r="CC35" s="1692"/>
      <c r="CD35" s="1690"/>
      <c r="CE35" s="1691"/>
      <c r="CF35" s="1365"/>
      <c r="CG35" s="1576"/>
      <c r="CH35" s="564"/>
      <c r="CI35" s="1365"/>
      <c r="CJ35" s="1561"/>
      <c r="CK35" s="1658">
        <v>45271</v>
      </c>
    </row>
    <row r="36" spans="1:181" s="1391" customFormat="1" ht="20.100000000000001" customHeight="1">
      <c r="A36" s="2638">
        <v>45457</v>
      </c>
      <c r="B36" s="2686" t="s">
        <v>6730</v>
      </c>
      <c r="C36" s="2711" t="s">
        <v>7796</v>
      </c>
      <c r="D36" s="2648" t="s">
        <v>36</v>
      </c>
      <c r="E36" s="2649" t="s">
        <v>3996</v>
      </c>
      <c r="F36" s="2650" t="s">
        <v>7080</v>
      </c>
      <c r="G36" s="1358"/>
      <c r="H36" s="1350">
        <v>1</v>
      </c>
      <c r="I36" s="1350"/>
      <c r="J36" s="1351">
        <v>150</v>
      </c>
      <c r="K36" s="1505"/>
      <c r="L36" s="1358"/>
      <c r="M36" s="1350"/>
      <c r="N36" s="1350">
        <v>1</v>
      </c>
      <c r="O36" s="1350"/>
      <c r="P36" s="1351"/>
      <c r="Q36" s="1513">
        <f t="shared" si="8"/>
        <v>29</v>
      </c>
      <c r="R36" s="1358"/>
      <c r="S36" s="1350"/>
      <c r="T36" s="1350"/>
      <c r="U36" s="1350"/>
      <c r="V36" s="1350"/>
      <c r="W36" s="1351"/>
      <c r="X36" s="1504">
        <v>4</v>
      </c>
      <c r="Y36" s="2732" t="s">
        <v>8187</v>
      </c>
      <c r="Z36" s="1526"/>
      <c r="AA36" s="1371"/>
      <c r="AB36" s="1372"/>
      <c r="AC36" s="1825"/>
      <c r="AD36" s="1526"/>
      <c r="AE36" s="1371"/>
      <c r="AF36" s="1350"/>
      <c r="AG36" s="1825"/>
      <c r="AH36" s="1364"/>
      <c r="AI36" s="1550" t="s">
        <v>4018</v>
      </c>
      <c r="AJ36" s="1693" t="s">
        <v>4019</v>
      </c>
      <c r="AK36" s="1686" t="s">
        <v>4015</v>
      </c>
      <c r="AL36" s="2666" t="s">
        <v>8220</v>
      </c>
      <c r="AM36" s="2794" t="s">
        <v>7621</v>
      </c>
      <c r="AN36" s="2083" t="s">
        <v>7621</v>
      </c>
      <c r="AO36" s="2668"/>
      <c r="AP36" s="2668"/>
      <c r="AQ36" s="3468" t="s">
        <v>8221</v>
      </c>
      <c r="AR36" s="3468" t="s">
        <v>8222</v>
      </c>
      <c r="AS36" s="3468" t="s">
        <v>8222</v>
      </c>
      <c r="AT36" s="1353"/>
      <c r="AU36" s="1561"/>
      <c r="AV36" s="1576" t="s">
        <v>8223</v>
      </c>
      <c r="AW36" s="2444" t="s">
        <v>8133</v>
      </c>
      <c r="AX36" s="2750" t="s">
        <v>8134</v>
      </c>
      <c r="AY36" s="1357"/>
      <c r="AZ36" s="3919" t="s">
        <v>8224</v>
      </c>
      <c r="BA36" s="2422" t="s">
        <v>7413</v>
      </c>
      <c r="BB36" s="1583" t="s">
        <v>6790</v>
      </c>
      <c r="BC36" s="1576" t="s">
        <v>6895</v>
      </c>
      <c r="BD36" s="3468" t="s">
        <v>8222</v>
      </c>
      <c r="BE36" s="3468" t="s">
        <v>8222</v>
      </c>
      <c r="BF36" s="1665" t="s">
        <v>6741</v>
      </c>
      <c r="BG36" s="3468" t="s">
        <v>8222</v>
      </c>
      <c r="BH36" s="2668" t="s">
        <v>7094</v>
      </c>
      <c r="BI36" s="2668" t="s">
        <v>7094</v>
      </c>
      <c r="BJ36" s="2668" t="s">
        <v>7094</v>
      </c>
      <c r="BK36" s="3549" t="s">
        <v>7094</v>
      </c>
      <c r="BL36" s="1922"/>
      <c r="BM36" s="3547" t="s">
        <v>6790</v>
      </c>
      <c r="BN36" s="3547" t="s">
        <v>6790</v>
      </c>
      <c r="BO36" s="1922"/>
      <c r="BP36" s="1665"/>
      <c r="BQ36" s="1353"/>
      <c r="BR36" s="2386">
        <v>3890</v>
      </c>
      <c r="BS36" s="2377">
        <v>0</v>
      </c>
      <c r="BT36" s="2375">
        <v>0</v>
      </c>
      <c r="BU36" s="2375">
        <v>3890</v>
      </c>
      <c r="BV36" s="2375"/>
      <c r="BW36" s="2404" t="s">
        <v>7842</v>
      </c>
      <c r="BX36" s="2371"/>
      <c r="BY36" s="2095">
        <f>SUM(BS36:BV36)</f>
        <v>3890</v>
      </c>
      <c r="BZ36" s="3819"/>
      <c r="CA36" s="1690"/>
      <c r="CB36" s="1691"/>
      <c r="CC36" s="1692"/>
      <c r="CD36" s="3920" t="s">
        <v>8225</v>
      </c>
      <c r="CE36" s="3575" t="s">
        <v>8226</v>
      </c>
      <c r="CF36" s="1365"/>
      <c r="CG36" s="1576"/>
      <c r="CH36" s="564"/>
      <c r="CI36" s="1365"/>
      <c r="CJ36" s="1561"/>
      <c r="CK36" s="1658">
        <v>45259</v>
      </c>
    </row>
    <row r="37" spans="1:181" s="1391" customFormat="1" ht="20.100000000000001" customHeight="1">
      <c r="A37" s="2638">
        <v>45457</v>
      </c>
      <c r="B37" s="2686" t="s">
        <v>6730</v>
      </c>
      <c r="C37" s="2711" t="s">
        <v>7796</v>
      </c>
      <c r="D37" s="112" t="s">
        <v>36</v>
      </c>
      <c r="E37" s="112" t="s">
        <v>3996</v>
      </c>
      <c r="F37" s="578" t="s">
        <v>7087</v>
      </c>
      <c r="G37" s="1358"/>
      <c r="H37" s="1350">
        <v>1</v>
      </c>
      <c r="I37" s="1350"/>
      <c r="J37" s="1351">
        <v>150</v>
      </c>
      <c r="K37" s="1504"/>
      <c r="L37" s="1358"/>
      <c r="M37" s="1350"/>
      <c r="N37" s="1350">
        <v>1</v>
      </c>
      <c r="O37" s="1350"/>
      <c r="P37" s="1351"/>
      <c r="Q37" s="1513">
        <f t="shared" si="8"/>
        <v>30</v>
      </c>
      <c r="R37" s="1358"/>
      <c r="S37" s="1350"/>
      <c r="T37" s="1350"/>
      <c r="U37" s="1350"/>
      <c r="V37" s="1350"/>
      <c r="W37" s="1351"/>
      <c r="X37" s="1504">
        <v>4</v>
      </c>
      <c r="Y37" s="2732" t="s">
        <v>8187</v>
      </c>
      <c r="Z37" s="1526"/>
      <c r="AA37" s="1371"/>
      <c r="AB37" s="1372"/>
      <c r="AC37" s="1825"/>
      <c r="AD37" s="1526"/>
      <c r="AE37" s="1371"/>
      <c r="AF37" s="1350"/>
      <c r="AG37" s="1825"/>
      <c r="AH37" s="1364"/>
      <c r="AI37" s="1352" t="s">
        <v>4018</v>
      </c>
      <c r="AJ37" s="1378" t="s">
        <v>4019</v>
      </c>
      <c r="AK37" s="1356" t="s">
        <v>4015</v>
      </c>
      <c r="AL37" s="2666" t="s">
        <v>8220</v>
      </c>
      <c r="AM37" s="2796" t="s">
        <v>7621</v>
      </c>
      <c r="AN37" s="2789" t="s">
        <v>7621</v>
      </c>
      <c r="AO37" s="2668"/>
      <c r="AP37" s="2668"/>
      <c r="AQ37" s="3468" t="s">
        <v>8221</v>
      </c>
      <c r="AR37" s="3468" t="s">
        <v>8222</v>
      </c>
      <c r="AS37" s="3468" t="s">
        <v>8222</v>
      </c>
      <c r="AT37" s="1353"/>
      <c r="AU37" s="1561"/>
      <c r="AV37" s="1576" t="s">
        <v>8223</v>
      </c>
      <c r="AW37" s="2444" t="s">
        <v>7938</v>
      </c>
      <c r="AX37" s="2750"/>
      <c r="AY37" s="1357"/>
      <c r="AZ37" s="3919" t="s">
        <v>8227</v>
      </c>
      <c r="BA37" s="2422" t="s">
        <v>7413</v>
      </c>
      <c r="BB37" s="1569" t="s">
        <v>6790</v>
      </c>
      <c r="BC37" s="1576" t="s">
        <v>6895</v>
      </c>
      <c r="BD37" s="3468" t="s">
        <v>8222</v>
      </c>
      <c r="BE37" s="3468" t="s">
        <v>8222</v>
      </c>
      <c r="BF37" s="1665" t="s">
        <v>6741</v>
      </c>
      <c r="BG37" s="3468" t="s">
        <v>8222</v>
      </c>
      <c r="BH37" s="2668" t="s">
        <v>7094</v>
      </c>
      <c r="BI37" s="2668" t="s">
        <v>7094</v>
      </c>
      <c r="BJ37" s="2668" t="s">
        <v>7094</v>
      </c>
      <c r="BK37" s="3549" t="s">
        <v>7094</v>
      </c>
      <c r="BL37" s="1922"/>
      <c r="BM37" s="3547" t="s">
        <v>6790</v>
      </c>
      <c r="BN37" s="3547" t="s">
        <v>6790</v>
      </c>
      <c r="BO37" s="1922"/>
      <c r="BP37" s="1665"/>
      <c r="BQ37" s="1353"/>
      <c r="BR37" s="2387"/>
      <c r="BS37" s="2262"/>
      <c r="BT37" s="2375"/>
      <c r="BU37" s="2375"/>
      <c r="BV37" s="2375"/>
      <c r="BW37" s="2404" t="s">
        <v>7842</v>
      </c>
      <c r="BX37" s="2198"/>
      <c r="BY37" s="2095">
        <f>SUM(BS37:BV37)</f>
        <v>0</v>
      </c>
      <c r="BZ37" s="3819"/>
      <c r="CA37" s="1694"/>
      <c r="CB37" s="1688"/>
      <c r="CC37" s="1695"/>
      <c r="CD37" s="3920" t="s">
        <v>8225</v>
      </c>
      <c r="CE37" s="3575" t="s">
        <v>8226</v>
      </c>
      <c r="CF37" s="1365"/>
      <c r="CG37" s="1576"/>
      <c r="CH37" s="564"/>
      <c r="CI37" s="1365"/>
      <c r="CJ37" s="1561"/>
      <c r="CK37" s="1658">
        <v>45259</v>
      </c>
    </row>
    <row r="38" spans="1:181" s="1391" customFormat="1" ht="20.100000000000001" customHeight="1">
      <c r="A38" s="2638">
        <v>45463</v>
      </c>
      <c r="B38" s="2686" t="s">
        <v>6730</v>
      </c>
      <c r="C38" s="2711" t="s">
        <v>7796</v>
      </c>
      <c r="D38" s="3478" t="s">
        <v>36</v>
      </c>
      <c r="E38" s="3479" t="s">
        <v>4054</v>
      </c>
      <c r="F38" s="3479" t="s">
        <v>4049</v>
      </c>
      <c r="G38" s="1358"/>
      <c r="H38" s="1350">
        <v>1</v>
      </c>
      <c r="I38" s="1350"/>
      <c r="J38" s="1351">
        <v>60</v>
      </c>
      <c r="K38" s="1504" t="s">
        <v>6763</v>
      </c>
      <c r="L38" s="1358">
        <v>1</v>
      </c>
      <c r="M38" s="1350"/>
      <c r="N38" s="1350"/>
      <c r="O38" s="1350"/>
      <c r="P38" s="1351"/>
      <c r="Q38" s="1513">
        <f t="shared" si="8"/>
        <v>31</v>
      </c>
      <c r="R38" s="1358"/>
      <c r="S38" s="1350"/>
      <c r="T38" s="1350"/>
      <c r="U38" s="1350"/>
      <c r="V38" s="1350"/>
      <c r="W38" s="1351"/>
      <c r="X38" s="1504">
        <v>2</v>
      </c>
      <c r="Y38" s="2732" t="s">
        <v>7930</v>
      </c>
      <c r="Z38" s="1526">
        <v>0.36805555555555558</v>
      </c>
      <c r="AA38" s="1371">
        <v>0.46527777777777779</v>
      </c>
      <c r="AB38" s="1372"/>
      <c r="AC38" s="1825"/>
      <c r="AD38" s="1526">
        <v>0.35416666666666669</v>
      </c>
      <c r="AE38" s="1371">
        <v>0.46875</v>
      </c>
      <c r="AF38" s="1350"/>
      <c r="AG38" s="1825"/>
      <c r="AH38" s="1364"/>
      <c r="AI38" s="3558" t="s">
        <v>8228</v>
      </c>
      <c r="AJ38" s="1378" t="s">
        <v>8229</v>
      </c>
      <c r="AK38" s="3566" t="s">
        <v>4050</v>
      </c>
      <c r="AL38" s="2666" t="s">
        <v>8230</v>
      </c>
      <c r="AM38" s="3468" t="s">
        <v>7939</v>
      </c>
      <c r="AN38" s="3468" t="s">
        <v>7939</v>
      </c>
      <c r="AO38" s="3468" t="s">
        <v>6959</v>
      </c>
      <c r="AP38" s="2668"/>
      <c r="AQ38" s="3468" t="s">
        <v>8174</v>
      </c>
      <c r="AR38" s="3468" t="s">
        <v>8231</v>
      </c>
      <c r="AS38" s="3468" t="s">
        <v>8231</v>
      </c>
      <c r="AT38" s="1353"/>
      <c r="AU38" s="1561"/>
      <c r="AV38" s="3558" t="s">
        <v>8132</v>
      </c>
      <c r="AW38" s="2444" t="s">
        <v>7938</v>
      </c>
      <c r="AX38" s="2445"/>
      <c r="AY38" s="1357"/>
      <c r="AZ38" s="3585" t="s">
        <v>8232</v>
      </c>
      <c r="BA38" s="3509"/>
      <c r="BB38" s="1569"/>
      <c r="BC38" s="1576" t="s">
        <v>5444</v>
      </c>
      <c r="BD38" s="3468" t="s">
        <v>8231</v>
      </c>
      <c r="BE38" s="3468" t="s">
        <v>8231</v>
      </c>
      <c r="BF38" s="1665" t="s">
        <v>6741</v>
      </c>
      <c r="BG38" s="3468" t="s">
        <v>8231</v>
      </c>
      <c r="BH38" s="2668" t="s">
        <v>7094</v>
      </c>
      <c r="BI38" s="2668" t="s">
        <v>7094</v>
      </c>
      <c r="BJ38" s="2668" t="s">
        <v>7094</v>
      </c>
      <c r="BK38" s="3549" t="s">
        <v>7094</v>
      </c>
      <c r="BL38" s="1922"/>
      <c r="BM38" s="3547" t="s">
        <v>6790</v>
      </c>
      <c r="BN38" s="3547" t="s">
        <v>6790</v>
      </c>
      <c r="BO38" s="1922"/>
      <c r="BP38" s="1665"/>
      <c r="BQ38" s="1353"/>
      <c r="BR38" s="2261">
        <v>1380</v>
      </c>
      <c r="BS38" s="2262">
        <v>0</v>
      </c>
      <c r="BT38" s="2375">
        <v>1380</v>
      </c>
      <c r="BU38" s="2375"/>
      <c r="BV38" s="2375">
        <v>0</v>
      </c>
      <c r="BW38" s="3473" t="s">
        <v>8233</v>
      </c>
      <c r="BX38" s="2198"/>
      <c r="BY38" s="2240">
        <f>SUM(BS38:BV38)</f>
        <v>1380</v>
      </c>
      <c r="BZ38" s="3482"/>
      <c r="CA38" s="1694"/>
      <c r="CB38" s="1688"/>
      <c r="CC38" s="1695"/>
      <c r="CD38" s="3920" t="s">
        <v>8225</v>
      </c>
      <c r="CE38" s="3575" t="s">
        <v>8226</v>
      </c>
      <c r="CF38" s="1365"/>
      <c r="CG38" s="1576"/>
      <c r="CH38" s="564"/>
      <c r="CI38" s="1365"/>
      <c r="CJ38" s="1561"/>
      <c r="CK38" s="1658">
        <v>45356</v>
      </c>
    </row>
    <row r="39" spans="1:181" s="1391" customFormat="1" ht="20.100000000000001" customHeight="1">
      <c r="A39" s="2638">
        <v>45463</v>
      </c>
      <c r="B39" s="2686" t="s">
        <v>6730</v>
      </c>
      <c r="C39" s="2711" t="s">
        <v>7094</v>
      </c>
      <c r="D39" s="828" t="s">
        <v>40</v>
      </c>
      <c r="E39" s="828" t="s">
        <v>4123</v>
      </c>
      <c r="F39" s="828" t="s">
        <v>8234</v>
      </c>
      <c r="G39" s="1358"/>
      <c r="H39" s="1350">
        <v>1</v>
      </c>
      <c r="I39" s="1350"/>
      <c r="J39" s="1351">
        <v>120</v>
      </c>
      <c r="K39" s="1504" t="s">
        <v>6839</v>
      </c>
      <c r="L39" s="1358"/>
      <c r="M39" s="1350"/>
      <c r="N39" s="1350">
        <v>1</v>
      </c>
      <c r="O39" s="1350"/>
      <c r="P39" s="1351"/>
      <c r="Q39" s="1513">
        <f t="shared" si="8"/>
        <v>32</v>
      </c>
      <c r="R39" s="1358"/>
      <c r="S39" s="1350"/>
      <c r="T39" s="1350"/>
      <c r="U39" s="1350"/>
      <c r="V39" s="1350"/>
      <c r="W39" s="1351"/>
      <c r="X39" s="1504">
        <v>3</v>
      </c>
      <c r="Y39" s="2732" t="s">
        <v>7930</v>
      </c>
      <c r="Z39" s="1526">
        <v>0.36458333333333331</v>
      </c>
      <c r="AA39" s="1371">
        <v>0.44444444444444442</v>
      </c>
      <c r="AB39" s="1372"/>
      <c r="AC39" s="1825"/>
      <c r="AD39" s="1526">
        <v>0.35069444444444442</v>
      </c>
      <c r="AE39" s="1371">
        <v>0.44791666666666669</v>
      </c>
      <c r="AF39" s="1350"/>
      <c r="AG39" s="1825"/>
      <c r="AH39" s="1364">
        <v>3</v>
      </c>
      <c r="AI39" s="328" t="s">
        <v>8235</v>
      </c>
      <c r="AJ39" s="1378" t="s">
        <v>8236</v>
      </c>
      <c r="AK39" s="3566" t="s">
        <v>4119</v>
      </c>
      <c r="AL39" s="2666" t="s">
        <v>8237</v>
      </c>
      <c r="AM39" s="2789" t="s">
        <v>8238</v>
      </c>
      <c r="AN39" s="2789" t="s">
        <v>8238</v>
      </c>
      <c r="AO39" s="3468" t="s">
        <v>8195</v>
      </c>
      <c r="AP39" s="3468" t="s">
        <v>8195</v>
      </c>
      <c r="AQ39" s="3468" t="s">
        <v>8195</v>
      </c>
      <c r="AR39" s="3468" t="s">
        <v>8195</v>
      </c>
      <c r="AS39" s="3468" t="s">
        <v>8195</v>
      </c>
      <c r="AT39" s="1353"/>
      <c r="AU39" s="3534" t="s">
        <v>8239</v>
      </c>
      <c r="AV39" s="3610" t="s">
        <v>8240</v>
      </c>
      <c r="AW39" s="2443" t="s">
        <v>5866</v>
      </c>
      <c r="AX39" s="2442" t="s">
        <v>5867</v>
      </c>
      <c r="AY39" s="1357"/>
      <c r="AZ39" s="3585" t="s">
        <v>8232</v>
      </c>
      <c r="BA39" s="3509"/>
      <c r="BB39" s="1569" t="s">
        <v>6790</v>
      </c>
      <c r="BC39" s="1576" t="s">
        <v>6895</v>
      </c>
      <c r="BD39" s="3468" t="s">
        <v>8231</v>
      </c>
      <c r="BE39" s="3468" t="s">
        <v>8231</v>
      </c>
      <c r="BF39" s="1665" t="s">
        <v>6741</v>
      </c>
      <c r="BG39" s="3468" t="s">
        <v>8231</v>
      </c>
      <c r="BH39" s="2668" t="s">
        <v>7094</v>
      </c>
      <c r="BI39" s="2668" t="s">
        <v>7094</v>
      </c>
      <c r="BJ39" s="2668" t="s">
        <v>7094</v>
      </c>
      <c r="BK39" s="3549" t="s">
        <v>7094</v>
      </c>
      <c r="BL39" s="1922"/>
      <c r="BM39" s="3547" t="s">
        <v>6790</v>
      </c>
      <c r="BN39" s="3584" t="s">
        <v>6735</v>
      </c>
      <c r="BO39" s="1922"/>
      <c r="BP39" s="1665"/>
      <c r="BQ39" s="1353"/>
      <c r="BR39" s="2261">
        <v>1620</v>
      </c>
      <c r="BS39" s="2262">
        <v>1620</v>
      </c>
      <c r="BT39" s="2375"/>
      <c r="BU39" s="2375"/>
      <c r="BV39" s="2375"/>
      <c r="BW39" s="3606"/>
      <c r="BX39" s="2198"/>
      <c r="BY39" s="2240">
        <f>SUM(BS39:BV39)</f>
        <v>1620</v>
      </c>
      <c r="BZ39" s="3482"/>
      <c r="CA39" s="1694" t="s">
        <v>8241</v>
      </c>
      <c r="CB39" s="3558" t="s">
        <v>8242</v>
      </c>
      <c r="CC39" s="1695"/>
      <c r="CD39" s="1694"/>
      <c r="CE39" s="1688"/>
      <c r="CF39" s="1365"/>
      <c r="CG39" s="1576"/>
      <c r="CH39" s="564"/>
      <c r="CI39" s="1365"/>
      <c r="CJ39" s="1561"/>
      <c r="CK39" s="1658">
        <v>45433</v>
      </c>
    </row>
    <row r="40" spans="1:181" s="1391" customFormat="1" ht="20.100000000000001" customHeight="1">
      <c r="A40" s="2638">
        <v>45467</v>
      </c>
      <c r="B40" s="2686" t="s">
        <v>6730</v>
      </c>
      <c r="C40" s="2711" t="s">
        <v>7094</v>
      </c>
      <c r="D40" s="112" t="s">
        <v>8</v>
      </c>
      <c r="E40" s="112" t="s">
        <v>8</v>
      </c>
      <c r="F40" s="578" t="s">
        <v>3080</v>
      </c>
      <c r="G40" s="1358"/>
      <c r="H40" s="1350">
        <v>1</v>
      </c>
      <c r="I40" s="1350"/>
      <c r="J40" s="1351">
        <v>200</v>
      </c>
      <c r="K40" s="1504" t="s">
        <v>6763</v>
      </c>
      <c r="L40" s="1358">
        <v>1</v>
      </c>
      <c r="M40" s="1350"/>
      <c r="N40" s="1350"/>
      <c r="O40" s="1350"/>
      <c r="P40" s="1351"/>
      <c r="Q40" s="1513">
        <f t="shared" si="8"/>
        <v>33</v>
      </c>
      <c r="R40" s="1358"/>
      <c r="S40" s="1350"/>
      <c r="T40" s="1350"/>
      <c r="U40" s="1350"/>
      <c r="V40" s="1350"/>
      <c r="W40" s="1351"/>
      <c r="X40" s="1504">
        <v>5</v>
      </c>
      <c r="Y40" s="2732" t="s">
        <v>7930</v>
      </c>
      <c r="Z40" s="1526"/>
      <c r="AA40" s="1371"/>
      <c r="AB40" s="1372"/>
      <c r="AC40" s="1825"/>
      <c r="AD40" s="1526"/>
      <c r="AE40" s="1371"/>
      <c r="AF40" s="1350"/>
      <c r="AG40" s="1825"/>
      <c r="AH40" s="1364">
        <v>5</v>
      </c>
      <c r="AI40" s="1352"/>
      <c r="AJ40" s="1381"/>
      <c r="AK40" s="1356"/>
      <c r="AL40" s="2666" t="s">
        <v>8243</v>
      </c>
      <c r="AM40" s="3636" t="s">
        <v>7094</v>
      </c>
      <c r="AN40" s="3636" t="s">
        <v>7094</v>
      </c>
      <c r="AO40" s="3636" t="s">
        <v>7094</v>
      </c>
      <c r="AP40" s="3636" t="s">
        <v>7094</v>
      </c>
      <c r="AQ40" s="3636" t="s">
        <v>7094</v>
      </c>
      <c r="AR40" s="3636" t="s">
        <v>7094</v>
      </c>
      <c r="AS40" s="3636" t="s">
        <v>7094</v>
      </c>
      <c r="AT40" s="1353"/>
      <c r="AU40" s="1561" t="s">
        <v>8244</v>
      </c>
      <c r="AV40" s="1575" t="s">
        <v>8245</v>
      </c>
      <c r="AW40" s="3662" t="s">
        <v>5694</v>
      </c>
      <c r="AX40" s="3663" t="s">
        <v>6289</v>
      </c>
      <c r="AY40" s="1357"/>
      <c r="AZ40" s="3513" t="s">
        <v>8246</v>
      </c>
      <c r="BA40" s="2678"/>
      <c r="BB40" s="1357" t="s">
        <v>6790</v>
      </c>
      <c r="BC40" s="1576" t="s">
        <v>5444</v>
      </c>
      <c r="BD40" s="2668" t="s">
        <v>8247</v>
      </c>
      <c r="BE40" s="1665"/>
      <c r="BF40" s="1665" t="s">
        <v>6741</v>
      </c>
      <c r="BG40" s="2668" t="s">
        <v>7094</v>
      </c>
      <c r="BH40" s="2668" t="s">
        <v>7094</v>
      </c>
      <c r="BI40" s="2668" t="s">
        <v>7094</v>
      </c>
      <c r="BJ40" s="2668" t="s">
        <v>7094</v>
      </c>
      <c r="BK40" s="3549" t="s">
        <v>7094</v>
      </c>
      <c r="BL40" s="1922"/>
      <c r="BM40" s="3547" t="s">
        <v>6790</v>
      </c>
      <c r="BN40" s="3547" t="s">
        <v>6790</v>
      </c>
      <c r="BO40" s="1922"/>
      <c r="BP40" s="1665"/>
      <c r="BQ40" s="1353"/>
      <c r="BR40" s="2261">
        <v>2440</v>
      </c>
      <c r="BS40" s="3615">
        <v>350</v>
      </c>
      <c r="BT40" s="3718">
        <v>2040</v>
      </c>
      <c r="BU40" s="2364">
        <v>0</v>
      </c>
      <c r="BV40" s="2364">
        <v>0</v>
      </c>
      <c r="BW40" s="2400"/>
      <c r="BX40" s="2370">
        <v>50</v>
      </c>
      <c r="BY40" s="2095">
        <f>SUM(BS40:BV40)</f>
        <v>2390</v>
      </c>
      <c r="BZ40" s="2399"/>
      <c r="CA40" s="3719"/>
      <c r="CB40" s="3806"/>
      <c r="CC40" s="1610"/>
      <c r="CD40" s="3719"/>
      <c r="CE40" s="3806"/>
      <c r="CF40" s="1365"/>
      <c r="CG40" s="1576"/>
      <c r="CH40" s="564"/>
      <c r="CI40" s="1365"/>
      <c r="CJ40" s="2255" t="s">
        <v>8248</v>
      </c>
      <c r="CK40" s="1658">
        <v>45440</v>
      </c>
    </row>
    <row r="41" spans="1:181" s="1391" customFormat="1" ht="20.100000000000001" customHeight="1">
      <c r="A41" s="2638">
        <v>45468</v>
      </c>
      <c r="B41" s="2686" t="s">
        <v>6730</v>
      </c>
      <c r="C41" s="2711" t="s">
        <v>7807</v>
      </c>
      <c r="D41" s="112" t="s">
        <v>51</v>
      </c>
      <c r="E41" s="112" t="s">
        <v>2701</v>
      </c>
      <c r="F41" s="578" t="s">
        <v>2696</v>
      </c>
      <c r="G41" s="1358" t="s">
        <v>5417</v>
      </c>
      <c r="H41" s="1350">
        <v>1</v>
      </c>
      <c r="I41" s="1350" t="s">
        <v>5417</v>
      </c>
      <c r="J41" s="1351">
        <v>140</v>
      </c>
      <c r="K41" s="1504"/>
      <c r="L41" s="1358"/>
      <c r="M41" s="1350"/>
      <c r="N41" s="1350">
        <v>1</v>
      </c>
      <c r="O41" s="1350"/>
      <c r="P41" s="1351"/>
      <c r="Q41" s="1513">
        <f t="shared" si="8"/>
        <v>34</v>
      </c>
      <c r="R41" s="1358"/>
      <c r="S41" s="1350">
        <v>1</v>
      </c>
      <c r="T41" s="1350"/>
      <c r="U41" s="1350"/>
      <c r="V41" s="1350"/>
      <c r="W41" s="1351"/>
      <c r="X41" s="1504">
        <v>4</v>
      </c>
      <c r="Y41" s="2732" t="s">
        <v>7930</v>
      </c>
      <c r="Z41" s="1526">
        <v>0.375</v>
      </c>
      <c r="AA41" s="1371">
        <v>0.46527777777777779</v>
      </c>
      <c r="AB41" s="1372" t="s">
        <v>8249</v>
      </c>
      <c r="AC41" s="1825">
        <v>2.17</v>
      </c>
      <c r="AD41" s="1526">
        <v>0.3611111111111111</v>
      </c>
      <c r="AE41" s="1371">
        <v>0.46875</v>
      </c>
      <c r="AF41" s="1350">
        <v>0</v>
      </c>
      <c r="AG41" s="1825">
        <v>2.58</v>
      </c>
      <c r="AH41" s="1364">
        <v>4</v>
      </c>
      <c r="AI41" s="1352" t="s">
        <v>7845</v>
      </c>
      <c r="AJ41" s="1381" t="s">
        <v>7846</v>
      </c>
      <c r="AK41" s="1356">
        <v>95817711</v>
      </c>
      <c r="AL41" s="2666" t="s">
        <v>8250</v>
      </c>
      <c r="AM41" s="2797" t="s">
        <v>7808</v>
      </c>
      <c r="AN41" s="2790" t="s">
        <v>7808</v>
      </c>
      <c r="AO41" s="2411" t="s">
        <v>8160</v>
      </c>
      <c r="AP41" s="2668"/>
      <c r="AQ41" s="3613" t="s">
        <v>8160</v>
      </c>
      <c r="AR41" s="3613" t="s">
        <v>8160</v>
      </c>
      <c r="AS41" s="3613" t="s">
        <v>8251</v>
      </c>
      <c r="AT41" s="1353"/>
      <c r="AU41" s="1561" t="s">
        <v>8252</v>
      </c>
      <c r="AV41" s="2661" t="s">
        <v>8253</v>
      </c>
      <c r="AW41" s="3572" t="s">
        <v>5924</v>
      </c>
      <c r="AX41" s="2675" t="s">
        <v>8254</v>
      </c>
      <c r="AY41" s="1569" t="s">
        <v>6735</v>
      </c>
      <c r="AZ41" s="3921" t="s">
        <v>8255</v>
      </c>
      <c r="BA41" s="2678" t="s">
        <v>7413</v>
      </c>
      <c r="BB41" s="1357" t="s">
        <v>6790</v>
      </c>
      <c r="BC41" s="1576" t="s">
        <v>6895</v>
      </c>
      <c r="BD41" s="2668" t="s">
        <v>8247</v>
      </c>
      <c r="BE41" s="2411" t="s">
        <v>8251</v>
      </c>
      <c r="BF41" s="1665" t="s">
        <v>6741</v>
      </c>
      <c r="BG41" s="2668"/>
      <c r="BH41" s="2668" t="s">
        <v>8216</v>
      </c>
      <c r="BI41" s="2668" t="s">
        <v>8216</v>
      </c>
      <c r="BJ41" s="2668"/>
      <c r="BK41" s="2668" t="s">
        <v>8216</v>
      </c>
      <c r="BL41" s="1922">
        <v>109</v>
      </c>
      <c r="BM41" s="3547" t="s">
        <v>6790</v>
      </c>
      <c r="BN41" s="3547" t="s">
        <v>6790</v>
      </c>
      <c r="BO41" s="1922">
        <v>1</v>
      </c>
      <c r="BP41" s="1665"/>
      <c r="BQ41" s="1353"/>
      <c r="BR41" s="2387">
        <v>2040</v>
      </c>
      <c r="BS41" s="3529">
        <v>1980</v>
      </c>
      <c r="BT41" s="2364">
        <v>0</v>
      </c>
      <c r="BU41" s="2364"/>
      <c r="BV41" s="2364"/>
      <c r="BW41" s="2396" t="s">
        <v>8256</v>
      </c>
      <c r="BX41" s="2370">
        <v>60</v>
      </c>
      <c r="BY41" s="2095">
        <f>SUM(BS41:BV41)</f>
        <v>1980</v>
      </c>
      <c r="BZ41" s="3819"/>
      <c r="CA41" s="501" t="s">
        <v>8257</v>
      </c>
      <c r="CB41" s="3664" t="s">
        <v>8258</v>
      </c>
      <c r="CC41" s="1610"/>
      <c r="CD41" s="501"/>
      <c r="CE41" s="1369"/>
      <c r="CF41" s="1365"/>
      <c r="CG41" s="1576"/>
      <c r="CH41" s="564"/>
      <c r="CI41" s="1365"/>
      <c r="CJ41" s="1561" t="s">
        <v>8259</v>
      </c>
      <c r="CK41" s="1658">
        <v>45243</v>
      </c>
    </row>
    <row r="42" spans="1:181" s="1391" customFormat="1" ht="20.100000000000001" customHeight="1">
      <c r="A42" s="2638">
        <v>45470</v>
      </c>
      <c r="B42" s="2686" t="s">
        <v>6730</v>
      </c>
      <c r="C42" s="2711" t="s">
        <v>7796</v>
      </c>
      <c r="D42" s="112" t="s">
        <v>31</v>
      </c>
      <c r="E42" s="2647" t="s">
        <v>31</v>
      </c>
      <c r="F42" s="578" t="s">
        <v>1599</v>
      </c>
      <c r="G42" s="1358"/>
      <c r="H42" s="1350">
        <v>1</v>
      </c>
      <c r="I42" s="1350"/>
      <c r="J42" s="1351">
        <v>150</v>
      </c>
      <c r="K42" s="1505" t="s">
        <v>6763</v>
      </c>
      <c r="L42" s="1358">
        <v>1</v>
      </c>
      <c r="M42" s="1350"/>
      <c r="N42" s="1350"/>
      <c r="O42" s="1350"/>
      <c r="P42" s="1351"/>
      <c r="Q42" s="1513">
        <f t="shared" si="8"/>
        <v>35</v>
      </c>
      <c r="R42" s="1358"/>
      <c r="S42" s="1350"/>
      <c r="T42" s="1350"/>
      <c r="U42" s="1350"/>
      <c r="V42" s="1350">
        <v>1</v>
      </c>
      <c r="W42" s="1351"/>
      <c r="X42" s="1504">
        <v>4</v>
      </c>
      <c r="Y42" s="2732" t="s">
        <v>7930</v>
      </c>
      <c r="Z42" s="1526">
        <v>0.36805555555555558</v>
      </c>
      <c r="AA42" s="1371">
        <v>0.47083333333333333</v>
      </c>
      <c r="AB42" s="1372"/>
      <c r="AC42" s="1825"/>
      <c r="AD42" s="1526">
        <v>0.35416666666666669</v>
      </c>
      <c r="AE42" s="1371">
        <v>0.47430555555555554</v>
      </c>
      <c r="AF42" s="1350"/>
      <c r="AG42" s="1825"/>
      <c r="AH42" s="1364">
        <v>4</v>
      </c>
      <c r="AI42" s="3575" t="s">
        <v>7124</v>
      </c>
      <c r="AJ42" s="862" t="s">
        <v>8260</v>
      </c>
      <c r="AK42" s="3922" t="s">
        <v>8261</v>
      </c>
      <c r="AL42" s="3521" t="s">
        <v>8262</v>
      </c>
      <c r="AM42" s="3468" t="s">
        <v>7018</v>
      </c>
      <c r="AN42" s="3468" t="s">
        <v>7018</v>
      </c>
      <c r="AO42" s="3468" t="s">
        <v>8263</v>
      </c>
      <c r="AP42" s="3468" t="s">
        <v>8231</v>
      </c>
      <c r="AQ42" s="3468" t="s">
        <v>8231</v>
      </c>
      <c r="AR42" s="3468" t="s">
        <v>8231</v>
      </c>
      <c r="AS42" s="3636" t="s">
        <v>7094</v>
      </c>
      <c r="AT42" s="1353"/>
      <c r="AU42" s="1561"/>
      <c r="AV42" s="3558" t="s">
        <v>8264</v>
      </c>
      <c r="AW42" s="2443" t="s">
        <v>8265</v>
      </c>
      <c r="AX42" s="3586" t="s">
        <v>5965</v>
      </c>
      <c r="AY42" s="1569"/>
      <c r="AZ42" s="3665" t="s">
        <v>8266</v>
      </c>
      <c r="BA42" s="3666"/>
      <c r="BB42" s="1569"/>
      <c r="BC42" s="1576" t="s">
        <v>5444</v>
      </c>
      <c r="BD42" s="2668" t="s">
        <v>8247</v>
      </c>
      <c r="BE42" s="3549" t="s">
        <v>7094</v>
      </c>
      <c r="BF42" s="1665" t="s">
        <v>6741</v>
      </c>
      <c r="BG42" s="2668" t="s">
        <v>7094</v>
      </c>
      <c r="BH42" s="2668" t="s">
        <v>7094</v>
      </c>
      <c r="BI42" s="2668" t="s">
        <v>7094</v>
      </c>
      <c r="BJ42" s="2668" t="s">
        <v>7094</v>
      </c>
      <c r="BK42" s="3549" t="s">
        <v>7094</v>
      </c>
      <c r="BL42" s="1922"/>
      <c r="BM42" s="3547" t="s">
        <v>6790</v>
      </c>
      <c r="BN42" s="3547" t="s">
        <v>6790</v>
      </c>
      <c r="BO42" s="1922">
        <v>1</v>
      </c>
      <c r="BP42" s="1665"/>
      <c r="BQ42" s="1353"/>
      <c r="BR42" s="2382">
        <v>1620</v>
      </c>
      <c r="BS42" s="2372">
        <v>350</v>
      </c>
      <c r="BT42" s="2364">
        <v>0</v>
      </c>
      <c r="BU42" s="2364">
        <v>1270</v>
      </c>
      <c r="BV42" s="2364"/>
      <c r="BW42" s="2374" t="s">
        <v>8267</v>
      </c>
      <c r="BX42" s="2373"/>
      <c r="BY42" s="2095">
        <f>SUM(BS42:BV42)</f>
        <v>1620</v>
      </c>
      <c r="BZ42" s="3819"/>
      <c r="CA42" s="501" t="s">
        <v>7124</v>
      </c>
      <c r="CB42" s="3575" t="s">
        <v>8260</v>
      </c>
      <c r="CC42" s="1610"/>
      <c r="CD42" s="501"/>
      <c r="CE42" s="1369"/>
      <c r="CF42" s="1365"/>
      <c r="CG42" s="1576"/>
      <c r="CH42" s="564"/>
      <c r="CI42" s="1365"/>
      <c r="CJ42" s="1561"/>
      <c r="CK42" s="1658">
        <v>45426</v>
      </c>
    </row>
    <row r="43" spans="1:181" s="1391" customFormat="1" ht="20.100000000000001" customHeight="1">
      <c r="A43" s="2638"/>
      <c r="B43" s="2686"/>
      <c r="C43" s="2711"/>
      <c r="D43" s="112"/>
      <c r="E43" s="2647"/>
      <c r="F43" s="578"/>
      <c r="G43" s="1358"/>
      <c r="H43" s="1350"/>
      <c r="I43" s="1350"/>
      <c r="J43" s="1351"/>
      <c r="K43" s="1505"/>
      <c r="L43" s="1358"/>
      <c r="M43" s="1350"/>
      <c r="N43" s="1350"/>
      <c r="O43" s="1350"/>
      <c r="P43" s="1351"/>
      <c r="Q43" s="1514"/>
      <c r="R43" s="1358"/>
      <c r="S43" s="1350"/>
      <c r="T43" s="1350"/>
      <c r="U43" s="1350"/>
      <c r="V43" s="1350"/>
      <c r="W43" s="1351"/>
      <c r="X43" s="1504"/>
      <c r="Y43" s="2732" t="s">
        <v>5417</v>
      </c>
      <c r="Z43" s="1526"/>
      <c r="AA43" s="1371"/>
      <c r="AB43" s="1372"/>
      <c r="AC43" s="1825"/>
      <c r="AD43" s="1526"/>
      <c r="AE43" s="1371"/>
      <c r="AF43" s="1350"/>
      <c r="AG43" s="1825"/>
      <c r="AH43" s="1364"/>
      <c r="AI43" s="1352"/>
      <c r="AJ43" s="1381"/>
      <c r="AK43" s="1686"/>
      <c r="AL43" s="1687"/>
      <c r="AM43" s="2359"/>
      <c r="AN43" s="2359"/>
      <c r="AO43" s="1665"/>
      <c r="AP43" s="1665"/>
      <c r="AQ43" s="1666"/>
      <c r="AR43" s="1666"/>
      <c r="AS43" s="1666"/>
      <c r="AT43" s="1353"/>
      <c r="AU43" s="1561"/>
      <c r="AV43" s="1576"/>
      <c r="AW43" s="2423"/>
      <c r="AX43" s="1379"/>
      <c r="AY43" s="1569"/>
      <c r="AZ43" s="1576"/>
      <c r="BA43" s="1379"/>
      <c r="BB43" s="1569"/>
      <c r="BC43" s="1576"/>
      <c r="BD43" s="1665"/>
      <c r="BE43" s="1665"/>
      <c r="BF43" s="1665"/>
      <c r="BG43" s="1665"/>
      <c r="BH43" s="1665"/>
      <c r="BI43" s="1665"/>
      <c r="BJ43" s="1665"/>
      <c r="BK43" s="1353"/>
      <c r="BL43" s="1922"/>
      <c r="BM43" s="1665"/>
      <c r="BN43" s="1353"/>
      <c r="BO43" s="1922"/>
      <c r="BP43" s="1665"/>
      <c r="BQ43" s="1353"/>
      <c r="BR43" s="2382"/>
      <c r="BS43" s="2372"/>
      <c r="BT43" s="2364"/>
      <c r="BU43" s="2364"/>
      <c r="BV43" s="2364"/>
      <c r="BW43" s="2374"/>
      <c r="BX43" s="2373"/>
      <c r="BY43" s="2095">
        <f t="shared" ref="BY43:BY44" si="9">SUM(BS43:BV43)</f>
        <v>0</v>
      </c>
      <c r="BZ43" s="1596"/>
      <c r="CA43" s="501"/>
      <c r="CB43" s="1369"/>
      <c r="CC43" s="1610"/>
      <c r="CD43" s="501"/>
      <c r="CE43" s="1369"/>
      <c r="CF43" s="1365"/>
      <c r="CG43" s="1576"/>
      <c r="CH43" s="564"/>
      <c r="CI43" s="1365"/>
      <c r="CJ43" s="1561"/>
      <c r="CK43" s="1658"/>
    </row>
    <row r="44" spans="1:181" s="1391" customFormat="1" ht="20.100000000000001" customHeight="1">
      <c r="A44" s="2651"/>
      <c r="B44" s="2693"/>
      <c r="C44" s="2712"/>
      <c r="D44" s="78"/>
      <c r="E44" s="78"/>
      <c r="F44" s="2652"/>
      <c r="G44" s="1345"/>
      <c r="H44" s="1346"/>
      <c r="I44" s="1346"/>
      <c r="J44" s="1366"/>
      <c r="K44" s="1506"/>
      <c r="L44" s="1345"/>
      <c r="M44" s="1346"/>
      <c r="N44" s="1346"/>
      <c r="O44" s="1346"/>
      <c r="P44" s="1366"/>
      <c r="Q44" s="1515"/>
      <c r="R44" s="1345"/>
      <c r="S44" s="1346"/>
      <c r="T44" s="1346"/>
      <c r="U44" s="1346"/>
      <c r="V44" s="1346"/>
      <c r="W44" s="1366"/>
      <c r="X44" s="1506"/>
      <c r="Y44" s="2734" t="s">
        <v>5417</v>
      </c>
      <c r="Z44" s="1527"/>
      <c r="AA44" s="1384"/>
      <c r="AB44" s="1385"/>
      <c r="AC44" s="1832"/>
      <c r="AD44" s="1949"/>
      <c r="AE44" s="1950"/>
      <c r="AF44" s="1951"/>
      <c r="AG44" s="1952"/>
      <c r="AH44" s="1953"/>
      <c r="AI44" s="1541"/>
      <c r="AJ44" s="2358"/>
      <c r="AK44" s="1542"/>
      <c r="AL44" s="1557"/>
      <c r="AM44" s="1924"/>
      <c r="AN44" s="1925"/>
      <c r="AO44" s="1926"/>
      <c r="AP44" s="1926"/>
      <c r="AQ44" s="1925"/>
      <c r="AR44" s="1925"/>
      <c r="AS44" s="1925"/>
      <c r="AT44" s="1347"/>
      <c r="AU44" s="1929"/>
      <c r="AV44" s="1593"/>
      <c r="AW44" s="2424"/>
      <c r="AX44" s="1348"/>
      <c r="AY44" s="1367"/>
      <c r="AZ44" s="1593"/>
      <c r="BA44" s="1700"/>
      <c r="BB44" s="1942"/>
      <c r="BC44" s="1593"/>
      <c r="BD44" s="1925"/>
      <c r="BE44" s="1925"/>
      <c r="BF44" s="1925"/>
      <c r="BG44" s="1925"/>
      <c r="BH44" s="1925"/>
      <c r="BI44" s="1925"/>
      <c r="BJ44" s="1925"/>
      <c r="BK44" s="1347"/>
      <c r="BL44" s="1924"/>
      <c r="BM44" s="1925"/>
      <c r="BN44" s="1347"/>
      <c r="BO44" s="1924"/>
      <c r="BP44" s="1925"/>
      <c r="BQ44" s="1347"/>
      <c r="BR44" s="2383"/>
      <c r="BS44" s="2378"/>
      <c r="BT44" s="1402"/>
      <c r="BU44" s="1402"/>
      <c r="BV44" s="1402"/>
      <c r="BW44" s="1944"/>
      <c r="BX44" s="2384"/>
      <c r="BY44" s="2095">
        <f t="shared" si="9"/>
        <v>0</v>
      </c>
      <c r="BZ44" s="2385"/>
      <c r="CA44" s="1701"/>
      <c r="CB44" s="1702"/>
      <c r="CC44" s="1703"/>
      <c r="CD44" s="1701"/>
      <c r="CE44" s="1702"/>
      <c r="CF44" s="1637"/>
      <c r="CG44" s="1647"/>
      <c r="CH44" s="1421"/>
      <c r="CI44" s="1363"/>
      <c r="CJ44" s="1071"/>
      <c r="CK44" s="1659"/>
    </row>
    <row r="45" spans="1:181" s="1388" customFormat="1" ht="20.100000000000001" customHeight="1">
      <c r="A45" s="1423" t="s">
        <v>7138</v>
      </c>
      <c r="B45" s="2694"/>
      <c r="C45" s="2718"/>
      <c r="D45" s="1424"/>
      <c r="E45" s="1424"/>
      <c r="F45" s="1486"/>
      <c r="G45" s="1494">
        <f>SUM(G20:G44)</f>
        <v>2</v>
      </c>
      <c r="H45" s="1425">
        <f t="shared" ref="H45:J45" si="10">SUM(H20:H44)</f>
        <v>21</v>
      </c>
      <c r="I45" s="1425">
        <f t="shared" si="10"/>
        <v>71</v>
      </c>
      <c r="J45" s="1495">
        <f t="shared" si="10"/>
        <v>3047</v>
      </c>
      <c r="K45" s="1508"/>
      <c r="L45" s="1494">
        <f t="shared" ref="L45:P45" si="11">SUM(L20:L44)</f>
        <v>15</v>
      </c>
      <c r="M45" s="1425">
        <f t="shared" si="11"/>
        <v>3</v>
      </c>
      <c r="N45" s="1425">
        <f t="shared" si="11"/>
        <v>5</v>
      </c>
      <c r="O45" s="1425">
        <f t="shared" si="11"/>
        <v>0</v>
      </c>
      <c r="P45" s="1495">
        <f t="shared" si="11"/>
        <v>0</v>
      </c>
      <c r="Q45" s="1517">
        <f>COUNT(Q20:Q44)</f>
        <v>23</v>
      </c>
      <c r="R45" s="1494">
        <f t="shared" ref="R45:W45" si="12">SUM(R20:R44)</f>
        <v>1</v>
      </c>
      <c r="S45" s="1425">
        <f t="shared" si="12"/>
        <v>6</v>
      </c>
      <c r="T45" s="1425">
        <f t="shared" si="12"/>
        <v>1</v>
      </c>
      <c r="U45" s="1425">
        <f t="shared" si="12"/>
        <v>0</v>
      </c>
      <c r="V45" s="1425">
        <f t="shared" si="12"/>
        <v>1</v>
      </c>
      <c r="W45" s="1495">
        <f t="shared" si="12"/>
        <v>0</v>
      </c>
      <c r="X45" s="1522">
        <f t="shared" ref="R45:X45" si="13">SUM(X20:X44)</f>
        <v>80</v>
      </c>
      <c r="Y45" s="2736" t="s">
        <v>5417</v>
      </c>
      <c r="Z45" s="1530"/>
      <c r="AA45" s="1427"/>
      <c r="AB45" s="1428"/>
      <c r="AC45" s="1531">
        <f>SUM(AC20:AC44)</f>
        <v>16.43</v>
      </c>
      <c r="AD45" s="1530"/>
      <c r="AE45" s="1427"/>
      <c r="AF45" s="1425"/>
      <c r="AG45" s="1531">
        <f>SUM(AG20:AG44)</f>
        <v>19.079999999999998</v>
      </c>
      <c r="AH45" s="1522">
        <f>SUM(AH20:AH44)</f>
        <v>54</v>
      </c>
      <c r="AI45" s="1545"/>
      <c r="AJ45" s="1429"/>
      <c r="AK45" s="1546"/>
      <c r="AL45" s="1522"/>
      <c r="AM45" s="1558"/>
      <c r="AN45" s="1430"/>
      <c r="AO45" s="1431"/>
      <c r="AP45" s="1431"/>
      <c r="AQ45" s="1431"/>
      <c r="AR45" s="1431"/>
      <c r="AS45" s="1432"/>
      <c r="AT45" s="1495"/>
      <c r="AU45" s="1563"/>
      <c r="AV45" s="1570"/>
      <c r="AW45" s="2426"/>
      <c r="AX45" s="1434"/>
      <c r="AY45" s="1571">
        <f>COUNTIF(AY20:AY44,"Y")</f>
        <v>14</v>
      </c>
      <c r="AZ45" s="1584"/>
      <c r="BA45" s="1433"/>
      <c r="BB45" s="1585">
        <f>COUNTIF(BB20:BB44,"Y")</f>
        <v>17</v>
      </c>
      <c r="BC45" s="1570"/>
      <c r="BD45" s="1426"/>
      <c r="BE45" s="1426"/>
      <c r="BF45" s="1426"/>
      <c r="BG45" s="1426"/>
      <c r="BH45" s="1435"/>
      <c r="BI45" s="1435"/>
      <c r="BJ45" s="1435"/>
      <c r="BK45" s="1585"/>
      <c r="BL45" s="1494">
        <f>SUM(BL20:BL44)</f>
        <v>1309</v>
      </c>
      <c r="BM45" s="1425">
        <f>COUNTIF(BM20:BM44, "Y")</f>
        <v>18</v>
      </c>
      <c r="BN45" s="1495">
        <f>COUNTIF(BN20:BN44, "Y")</f>
        <v>17</v>
      </c>
      <c r="BO45" s="1494"/>
      <c r="BP45" s="1425">
        <f t="shared" ref="BP45:BV45" si="14">SUM(BP20:BP44)</f>
        <v>3</v>
      </c>
      <c r="BQ45" s="1495">
        <f t="shared" si="14"/>
        <v>0</v>
      </c>
      <c r="BR45" s="2800">
        <f t="shared" si="14"/>
        <v>40870</v>
      </c>
      <c r="BS45" s="1602">
        <f t="shared" si="14"/>
        <v>17910</v>
      </c>
      <c r="BT45" s="1436">
        <f t="shared" si="14"/>
        <v>10314</v>
      </c>
      <c r="BU45" s="1436">
        <f t="shared" si="14"/>
        <v>11630</v>
      </c>
      <c r="BV45" s="1436">
        <f t="shared" si="14"/>
        <v>0</v>
      </c>
      <c r="BW45" s="1437"/>
      <c r="BX45" s="2802">
        <f>SUM(BX20:BX44)</f>
        <v>560</v>
      </c>
      <c r="BY45" s="2800">
        <f>SUM(BY20:BY44)</f>
        <v>39804</v>
      </c>
      <c r="BZ45" s="2803"/>
      <c r="CA45" s="1621"/>
      <c r="CB45" s="1438"/>
      <c r="CC45" s="1622"/>
      <c r="CD45" s="1621"/>
      <c r="CE45" s="1438"/>
      <c r="CF45" s="1638"/>
      <c r="CG45" s="1648"/>
      <c r="CH45" s="1439"/>
      <c r="CI45" s="1649"/>
      <c r="CJ45" s="1563"/>
      <c r="CK45" s="1661"/>
      <c r="CL45" s="1390"/>
      <c r="CM45" s="1390"/>
      <c r="CN45" s="1390"/>
      <c r="CO45" s="1390"/>
      <c r="CP45" s="1390"/>
      <c r="CQ45" s="1390"/>
      <c r="CR45" s="1390"/>
      <c r="CS45" s="1390"/>
      <c r="CT45" s="1390"/>
      <c r="CU45" s="1390"/>
      <c r="CV45" s="1390"/>
      <c r="CW45" s="1390"/>
      <c r="CX45" s="1390"/>
      <c r="CY45" s="1390"/>
      <c r="CZ45" s="1390"/>
      <c r="DA45" s="1390"/>
      <c r="DB45" s="1390"/>
      <c r="DC45" s="1390"/>
      <c r="DD45" s="1390"/>
      <c r="DE45" s="1390"/>
      <c r="DF45" s="1390"/>
      <c r="DG45" s="1390"/>
      <c r="DH45" s="1390"/>
      <c r="DI45" s="1390"/>
      <c r="DJ45" s="1390"/>
      <c r="DK45" s="1390"/>
      <c r="DL45" s="1390"/>
      <c r="DM45" s="1390"/>
      <c r="DN45" s="1390"/>
      <c r="DO45" s="1390"/>
      <c r="DP45" s="1390"/>
      <c r="DQ45" s="1390"/>
      <c r="DR45" s="1390"/>
      <c r="DS45" s="1390"/>
      <c r="DT45" s="1390"/>
      <c r="DU45" s="1390"/>
      <c r="DV45" s="1390"/>
      <c r="DW45" s="1390"/>
      <c r="DX45" s="1390"/>
      <c r="DY45" s="1390"/>
      <c r="DZ45" s="1390"/>
      <c r="EA45" s="1390"/>
      <c r="EB45" s="1390"/>
      <c r="EC45" s="1390"/>
      <c r="ED45" s="1390"/>
      <c r="EE45" s="1390"/>
      <c r="EF45" s="1390"/>
      <c r="EG45" s="1390"/>
      <c r="EH45" s="1390"/>
      <c r="EI45" s="1390"/>
      <c r="EJ45" s="1390"/>
      <c r="EK45" s="1390"/>
      <c r="EL45" s="1390"/>
      <c r="EM45" s="1390"/>
      <c r="EN45" s="1390"/>
      <c r="EO45" s="1390"/>
      <c r="EP45" s="1390"/>
      <c r="EQ45" s="1390"/>
      <c r="ER45" s="1390"/>
      <c r="ES45" s="1390"/>
      <c r="ET45" s="1390"/>
      <c r="EU45" s="1390"/>
      <c r="EV45" s="1390"/>
      <c r="EW45" s="1390"/>
      <c r="EX45" s="1390"/>
      <c r="EY45" s="1390"/>
      <c r="EZ45" s="1390"/>
      <c r="FA45" s="1390"/>
      <c r="FB45" s="1390"/>
      <c r="FC45" s="1390"/>
      <c r="FD45" s="1390"/>
      <c r="FE45" s="1390"/>
      <c r="FF45" s="1390"/>
      <c r="FG45" s="1390"/>
      <c r="FH45" s="1390"/>
      <c r="FI45" s="1390"/>
      <c r="FJ45" s="1390"/>
      <c r="FK45" s="1390"/>
      <c r="FL45" s="1390"/>
      <c r="FM45" s="1390"/>
      <c r="FN45" s="1390"/>
      <c r="FO45" s="1390"/>
      <c r="FP45" s="1390"/>
      <c r="FQ45" s="1390"/>
      <c r="FR45" s="1390"/>
      <c r="FS45" s="1390"/>
      <c r="FT45" s="1390"/>
      <c r="FU45" s="1390"/>
      <c r="FV45" s="1390"/>
      <c r="FW45" s="1390"/>
      <c r="FX45" s="1390"/>
      <c r="FY45" s="1390"/>
    </row>
    <row r="46" spans="1:181" s="1391" customFormat="1" ht="20.100000000000001" customHeight="1">
      <c r="A46" s="2761">
        <v>45490</v>
      </c>
      <c r="B46" s="2762" t="s">
        <v>6730</v>
      </c>
      <c r="C46" s="2763" t="s">
        <v>8268</v>
      </c>
      <c r="D46" s="2764" t="s">
        <v>47</v>
      </c>
      <c r="E46" s="2764" t="s">
        <v>2530</v>
      </c>
      <c r="F46" s="2765" t="s">
        <v>2533</v>
      </c>
      <c r="G46" s="2766"/>
      <c r="H46" s="1838">
        <v>1</v>
      </c>
      <c r="I46" s="1838"/>
      <c r="J46" s="2767">
        <v>98</v>
      </c>
      <c r="K46" s="2768"/>
      <c r="L46" s="2766"/>
      <c r="M46" s="1838"/>
      <c r="N46" s="1838"/>
      <c r="O46" s="1838"/>
      <c r="P46" s="2767"/>
      <c r="Q46" s="1514">
        <f>Q42+1</f>
        <v>36</v>
      </c>
      <c r="R46" s="2766"/>
      <c r="S46" s="1838">
        <v>1</v>
      </c>
      <c r="T46" s="1838"/>
      <c r="U46" s="1838"/>
      <c r="V46" s="1838"/>
      <c r="W46" s="2767"/>
      <c r="X46" s="2769">
        <v>3</v>
      </c>
      <c r="Y46" s="2770" t="s">
        <v>7930</v>
      </c>
      <c r="Z46" s="2771">
        <v>0.47222222222222221</v>
      </c>
      <c r="AA46" s="1835">
        <v>0.56944444444444442</v>
      </c>
      <c r="AB46" s="1836" t="s">
        <v>8269</v>
      </c>
      <c r="AC46" s="1837">
        <v>2.33</v>
      </c>
      <c r="AD46" s="2771">
        <v>0.45833333333333331</v>
      </c>
      <c r="AE46" s="1835">
        <v>0.57291666666666663</v>
      </c>
      <c r="AF46" s="1838">
        <v>0</v>
      </c>
      <c r="AG46" s="1837">
        <v>2.75</v>
      </c>
      <c r="AH46" s="2769">
        <v>3</v>
      </c>
      <c r="AI46" s="3573" t="s">
        <v>8270</v>
      </c>
      <c r="AJ46" s="1967" t="s">
        <v>8271</v>
      </c>
      <c r="AK46" s="3573" t="s">
        <v>8272</v>
      </c>
      <c r="AL46" s="3617" t="s">
        <v>8273</v>
      </c>
      <c r="AM46" s="3614" t="s">
        <v>8160</v>
      </c>
      <c r="AN46" s="3614" t="s">
        <v>8160</v>
      </c>
      <c r="AO46" s="3618" t="s">
        <v>8274</v>
      </c>
      <c r="AP46" s="3618"/>
      <c r="AQ46" s="3619" t="s">
        <v>8274</v>
      </c>
      <c r="AR46" s="3619" t="s">
        <v>8274</v>
      </c>
      <c r="AS46" s="3723" t="s">
        <v>8275</v>
      </c>
      <c r="AT46" s="2767"/>
      <c r="AU46" s="2772" t="s">
        <v>8276</v>
      </c>
      <c r="AV46" s="3558" t="s">
        <v>8277</v>
      </c>
      <c r="AW46" s="2444" t="s">
        <v>5815</v>
      </c>
      <c r="AX46" s="3725" t="s">
        <v>8278</v>
      </c>
      <c r="AY46" s="2773" t="s">
        <v>6790</v>
      </c>
      <c r="AZ46" s="3510" t="s">
        <v>8279</v>
      </c>
      <c r="BA46" s="3511" t="s">
        <v>7413</v>
      </c>
      <c r="BB46" s="2774" t="s">
        <v>6790</v>
      </c>
      <c r="BC46" s="2775" t="s">
        <v>8159</v>
      </c>
      <c r="BD46" s="3724" t="s">
        <v>8280</v>
      </c>
      <c r="BE46" s="3724" t="s">
        <v>8281</v>
      </c>
      <c r="BF46" s="1665" t="s">
        <v>6741</v>
      </c>
      <c r="BG46" s="3724" t="s">
        <v>8282</v>
      </c>
      <c r="BH46" s="3618" t="s">
        <v>8216</v>
      </c>
      <c r="BI46" s="3618" t="s">
        <v>8216</v>
      </c>
      <c r="BJ46" s="3618"/>
      <c r="BK46" s="4037" t="s">
        <v>8216</v>
      </c>
      <c r="BL46" s="2766">
        <v>63</v>
      </c>
      <c r="BM46" s="1838" t="s">
        <v>6790</v>
      </c>
      <c r="BN46" s="2767" t="s">
        <v>6790</v>
      </c>
      <c r="BO46" s="2766"/>
      <c r="BP46" s="1838">
        <v>1</v>
      </c>
      <c r="BQ46" s="2767"/>
      <c r="BR46" s="2806">
        <v>1620</v>
      </c>
      <c r="BS46" s="2810">
        <v>0</v>
      </c>
      <c r="BT46" s="2811">
        <v>1620</v>
      </c>
      <c r="BU46" s="2811"/>
      <c r="BV46" s="2811"/>
      <c r="BW46" s="2406" t="s">
        <v>7857</v>
      </c>
      <c r="BX46" s="2812">
        <v>0</v>
      </c>
      <c r="BY46" s="3830">
        <v>1620</v>
      </c>
      <c r="BZ46" s="3824"/>
      <c r="CA46" s="3809"/>
      <c r="CB46" s="3624" t="s">
        <v>8283</v>
      </c>
      <c r="CC46" s="2777"/>
      <c r="CD46" s="2776" t="s">
        <v>8045</v>
      </c>
      <c r="CE46" s="4038" t="s">
        <v>6761</v>
      </c>
      <c r="CF46" s="2778"/>
      <c r="CG46" s="2779"/>
      <c r="CH46" s="2780"/>
      <c r="CI46" s="2781"/>
      <c r="CJ46" s="2772"/>
      <c r="CK46" s="3466">
        <v>45343</v>
      </c>
    </row>
    <row r="47" spans="1:181" s="1391" customFormat="1" ht="20.100000000000001" customHeight="1">
      <c r="A47" s="2638">
        <v>45497</v>
      </c>
      <c r="B47" s="2686" t="s">
        <v>6730</v>
      </c>
      <c r="C47" s="2711" t="s">
        <v>8284</v>
      </c>
      <c r="D47" s="112" t="s">
        <v>36</v>
      </c>
      <c r="E47" s="112" t="s">
        <v>4010</v>
      </c>
      <c r="F47" s="578" t="s">
        <v>4023</v>
      </c>
      <c r="G47" s="1358"/>
      <c r="H47" s="1350">
        <v>1</v>
      </c>
      <c r="I47" s="1350"/>
      <c r="J47" s="1351">
        <v>151</v>
      </c>
      <c r="K47" s="1504"/>
      <c r="L47" s="1358"/>
      <c r="M47" s="1350">
        <v>1</v>
      </c>
      <c r="N47" s="1350"/>
      <c r="O47" s="1350"/>
      <c r="P47" s="1351"/>
      <c r="Q47" s="1514">
        <f>Q46+1</f>
        <v>37</v>
      </c>
      <c r="R47" s="1358"/>
      <c r="S47" s="1350"/>
      <c r="T47" s="1350"/>
      <c r="U47" s="1350">
        <v>1</v>
      </c>
      <c r="V47" s="1350"/>
      <c r="W47" s="1351"/>
      <c r="X47" s="1504">
        <v>4</v>
      </c>
      <c r="Y47" s="2732" t="s">
        <v>7930</v>
      </c>
      <c r="Z47" s="1526">
        <v>0.46180555555555558</v>
      </c>
      <c r="AA47" s="1371">
        <v>0.60416666666666663</v>
      </c>
      <c r="AB47" s="1372" t="s">
        <v>8285</v>
      </c>
      <c r="AC47" s="1825">
        <v>3.4169999999999998</v>
      </c>
      <c r="AD47" s="1526">
        <v>0.44791666666666669</v>
      </c>
      <c r="AE47" s="1371">
        <v>0.60763888888888884</v>
      </c>
      <c r="AF47" s="1350">
        <v>0</v>
      </c>
      <c r="AG47" s="1825">
        <v>3.92</v>
      </c>
      <c r="AH47" s="1364">
        <v>4</v>
      </c>
      <c r="AI47" s="1352" t="s">
        <v>8286</v>
      </c>
      <c r="AJ47" s="558" t="s">
        <v>8287</v>
      </c>
      <c r="AK47" s="1356" t="s">
        <v>7252</v>
      </c>
      <c r="AL47" s="2666" t="s">
        <v>8288</v>
      </c>
      <c r="AM47" s="2083" t="s">
        <v>7621</v>
      </c>
      <c r="AN47" s="2083" t="s">
        <v>7621</v>
      </c>
      <c r="AO47" s="3468" t="s">
        <v>8231</v>
      </c>
      <c r="AP47" s="3468" t="s">
        <v>8231</v>
      </c>
      <c r="AQ47" s="3468" t="s">
        <v>8231</v>
      </c>
      <c r="AR47" s="3468" t="s">
        <v>8231</v>
      </c>
      <c r="AS47" s="3472"/>
      <c r="AT47" s="1353"/>
      <c r="AU47" s="1561" t="s">
        <v>7850</v>
      </c>
      <c r="AV47" s="1576" t="s">
        <v>8223</v>
      </c>
      <c r="AW47" s="2749" t="s">
        <v>8289</v>
      </c>
      <c r="AX47" s="3514" t="s">
        <v>5965</v>
      </c>
      <c r="AY47" s="2440" t="s">
        <v>6790</v>
      </c>
      <c r="AZ47" s="3513" t="s">
        <v>8290</v>
      </c>
      <c r="BA47" s="2422" t="s">
        <v>7413</v>
      </c>
      <c r="BB47" s="1354" t="s">
        <v>6790</v>
      </c>
      <c r="BC47" s="1576" t="s">
        <v>8159</v>
      </c>
      <c r="BD47" s="3547" t="s">
        <v>8291</v>
      </c>
      <c r="BE47" s="3549" t="s">
        <v>7094</v>
      </c>
      <c r="BF47" s="1665" t="s">
        <v>6741</v>
      </c>
      <c r="BG47" s="2668" t="s">
        <v>7094</v>
      </c>
      <c r="BH47" s="3549" t="s">
        <v>7094</v>
      </c>
      <c r="BI47" s="3549" t="s">
        <v>7094</v>
      </c>
      <c r="BJ47" s="3549" t="s">
        <v>7094</v>
      </c>
      <c r="BK47" s="3549" t="s">
        <v>7094</v>
      </c>
      <c r="BL47" s="1922">
        <v>151</v>
      </c>
      <c r="BM47" s="1665" t="s">
        <v>6790</v>
      </c>
      <c r="BN47" s="1353" t="s">
        <v>6790</v>
      </c>
      <c r="BO47" s="1922"/>
      <c r="BP47" s="1665"/>
      <c r="BQ47" s="1353"/>
      <c r="BR47" s="2109">
        <v>1920</v>
      </c>
      <c r="BS47" s="2091">
        <v>0</v>
      </c>
      <c r="BT47" s="2364">
        <v>1920</v>
      </c>
      <c r="BU47" s="2364">
        <v>0</v>
      </c>
      <c r="BV47" s="2364">
        <v>0</v>
      </c>
      <c r="BW47" s="2405" t="s">
        <v>7853</v>
      </c>
      <c r="BX47" s="2094">
        <v>0</v>
      </c>
      <c r="BY47" s="3829">
        <f t="shared" ref="BY47:BY52" si="15">SUM(BS47:BV47)-BX47</f>
        <v>1920</v>
      </c>
      <c r="BZ47" s="3825"/>
      <c r="CA47" s="501"/>
      <c r="CB47" s="1369"/>
      <c r="CC47" s="1610"/>
      <c r="CD47" s="501"/>
      <c r="CE47" s="1369"/>
      <c r="CF47" s="1365"/>
      <c r="CG47" s="1576"/>
      <c r="CH47" s="564"/>
      <c r="CI47" s="1365"/>
      <c r="CJ47" s="1561"/>
      <c r="CK47" s="1658">
        <v>45266</v>
      </c>
    </row>
    <row r="48" spans="1:181" s="1391" customFormat="1" ht="20.100000000000001" customHeight="1">
      <c r="A48" s="2638">
        <v>45498</v>
      </c>
      <c r="B48" s="2686" t="s">
        <v>6730</v>
      </c>
      <c r="C48" s="2711" t="s">
        <v>8284</v>
      </c>
      <c r="D48" s="2639" t="s">
        <v>57</v>
      </c>
      <c r="E48" s="2639" t="s">
        <v>1803</v>
      </c>
      <c r="F48" s="2640" t="s">
        <v>1798</v>
      </c>
      <c r="G48" s="1358">
        <v>1</v>
      </c>
      <c r="H48" s="1350"/>
      <c r="I48" s="1350">
        <v>19</v>
      </c>
      <c r="J48" s="1351"/>
      <c r="K48" s="1505"/>
      <c r="L48" s="1358">
        <v>1</v>
      </c>
      <c r="M48" s="1350"/>
      <c r="N48" s="1350"/>
      <c r="O48" s="1350"/>
      <c r="P48" s="1351"/>
      <c r="Q48" s="1514">
        <f>Q47+1</f>
        <v>38</v>
      </c>
      <c r="R48" s="1358"/>
      <c r="S48" s="1350"/>
      <c r="T48" s="1350"/>
      <c r="U48" s="1350"/>
      <c r="V48" s="1350"/>
      <c r="W48" s="1351"/>
      <c r="X48" s="1504">
        <v>1</v>
      </c>
      <c r="Y48" s="2732" t="s">
        <v>7930</v>
      </c>
      <c r="Z48" s="1526">
        <v>0.37847222222222221</v>
      </c>
      <c r="AA48" s="1371">
        <v>0.49305555555555558</v>
      </c>
      <c r="AB48" s="1372"/>
      <c r="AC48" s="1825"/>
      <c r="AD48" s="1526">
        <v>0.36458333333333331</v>
      </c>
      <c r="AE48" s="1371" t="s">
        <v>8292</v>
      </c>
      <c r="AF48" s="1350"/>
      <c r="AG48" s="1825"/>
      <c r="AH48" s="1364"/>
      <c r="AI48" s="1352" t="s">
        <v>1804</v>
      </c>
      <c r="AJ48" s="1381" t="s">
        <v>1805</v>
      </c>
      <c r="AK48" s="1356" t="s">
        <v>6874</v>
      </c>
      <c r="AL48" s="2666" t="s">
        <v>8293</v>
      </c>
      <c r="AM48" s="2793" t="s">
        <v>7838</v>
      </c>
      <c r="AN48" s="2788" t="s">
        <v>7838</v>
      </c>
      <c r="AO48" s="3468" t="s">
        <v>7939</v>
      </c>
      <c r="AP48" s="2683" t="s">
        <v>7094</v>
      </c>
      <c r="AQ48" s="3468" t="s">
        <v>6959</v>
      </c>
      <c r="AR48" s="3468" t="s">
        <v>6959</v>
      </c>
      <c r="AS48" s="2668" t="s">
        <v>7094</v>
      </c>
      <c r="AT48" s="1353"/>
      <c r="AU48" s="1561" t="s">
        <v>8294</v>
      </c>
      <c r="AV48" s="1576" t="s">
        <v>8295</v>
      </c>
      <c r="AW48" s="2444" t="s">
        <v>6018</v>
      </c>
      <c r="AX48" s="3728" t="s">
        <v>6019</v>
      </c>
      <c r="AY48" s="2440" t="s">
        <v>6790</v>
      </c>
      <c r="AZ48" s="3565" t="s">
        <v>8060</v>
      </c>
      <c r="BA48" s="3509" t="s">
        <v>7413</v>
      </c>
      <c r="BB48" s="3858" t="s">
        <v>6735</v>
      </c>
      <c r="BC48" s="1576" t="s">
        <v>5444</v>
      </c>
      <c r="BD48" s="3547" t="s">
        <v>8291</v>
      </c>
      <c r="BE48" s="3549" t="s">
        <v>7094</v>
      </c>
      <c r="BF48" s="3549"/>
      <c r="BG48" s="3549" t="s">
        <v>7094</v>
      </c>
      <c r="BH48" s="3549" t="s">
        <v>7094</v>
      </c>
      <c r="BI48" s="3549" t="s">
        <v>7094</v>
      </c>
      <c r="BJ48" s="2668" t="s">
        <v>7094</v>
      </c>
      <c r="BK48" s="3549" t="s">
        <v>7094</v>
      </c>
      <c r="BL48" s="1922">
        <v>14</v>
      </c>
      <c r="BM48" s="1665" t="s">
        <v>6735</v>
      </c>
      <c r="BN48" s="1353" t="s">
        <v>6735</v>
      </c>
      <c r="BO48" s="1922"/>
      <c r="BP48" s="1665"/>
      <c r="BQ48" s="1353"/>
      <c r="BR48" s="2381">
        <v>2310</v>
      </c>
      <c r="BS48" s="2376">
        <v>340</v>
      </c>
      <c r="BT48" s="2364"/>
      <c r="BU48" s="2364">
        <v>1910</v>
      </c>
      <c r="BV48" s="2364"/>
      <c r="BW48" s="2402" t="s">
        <v>8296</v>
      </c>
      <c r="BX48" s="2371">
        <v>60</v>
      </c>
      <c r="BY48" s="2095">
        <f>SUM(BS48:BV48)</f>
        <v>2250</v>
      </c>
      <c r="BZ48" s="3819"/>
      <c r="CA48" s="3719"/>
      <c r="CB48" s="3806"/>
      <c r="CC48" s="1610"/>
      <c r="CD48" s="501"/>
      <c r="CE48" s="1369"/>
      <c r="CF48" s="1365"/>
      <c r="CG48" s="1576"/>
      <c r="CH48" s="564"/>
      <c r="CI48" s="1365"/>
      <c r="CJ48" s="1561"/>
      <c r="CK48" s="1658">
        <v>45273</v>
      </c>
    </row>
    <row r="49" spans="1:89" s="1391" customFormat="1" ht="20.100000000000001" customHeight="1">
      <c r="A49" s="2638">
        <v>45503</v>
      </c>
      <c r="B49" s="2686" t="s">
        <v>6730</v>
      </c>
      <c r="C49" s="2711" t="s">
        <v>7094</v>
      </c>
      <c r="D49" s="3667" t="s">
        <v>41</v>
      </c>
      <c r="E49" s="3667" t="s">
        <v>1270</v>
      </c>
      <c r="F49" s="3667" t="s">
        <v>8297</v>
      </c>
      <c r="G49" s="1358">
        <v>1</v>
      </c>
      <c r="H49" s="1350"/>
      <c r="I49" s="1350">
        <v>12</v>
      </c>
      <c r="J49" s="1351"/>
      <c r="K49" s="1505"/>
      <c r="L49" s="1358">
        <v>1</v>
      </c>
      <c r="M49" s="1350"/>
      <c r="N49" s="1350"/>
      <c r="O49" s="1350"/>
      <c r="P49" s="1351"/>
      <c r="Q49" s="1514">
        <f t="shared" ref="Q49:Q50" si="16">Q48+1</f>
        <v>39</v>
      </c>
      <c r="R49" s="1358"/>
      <c r="S49" s="1350"/>
      <c r="T49" s="1350"/>
      <c r="U49" s="1350"/>
      <c r="V49" s="1350"/>
      <c r="W49" s="1351"/>
      <c r="X49" s="1504">
        <v>1</v>
      </c>
      <c r="Y49" s="2732" t="s">
        <v>7930</v>
      </c>
      <c r="Z49" s="1526"/>
      <c r="AA49" s="1371"/>
      <c r="AB49" s="1372"/>
      <c r="AC49" s="1825"/>
      <c r="AD49" s="1526"/>
      <c r="AE49" s="1371"/>
      <c r="AF49" s="1350"/>
      <c r="AG49" s="1825"/>
      <c r="AH49" s="1364">
        <v>1</v>
      </c>
      <c r="AI49" s="1352"/>
      <c r="AJ49" s="1381"/>
      <c r="AK49" s="1356"/>
      <c r="AL49" s="2666" t="s">
        <v>8298</v>
      </c>
      <c r="AM49" s="2794" t="s">
        <v>7094</v>
      </c>
      <c r="AN49" s="2083" t="s">
        <v>7094</v>
      </c>
      <c r="AO49" s="3468" t="s">
        <v>7094</v>
      </c>
      <c r="AP49" s="2668" t="s">
        <v>7094</v>
      </c>
      <c r="AQ49" s="3468"/>
      <c r="AR49" s="3845"/>
      <c r="AS49" s="3580"/>
      <c r="AT49" s="1353"/>
      <c r="AU49" s="1561"/>
      <c r="AV49" s="3480"/>
      <c r="AW49" s="3669"/>
      <c r="AX49" s="3670"/>
      <c r="AY49" s="2440" t="s">
        <v>6735</v>
      </c>
      <c r="AZ49" s="3565" t="s">
        <v>8299</v>
      </c>
      <c r="BA49" s="3509" t="s">
        <v>7413</v>
      </c>
      <c r="BB49" s="1569" t="s">
        <v>6735</v>
      </c>
      <c r="BC49" s="1576" t="s">
        <v>5444</v>
      </c>
      <c r="BD49" s="3549"/>
      <c r="BE49" s="1665"/>
      <c r="BF49" s="3549"/>
      <c r="BG49" s="1665"/>
      <c r="BH49" s="1665"/>
      <c r="BI49" s="1665"/>
      <c r="BJ49" s="1665"/>
      <c r="BK49" s="3671"/>
      <c r="BL49" s="1922">
        <v>6</v>
      </c>
      <c r="BM49" s="1665" t="s">
        <v>8300</v>
      </c>
      <c r="BN49" s="1353" t="s">
        <v>6735</v>
      </c>
      <c r="BO49" s="1922"/>
      <c r="BP49" s="1665"/>
      <c r="BQ49" s="1353"/>
      <c r="BR49" s="2381">
        <v>1650</v>
      </c>
      <c r="BS49" s="2376">
        <v>350</v>
      </c>
      <c r="BT49" s="2364"/>
      <c r="BU49" s="2364">
        <v>500</v>
      </c>
      <c r="BV49" s="2364">
        <v>800</v>
      </c>
      <c r="BW49" s="2402" t="s">
        <v>8301</v>
      </c>
      <c r="BX49" s="2370">
        <v>50</v>
      </c>
      <c r="BY49" s="2095">
        <f>SUM(BS49:BV49)-BX49</f>
        <v>1600</v>
      </c>
      <c r="BZ49" s="3819"/>
      <c r="CA49" s="3719"/>
      <c r="CB49" s="3806"/>
      <c r="CC49" s="1610"/>
      <c r="CD49" s="501"/>
      <c r="CE49" s="1369"/>
      <c r="CF49" s="1365"/>
      <c r="CG49" s="1576"/>
      <c r="CH49" s="564"/>
      <c r="CI49" s="1365"/>
      <c r="CJ49" s="1561"/>
      <c r="CK49" s="1658">
        <v>45468</v>
      </c>
    </row>
    <row r="50" spans="1:89" s="1391" customFormat="1" ht="20.100000000000001" customHeight="1">
      <c r="A50" s="2638">
        <v>45504</v>
      </c>
      <c r="B50" s="2686" t="s">
        <v>6730</v>
      </c>
      <c r="C50" s="2711" t="s">
        <v>7807</v>
      </c>
      <c r="D50" s="112" t="s">
        <v>47</v>
      </c>
      <c r="E50" s="2647" t="s">
        <v>2545</v>
      </c>
      <c r="F50" s="578" t="s">
        <v>2540</v>
      </c>
      <c r="G50" s="1358"/>
      <c r="H50" s="1350">
        <v>1</v>
      </c>
      <c r="I50" s="1350"/>
      <c r="J50" s="1351">
        <v>22</v>
      </c>
      <c r="K50" s="1505" t="s">
        <v>1889</v>
      </c>
      <c r="L50" s="1358">
        <v>1</v>
      </c>
      <c r="M50" s="1350"/>
      <c r="N50" s="1350"/>
      <c r="O50" s="1350"/>
      <c r="P50" s="1351"/>
      <c r="Q50" s="1514">
        <f t="shared" si="16"/>
        <v>40</v>
      </c>
      <c r="R50" s="1358"/>
      <c r="S50" s="1350"/>
      <c r="T50" s="1350"/>
      <c r="U50" s="1350">
        <v>1</v>
      </c>
      <c r="V50" s="1350"/>
      <c r="W50" s="1351"/>
      <c r="X50" s="1504">
        <v>1</v>
      </c>
      <c r="Y50" s="2732" t="s">
        <v>8033</v>
      </c>
      <c r="Z50" s="1526">
        <v>0.39583333333333331</v>
      </c>
      <c r="AA50" s="1371">
        <v>0.50347222222222221</v>
      </c>
      <c r="AB50" s="1372" t="s">
        <v>8302</v>
      </c>
      <c r="AC50" s="1825">
        <v>2.5830000000000002</v>
      </c>
      <c r="AD50" s="1526">
        <v>0.38194444444444442</v>
      </c>
      <c r="AE50" s="1371">
        <v>0.50694444444444442</v>
      </c>
      <c r="AF50" s="1350">
        <v>0</v>
      </c>
      <c r="AG50" s="1825">
        <v>3</v>
      </c>
      <c r="AH50" s="1364">
        <v>1</v>
      </c>
      <c r="AI50" s="1352" t="s">
        <v>8303</v>
      </c>
      <c r="AJ50" s="3630" t="s">
        <v>8304</v>
      </c>
      <c r="AK50" s="1686">
        <v>430234324</v>
      </c>
      <c r="AL50" s="3521" t="s">
        <v>8305</v>
      </c>
      <c r="AM50" s="2794" t="s">
        <v>7832</v>
      </c>
      <c r="AN50" s="2083" t="s">
        <v>7832</v>
      </c>
      <c r="AO50" s="2411" t="s">
        <v>8160</v>
      </c>
      <c r="AP50" s="2668"/>
      <c r="AQ50" s="3613" t="s">
        <v>8274</v>
      </c>
      <c r="AR50" s="3613" t="s">
        <v>8274</v>
      </c>
      <c r="AS50" s="3613" t="s">
        <v>8282</v>
      </c>
      <c r="AT50" s="1353"/>
      <c r="AU50" s="1561" t="s">
        <v>8306</v>
      </c>
      <c r="AV50" s="1576" t="s">
        <v>8039</v>
      </c>
      <c r="AW50" s="2444" t="s">
        <v>5815</v>
      </c>
      <c r="AX50" s="2671" t="s">
        <v>8040</v>
      </c>
      <c r="AY50" s="1357" t="s">
        <v>6790</v>
      </c>
      <c r="AZ50" s="3735" t="s">
        <v>8307</v>
      </c>
      <c r="BA50" s="3725" t="s">
        <v>7413</v>
      </c>
      <c r="BB50" s="1569" t="s">
        <v>6790</v>
      </c>
      <c r="BC50" s="1576" t="s">
        <v>8159</v>
      </c>
      <c r="BD50" s="2668" t="s">
        <v>8308</v>
      </c>
      <c r="BE50" s="2668" t="s">
        <v>8282</v>
      </c>
      <c r="BF50" s="1665" t="s">
        <v>6741</v>
      </c>
      <c r="BG50" s="2668" t="s">
        <v>8309</v>
      </c>
      <c r="BH50" s="3618" t="s">
        <v>8216</v>
      </c>
      <c r="BI50" s="3618" t="s">
        <v>8216</v>
      </c>
      <c r="BJ50" s="2668"/>
      <c r="BK50" s="3618" t="s">
        <v>8216</v>
      </c>
      <c r="BL50" s="1922">
        <v>16</v>
      </c>
      <c r="BM50" s="1665" t="s">
        <v>8310</v>
      </c>
      <c r="BN50" s="1353" t="s">
        <v>6735</v>
      </c>
      <c r="BO50" s="1922">
        <v>1</v>
      </c>
      <c r="BP50" s="1665"/>
      <c r="BQ50" s="1353"/>
      <c r="BR50" s="2379">
        <v>1140</v>
      </c>
      <c r="BS50" s="2784">
        <v>0</v>
      </c>
      <c r="BT50" s="2364">
        <v>1140</v>
      </c>
      <c r="BU50" s="2364">
        <v>0</v>
      </c>
      <c r="BV50" s="2364">
        <v>0</v>
      </c>
      <c r="BW50" s="2402" t="s">
        <v>7830</v>
      </c>
      <c r="BX50" s="2370">
        <v>0</v>
      </c>
      <c r="BY50" s="3829">
        <f>SUM(BS50:BV50)</f>
        <v>1140</v>
      </c>
      <c r="BZ50" s="3819"/>
      <c r="CA50" s="501"/>
      <c r="CB50" s="1369"/>
      <c r="CC50" s="1610"/>
      <c r="CD50" s="501"/>
      <c r="CE50" s="1369"/>
      <c r="CF50" s="1365"/>
      <c r="CG50" s="1576"/>
      <c r="CH50" s="564"/>
      <c r="CI50" s="1365"/>
      <c r="CJ50" s="1561"/>
      <c r="CK50" s="1658">
        <v>45261</v>
      </c>
    </row>
    <row r="51" spans="1:89" s="1391" customFormat="1" ht="20.100000000000001" customHeight="1">
      <c r="A51" s="2638">
        <v>45506</v>
      </c>
      <c r="B51" s="2686" t="s">
        <v>6730</v>
      </c>
      <c r="C51" s="2711" t="s">
        <v>7807</v>
      </c>
      <c r="D51" s="112" t="s">
        <v>47</v>
      </c>
      <c r="E51" s="112" t="s">
        <v>2471</v>
      </c>
      <c r="F51" s="578" t="s">
        <v>2575</v>
      </c>
      <c r="G51" s="1358" t="s">
        <v>5417</v>
      </c>
      <c r="H51" s="1350">
        <v>1</v>
      </c>
      <c r="I51" s="1350" t="s">
        <v>5417</v>
      </c>
      <c r="J51" s="1351">
        <v>273</v>
      </c>
      <c r="K51" s="1505"/>
      <c r="L51" s="1358"/>
      <c r="M51" s="1350"/>
      <c r="N51" s="1350">
        <v>1</v>
      </c>
      <c r="O51" s="1350"/>
      <c r="P51" s="1351"/>
      <c r="Q51" s="1514">
        <f>Q50+1</f>
        <v>41</v>
      </c>
      <c r="R51" s="1358"/>
      <c r="S51" s="1350"/>
      <c r="T51" s="1350"/>
      <c r="U51" s="1350">
        <v>1</v>
      </c>
      <c r="V51" s="1350"/>
      <c r="W51" s="1351"/>
      <c r="X51" s="1504">
        <v>7</v>
      </c>
      <c r="Y51" s="2732" t="s">
        <v>7983</v>
      </c>
      <c r="Z51" s="1526">
        <v>0.375</v>
      </c>
      <c r="AA51" s="1371">
        <v>0.49166666666666664</v>
      </c>
      <c r="AB51" s="1372" t="s">
        <v>8311</v>
      </c>
      <c r="AC51" s="1825">
        <v>2.8</v>
      </c>
      <c r="AD51" s="1526">
        <v>0.3611111111111111</v>
      </c>
      <c r="AE51" s="1371">
        <v>0.49513888888888891</v>
      </c>
      <c r="AF51" s="1350">
        <v>0</v>
      </c>
      <c r="AG51" s="1825">
        <v>3.22</v>
      </c>
      <c r="AH51" s="1364">
        <v>8</v>
      </c>
      <c r="AI51" s="3736" t="s">
        <v>8312</v>
      </c>
      <c r="AJ51" s="862" t="s">
        <v>8313</v>
      </c>
      <c r="AK51" s="3737" t="s">
        <v>8314</v>
      </c>
      <c r="AL51" s="3616" t="s">
        <v>8315</v>
      </c>
      <c r="AM51" s="2169" t="s">
        <v>7856</v>
      </c>
      <c r="AN51" s="2169" t="s">
        <v>7856</v>
      </c>
      <c r="AO51" s="3613" t="s">
        <v>8316</v>
      </c>
      <c r="AP51" s="3613" t="s">
        <v>8316</v>
      </c>
      <c r="AQ51" s="3613" t="s">
        <v>8316</v>
      </c>
      <c r="AR51" s="3613" t="s">
        <v>8316</v>
      </c>
      <c r="AS51" s="3613" t="s">
        <v>8291</v>
      </c>
      <c r="AT51" s="1353"/>
      <c r="AU51" s="3534" t="s">
        <v>8317</v>
      </c>
      <c r="AV51" s="1576" t="s">
        <v>8039</v>
      </c>
      <c r="AW51" s="2444" t="s">
        <v>5815</v>
      </c>
      <c r="AX51" s="3738" t="s">
        <v>8040</v>
      </c>
      <c r="AY51" s="2440" t="s">
        <v>6790</v>
      </c>
      <c r="AZ51" s="2421" t="s">
        <v>8318</v>
      </c>
      <c r="BA51" s="2422" t="s">
        <v>7413</v>
      </c>
      <c r="BB51" s="1941" t="s">
        <v>6790</v>
      </c>
      <c r="BC51" s="1576" t="s">
        <v>8319</v>
      </c>
      <c r="BD51" s="2668" t="s">
        <v>8308</v>
      </c>
      <c r="BE51" s="2668" t="s">
        <v>8308</v>
      </c>
      <c r="BF51" s="1665" t="s">
        <v>6741</v>
      </c>
      <c r="BG51" s="2668" t="s">
        <v>8320</v>
      </c>
      <c r="BH51" s="3618" t="s">
        <v>8216</v>
      </c>
      <c r="BI51" s="3618" t="s">
        <v>8216</v>
      </c>
      <c r="BJ51" s="3618"/>
      <c r="BK51" s="3618" t="s">
        <v>8216</v>
      </c>
      <c r="BL51" s="1922">
        <v>212</v>
      </c>
      <c r="BM51" s="1665" t="s">
        <v>6790</v>
      </c>
      <c r="BN51" s="1353" t="s">
        <v>6790</v>
      </c>
      <c r="BO51" s="1922">
        <v>1</v>
      </c>
      <c r="BP51" s="1665"/>
      <c r="BQ51" s="1353"/>
      <c r="BR51" s="2109">
        <v>2920</v>
      </c>
      <c r="BS51" s="2091">
        <v>0</v>
      </c>
      <c r="BT51" s="2364">
        <v>2920</v>
      </c>
      <c r="BU51" s="2364"/>
      <c r="BV51" s="2364"/>
      <c r="BW51" s="2406" t="s">
        <v>7857</v>
      </c>
      <c r="BX51" s="2094"/>
      <c r="BY51" s="3829">
        <f t="shared" si="15"/>
        <v>2920</v>
      </c>
      <c r="BZ51" s="3825"/>
      <c r="CA51" s="1623" t="s">
        <v>8321</v>
      </c>
      <c r="CB51" s="3553" t="s">
        <v>8322</v>
      </c>
      <c r="CC51" s="1624"/>
      <c r="CD51" s="1623" t="s">
        <v>8045</v>
      </c>
      <c r="CE51" s="3553" t="s">
        <v>6761</v>
      </c>
      <c r="CF51" s="1365"/>
      <c r="CG51" s="1576"/>
      <c r="CH51" s="564"/>
      <c r="CI51" s="1365"/>
      <c r="CJ51" s="1561"/>
      <c r="CK51" s="1658">
        <v>45244</v>
      </c>
    </row>
    <row r="52" spans="1:89" s="1391" customFormat="1" ht="20.100000000000001" customHeight="1">
      <c r="A52" s="2638">
        <v>45509</v>
      </c>
      <c r="B52" s="2686" t="s">
        <v>6730</v>
      </c>
      <c r="C52" s="2711" t="s">
        <v>8284</v>
      </c>
      <c r="D52" s="2649" t="s">
        <v>36</v>
      </c>
      <c r="E52" s="2649" t="s">
        <v>4073</v>
      </c>
      <c r="F52" s="578" t="s">
        <v>4068</v>
      </c>
      <c r="G52" s="1358"/>
      <c r="H52" s="1350">
        <v>1</v>
      </c>
      <c r="I52" s="1350"/>
      <c r="J52" s="1351">
        <v>45</v>
      </c>
      <c r="K52" s="1504"/>
      <c r="L52" s="1358">
        <v>1</v>
      </c>
      <c r="M52" s="1350"/>
      <c r="N52" s="1350"/>
      <c r="O52" s="1350"/>
      <c r="P52" s="1351"/>
      <c r="Q52" s="1514">
        <f>Q51+1</f>
        <v>42</v>
      </c>
      <c r="R52" s="1358"/>
      <c r="S52" s="1350"/>
      <c r="T52" s="1350"/>
      <c r="U52" s="1350"/>
      <c r="V52" s="1350">
        <v>1</v>
      </c>
      <c r="W52" s="1351"/>
      <c r="X52" s="1504">
        <v>1</v>
      </c>
      <c r="Y52" s="2732" t="s">
        <v>7930</v>
      </c>
      <c r="Z52" s="1526">
        <v>0.4201388888888889</v>
      </c>
      <c r="AA52" s="1371">
        <v>0.54166666666666663</v>
      </c>
      <c r="AB52" s="1372"/>
      <c r="AC52" s="1825"/>
      <c r="AD52" s="1526">
        <v>0.40625</v>
      </c>
      <c r="AE52" s="1371">
        <v>0.54513888888888884</v>
      </c>
      <c r="AF52" s="1350"/>
      <c r="AG52" s="1825"/>
      <c r="AH52" s="1364">
        <v>1</v>
      </c>
      <c r="AI52" s="1550" t="s">
        <v>7851</v>
      </c>
      <c r="AJ52" s="862" t="s">
        <v>7852</v>
      </c>
      <c r="AK52" s="1686" t="s">
        <v>7444</v>
      </c>
      <c r="AL52" s="2666" t="s">
        <v>8323</v>
      </c>
      <c r="AM52" s="2244" t="s">
        <v>7621</v>
      </c>
      <c r="AN52" s="2244" t="s">
        <v>7621</v>
      </c>
      <c r="AO52" s="3468" t="s">
        <v>6759</v>
      </c>
      <c r="AP52" s="2668"/>
      <c r="AQ52" s="3468" t="s">
        <v>8231</v>
      </c>
      <c r="AR52" s="3468" t="s">
        <v>8231</v>
      </c>
      <c r="AS52" s="3580" t="s">
        <v>7094</v>
      </c>
      <c r="AT52" s="1353"/>
      <c r="AU52" s="1561"/>
      <c r="AV52" s="1576" t="s">
        <v>8223</v>
      </c>
      <c r="AW52" s="2749" t="s">
        <v>8289</v>
      </c>
      <c r="AX52" s="3635" t="s">
        <v>5965</v>
      </c>
      <c r="AY52" s="3848" t="s">
        <v>6790</v>
      </c>
      <c r="AZ52" s="2421" t="s">
        <v>8324</v>
      </c>
      <c r="BA52" s="2422" t="s">
        <v>7413</v>
      </c>
      <c r="BB52" s="1354" t="s">
        <v>6790</v>
      </c>
      <c r="BC52" s="1576" t="s">
        <v>5444</v>
      </c>
      <c r="BD52" s="2668" t="s">
        <v>8325</v>
      </c>
      <c r="BE52" s="3549" t="s">
        <v>7094</v>
      </c>
      <c r="BF52" s="1665" t="s">
        <v>6741</v>
      </c>
      <c r="BG52" s="3547" t="s">
        <v>7094</v>
      </c>
      <c r="BH52" s="3549" t="s">
        <v>7094</v>
      </c>
      <c r="BI52" s="3549" t="s">
        <v>7094</v>
      </c>
      <c r="BJ52" s="3549" t="s">
        <v>7094</v>
      </c>
      <c r="BK52" s="3549" t="s">
        <v>7094</v>
      </c>
      <c r="BL52" s="1922">
        <v>63</v>
      </c>
      <c r="BM52" s="1665" t="s">
        <v>6735</v>
      </c>
      <c r="BN52" s="1353" t="s">
        <v>6735</v>
      </c>
      <c r="BO52" s="1922"/>
      <c r="BP52" s="1665"/>
      <c r="BQ52" s="1353"/>
      <c r="BR52" s="2109">
        <v>1380</v>
      </c>
      <c r="BS52" s="2091">
        <v>0</v>
      </c>
      <c r="BT52" s="2364">
        <v>0</v>
      </c>
      <c r="BU52" s="2364">
        <v>1380</v>
      </c>
      <c r="BV52" s="2364">
        <v>0</v>
      </c>
      <c r="BW52" s="2405" t="s">
        <v>7853</v>
      </c>
      <c r="BX52" s="2094">
        <v>0</v>
      </c>
      <c r="BY52" s="3829">
        <f t="shared" si="15"/>
        <v>1380</v>
      </c>
      <c r="BZ52" s="3825"/>
      <c r="CA52" s="1694"/>
      <c r="CB52" s="1688"/>
      <c r="CC52" s="1695"/>
      <c r="CD52" s="1694"/>
      <c r="CE52" s="1688"/>
      <c r="CF52" s="1696"/>
      <c r="CG52" s="1697"/>
      <c r="CH52" s="1698"/>
      <c r="CI52" s="1365"/>
      <c r="CJ52" s="1699"/>
      <c r="CK52" s="1658">
        <v>45264</v>
      </c>
    </row>
    <row r="53" spans="1:89" s="1391" customFormat="1" ht="20.100000000000001" customHeight="1">
      <c r="A53" s="2638">
        <v>45510</v>
      </c>
      <c r="B53" s="2686" t="s">
        <v>6730</v>
      </c>
      <c r="C53" s="2711" t="s">
        <v>8284</v>
      </c>
      <c r="D53" s="2649" t="s">
        <v>36</v>
      </c>
      <c r="E53" s="2649" t="s">
        <v>3962</v>
      </c>
      <c r="F53" s="578" t="s">
        <v>4040</v>
      </c>
      <c r="G53" s="1358"/>
      <c r="H53" s="1350">
        <v>1</v>
      </c>
      <c r="I53" s="1350"/>
      <c r="J53" s="1351">
        <v>160</v>
      </c>
      <c r="K53" s="1504" t="s">
        <v>6763</v>
      </c>
      <c r="L53" s="1358">
        <v>1</v>
      </c>
      <c r="M53" s="1350"/>
      <c r="N53" s="1350"/>
      <c r="O53" s="1350"/>
      <c r="P53" s="1351"/>
      <c r="Q53" s="1514">
        <f>Q52+1</f>
        <v>43</v>
      </c>
      <c r="R53" s="1358"/>
      <c r="S53" s="1350">
        <v>1</v>
      </c>
      <c r="T53" s="1350"/>
      <c r="U53" s="1350"/>
      <c r="V53" s="1350"/>
      <c r="W53" s="1351"/>
      <c r="X53" s="1504">
        <v>4</v>
      </c>
      <c r="Y53" s="2732" t="s">
        <v>7930</v>
      </c>
      <c r="Z53" s="1526">
        <v>0.48958333333333331</v>
      </c>
      <c r="AA53" s="1371">
        <v>0.62152777777777779</v>
      </c>
      <c r="AB53" s="1372"/>
      <c r="AC53" s="1825"/>
      <c r="AD53" s="1526">
        <v>0.47569444444444442</v>
      </c>
      <c r="AE53" s="1371">
        <v>0.625</v>
      </c>
      <c r="AF53" s="1350"/>
      <c r="AG53" s="1825"/>
      <c r="AH53" s="1364">
        <v>4</v>
      </c>
      <c r="AI53" s="3558" t="s">
        <v>4045</v>
      </c>
      <c r="AJ53" s="862" t="s">
        <v>7317</v>
      </c>
      <c r="AK53" s="3566" t="s">
        <v>4041</v>
      </c>
      <c r="AL53" s="2666" t="s">
        <v>8326</v>
      </c>
      <c r="AM53" s="3468" t="s">
        <v>7939</v>
      </c>
      <c r="AN53" s="3468" t="s">
        <v>7939</v>
      </c>
      <c r="AO53" s="3468" t="s">
        <v>6932</v>
      </c>
      <c r="AP53" s="2668"/>
      <c r="AQ53" s="3468" t="s">
        <v>8231</v>
      </c>
      <c r="AR53" s="3468" t="s">
        <v>8231</v>
      </c>
      <c r="AS53" s="3580" t="s">
        <v>7094</v>
      </c>
      <c r="AT53" s="1353"/>
      <c r="AU53" s="1561"/>
      <c r="AV53" s="3558"/>
      <c r="AW53" s="2749" t="s">
        <v>8289</v>
      </c>
      <c r="AX53" s="3635" t="s">
        <v>5965</v>
      </c>
      <c r="AY53" s="3701" t="s">
        <v>8327</v>
      </c>
      <c r="AZ53" s="3570" t="s">
        <v>8328</v>
      </c>
      <c r="BA53" s="3507" t="s">
        <v>7413</v>
      </c>
      <c r="BB53" s="1354" t="s">
        <v>6790</v>
      </c>
      <c r="BC53" s="1576" t="s">
        <v>5444</v>
      </c>
      <c r="BD53" s="3549"/>
      <c r="BE53" s="3549" t="s">
        <v>7094</v>
      </c>
      <c r="BF53" s="1665" t="s">
        <v>6741</v>
      </c>
      <c r="BG53" s="3547" t="s">
        <v>7094</v>
      </c>
      <c r="BH53" s="3549" t="s">
        <v>7094</v>
      </c>
      <c r="BI53" s="3549" t="s">
        <v>7094</v>
      </c>
      <c r="BJ53" s="3549" t="s">
        <v>7094</v>
      </c>
      <c r="BK53" s="3549" t="s">
        <v>7094</v>
      </c>
      <c r="BL53" s="1922"/>
      <c r="BM53" s="1665" t="s">
        <v>6735</v>
      </c>
      <c r="BN53" s="1353" t="s">
        <v>6735</v>
      </c>
      <c r="BO53" s="1922"/>
      <c r="BP53" s="1665"/>
      <c r="BQ53" s="1353"/>
      <c r="BR53" s="2109">
        <v>2320</v>
      </c>
      <c r="BS53" s="2091"/>
      <c r="BT53" s="2364"/>
      <c r="BU53" s="2364">
        <v>2320</v>
      </c>
      <c r="BV53" s="2364"/>
      <c r="BW53" s="3463" t="s">
        <v>8329</v>
      </c>
      <c r="BX53" s="2094"/>
      <c r="BY53" s="3829">
        <v>2320</v>
      </c>
      <c r="BZ53" s="3825"/>
      <c r="CA53" s="1694"/>
      <c r="CB53" s="1688"/>
      <c r="CC53" s="1695"/>
      <c r="CD53" s="1694"/>
      <c r="CE53" s="1688"/>
      <c r="CF53" s="1696"/>
      <c r="CG53" s="1697"/>
      <c r="CH53" s="1698"/>
      <c r="CI53" s="1365"/>
      <c r="CJ53" s="1699"/>
      <c r="CK53" s="1658">
        <v>45348</v>
      </c>
    </row>
    <row r="54" spans="1:89" s="1391" customFormat="1" ht="20.100000000000001" customHeight="1">
      <c r="A54" s="2638">
        <v>45516</v>
      </c>
      <c r="B54" s="2686" t="s">
        <v>6730</v>
      </c>
      <c r="C54" s="2711" t="s">
        <v>8284</v>
      </c>
      <c r="D54" s="2649" t="s">
        <v>36</v>
      </c>
      <c r="E54" s="2649" t="s">
        <v>4010</v>
      </c>
      <c r="F54" s="578" t="s">
        <v>4005</v>
      </c>
      <c r="G54" s="1358"/>
      <c r="H54" s="1350">
        <v>1</v>
      </c>
      <c r="I54" s="1350"/>
      <c r="J54" s="1351">
        <v>110</v>
      </c>
      <c r="K54" s="1504"/>
      <c r="L54" s="1358">
        <v>1</v>
      </c>
      <c r="M54" s="1350"/>
      <c r="N54" s="1350"/>
      <c r="O54" s="1350"/>
      <c r="P54" s="1351"/>
      <c r="Q54" s="1514">
        <f>Q53+1</f>
        <v>44</v>
      </c>
      <c r="R54" s="1358"/>
      <c r="S54" s="1350"/>
      <c r="T54" s="1350"/>
      <c r="U54" s="1350"/>
      <c r="V54" s="1350">
        <v>1</v>
      </c>
      <c r="W54" s="1351"/>
      <c r="X54" s="1504">
        <v>3</v>
      </c>
      <c r="Y54" s="2732" t="s">
        <v>7930</v>
      </c>
      <c r="Z54" s="1526">
        <v>0.36458333333333331</v>
      </c>
      <c r="AA54" s="1371">
        <v>0.46875</v>
      </c>
      <c r="AB54" s="1372"/>
      <c r="AC54" s="1825"/>
      <c r="AD54" s="1526">
        <v>0.35069444444444442</v>
      </c>
      <c r="AE54" s="1371">
        <v>0.47222222222222221</v>
      </c>
      <c r="AF54" s="1350"/>
      <c r="AG54" s="1825"/>
      <c r="AH54" s="1364">
        <v>3</v>
      </c>
      <c r="AI54" s="3558" t="s">
        <v>4011</v>
      </c>
      <c r="AJ54" s="862" t="s">
        <v>4012</v>
      </c>
      <c r="AK54" s="3566" t="s">
        <v>4006</v>
      </c>
      <c r="AL54" s="2666" t="s">
        <v>8330</v>
      </c>
      <c r="AM54" s="3468" t="s">
        <v>7939</v>
      </c>
      <c r="AN54" s="3468" t="s">
        <v>7939</v>
      </c>
      <c r="AO54" s="3468" t="s">
        <v>8331</v>
      </c>
      <c r="AP54" s="2668"/>
      <c r="AQ54" s="3468" t="s">
        <v>8231</v>
      </c>
      <c r="AR54" s="3468" t="s">
        <v>8231</v>
      </c>
      <c r="AS54" s="3580" t="s">
        <v>7094</v>
      </c>
      <c r="AT54" s="1353"/>
      <c r="AU54" s="1561"/>
      <c r="AV54" s="1576" t="s">
        <v>8132</v>
      </c>
      <c r="AW54" s="2749" t="s">
        <v>8289</v>
      </c>
      <c r="AX54" s="3635" t="s">
        <v>5965</v>
      </c>
      <c r="AY54" s="1357" t="s">
        <v>6790</v>
      </c>
      <c r="AZ54" s="3585" t="s">
        <v>8232</v>
      </c>
      <c r="BA54" s="3509"/>
      <c r="BB54" s="1354" t="s">
        <v>6790</v>
      </c>
      <c r="BC54" s="1576" t="s">
        <v>6895</v>
      </c>
      <c r="BD54" s="3547" t="s">
        <v>8332</v>
      </c>
      <c r="BE54" s="3549" t="s">
        <v>7094</v>
      </c>
      <c r="BF54" s="1665" t="s">
        <v>6741</v>
      </c>
      <c r="BG54" s="3547" t="s">
        <v>7094</v>
      </c>
      <c r="BH54" s="3549" t="s">
        <v>7094</v>
      </c>
      <c r="BI54" s="3549" t="s">
        <v>7094</v>
      </c>
      <c r="BJ54" s="3549" t="s">
        <v>7094</v>
      </c>
      <c r="BK54" s="3549" t="s">
        <v>7094</v>
      </c>
      <c r="BL54" s="1922">
        <v>71</v>
      </c>
      <c r="BM54" s="1665" t="s">
        <v>6790</v>
      </c>
      <c r="BN54" s="1353" t="s">
        <v>6790</v>
      </c>
      <c r="BO54" s="1922"/>
      <c r="BP54" s="1665"/>
      <c r="BQ54" s="1353"/>
      <c r="BR54" s="2109">
        <v>1620</v>
      </c>
      <c r="BS54" s="2091">
        <v>0</v>
      </c>
      <c r="BT54" s="2364">
        <v>0</v>
      </c>
      <c r="BU54" s="2364">
        <v>1620</v>
      </c>
      <c r="BV54" s="2364">
        <v>0</v>
      </c>
      <c r="BW54" s="2405" t="s">
        <v>7853</v>
      </c>
      <c r="BX54" s="2094">
        <v>0</v>
      </c>
      <c r="BY54" s="3829">
        <v>1620</v>
      </c>
      <c r="BZ54" s="3825"/>
      <c r="CA54" s="1694"/>
      <c r="CB54" s="1688"/>
      <c r="CC54" s="1695"/>
      <c r="CD54" s="1694"/>
      <c r="CE54" s="1688"/>
      <c r="CF54" s="1696"/>
      <c r="CG54" s="1697"/>
      <c r="CH54" s="1698"/>
      <c r="CI54" s="1365"/>
      <c r="CJ54" s="1699"/>
      <c r="CK54" s="1658">
        <v>45351</v>
      </c>
    </row>
    <row r="55" spans="1:89" s="1391" customFormat="1" ht="20.100000000000001" customHeight="1">
      <c r="A55" s="2638">
        <v>45520</v>
      </c>
      <c r="B55" s="2686" t="s">
        <v>6730</v>
      </c>
      <c r="C55" s="2711" t="s">
        <v>7807</v>
      </c>
      <c r="D55" s="112" t="s">
        <v>47</v>
      </c>
      <c r="E55" s="112" t="s">
        <v>2604</v>
      </c>
      <c r="F55" s="578" t="s">
        <v>7755</v>
      </c>
      <c r="G55" s="1358"/>
      <c r="H55" s="1350">
        <v>1</v>
      </c>
      <c r="I55" s="1350"/>
      <c r="J55" s="1351">
        <v>95</v>
      </c>
      <c r="K55" s="1504" t="s">
        <v>6763</v>
      </c>
      <c r="L55" s="1358">
        <v>1</v>
      </c>
      <c r="M55" s="1350"/>
      <c r="N55" s="1350"/>
      <c r="O55" s="1350"/>
      <c r="P55" s="1351"/>
      <c r="Q55" s="1514">
        <f>Q54+1</f>
        <v>45</v>
      </c>
      <c r="R55" s="1358"/>
      <c r="S55" s="1350">
        <v>1</v>
      </c>
      <c r="T55" s="1350"/>
      <c r="U55" s="1350"/>
      <c r="V55" s="1350"/>
      <c r="W55" s="1351"/>
      <c r="X55" s="1504">
        <v>3</v>
      </c>
      <c r="Y55" s="2732" t="s">
        <v>7930</v>
      </c>
      <c r="Z55" s="1526">
        <v>0.38194444444444442</v>
      </c>
      <c r="AA55" s="1371">
        <v>0.49652777777777779</v>
      </c>
      <c r="AB55" s="1372" t="s">
        <v>8333</v>
      </c>
      <c r="AC55" s="1825">
        <v>2.75</v>
      </c>
      <c r="AD55" s="1526">
        <v>0.36805555555555558</v>
      </c>
      <c r="AE55" s="1371">
        <v>0.5</v>
      </c>
      <c r="AF55" s="1350"/>
      <c r="AG55" s="1825">
        <v>3.1669999999999998</v>
      </c>
      <c r="AH55" s="1364">
        <v>3</v>
      </c>
      <c r="AI55" s="1352" t="s">
        <v>7858</v>
      </c>
      <c r="AJ55" s="3629" t="s">
        <v>7859</v>
      </c>
      <c r="AK55" s="1356">
        <v>97440500</v>
      </c>
      <c r="AL55" s="3616" t="s">
        <v>8334</v>
      </c>
      <c r="AM55" s="2176" t="s">
        <v>7821</v>
      </c>
      <c r="AN55" s="2176" t="s">
        <v>7821</v>
      </c>
      <c r="AO55" s="2411" t="s">
        <v>8335</v>
      </c>
      <c r="AP55" s="2411"/>
      <c r="AQ55" s="2411" t="s">
        <v>8335</v>
      </c>
      <c r="AR55" s="2411" t="s">
        <v>8335</v>
      </c>
      <c r="AS55" s="3613" t="s">
        <v>8336</v>
      </c>
      <c r="AT55" s="1353"/>
      <c r="AU55" s="3534" t="s">
        <v>7861</v>
      </c>
      <c r="AV55" s="1576" t="s">
        <v>8039</v>
      </c>
      <c r="AW55" s="2444" t="s">
        <v>5815</v>
      </c>
      <c r="AX55" s="2445" t="s">
        <v>8040</v>
      </c>
      <c r="AY55" s="1357" t="s">
        <v>6790</v>
      </c>
      <c r="AZ55" s="3568" t="s">
        <v>8337</v>
      </c>
      <c r="BA55" s="3545" t="s">
        <v>7413</v>
      </c>
      <c r="BB55" s="1353" t="s">
        <v>6790</v>
      </c>
      <c r="BC55" s="1576" t="s">
        <v>6895</v>
      </c>
      <c r="BD55" s="3547" t="s">
        <v>8332</v>
      </c>
      <c r="BE55" s="3547" t="s">
        <v>7434</v>
      </c>
      <c r="BF55" s="1665" t="s">
        <v>6741</v>
      </c>
      <c r="BG55" s="3547" t="s">
        <v>7434</v>
      </c>
      <c r="BH55" s="2668" t="s">
        <v>8216</v>
      </c>
      <c r="BI55" s="2668" t="s">
        <v>8216</v>
      </c>
      <c r="BJ55" s="2668"/>
      <c r="BK55" s="2668" t="s">
        <v>8216</v>
      </c>
      <c r="BL55" s="1922">
        <v>71</v>
      </c>
      <c r="BM55" s="1665" t="s">
        <v>6790</v>
      </c>
      <c r="BN55" s="1353" t="s">
        <v>6790</v>
      </c>
      <c r="BO55" s="1922">
        <v>1</v>
      </c>
      <c r="BP55" s="1665"/>
      <c r="BQ55" s="1353"/>
      <c r="BR55" s="2109">
        <v>1620</v>
      </c>
      <c r="BS55" s="2238">
        <v>0</v>
      </c>
      <c r="BT55" s="2394">
        <v>1620</v>
      </c>
      <c r="BU55" s="2394">
        <v>0</v>
      </c>
      <c r="BV55" s="2394">
        <v>0</v>
      </c>
      <c r="BW55" s="2406" t="s">
        <v>7860</v>
      </c>
      <c r="BX55" s="1230"/>
      <c r="BY55" s="3829">
        <f>SUM(BS55:BU55)-BX55</f>
        <v>1620</v>
      </c>
      <c r="BZ55" s="3825"/>
      <c r="CA55" s="1623" t="s">
        <v>8338</v>
      </c>
      <c r="CB55" s="3923" t="s">
        <v>8339</v>
      </c>
      <c r="CC55" s="1624"/>
      <c r="CD55" s="1623" t="s">
        <v>8045</v>
      </c>
      <c r="CE55" s="3553" t="s">
        <v>6761</v>
      </c>
      <c r="CF55" s="1365"/>
      <c r="CG55" s="1576"/>
      <c r="CH55" s="564"/>
      <c r="CI55" s="1365"/>
      <c r="CJ55" s="1561"/>
      <c r="CK55" s="1658">
        <v>45271</v>
      </c>
    </row>
    <row r="56" spans="1:89" s="1391" customFormat="1" ht="20.100000000000001" customHeight="1">
      <c r="A56" s="2638">
        <v>45523</v>
      </c>
      <c r="B56" s="2686" t="s">
        <v>6730</v>
      </c>
      <c r="C56" s="2711" t="s">
        <v>8284</v>
      </c>
      <c r="D56" s="3478" t="s">
        <v>31</v>
      </c>
      <c r="E56" s="3479" t="s">
        <v>1641</v>
      </c>
      <c r="F56" s="3479" t="s">
        <v>8340</v>
      </c>
      <c r="G56" s="1358"/>
      <c r="H56" s="1350">
        <v>1</v>
      </c>
      <c r="I56" s="1350"/>
      <c r="J56" s="1351">
        <v>185</v>
      </c>
      <c r="K56" s="1504" t="s">
        <v>6763</v>
      </c>
      <c r="L56" s="1358">
        <v>1</v>
      </c>
      <c r="M56" s="1350"/>
      <c r="N56" s="1350"/>
      <c r="O56" s="1350"/>
      <c r="P56" s="1351"/>
      <c r="Q56" s="1514">
        <f>Q55+1</f>
        <v>46</v>
      </c>
      <c r="R56" s="1358"/>
      <c r="S56" s="1350">
        <v>1</v>
      </c>
      <c r="T56" s="1350"/>
      <c r="U56" s="1350"/>
      <c r="V56" s="1350"/>
      <c r="W56" s="1351"/>
      <c r="X56" s="1504">
        <v>5</v>
      </c>
      <c r="Y56" s="2732" t="s">
        <v>7930</v>
      </c>
      <c r="Z56" s="1526">
        <v>0.37152777777777779</v>
      </c>
      <c r="AA56" s="1371">
        <v>0.48958333333333331</v>
      </c>
      <c r="AB56" s="1372"/>
      <c r="AC56" s="1825"/>
      <c r="AD56" s="1526">
        <v>0.3576388888888889</v>
      </c>
      <c r="AE56" s="1371">
        <v>0.49305555555555558</v>
      </c>
      <c r="AF56" s="1350"/>
      <c r="AG56" s="1825"/>
      <c r="AH56" s="1364">
        <v>5</v>
      </c>
      <c r="AI56" s="3558" t="s">
        <v>8341</v>
      </c>
      <c r="AJ56" s="862" t="s">
        <v>8342</v>
      </c>
      <c r="AK56" s="3574" t="s">
        <v>8343</v>
      </c>
      <c r="AL56" s="3616" t="s">
        <v>8344</v>
      </c>
      <c r="AM56" s="3468" t="s">
        <v>7939</v>
      </c>
      <c r="AN56" s="3468" t="s">
        <v>7939</v>
      </c>
      <c r="AO56" s="3468" t="s">
        <v>6844</v>
      </c>
      <c r="AP56" s="2668"/>
      <c r="AQ56" s="3468" t="s">
        <v>8231</v>
      </c>
      <c r="AR56" s="3468" t="s">
        <v>8231</v>
      </c>
      <c r="AS56" s="2668" t="s">
        <v>7094</v>
      </c>
      <c r="AT56" s="1353"/>
      <c r="AU56" s="1561"/>
      <c r="AV56" s="3558" t="s">
        <v>8132</v>
      </c>
      <c r="AW56" s="2749" t="s">
        <v>8133</v>
      </c>
      <c r="AX56" s="2750" t="s">
        <v>8134</v>
      </c>
      <c r="AY56" s="1357" t="s">
        <v>6790</v>
      </c>
      <c r="AZ56" s="3914" t="s">
        <v>8345</v>
      </c>
      <c r="BA56" s="3915"/>
      <c r="BB56" s="1353" t="s">
        <v>6790</v>
      </c>
      <c r="BC56" s="1576"/>
      <c r="BD56" s="3580" t="s">
        <v>8346</v>
      </c>
      <c r="BE56" s="3549" t="s">
        <v>7094</v>
      </c>
      <c r="BF56" s="1665" t="s">
        <v>6741</v>
      </c>
      <c r="BG56" s="3549" t="s">
        <v>7094</v>
      </c>
      <c r="BH56" s="3549" t="s">
        <v>7094</v>
      </c>
      <c r="BI56" s="3549" t="s">
        <v>7094</v>
      </c>
      <c r="BJ56" s="3549" t="s">
        <v>7094</v>
      </c>
      <c r="BK56" s="3549" t="s">
        <v>7094</v>
      </c>
      <c r="BL56" s="1922"/>
      <c r="BM56" s="1665"/>
      <c r="BN56" s="1353"/>
      <c r="BO56" s="1922"/>
      <c r="BP56" s="1665"/>
      <c r="BQ56" s="1353"/>
      <c r="BR56" s="2109">
        <v>2320</v>
      </c>
      <c r="BS56" s="2238">
        <v>400</v>
      </c>
      <c r="BT56" s="2394"/>
      <c r="BU56" s="2394">
        <v>1920</v>
      </c>
      <c r="BV56" s="2394">
        <v>0</v>
      </c>
      <c r="BW56" s="3481" t="s">
        <v>8347</v>
      </c>
      <c r="BX56" s="1230"/>
      <c r="BY56" s="3829">
        <f>SUM(BS56:BU56)-BX56</f>
        <v>2320</v>
      </c>
      <c r="BZ56" s="3825"/>
      <c r="CA56" s="3924"/>
      <c r="CB56" s="3925"/>
      <c r="CC56" s="1624"/>
      <c r="CD56" s="1623"/>
      <c r="CE56" s="1382"/>
      <c r="CF56" s="1365"/>
      <c r="CG56" s="1576"/>
      <c r="CH56" s="564"/>
      <c r="CI56" s="1365"/>
      <c r="CJ56" s="1561"/>
      <c r="CK56" s="1658">
        <v>45356</v>
      </c>
    </row>
    <row r="57" spans="1:89" s="1391" customFormat="1" ht="20.100000000000001" customHeight="1">
      <c r="A57" s="2638">
        <v>45527</v>
      </c>
      <c r="B57" s="2686" t="s">
        <v>6730</v>
      </c>
      <c r="C57" s="2711" t="s">
        <v>8348</v>
      </c>
      <c r="D57" s="112" t="s">
        <v>47</v>
      </c>
      <c r="E57" s="112" t="s">
        <v>2604</v>
      </c>
      <c r="F57" s="578" t="s">
        <v>2599</v>
      </c>
      <c r="G57" s="1358"/>
      <c r="H57" s="1350">
        <v>1</v>
      </c>
      <c r="I57" s="1350"/>
      <c r="J57" s="1351">
        <v>300</v>
      </c>
      <c r="K57" s="1505"/>
      <c r="L57" s="1358"/>
      <c r="M57" s="1350"/>
      <c r="N57" s="1350">
        <v>1</v>
      </c>
      <c r="O57" s="1350"/>
      <c r="P57" s="1351"/>
      <c r="Q57" s="1514">
        <f>Q56+1</f>
        <v>47</v>
      </c>
      <c r="R57" s="1358"/>
      <c r="S57" s="1350"/>
      <c r="T57" s="1350"/>
      <c r="U57" s="1350"/>
      <c r="V57" s="1350">
        <v>1</v>
      </c>
      <c r="W57" s="1351"/>
      <c r="X57" s="1504">
        <v>8</v>
      </c>
      <c r="Y57" s="2732" t="s">
        <v>7983</v>
      </c>
      <c r="Z57" s="1526">
        <v>0.36458333333333331</v>
      </c>
      <c r="AA57" s="1371">
        <v>0.46250000000000002</v>
      </c>
      <c r="AB57" s="1372" t="s">
        <v>8349</v>
      </c>
      <c r="AC57" s="1825">
        <v>2.35</v>
      </c>
      <c r="AD57" s="1526">
        <v>0.35069444444444442</v>
      </c>
      <c r="AE57" s="1371">
        <v>0.46597222222222223</v>
      </c>
      <c r="AF57" s="1350">
        <v>0</v>
      </c>
      <c r="AG57" s="1825">
        <v>2.77</v>
      </c>
      <c r="AH57" s="1364">
        <v>9</v>
      </c>
      <c r="AI57" s="1704" t="s">
        <v>8350</v>
      </c>
      <c r="AJ57" s="3631" t="s">
        <v>8351</v>
      </c>
      <c r="AK57" s="1705">
        <v>397440000</v>
      </c>
      <c r="AL57" s="3616" t="s">
        <v>8352</v>
      </c>
      <c r="AM57" s="2244" t="s">
        <v>7832</v>
      </c>
      <c r="AN57" s="2244" t="s">
        <v>7832</v>
      </c>
      <c r="AO57" s="3613" t="s">
        <v>8335</v>
      </c>
      <c r="AP57" s="3472"/>
      <c r="AQ57" s="3613" t="s">
        <v>8335</v>
      </c>
      <c r="AR57" s="3613" t="s">
        <v>8335</v>
      </c>
      <c r="AS57" s="3613" t="s">
        <v>8353</v>
      </c>
      <c r="AT57" s="1353"/>
      <c r="AU57" s="1561" t="s">
        <v>8354</v>
      </c>
      <c r="AV57" s="1576" t="s">
        <v>8039</v>
      </c>
      <c r="AW57" s="2444" t="s">
        <v>5815</v>
      </c>
      <c r="AX57" s="2445" t="s">
        <v>8040</v>
      </c>
      <c r="AY57" s="1357"/>
      <c r="AZ57" s="3570" t="s">
        <v>8328</v>
      </c>
      <c r="BA57" s="3507" t="s">
        <v>7413</v>
      </c>
      <c r="BB57" s="1941"/>
      <c r="BC57" s="1576" t="s">
        <v>6895</v>
      </c>
      <c r="BD57" s="3580" t="s">
        <v>8346</v>
      </c>
      <c r="BE57" s="3547" t="s">
        <v>7434</v>
      </c>
      <c r="BF57" s="1665" t="s">
        <v>6741</v>
      </c>
      <c r="BG57" s="3547" t="s">
        <v>8355</v>
      </c>
      <c r="BH57" s="3547" t="s">
        <v>8356</v>
      </c>
      <c r="BI57" s="3547" t="s">
        <v>8356</v>
      </c>
      <c r="BJ57" s="3547" t="s">
        <v>8356</v>
      </c>
      <c r="BK57" s="3547" t="s">
        <v>8356</v>
      </c>
      <c r="BL57" s="1922">
        <v>248</v>
      </c>
      <c r="BM57" s="1665" t="s">
        <v>6790</v>
      </c>
      <c r="BN57" s="1353" t="s">
        <v>6790</v>
      </c>
      <c r="BO57" s="1922">
        <v>1</v>
      </c>
      <c r="BP57" s="1665"/>
      <c r="BQ57" s="1353"/>
      <c r="BR57" s="2109">
        <v>3290</v>
      </c>
      <c r="BS57" s="2091">
        <v>0</v>
      </c>
      <c r="BT57" s="2364">
        <v>3290</v>
      </c>
      <c r="BU57" s="2364">
        <v>0</v>
      </c>
      <c r="BV57" s="2364"/>
      <c r="BW57" s="2406" t="s">
        <v>7857</v>
      </c>
      <c r="BX57" s="2094">
        <v>0</v>
      </c>
      <c r="BY57" s="3829">
        <f>SUM(BS57:BU57)-BX57</f>
        <v>3290</v>
      </c>
      <c r="BZ57" s="3825"/>
      <c r="CA57" s="1623" t="s">
        <v>8357</v>
      </c>
      <c r="CB57" s="3923" t="s">
        <v>8358</v>
      </c>
      <c r="CC57" s="1624"/>
      <c r="CD57" s="1623" t="s">
        <v>8045</v>
      </c>
      <c r="CE57" s="3553" t="s">
        <v>6761</v>
      </c>
      <c r="CF57" s="1365"/>
      <c r="CG57" s="1576"/>
      <c r="CH57" s="564"/>
      <c r="CI57" s="1365"/>
      <c r="CJ57" s="1561"/>
      <c r="CK57" s="1658">
        <v>45259</v>
      </c>
    </row>
    <row r="58" spans="1:89" s="1391" customFormat="1" ht="20.100000000000001" customHeight="1">
      <c r="A58" s="2638">
        <v>45531</v>
      </c>
      <c r="B58" s="2686" t="s">
        <v>6730</v>
      </c>
      <c r="C58" s="2711" t="s">
        <v>8359</v>
      </c>
      <c r="D58" s="3667" t="s">
        <v>11</v>
      </c>
      <c r="E58" s="3667" t="s">
        <v>633</v>
      </c>
      <c r="F58" s="3667" t="s">
        <v>8360</v>
      </c>
      <c r="G58" s="1358"/>
      <c r="H58" s="1350">
        <v>1</v>
      </c>
      <c r="I58" s="1350"/>
      <c r="J58" s="1351">
        <v>102</v>
      </c>
      <c r="K58" s="1505" t="s">
        <v>6839</v>
      </c>
      <c r="L58" s="1358"/>
      <c r="M58" s="1350">
        <v>1</v>
      </c>
      <c r="N58" s="1350"/>
      <c r="O58" s="1350"/>
      <c r="P58" s="1351"/>
      <c r="Q58" s="1514">
        <f>Q57+1</f>
        <v>48</v>
      </c>
      <c r="R58" s="1358"/>
      <c r="S58" s="1350"/>
      <c r="T58" s="1350"/>
      <c r="U58" s="1350"/>
      <c r="V58" s="1350"/>
      <c r="W58" s="1351"/>
      <c r="X58" s="1504">
        <v>3</v>
      </c>
      <c r="Y58" s="2732" t="s">
        <v>7930</v>
      </c>
      <c r="Z58" s="1526">
        <v>0.35416666666666669</v>
      </c>
      <c r="AA58" s="1371">
        <v>0.4513888888888889</v>
      </c>
      <c r="AB58" s="1372" t="s">
        <v>8361</v>
      </c>
      <c r="AC58" s="1825">
        <v>2.33</v>
      </c>
      <c r="AD58" s="1526">
        <v>0.34027777777777779</v>
      </c>
      <c r="AE58" s="1371">
        <v>0.4548611111111111</v>
      </c>
      <c r="AF58" s="1350">
        <v>0</v>
      </c>
      <c r="AG58" s="1825">
        <v>2.75</v>
      </c>
      <c r="AH58" s="1364">
        <v>3</v>
      </c>
      <c r="AI58" s="3672" t="s">
        <v>634</v>
      </c>
      <c r="AJ58" s="3691" t="s">
        <v>6800</v>
      </c>
      <c r="AK58" s="3673" t="s">
        <v>7954</v>
      </c>
      <c r="AL58" s="3616" t="s">
        <v>8362</v>
      </c>
      <c r="AM58" s="2244" t="s">
        <v>8363</v>
      </c>
      <c r="AN58" s="2244" t="s">
        <v>8363</v>
      </c>
      <c r="AO58" s="3613" t="s">
        <v>8364</v>
      </c>
      <c r="AP58" s="3613" t="s">
        <v>8364</v>
      </c>
      <c r="AQ58" s="3613" t="s">
        <v>8364</v>
      </c>
      <c r="AR58" s="3613" t="s">
        <v>8364</v>
      </c>
      <c r="AS58" s="3613" t="s">
        <v>8365</v>
      </c>
      <c r="AT58" s="1353"/>
      <c r="AU58" s="3534" t="s">
        <v>8366</v>
      </c>
      <c r="AV58" s="2421" t="s">
        <v>8367</v>
      </c>
      <c r="AW58" s="3843" t="s">
        <v>8368</v>
      </c>
      <c r="AX58" s="3851" t="s">
        <v>5456</v>
      </c>
      <c r="AY58" s="1357" t="s">
        <v>6790</v>
      </c>
      <c r="AZ58" s="3692" t="s">
        <v>8369</v>
      </c>
      <c r="BA58" s="3507" t="s">
        <v>7413</v>
      </c>
      <c r="BB58" s="1941"/>
      <c r="BC58" s="1576" t="s">
        <v>7226</v>
      </c>
      <c r="BD58" s="3580" t="s">
        <v>8370</v>
      </c>
      <c r="BE58" s="2668"/>
      <c r="BF58" s="1665" t="s">
        <v>6741</v>
      </c>
      <c r="BG58" s="3547" t="s">
        <v>8371</v>
      </c>
      <c r="BH58" s="2668" t="s">
        <v>8372</v>
      </c>
      <c r="BI58" s="2668" t="s">
        <v>8372</v>
      </c>
      <c r="BJ58" s="2668" t="s">
        <v>8372</v>
      </c>
      <c r="BK58" s="3549" t="s">
        <v>8372</v>
      </c>
      <c r="BL58" s="1922"/>
      <c r="BM58" s="1665"/>
      <c r="BN58" s="1353"/>
      <c r="BO58" s="1922"/>
      <c r="BP58" s="1665"/>
      <c r="BQ58" s="1353"/>
      <c r="BR58" s="2109">
        <v>1620</v>
      </c>
      <c r="BS58" s="2372">
        <v>1620</v>
      </c>
      <c r="BT58" s="2364"/>
      <c r="BU58" s="2364"/>
      <c r="BV58" s="2364"/>
      <c r="BW58" s="2406" t="s">
        <v>8373</v>
      </c>
      <c r="BX58" s="2094"/>
      <c r="BY58" s="3829">
        <f>SUM(BS58:BU58)-BX58</f>
        <v>1620</v>
      </c>
      <c r="BZ58" s="3825"/>
      <c r="CA58" s="3924"/>
      <c r="CB58" s="1378" t="s">
        <v>8374</v>
      </c>
      <c r="CC58" s="1624"/>
      <c r="CD58" s="1623"/>
      <c r="CE58" s="1382"/>
      <c r="CF58" s="1365"/>
      <c r="CG58" s="1576"/>
      <c r="CH58" s="564"/>
      <c r="CI58" s="1365"/>
      <c r="CJ58" s="1561"/>
      <c r="CK58" s="1658">
        <v>45468</v>
      </c>
    </row>
    <row r="59" spans="1:89" s="1391" customFormat="1" ht="20.100000000000001" customHeight="1">
      <c r="A59" s="2638">
        <v>45531</v>
      </c>
      <c r="B59" s="2686" t="s">
        <v>6730</v>
      </c>
      <c r="C59" s="2711" t="s">
        <v>8284</v>
      </c>
      <c r="D59" s="112" t="s">
        <v>31</v>
      </c>
      <c r="E59" s="112" t="s">
        <v>1566</v>
      </c>
      <c r="F59" s="578" t="s">
        <v>1561</v>
      </c>
      <c r="G59" s="1358"/>
      <c r="H59" s="1350">
        <v>1</v>
      </c>
      <c r="I59" s="1350"/>
      <c r="J59" s="1351">
        <v>275</v>
      </c>
      <c r="K59" s="1505" t="s">
        <v>6763</v>
      </c>
      <c r="L59" s="1358">
        <v>1</v>
      </c>
      <c r="M59" s="1350"/>
      <c r="N59" s="1350"/>
      <c r="O59" s="1350"/>
      <c r="P59" s="1351"/>
      <c r="Q59" s="1514">
        <f t="shared" ref="Q59" si="17">Q58+1</f>
        <v>49</v>
      </c>
      <c r="R59" s="1358"/>
      <c r="S59" s="1350"/>
      <c r="T59" s="1350"/>
      <c r="U59" s="1350"/>
      <c r="V59" s="1350"/>
      <c r="W59" s="1351"/>
      <c r="X59" s="1504">
        <v>7</v>
      </c>
      <c r="Y59" s="2732" t="s">
        <v>7983</v>
      </c>
      <c r="Z59" s="1526"/>
      <c r="AA59" s="1371"/>
      <c r="AB59" s="1372"/>
      <c r="AC59" s="1825"/>
      <c r="AD59" s="1526"/>
      <c r="AE59" s="1371"/>
      <c r="AF59" s="1350"/>
      <c r="AG59" s="1825"/>
      <c r="AH59" s="1364">
        <v>7</v>
      </c>
      <c r="AI59" s="3575" t="s">
        <v>8375</v>
      </c>
      <c r="AJ59" s="3631" t="s">
        <v>8376</v>
      </c>
      <c r="AK59" s="3575" t="s">
        <v>8377</v>
      </c>
      <c r="AL59" s="3616" t="s">
        <v>8378</v>
      </c>
      <c r="AM59" s="3468" t="s">
        <v>8379</v>
      </c>
      <c r="AN59" s="3468" t="s">
        <v>8379</v>
      </c>
      <c r="AO59" s="2668" t="s">
        <v>7094</v>
      </c>
      <c r="AP59" s="2668" t="s">
        <v>7094</v>
      </c>
      <c r="AQ59" s="2668" t="s">
        <v>7094</v>
      </c>
      <c r="AR59" s="2668" t="s">
        <v>7094</v>
      </c>
      <c r="AS59" s="2668" t="s">
        <v>8380</v>
      </c>
      <c r="AT59" s="1353"/>
      <c r="AU59" s="1561"/>
      <c r="AV59" s="1576" t="s">
        <v>8381</v>
      </c>
      <c r="AW59" s="2749" t="s">
        <v>7938</v>
      </c>
      <c r="AX59" s="3635" t="s">
        <v>7938</v>
      </c>
      <c r="AY59" s="1357" t="s">
        <v>6735</v>
      </c>
      <c r="AZ59" s="3585" t="s">
        <v>8232</v>
      </c>
      <c r="BA59" s="3507" t="s">
        <v>7413</v>
      </c>
      <c r="BB59" s="1941"/>
      <c r="BC59" s="1576" t="s">
        <v>5444</v>
      </c>
      <c r="BD59" s="3580" t="s">
        <v>8370</v>
      </c>
      <c r="BE59" s="3547" t="s">
        <v>8382</v>
      </c>
      <c r="BF59" s="1665" t="s">
        <v>6741</v>
      </c>
      <c r="BG59" s="3547" t="s">
        <v>8383</v>
      </c>
      <c r="BH59" s="3549" t="s">
        <v>8384</v>
      </c>
      <c r="BI59" s="3549" t="s">
        <v>8384</v>
      </c>
      <c r="BJ59" s="3549" t="s">
        <v>8384</v>
      </c>
      <c r="BK59" s="3549" t="s">
        <v>8384</v>
      </c>
      <c r="BL59" s="1922"/>
      <c r="BM59" s="1665"/>
      <c r="BN59" s="1353"/>
      <c r="BO59" s="1922"/>
      <c r="BP59" s="1665"/>
      <c r="BQ59" s="1353"/>
      <c r="BR59" s="2109">
        <v>2990</v>
      </c>
      <c r="BS59" s="2372">
        <v>350</v>
      </c>
      <c r="BT59" s="2364"/>
      <c r="BU59" s="2364">
        <v>2590</v>
      </c>
      <c r="BV59" s="2364"/>
      <c r="BW59" s="3715" t="s">
        <v>8385</v>
      </c>
      <c r="BX59" s="2094">
        <v>50</v>
      </c>
      <c r="BY59" s="2095">
        <f>SUM(BS59:BU59)-BX59</f>
        <v>2890</v>
      </c>
      <c r="BZ59" s="3825"/>
      <c r="CA59" s="3924"/>
      <c r="CB59" s="3926"/>
      <c r="CC59" s="1624"/>
      <c r="CD59" s="1623"/>
      <c r="CE59" s="1382"/>
      <c r="CF59" s="1365"/>
      <c r="CG59" s="1576"/>
      <c r="CH59" s="564"/>
      <c r="CI59" s="1365"/>
      <c r="CJ59" s="1561"/>
      <c r="CK59" s="1658">
        <v>45433</v>
      </c>
    </row>
    <row r="60" spans="1:89" s="1391" customFormat="1" ht="20.100000000000001" customHeight="1">
      <c r="A60" s="2638">
        <v>45537</v>
      </c>
      <c r="B60" s="2686" t="s">
        <v>6730</v>
      </c>
      <c r="C60" s="2711" t="s">
        <v>8284</v>
      </c>
      <c r="D60" s="2639" t="s">
        <v>31</v>
      </c>
      <c r="E60" s="2639" t="s">
        <v>31</v>
      </c>
      <c r="F60" s="2640" t="s">
        <v>1577</v>
      </c>
      <c r="G60" s="1358"/>
      <c r="H60" s="1350">
        <v>1</v>
      </c>
      <c r="I60" s="1350"/>
      <c r="J60" s="1351">
        <v>320</v>
      </c>
      <c r="K60" s="1505"/>
      <c r="L60" s="1358">
        <v>1</v>
      </c>
      <c r="M60" s="1350"/>
      <c r="N60" s="1350"/>
      <c r="O60" s="1350"/>
      <c r="P60" s="1351"/>
      <c r="Q60" s="1514">
        <f t="shared" ref="Q60:Q61" si="18">Q59+1</f>
        <v>50</v>
      </c>
      <c r="R60" s="1358"/>
      <c r="S60" s="1350"/>
      <c r="T60" s="1350"/>
      <c r="U60" s="1350"/>
      <c r="V60" s="1350"/>
      <c r="W60" s="1351"/>
      <c r="X60" s="1504">
        <v>4</v>
      </c>
      <c r="Y60" s="2732" t="s">
        <v>7983</v>
      </c>
      <c r="Z60" s="1526"/>
      <c r="AA60" s="1371"/>
      <c r="AB60" s="1372"/>
      <c r="AC60" s="1825"/>
      <c r="AD60" s="1526"/>
      <c r="AE60" s="1371"/>
      <c r="AF60" s="1350"/>
      <c r="AG60" s="1825"/>
      <c r="AH60" s="1364">
        <v>5</v>
      </c>
      <c r="AI60" s="3558" t="s">
        <v>8386</v>
      </c>
      <c r="AJ60" s="1378" t="s">
        <v>8387</v>
      </c>
      <c r="AK60" s="3566" t="s">
        <v>1578</v>
      </c>
      <c r="AL60" s="2666" t="s">
        <v>8388</v>
      </c>
      <c r="AM60" s="2795" t="s">
        <v>6755</v>
      </c>
      <c r="AN60" s="2795" t="s">
        <v>6755</v>
      </c>
      <c r="AO60" s="3468" t="s">
        <v>6757</v>
      </c>
      <c r="AP60" s="2668"/>
      <c r="AQ60" s="3468" t="s">
        <v>8379</v>
      </c>
      <c r="AR60" s="3468" t="s">
        <v>8379</v>
      </c>
      <c r="AS60" s="2668" t="s">
        <v>7094</v>
      </c>
      <c r="AT60" s="1353"/>
      <c r="AU60" s="1561"/>
      <c r="AV60" s="1576" t="s">
        <v>8132</v>
      </c>
      <c r="AW60" s="2749" t="s">
        <v>8289</v>
      </c>
      <c r="AX60" s="3635" t="s">
        <v>8389</v>
      </c>
      <c r="AY60" s="1357"/>
      <c r="AZ60" s="3570" t="s">
        <v>8328</v>
      </c>
      <c r="BA60" s="3507" t="s">
        <v>7413</v>
      </c>
      <c r="BB60" s="1586"/>
      <c r="BC60" s="1576" t="s">
        <v>8159</v>
      </c>
      <c r="BD60" s="3580" t="s">
        <v>8390</v>
      </c>
      <c r="BE60" s="3549" t="s">
        <v>8383</v>
      </c>
      <c r="BF60" s="1665" t="s">
        <v>6741</v>
      </c>
      <c r="BG60" s="3549" t="s">
        <v>7370</v>
      </c>
      <c r="BH60" s="3549" t="s">
        <v>8391</v>
      </c>
      <c r="BI60" s="3549" t="s">
        <v>8391</v>
      </c>
      <c r="BJ60" s="3549" t="s">
        <v>8391</v>
      </c>
      <c r="BK60" s="3549" t="s">
        <v>8391</v>
      </c>
      <c r="BL60" s="1922"/>
      <c r="BM60" s="1665"/>
      <c r="BN60" s="1353"/>
      <c r="BO60" s="1922"/>
      <c r="BP60" s="1665"/>
      <c r="BQ60" s="1353"/>
      <c r="BR60" s="2807">
        <v>3260</v>
      </c>
      <c r="BS60" s="2808">
        <v>400</v>
      </c>
      <c r="BT60" s="2809">
        <v>0</v>
      </c>
      <c r="BU60" s="2809">
        <v>2860</v>
      </c>
      <c r="BV60" s="2809"/>
      <c r="BW60" s="2404" t="s">
        <v>8267</v>
      </c>
      <c r="BX60" s="1063"/>
      <c r="BY60" s="3829">
        <f>SUM(BS60:BU60)-BX60</f>
        <v>3260</v>
      </c>
      <c r="BZ60" s="3826"/>
      <c r="CA60" s="3719"/>
      <c r="CB60" s="3806"/>
      <c r="CC60" s="1610"/>
      <c r="CD60" s="501"/>
      <c r="CE60" s="1369"/>
      <c r="CF60" s="1365"/>
      <c r="CG60" s="1576"/>
      <c r="CH60" s="564"/>
      <c r="CI60" s="1365"/>
      <c r="CJ60" s="1706"/>
      <c r="CK60" s="1658">
        <v>45343</v>
      </c>
    </row>
    <row r="61" spans="1:89" s="1391" customFormat="1" ht="20.100000000000001" customHeight="1">
      <c r="A61" s="2638">
        <v>45538</v>
      </c>
      <c r="B61" s="2686" t="s">
        <v>6730</v>
      </c>
      <c r="C61" s="2711" t="s">
        <v>7094</v>
      </c>
      <c r="D61" s="3667" t="s">
        <v>28</v>
      </c>
      <c r="E61" s="3667" t="s">
        <v>3914</v>
      </c>
      <c r="F61" s="3667" t="s">
        <v>3909</v>
      </c>
      <c r="G61" s="1358"/>
      <c r="H61" s="1350">
        <v>1</v>
      </c>
      <c r="I61" s="1350"/>
      <c r="J61" s="1351">
        <v>140</v>
      </c>
      <c r="K61" s="1505"/>
      <c r="L61" s="1358">
        <v>1</v>
      </c>
      <c r="M61" s="1350"/>
      <c r="N61" s="1350"/>
      <c r="O61" s="1350"/>
      <c r="P61" s="1351"/>
      <c r="Q61" s="1514">
        <f t="shared" si="18"/>
        <v>51</v>
      </c>
      <c r="R61" s="1358"/>
      <c r="S61" s="1350"/>
      <c r="T61" s="1350"/>
      <c r="U61" s="1350"/>
      <c r="V61" s="1350"/>
      <c r="W61" s="1351"/>
      <c r="X61" s="1504">
        <v>4</v>
      </c>
      <c r="Y61" s="2732" t="s">
        <v>7930</v>
      </c>
      <c r="Z61" s="1526"/>
      <c r="AA61" s="1371"/>
      <c r="AB61" s="1372"/>
      <c r="AC61" s="1825"/>
      <c r="AD61" s="1526"/>
      <c r="AE61" s="1371"/>
      <c r="AF61" s="1350"/>
      <c r="AG61" s="1825"/>
      <c r="AH61" s="1364">
        <v>4</v>
      </c>
      <c r="AI61" s="3726" t="s">
        <v>8392</v>
      </c>
      <c r="AJ61" s="3727" t="s">
        <v>8393</v>
      </c>
      <c r="AK61" s="3726" t="s">
        <v>8394</v>
      </c>
      <c r="AL61" s="2666" t="s">
        <v>8395</v>
      </c>
      <c r="AM61" s="2417" t="s">
        <v>8396</v>
      </c>
      <c r="AN61" s="3849" t="s">
        <v>7094</v>
      </c>
      <c r="AO61" s="3850" t="s">
        <v>7094</v>
      </c>
      <c r="AP61" s="3636" t="s">
        <v>8397</v>
      </c>
      <c r="AQ61" s="3468" t="s">
        <v>8380</v>
      </c>
      <c r="AR61" s="3468" t="s">
        <v>8380</v>
      </c>
      <c r="AS61" s="3468" t="s">
        <v>8380</v>
      </c>
      <c r="AT61" s="1353"/>
      <c r="AU61" s="3534" t="s">
        <v>8398</v>
      </c>
      <c r="AV61" s="3721" t="s">
        <v>8399</v>
      </c>
      <c r="AW61" s="3722" t="s">
        <v>8400</v>
      </c>
      <c r="AX61" s="4102" t="s">
        <v>8401</v>
      </c>
      <c r="AY61" s="1357"/>
      <c r="AZ61" s="3692" t="s">
        <v>8369</v>
      </c>
      <c r="BA61" s="3507" t="s">
        <v>7413</v>
      </c>
      <c r="BB61" s="1586"/>
      <c r="BC61" s="1576" t="s">
        <v>8159</v>
      </c>
      <c r="BD61" s="3580" t="s">
        <v>8390</v>
      </c>
      <c r="BE61" s="3549" t="s">
        <v>8402</v>
      </c>
      <c r="BF61" s="1665" t="s">
        <v>6741</v>
      </c>
      <c r="BG61" s="3549" t="s">
        <v>8402</v>
      </c>
      <c r="BH61" s="3636" t="s">
        <v>8403</v>
      </c>
      <c r="BI61" s="3636" t="s">
        <v>8403</v>
      </c>
      <c r="BJ61" s="3636" t="s">
        <v>8403</v>
      </c>
      <c r="BK61" s="3636" t="s">
        <v>8403</v>
      </c>
      <c r="BL61" s="1922"/>
      <c r="BM61" s="1665"/>
      <c r="BN61" s="1353"/>
      <c r="BO61" s="1922"/>
      <c r="BP61" s="1665"/>
      <c r="BQ61" s="1353"/>
      <c r="BR61" s="2807">
        <v>2440</v>
      </c>
      <c r="BS61" s="2808">
        <v>350</v>
      </c>
      <c r="BT61" s="2809"/>
      <c r="BU61" s="2809">
        <v>2040</v>
      </c>
      <c r="BV61" s="2809"/>
      <c r="BW61" s="2396"/>
      <c r="BX61" s="1063">
        <v>50</v>
      </c>
      <c r="BY61" s="2095">
        <f>SUM(BS61:BU61)-BX61</f>
        <v>2340</v>
      </c>
      <c r="BZ61" s="3464"/>
      <c r="CA61" s="3927"/>
      <c r="CB61" s="3927"/>
      <c r="CC61" s="1610"/>
      <c r="CD61" s="3719"/>
      <c r="CE61" s="3806"/>
      <c r="CF61" s="1365"/>
      <c r="CG61" s="1576"/>
      <c r="CH61" s="564"/>
      <c r="CI61" s="1365"/>
      <c r="CJ61" s="1706"/>
      <c r="CK61" s="1658">
        <v>45468</v>
      </c>
    </row>
    <row r="62" spans="1:89" s="1391" customFormat="1" ht="20.100000000000001" customHeight="1">
      <c r="A62" s="2638">
        <v>45545</v>
      </c>
      <c r="B62" s="2686" t="s">
        <v>6730</v>
      </c>
      <c r="C62" s="2711" t="s">
        <v>8284</v>
      </c>
      <c r="D62" s="2639" t="s">
        <v>31</v>
      </c>
      <c r="E62" s="2639" t="s">
        <v>1566</v>
      </c>
      <c r="F62" s="2640" t="s">
        <v>1529</v>
      </c>
      <c r="G62" s="1358"/>
      <c r="H62" s="1350">
        <v>1</v>
      </c>
      <c r="I62" s="1350"/>
      <c r="J62" s="1351">
        <v>45</v>
      </c>
      <c r="K62" s="1505" t="s">
        <v>6763</v>
      </c>
      <c r="L62" s="1358">
        <v>1</v>
      </c>
      <c r="M62" s="1350"/>
      <c r="N62" s="1350"/>
      <c r="O62" s="1350"/>
      <c r="P62" s="1351"/>
      <c r="Q62" s="1514">
        <f>Q61+1</f>
        <v>52</v>
      </c>
      <c r="R62" s="1358"/>
      <c r="S62" s="1350"/>
      <c r="T62" s="1350"/>
      <c r="U62" s="1350">
        <v>1</v>
      </c>
      <c r="V62" s="1350"/>
      <c r="W62" s="1351"/>
      <c r="X62" s="1504">
        <v>2</v>
      </c>
      <c r="Y62" s="2732" t="s">
        <v>7930</v>
      </c>
      <c r="Z62" s="1526">
        <v>0.37847222222222221</v>
      </c>
      <c r="AA62" s="1371">
        <v>0.48958333333333331</v>
      </c>
      <c r="AB62" s="1372"/>
      <c r="AC62" s="1825"/>
      <c r="AD62" s="1526">
        <v>0.36458333333333331</v>
      </c>
      <c r="AE62" s="1371">
        <v>0.49305555555555558</v>
      </c>
      <c r="AF62" s="1350"/>
      <c r="AG62" s="1825"/>
      <c r="AH62" s="1364">
        <v>2</v>
      </c>
      <c r="AI62" s="3575" t="s">
        <v>1535</v>
      </c>
      <c r="AJ62" s="862" t="s">
        <v>1536</v>
      </c>
      <c r="AK62" s="3575" t="s">
        <v>1537</v>
      </c>
      <c r="AL62" s="2666" t="s">
        <v>8404</v>
      </c>
      <c r="AM62" s="3468" t="s">
        <v>8177</v>
      </c>
      <c r="AN62" s="3468" t="s">
        <v>8177</v>
      </c>
      <c r="AO62" s="3468" t="s">
        <v>8379</v>
      </c>
      <c r="AP62" s="2668"/>
      <c r="AQ62" s="3468" t="s">
        <v>8379</v>
      </c>
      <c r="AR62" s="3468" t="s">
        <v>8379</v>
      </c>
      <c r="AS62" s="2668" t="s">
        <v>7094</v>
      </c>
      <c r="AT62" s="1353"/>
      <c r="AU62" s="1561" t="s">
        <v>8405</v>
      </c>
      <c r="AV62" s="1576" t="s">
        <v>8406</v>
      </c>
      <c r="AW62" s="2749" t="s">
        <v>8289</v>
      </c>
      <c r="AX62" s="3635" t="s">
        <v>8389</v>
      </c>
      <c r="AY62" s="1357"/>
      <c r="AZ62" s="3585" t="s">
        <v>8232</v>
      </c>
      <c r="BA62" s="3507" t="s">
        <v>7413</v>
      </c>
      <c r="BB62" s="1586"/>
      <c r="BC62" s="1576" t="s">
        <v>5444</v>
      </c>
      <c r="BD62" s="4103" t="s">
        <v>8407</v>
      </c>
      <c r="BE62" s="3549" t="s">
        <v>8384</v>
      </c>
      <c r="BF62" s="1665" t="s">
        <v>6741</v>
      </c>
      <c r="BG62" s="3636" t="s">
        <v>8408</v>
      </c>
      <c r="BH62" s="3636" t="s">
        <v>8408</v>
      </c>
      <c r="BI62" s="3636" t="s">
        <v>8408</v>
      </c>
      <c r="BJ62" s="3636" t="s">
        <v>8408</v>
      </c>
      <c r="BK62" s="3636" t="s">
        <v>8408</v>
      </c>
      <c r="BL62" s="1922"/>
      <c r="BM62" s="1665"/>
      <c r="BN62" s="1353"/>
      <c r="BO62" s="1922"/>
      <c r="BP62" s="1665"/>
      <c r="BQ62" s="1353"/>
      <c r="BR62" s="2807">
        <v>1380</v>
      </c>
      <c r="BS62" s="2808">
        <v>620</v>
      </c>
      <c r="BT62" s="2809"/>
      <c r="BU62" s="2809">
        <v>710</v>
      </c>
      <c r="BV62" s="2809"/>
      <c r="BW62" s="3634" t="s">
        <v>8409</v>
      </c>
      <c r="BX62" s="1063">
        <v>50</v>
      </c>
      <c r="BY62" s="2095">
        <f>SUM(BS62:BU62)-BX62</f>
        <v>1280</v>
      </c>
      <c r="BZ62" s="3826"/>
      <c r="CA62" s="3918"/>
      <c r="CB62" s="3471" t="s">
        <v>8410</v>
      </c>
      <c r="CC62" s="1610"/>
      <c r="CD62" s="501"/>
      <c r="CE62" s="1369"/>
      <c r="CF62" s="1365"/>
      <c r="CG62" s="1576"/>
      <c r="CH62" s="564"/>
      <c r="CI62" s="1365"/>
      <c r="CJ62" s="1706"/>
      <c r="CK62" s="1658">
        <v>45433</v>
      </c>
    </row>
    <row r="63" spans="1:89" s="1391" customFormat="1" ht="20.100000000000001" customHeight="1">
      <c r="A63" s="2638">
        <v>45553</v>
      </c>
      <c r="B63" s="2686" t="s">
        <v>6730</v>
      </c>
      <c r="C63" s="2711" t="s">
        <v>8411</v>
      </c>
      <c r="D63" s="4104" t="s">
        <v>48</v>
      </c>
      <c r="E63" s="4104" t="s">
        <v>4388</v>
      </c>
      <c r="F63" s="4104" t="s">
        <v>7365</v>
      </c>
      <c r="G63" s="1358"/>
      <c r="H63" s="1350">
        <v>1</v>
      </c>
      <c r="I63" s="1350"/>
      <c r="J63" s="1351">
        <v>280</v>
      </c>
      <c r="K63" s="1504"/>
      <c r="L63" s="1358"/>
      <c r="M63" s="1350"/>
      <c r="N63" s="1350">
        <v>1</v>
      </c>
      <c r="O63" s="1350"/>
      <c r="P63" s="1351"/>
      <c r="Q63" s="1514">
        <v>53</v>
      </c>
      <c r="R63" s="1358"/>
      <c r="S63" s="1350"/>
      <c r="T63" s="1350"/>
      <c r="U63" s="1350"/>
      <c r="V63" s="1350"/>
      <c r="W63" s="1351"/>
      <c r="X63" s="1504">
        <v>4</v>
      </c>
      <c r="Y63" s="4105" t="s">
        <v>8412</v>
      </c>
      <c r="Z63" s="1526"/>
      <c r="AA63" s="1371"/>
      <c r="AB63" s="1372"/>
      <c r="AC63" s="1825"/>
      <c r="AD63" s="1526"/>
      <c r="AE63" s="1371"/>
      <c r="AF63" s="1350"/>
      <c r="AG63" s="1825"/>
      <c r="AH63" s="1364">
        <v>4</v>
      </c>
      <c r="AI63" s="1352" t="s">
        <v>4420</v>
      </c>
      <c r="AJ63" s="3553" t="s">
        <v>4421</v>
      </c>
      <c r="AK63" s="1356"/>
      <c r="AL63" s="558">
        <v>2024</v>
      </c>
      <c r="AM63" s="4180" t="s">
        <v>8413</v>
      </c>
      <c r="AN63" s="4181" t="s">
        <v>8413</v>
      </c>
      <c r="AO63" s="3472" t="s">
        <v>8414</v>
      </c>
      <c r="AP63" s="4107" t="s">
        <v>8414</v>
      </c>
      <c r="AQ63" s="4107" t="s">
        <v>8414</v>
      </c>
      <c r="AR63" s="4107" t="s">
        <v>8414</v>
      </c>
      <c r="AS63" s="4107" t="s">
        <v>8414</v>
      </c>
      <c r="AT63" s="1353"/>
      <c r="AU63" s="3534" t="s">
        <v>8415</v>
      </c>
      <c r="AV63" s="4191" t="s">
        <v>8416</v>
      </c>
      <c r="AW63" s="3603"/>
      <c r="AX63" s="3604"/>
      <c r="AY63" s="1357"/>
      <c r="AZ63" s="4192" t="s">
        <v>8417</v>
      </c>
      <c r="BA63" s="3604"/>
      <c r="BB63" s="1354"/>
      <c r="BC63" s="1576"/>
      <c r="BD63" s="4108" t="s">
        <v>8418</v>
      </c>
      <c r="BE63" s="4108" t="s">
        <v>8414</v>
      </c>
      <c r="BF63" s="1665" t="s">
        <v>6741</v>
      </c>
      <c r="BG63" s="4108" t="s">
        <v>8419</v>
      </c>
      <c r="BH63" s="4108" t="s">
        <v>8420</v>
      </c>
      <c r="BI63" s="4108" t="s">
        <v>8420</v>
      </c>
      <c r="BJ63" s="4108" t="s">
        <v>8420</v>
      </c>
      <c r="BK63" s="4108" t="s">
        <v>8420</v>
      </c>
      <c r="BL63" s="1922"/>
      <c r="BM63" s="1665"/>
      <c r="BN63" s="1353"/>
      <c r="BO63" s="1922"/>
      <c r="BP63" s="1665"/>
      <c r="BQ63" s="1353"/>
      <c r="BR63" s="2393">
        <v>2990</v>
      </c>
      <c r="BS63" s="2392">
        <v>400</v>
      </c>
      <c r="BT63" s="1373"/>
      <c r="BU63" s="1373">
        <v>2590</v>
      </c>
      <c r="BV63" s="1373"/>
      <c r="BW63" s="4109" t="s">
        <v>8421</v>
      </c>
      <c r="BX63" s="2388"/>
      <c r="BY63" s="2095">
        <f t="shared" ref="BY63:BY64" si="19">SUM(BS63:BV63)-BX63</f>
        <v>2990</v>
      </c>
      <c r="BZ63" s="2390"/>
      <c r="CA63" s="1690"/>
      <c r="CB63" s="1691"/>
      <c r="CC63" s="1692"/>
      <c r="CD63" s="1690"/>
      <c r="CE63" s="1691"/>
      <c r="CF63" s="1365"/>
      <c r="CG63" s="1576"/>
      <c r="CH63" s="564"/>
      <c r="CI63" s="1365"/>
      <c r="CJ63" s="1561"/>
      <c r="CK63" s="1658">
        <v>45537</v>
      </c>
    </row>
    <row r="64" spans="1:89" s="1391" customFormat="1" ht="20.100000000000001" customHeight="1">
      <c r="A64" s="2651"/>
      <c r="B64" s="2693"/>
      <c r="C64" s="2712"/>
      <c r="D64" s="78"/>
      <c r="E64" s="78"/>
      <c r="F64" s="2652"/>
      <c r="G64" s="1345"/>
      <c r="H64" s="1346"/>
      <c r="I64" s="1346"/>
      <c r="J64" s="1496"/>
      <c r="K64" s="1506"/>
      <c r="L64" s="1345"/>
      <c r="M64" s="1346"/>
      <c r="N64" s="1346"/>
      <c r="O64" s="1346"/>
      <c r="P64" s="1366"/>
      <c r="Q64" s="1514"/>
      <c r="R64" s="1345"/>
      <c r="S64" s="1346"/>
      <c r="T64" s="1346"/>
      <c r="U64" s="1346"/>
      <c r="V64" s="1346"/>
      <c r="W64" s="1366"/>
      <c r="X64" s="1506"/>
      <c r="Y64" s="2734" t="s">
        <v>5417</v>
      </c>
      <c r="Z64" s="1527"/>
      <c r="AA64" s="1384"/>
      <c r="AB64" s="1385"/>
      <c r="AC64" s="1832"/>
      <c r="AD64" s="1527"/>
      <c r="AE64" s="1384"/>
      <c r="AF64" s="1346"/>
      <c r="AG64" s="1832"/>
      <c r="AH64" s="1361"/>
      <c r="AI64" s="1541"/>
      <c r="AJ64" s="1457"/>
      <c r="AK64" s="1542"/>
      <c r="AL64" s="1557"/>
      <c r="AM64" s="1924"/>
      <c r="AN64" s="1926"/>
      <c r="AO64" s="1926"/>
      <c r="AP64" s="1926"/>
      <c r="AQ64" s="1926"/>
      <c r="AR64" s="1926"/>
      <c r="AS64" s="1926"/>
      <c r="AT64" s="1347"/>
      <c r="AU64" s="1071"/>
      <c r="AV64" s="1934"/>
      <c r="AW64" s="2427"/>
      <c r="AX64" s="1348"/>
      <c r="AY64" s="1367"/>
      <c r="AZ64" s="1593"/>
      <c r="BA64" s="1440"/>
      <c r="BB64" s="1362"/>
      <c r="BC64" s="1593"/>
      <c r="BD64" s="1926"/>
      <c r="BE64" s="1926"/>
      <c r="BF64" s="1925"/>
      <c r="BG64" s="1926"/>
      <c r="BH64" s="1926"/>
      <c r="BI64" s="1926"/>
      <c r="BJ64" s="1926"/>
      <c r="BK64" s="1943"/>
      <c r="BL64" s="1924"/>
      <c r="BM64" s="1925"/>
      <c r="BN64" s="1347"/>
      <c r="BO64" s="1924"/>
      <c r="BP64" s="1925"/>
      <c r="BQ64" s="1347"/>
      <c r="BR64" s="2383"/>
      <c r="BS64" s="2378"/>
      <c r="BT64" s="1402"/>
      <c r="BU64" s="1402"/>
      <c r="BV64" s="1402"/>
      <c r="BW64" s="1945"/>
      <c r="BX64" s="2389"/>
      <c r="BY64" s="2095">
        <f t="shared" si="19"/>
        <v>0</v>
      </c>
      <c r="BZ64" s="2391"/>
      <c r="CA64" s="1613"/>
      <c r="CB64" s="1404"/>
      <c r="CC64" s="1614"/>
      <c r="CD64" s="1613"/>
      <c r="CE64" s="1404"/>
      <c r="CF64" s="1363"/>
      <c r="CG64" s="1593"/>
      <c r="CH64" s="1349"/>
      <c r="CI64" s="1363"/>
      <c r="CJ64" s="1071"/>
      <c r="CK64" s="1659"/>
    </row>
    <row r="65" spans="1:181" s="1387" customFormat="1" ht="20.100000000000001" customHeight="1">
      <c r="A65" s="1441" t="s">
        <v>7377</v>
      </c>
      <c r="B65" s="2696"/>
      <c r="C65" s="2720"/>
      <c r="D65" s="1442"/>
      <c r="E65" s="1442"/>
      <c r="F65" s="1487"/>
      <c r="G65" s="3913">
        <f>SUM(G46:G64)</f>
        <v>2</v>
      </c>
      <c r="H65" s="3913">
        <f t="shared" ref="H65:J65" si="20">SUM(H46:H64)</f>
        <v>16</v>
      </c>
      <c r="I65" s="1443">
        <f t="shared" si="20"/>
        <v>31</v>
      </c>
      <c r="J65" s="3912">
        <f t="shared" si="20"/>
        <v>2601</v>
      </c>
      <c r="K65" s="1509"/>
      <c r="L65" s="1497">
        <f t="shared" ref="L65" si="21">SUM(L46:L64)</f>
        <v>12</v>
      </c>
      <c r="M65" s="1443">
        <f t="shared" ref="M65" si="22">SUM(M46:M64)</f>
        <v>2</v>
      </c>
      <c r="N65" s="1443">
        <f t="shared" ref="N65" si="23">SUM(N46:N64)</f>
        <v>3</v>
      </c>
      <c r="O65" s="1443">
        <f t="shared" ref="O65" si="24">SUM(O46:O64)</f>
        <v>0</v>
      </c>
      <c r="P65" s="1498">
        <f t="shared" ref="P65" si="25">SUM(P46:P64)</f>
        <v>0</v>
      </c>
      <c r="Q65" s="1518">
        <f>COUNT(Q46:Q64)</f>
        <v>18</v>
      </c>
      <c r="R65" s="1497">
        <f t="shared" ref="R65" si="26">SUM(R46:R64)</f>
        <v>0</v>
      </c>
      <c r="S65" s="1443">
        <f t="shared" ref="S65" si="27">SUM(S46:S64)</f>
        <v>4</v>
      </c>
      <c r="T65" s="1443">
        <f t="shared" ref="T65" si="28">SUM(T46:T64)</f>
        <v>0</v>
      </c>
      <c r="U65" s="1443">
        <f t="shared" ref="U65" si="29">SUM(U46:U64)</f>
        <v>4</v>
      </c>
      <c r="V65" s="1443">
        <f t="shared" ref="V65" si="30">SUM(V46:V64)</f>
        <v>3</v>
      </c>
      <c r="W65" s="1498">
        <f t="shared" ref="W65" si="31">SUM(W46:W64)</f>
        <v>0</v>
      </c>
      <c r="X65" s="1523">
        <f>SUM(X46:X64)</f>
        <v>65</v>
      </c>
      <c r="Y65" s="2738" t="s">
        <v>5417</v>
      </c>
      <c r="Z65" s="1532"/>
      <c r="AA65" s="1445"/>
      <c r="AB65" s="1446"/>
      <c r="AC65" s="1533">
        <f>SUM(N82:N88)</f>
        <v>0</v>
      </c>
      <c r="AD65" s="1532"/>
      <c r="AE65" s="1445"/>
      <c r="AF65" s="1443"/>
      <c r="AG65" s="1533"/>
      <c r="AH65" s="1523">
        <f>SUM(AH46:AH64)</f>
        <v>67</v>
      </c>
      <c r="AI65" s="1547"/>
      <c r="AJ65" s="1447"/>
      <c r="AK65" s="1548"/>
      <c r="AL65" s="1523"/>
      <c r="AM65" s="1559"/>
      <c r="AN65" s="1448"/>
      <c r="AO65" s="1449"/>
      <c r="AP65" s="1449"/>
      <c r="AQ65" s="1449"/>
      <c r="AR65" s="1449"/>
      <c r="AS65" s="1449"/>
      <c r="AT65" s="1498"/>
      <c r="AU65" s="1564"/>
      <c r="AV65" s="1573"/>
      <c r="AW65" s="2428"/>
      <c r="AX65" s="1451"/>
      <c r="AY65" s="1574">
        <f>COUNTIF(AX47:AX88,"Y")</f>
        <v>0</v>
      </c>
      <c r="AZ65" s="1587"/>
      <c r="BA65" s="1450"/>
      <c r="BB65" s="1588">
        <f>COUNTIF(BA47:BA88,"Y")</f>
        <v>0</v>
      </c>
      <c r="BC65" s="1573"/>
      <c r="BD65" s="1444"/>
      <c r="BE65" s="1444"/>
      <c r="BF65" s="1444"/>
      <c r="BG65" s="1444"/>
      <c r="BH65" s="1452"/>
      <c r="BI65" s="1452"/>
      <c r="BJ65" s="1452"/>
      <c r="BK65" s="1588"/>
      <c r="BL65" s="1497">
        <f>SUM(BL46:BL64)</f>
        <v>915</v>
      </c>
      <c r="BM65" s="1443">
        <f>SUM(BM46:BM64)</f>
        <v>0</v>
      </c>
      <c r="BN65" s="1498">
        <f>SUM(BN46:BN64)</f>
        <v>0</v>
      </c>
      <c r="BO65" s="1497">
        <f>SUM(BO46:BO64)</f>
        <v>4</v>
      </c>
      <c r="BP65" s="1443">
        <f>SUM(BP46:BP64)</f>
        <v>1</v>
      </c>
      <c r="BQ65" s="1498">
        <f>SUM(BQ46:BQ64)</f>
        <v>0</v>
      </c>
      <c r="BR65" s="1603">
        <f>SUM(BR46:BR64)</f>
        <v>38790</v>
      </c>
      <c r="BS65" s="1453">
        <f>SUM(BS46:BS64)</f>
        <v>4830</v>
      </c>
      <c r="BT65" s="1453">
        <f>SUM(BT46:BT64)</f>
        <v>12510</v>
      </c>
      <c r="BU65" s="1453">
        <f>SUM(BU46:BU64)</f>
        <v>20440</v>
      </c>
      <c r="BV65" s="1453">
        <f>SUM(BV46:BV64)</f>
        <v>800</v>
      </c>
      <c r="BW65" s="1454">
        <f>SUM(BW46:BW64)</f>
        <v>0</v>
      </c>
      <c r="BX65" s="1453">
        <f>SUM(BX46:BX64)</f>
        <v>260</v>
      </c>
      <c r="BY65" s="1453">
        <f>SUM(BY46:BY64)</f>
        <v>38380</v>
      </c>
      <c r="BZ65" s="1604"/>
      <c r="CA65" s="1625"/>
      <c r="CB65" s="1455"/>
      <c r="CC65" s="1626"/>
      <c r="CD65" s="1625"/>
      <c r="CE65" s="1455"/>
      <c r="CF65" s="1640"/>
      <c r="CG65" s="1651"/>
      <c r="CH65" s="1456"/>
      <c r="CI65" s="1652"/>
      <c r="CJ65" s="1564"/>
      <c r="CK65" s="1662"/>
      <c r="CL65" s="1391"/>
      <c r="CM65" s="1391"/>
      <c r="CN65" s="1391"/>
      <c r="CO65" s="1391"/>
      <c r="CP65" s="1391"/>
      <c r="CQ65" s="1391"/>
      <c r="CR65" s="1391"/>
      <c r="CS65" s="1391"/>
      <c r="CT65" s="1391"/>
      <c r="CU65" s="1391"/>
      <c r="CV65" s="1391"/>
      <c r="CW65" s="1391"/>
      <c r="CX65" s="1391"/>
      <c r="CY65" s="1391"/>
      <c r="CZ65" s="1391"/>
      <c r="DA65" s="1391"/>
      <c r="DB65" s="1391"/>
      <c r="DC65" s="1391"/>
      <c r="DD65" s="1391"/>
      <c r="DE65" s="1391"/>
      <c r="DF65" s="1391"/>
      <c r="DG65" s="1391"/>
      <c r="DH65" s="1391"/>
      <c r="DI65" s="1391"/>
      <c r="DJ65" s="1391"/>
      <c r="DK65" s="1391"/>
      <c r="DL65" s="1391"/>
      <c r="DM65" s="1391"/>
      <c r="DN65" s="1391"/>
      <c r="DO65" s="1391"/>
      <c r="DP65" s="1391"/>
      <c r="DQ65" s="1391"/>
      <c r="DR65" s="1391"/>
      <c r="DS65" s="1391"/>
      <c r="DT65" s="1391"/>
      <c r="DU65" s="1391"/>
      <c r="DV65" s="1391"/>
      <c r="DW65" s="1391"/>
      <c r="DX65" s="1391"/>
      <c r="DY65" s="1391"/>
      <c r="DZ65" s="1391"/>
      <c r="EA65" s="1391"/>
      <c r="EB65" s="1391"/>
      <c r="EC65" s="1391"/>
      <c r="ED65" s="1391"/>
      <c r="EE65" s="1391"/>
      <c r="EF65" s="1391"/>
      <c r="EG65" s="1391"/>
      <c r="EH65" s="1391"/>
      <c r="EI65" s="1391"/>
      <c r="EJ65" s="1391"/>
      <c r="EK65" s="1391"/>
      <c r="EL65" s="1391"/>
      <c r="EM65" s="1391"/>
      <c r="EN65" s="1391"/>
      <c r="EO65" s="1391"/>
      <c r="EP65" s="1391"/>
      <c r="EQ65" s="1391"/>
      <c r="ER65" s="1391"/>
      <c r="ES65" s="1391"/>
      <c r="ET65" s="1391"/>
      <c r="EU65" s="1391"/>
      <c r="EV65" s="1391"/>
      <c r="EW65" s="1391"/>
      <c r="EX65" s="1391"/>
      <c r="EY65" s="1391"/>
      <c r="EZ65" s="1391"/>
      <c r="FA65" s="1391"/>
      <c r="FB65" s="1391"/>
      <c r="FC65" s="1391"/>
      <c r="FD65" s="1391"/>
      <c r="FE65" s="1391"/>
      <c r="FF65" s="1391"/>
      <c r="FG65" s="1391"/>
      <c r="FH65" s="1391"/>
      <c r="FI65" s="1391"/>
      <c r="FJ65" s="1391"/>
      <c r="FK65" s="1391"/>
      <c r="FL65" s="1391"/>
      <c r="FM65" s="1391"/>
      <c r="FN65" s="1391"/>
      <c r="FO65" s="1391"/>
      <c r="FP65" s="1391"/>
      <c r="FQ65" s="1391"/>
      <c r="FR65" s="1391"/>
      <c r="FS65" s="1391"/>
      <c r="FT65" s="1391"/>
      <c r="FU65" s="1391"/>
      <c r="FV65" s="1391"/>
      <c r="FW65" s="1391"/>
      <c r="FX65" s="1391"/>
      <c r="FY65" s="1391"/>
    </row>
    <row r="66" spans="1:181" s="1391" customFormat="1" ht="20.100000000000001" customHeight="1">
      <c r="A66" s="2653">
        <v>45573</v>
      </c>
      <c r="B66" s="2695" t="s">
        <v>6730</v>
      </c>
      <c r="C66" s="2719" t="s">
        <v>8411</v>
      </c>
      <c r="D66" s="2654" t="s">
        <v>13</v>
      </c>
      <c r="E66" s="2654" t="s">
        <v>13</v>
      </c>
      <c r="F66" s="4178" t="s">
        <v>267</v>
      </c>
      <c r="G66" s="4160">
        <v>1</v>
      </c>
      <c r="H66" s="3675"/>
      <c r="I66" s="3675">
        <v>48</v>
      </c>
      <c r="J66" s="4161"/>
      <c r="K66" s="2611"/>
      <c r="L66" s="2608"/>
      <c r="M66" s="2609"/>
      <c r="N66" s="2609">
        <v>1</v>
      </c>
      <c r="O66" s="2609"/>
      <c r="P66" s="2610"/>
      <c r="Q66" s="4162">
        <f>Q63+1</f>
        <v>54</v>
      </c>
      <c r="R66" s="2608"/>
      <c r="S66" s="2609"/>
      <c r="T66" s="2609"/>
      <c r="U66" s="2609"/>
      <c r="V66" s="2609"/>
      <c r="W66" s="2610"/>
      <c r="X66" s="2612">
        <v>2</v>
      </c>
      <c r="Y66" s="2737" t="s">
        <v>7930</v>
      </c>
      <c r="Z66" s="2613"/>
      <c r="AA66" s="2614"/>
      <c r="AB66" s="2615"/>
      <c r="AC66" s="4163"/>
      <c r="AD66" s="2613"/>
      <c r="AE66" s="2614"/>
      <c r="AF66" s="2609"/>
      <c r="AG66" s="4163"/>
      <c r="AH66" s="2612">
        <v>2</v>
      </c>
      <c r="AI66" s="4164" t="s">
        <v>272</v>
      </c>
      <c r="AJ66" s="3853" t="s">
        <v>273</v>
      </c>
      <c r="AK66" s="4166">
        <v>417890533</v>
      </c>
      <c r="AL66" s="2612"/>
      <c r="AM66" s="4181" t="s">
        <v>8413</v>
      </c>
      <c r="AN66" s="4106" t="s">
        <v>8413</v>
      </c>
      <c r="AO66" s="4193" t="s">
        <v>8411</v>
      </c>
      <c r="AP66" s="4193" t="s">
        <v>8411</v>
      </c>
      <c r="AQ66" s="4193" t="s">
        <v>8411</v>
      </c>
      <c r="AR66" s="4193" t="s">
        <v>8411</v>
      </c>
      <c r="AS66" s="4159" t="s">
        <v>8422</v>
      </c>
      <c r="AT66" s="2610"/>
      <c r="AU66" s="2616" t="s">
        <v>8423</v>
      </c>
      <c r="AV66" s="4173"/>
      <c r="AW66" s="4174"/>
      <c r="AX66" s="4175"/>
      <c r="AY66" s="2618"/>
      <c r="AZ66" s="4171"/>
      <c r="BA66" s="4172"/>
      <c r="BB66" s="2619"/>
      <c r="BC66" s="2617"/>
      <c r="BD66" s="2620" t="s">
        <v>7671</v>
      </c>
      <c r="BE66" s="2620" t="s">
        <v>8424</v>
      </c>
      <c r="BF66" s="2620" t="s">
        <v>7671</v>
      </c>
      <c r="BG66" s="2620" t="s">
        <v>8425</v>
      </c>
      <c r="BH66" s="4167" t="s">
        <v>8426</v>
      </c>
      <c r="BI66" s="4167" t="s">
        <v>8426</v>
      </c>
      <c r="BJ66" s="4167" t="s">
        <v>8426</v>
      </c>
      <c r="BK66" s="4167" t="s">
        <v>8426</v>
      </c>
      <c r="BL66" s="2608"/>
      <c r="BM66" s="2609"/>
      <c r="BN66" s="2610"/>
      <c r="BO66" s="2608"/>
      <c r="BP66" s="2609"/>
      <c r="BQ66" s="2610"/>
      <c r="BR66" s="4176">
        <v>1630</v>
      </c>
      <c r="BS66" s="4168">
        <v>1630</v>
      </c>
      <c r="BT66" s="4168"/>
      <c r="BU66" s="4168"/>
      <c r="BV66" s="4168"/>
      <c r="BW66" s="4177" t="s">
        <v>8427</v>
      </c>
      <c r="BX66" s="4168"/>
      <c r="BY66" s="4168"/>
      <c r="BZ66" s="4169"/>
      <c r="CA66" s="2622"/>
      <c r="CB66" s="2623"/>
      <c r="CC66" s="2624"/>
      <c r="CD66" s="2622"/>
      <c r="CE66" s="2623"/>
      <c r="CF66" s="2625"/>
      <c r="CG66" s="2626"/>
      <c r="CH66" s="2627"/>
      <c r="CI66" s="2628"/>
      <c r="CJ66" s="2616"/>
      <c r="CK66" s="4170">
        <v>45537</v>
      </c>
    </row>
    <row r="67" spans="1:181" s="1391" customFormat="1" ht="20.100000000000001" customHeight="1">
      <c r="A67" s="2653">
        <v>45582</v>
      </c>
      <c r="B67" s="2695" t="s">
        <v>6730</v>
      </c>
      <c r="C67" s="2719" t="s">
        <v>8428</v>
      </c>
      <c r="D67" s="4104" t="s">
        <v>1910</v>
      </c>
      <c r="E67" s="4104" t="s">
        <v>1917</v>
      </c>
      <c r="F67" s="4104" t="s">
        <v>1974</v>
      </c>
      <c r="G67" s="4160"/>
      <c r="H67" s="3675">
        <v>1</v>
      </c>
      <c r="I67" s="3675"/>
      <c r="J67" s="4161">
        <v>150</v>
      </c>
      <c r="K67" s="2611"/>
      <c r="L67" s="2608"/>
      <c r="M67" s="2609"/>
      <c r="N67" s="2609">
        <v>1</v>
      </c>
      <c r="O67" s="2609"/>
      <c r="P67" s="2610"/>
      <c r="Q67" s="4162">
        <f>Q66+1</f>
        <v>55</v>
      </c>
      <c r="R67" s="2608"/>
      <c r="S67" s="2609"/>
      <c r="T67" s="2609"/>
      <c r="U67" s="2609"/>
      <c r="V67" s="2609"/>
      <c r="W67" s="2610"/>
      <c r="X67" s="2612">
        <v>3</v>
      </c>
      <c r="Y67" s="2737" t="s">
        <v>7930</v>
      </c>
      <c r="Z67" s="2613"/>
      <c r="AA67" s="2614"/>
      <c r="AB67" s="2615"/>
      <c r="AC67" s="4163"/>
      <c r="AD67" s="2613"/>
      <c r="AE67" s="2614"/>
      <c r="AF67" s="2609"/>
      <c r="AG67" s="4163"/>
      <c r="AH67" s="2612">
        <v>3</v>
      </c>
      <c r="AI67" s="4164"/>
      <c r="AJ67" s="4165"/>
      <c r="AK67" s="4166"/>
      <c r="AL67" s="2612"/>
      <c r="AM67" s="4179" t="s">
        <v>8429</v>
      </c>
      <c r="AN67" s="4179" t="s">
        <v>8429</v>
      </c>
      <c r="AO67" s="4193" t="s">
        <v>8428</v>
      </c>
      <c r="AP67" s="4193" t="s">
        <v>8428</v>
      </c>
      <c r="AQ67" s="4193" t="s">
        <v>8428</v>
      </c>
      <c r="AR67" s="4193" t="s">
        <v>8428</v>
      </c>
      <c r="AS67" s="4159" t="s">
        <v>8430</v>
      </c>
      <c r="AT67" s="2610"/>
      <c r="AU67" s="2616"/>
      <c r="AV67" s="4173"/>
      <c r="AW67" s="4174"/>
      <c r="AX67" s="4175"/>
      <c r="AY67" s="2618"/>
      <c r="AZ67" s="4171"/>
      <c r="BA67" s="4172"/>
      <c r="BB67" s="2619"/>
      <c r="BC67" s="2617"/>
      <c r="BD67" s="2620" t="s">
        <v>7671</v>
      </c>
      <c r="BE67" s="2620" t="s">
        <v>8431</v>
      </c>
      <c r="BF67" s="2620" t="s">
        <v>6741</v>
      </c>
      <c r="BG67" s="2620" t="s">
        <v>8432</v>
      </c>
      <c r="BH67" s="4167" t="s">
        <v>8433</v>
      </c>
      <c r="BI67" s="4167" t="s">
        <v>8433</v>
      </c>
      <c r="BJ67" s="4167" t="s">
        <v>8433</v>
      </c>
      <c r="BK67" s="4167" t="s">
        <v>8433</v>
      </c>
      <c r="BL67" s="2608"/>
      <c r="BM67" s="2609"/>
      <c r="BN67" s="2610"/>
      <c r="BO67" s="2608"/>
      <c r="BP67" s="2609"/>
      <c r="BQ67" s="2610"/>
      <c r="BR67" s="4176">
        <v>1920</v>
      </c>
      <c r="BS67" s="4168">
        <v>1920</v>
      </c>
      <c r="BT67" s="4168"/>
      <c r="BU67" s="4168"/>
      <c r="BV67" s="4168"/>
      <c r="BW67" s="4177" t="s">
        <v>8427</v>
      </c>
      <c r="BX67" s="4168"/>
      <c r="BY67" s="4168"/>
      <c r="BZ67" s="4169"/>
      <c r="CA67" s="2622"/>
      <c r="CB67" s="2623"/>
      <c r="CC67" s="2624"/>
      <c r="CD67" s="2622"/>
      <c r="CE67" s="2623"/>
      <c r="CF67" s="2625"/>
      <c r="CG67" s="2626"/>
      <c r="CH67" s="2627"/>
      <c r="CI67" s="2628"/>
      <c r="CJ67" s="2616"/>
      <c r="CK67" s="4170">
        <v>45537</v>
      </c>
    </row>
    <row r="68" spans="1:181" s="1391" customFormat="1" ht="20.100000000000001" customHeight="1">
      <c r="A68" s="2653">
        <v>45586</v>
      </c>
      <c r="B68" s="2695" t="s">
        <v>6730</v>
      </c>
      <c r="C68" s="2719" t="s">
        <v>8284</v>
      </c>
      <c r="D68" s="3667" t="s">
        <v>36</v>
      </c>
      <c r="E68" s="3667" t="s">
        <v>4010</v>
      </c>
      <c r="F68" s="3739" t="s">
        <v>4059</v>
      </c>
      <c r="G68" s="3910"/>
      <c r="H68" s="3675">
        <v>1</v>
      </c>
      <c r="I68" s="3676"/>
      <c r="J68" s="2610">
        <v>92</v>
      </c>
      <c r="K68" s="3678"/>
      <c r="L68" s="3679"/>
      <c r="M68" s="3680">
        <v>1</v>
      </c>
      <c r="N68" s="3680"/>
      <c r="O68" s="3680"/>
      <c r="P68" s="3677"/>
      <c r="Q68" s="4158">
        <f>Q67+1</f>
        <v>56</v>
      </c>
      <c r="R68" s="3679"/>
      <c r="S68" s="3680"/>
      <c r="T68" s="3680"/>
      <c r="U68" s="3680"/>
      <c r="V68" s="3680"/>
      <c r="W68" s="3677"/>
      <c r="X68" s="2612">
        <v>3</v>
      </c>
      <c r="Y68" s="3741"/>
      <c r="Z68" s="3682"/>
      <c r="AA68" s="3683"/>
      <c r="AB68" s="3684"/>
      <c r="AC68" s="3788"/>
      <c r="AD68" s="3682"/>
      <c r="AE68" s="3683"/>
      <c r="AF68" s="3680"/>
      <c r="AG68" s="3788"/>
      <c r="AH68" s="3681">
        <v>3</v>
      </c>
      <c r="AI68" s="3742" t="s">
        <v>4064</v>
      </c>
      <c r="AJ68" s="3853" t="s">
        <v>4065</v>
      </c>
      <c r="AK68" s="3685" t="s">
        <v>8434</v>
      </c>
      <c r="AL68" s="3854" t="s">
        <v>8435</v>
      </c>
      <c r="AM68" s="3855" t="s">
        <v>8436</v>
      </c>
      <c r="AN68" s="4091" t="s">
        <v>7094</v>
      </c>
      <c r="AO68" s="4092" t="s">
        <v>7094</v>
      </c>
      <c r="AP68" s="3856"/>
      <c r="AQ68" s="4094" t="s">
        <v>7094</v>
      </c>
      <c r="AR68" s="4094" t="s">
        <v>7094</v>
      </c>
      <c r="AS68" s="4092" t="s">
        <v>8437</v>
      </c>
      <c r="AT68" s="3677"/>
      <c r="AU68" s="3686"/>
      <c r="AV68" s="3857" t="s">
        <v>8438</v>
      </c>
      <c r="AW68" s="3859" t="s">
        <v>8439</v>
      </c>
      <c r="AX68" s="3860" t="s">
        <v>8389</v>
      </c>
      <c r="AY68" s="3743"/>
      <c r="AZ68" s="3744" t="s">
        <v>8440</v>
      </c>
      <c r="BA68" s="3693" t="s">
        <v>7413</v>
      </c>
      <c r="BB68" s="3687"/>
      <c r="BC68" s="3745"/>
      <c r="BD68" s="3688" t="s">
        <v>8441</v>
      </c>
      <c r="BE68" s="3688" t="s">
        <v>8442</v>
      </c>
      <c r="BF68" s="1665" t="s">
        <v>6741</v>
      </c>
      <c r="BG68" s="3688" t="s">
        <v>8443</v>
      </c>
      <c r="BH68" s="3689" t="s">
        <v>8444</v>
      </c>
      <c r="BI68" s="3689" t="s">
        <v>8444</v>
      </c>
      <c r="BJ68" s="3689" t="s">
        <v>8444</v>
      </c>
      <c r="BK68" s="3689" t="s">
        <v>8444</v>
      </c>
      <c r="BL68" s="3679"/>
      <c r="BM68" s="3680"/>
      <c r="BN68" s="3677"/>
      <c r="BO68" s="3679">
        <v>1</v>
      </c>
      <c r="BP68" s="3680"/>
      <c r="BQ68" s="3677"/>
      <c r="BR68" s="3790">
        <v>1620</v>
      </c>
      <c r="BS68" s="3746">
        <v>400</v>
      </c>
      <c r="BT68" s="3746">
        <v>0</v>
      </c>
      <c r="BU68" s="3746">
        <v>1220</v>
      </c>
      <c r="BV68" s="3746">
        <v>0</v>
      </c>
      <c r="BW68" s="3792"/>
      <c r="BX68" s="3747"/>
      <c r="BY68" s="3831">
        <f>SUM(BS68:BU68)</f>
        <v>1620</v>
      </c>
      <c r="BZ68" s="3827"/>
      <c r="CA68" s="3814"/>
      <c r="CB68" s="3815"/>
      <c r="CC68" s="3750"/>
      <c r="CD68" s="3748"/>
      <c r="CE68" s="3749"/>
      <c r="CF68" s="3751"/>
      <c r="CG68" s="3752"/>
      <c r="CH68" s="3753"/>
      <c r="CI68" s="3690"/>
      <c r="CJ68" s="3686"/>
      <c r="CK68" s="3794">
        <v>45496</v>
      </c>
      <c r="CL68" s="1297"/>
      <c r="CM68" s="1297"/>
      <c r="CN68" s="1297"/>
      <c r="CO68" s="1297"/>
      <c r="CP68" s="1297"/>
      <c r="CQ68" s="1297"/>
      <c r="CR68" s="1297"/>
      <c r="CS68" s="1297"/>
      <c r="CT68" s="1297"/>
      <c r="CU68" s="1297"/>
      <c r="CV68" s="1297"/>
      <c r="CW68" s="1297"/>
      <c r="CX68" s="1297"/>
      <c r="CY68" s="1297"/>
      <c r="CZ68" s="1297"/>
      <c r="DA68" s="1297"/>
      <c r="DB68" s="1297"/>
      <c r="DC68" s="1297"/>
      <c r="DD68" s="1297"/>
      <c r="DE68" s="1297"/>
      <c r="DF68" s="1297"/>
      <c r="DG68" s="1297"/>
      <c r="DH68" s="1297"/>
      <c r="DI68" s="1297"/>
      <c r="DJ68" s="1297"/>
      <c r="DK68" s="1297"/>
      <c r="DL68" s="1297"/>
      <c r="DM68" s="1297"/>
      <c r="DN68" s="1297"/>
      <c r="DO68" s="1297"/>
      <c r="DP68" s="1297"/>
      <c r="DQ68" s="1297"/>
      <c r="DR68" s="1297"/>
      <c r="DS68" s="1297"/>
      <c r="DT68" s="1297"/>
      <c r="DU68" s="1297"/>
      <c r="DV68" s="1297"/>
      <c r="DW68" s="1297"/>
      <c r="DX68" s="1297"/>
      <c r="DY68" s="1297"/>
      <c r="DZ68" s="1297"/>
      <c r="EA68" s="1297"/>
      <c r="EB68" s="1297"/>
      <c r="EC68" s="1297"/>
      <c r="ED68" s="1297"/>
      <c r="EE68" s="1297"/>
      <c r="EF68" s="1297"/>
      <c r="EG68" s="1297"/>
      <c r="EH68" s="1297"/>
      <c r="EI68" s="1297"/>
      <c r="EJ68" s="1297"/>
      <c r="EK68" s="1297"/>
      <c r="EL68" s="1297"/>
      <c r="EM68" s="1297"/>
      <c r="EN68" s="1297"/>
      <c r="EO68" s="1297"/>
      <c r="EP68" s="1297"/>
      <c r="EQ68" s="1297"/>
      <c r="ER68" s="1297"/>
      <c r="ES68" s="1297"/>
      <c r="ET68" s="1297"/>
      <c r="EU68" s="1297"/>
      <c r="EV68" s="1297"/>
      <c r="EW68" s="1297"/>
      <c r="EX68" s="1297"/>
      <c r="EY68" s="1297"/>
      <c r="EZ68" s="1297"/>
      <c r="FA68" s="1297"/>
      <c r="FB68" s="1297"/>
      <c r="FC68" s="1297"/>
      <c r="FD68" s="1297"/>
      <c r="FE68" s="1297"/>
      <c r="FF68" s="1297"/>
      <c r="FG68" s="1297"/>
      <c r="FH68" s="1297"/>
      <c r="FI68" s="1297"/>
      <c r="FJ68" s="1297"/>
      <c r="FK68" s="1297"/>
      <c r="FL68" s="1297"/>
      <c r="FM68" s="1297"/>
      <c r="FN68" s="1297"/>
      <c r="FO68" s="1297"/>
      <c r="FP68" s="1297"/>
      <c r="FQ68" s="1297"/>
      <c r="FR68" s="1297"/>
      <c r="FS68" s="1297"/>
      <c r="FT68" s="1297"/>
      <c r="FU68" s="1297"/>
      <c r="FV68" s="1297"/>
      <c r="FW68" s="1297"/>
      <c r="FX68" s="1297"/>
      <c r="FY68" s="1297"/>
    </row>
    <row r="69" spans="1:181" s="1391" customFormat="1" ht="20.100000000000001" customHeight="1">
      <c r="A69" s="2653">
        <v>45587</v>
      </c>
      <c r="B69" s="2695" t="s">
        <v>6730</v>
      </c>
      <c r="C69" s="2719" t="s">
        <v>8411</v>
      </c>
      <c r="D69" s="3667" t="s">
        <v>47</v>
      </c>
      <c r="E69" s="3667" t="s">
        <v>2464</v>
      </c>
      <c r="F69" s="3739" t="s">
        <v>2559</v>
      </c>
      <c r="G69" s="3679"/>
      <c r="H69" s="3675">
        <v>1</v>
      </c>
      <c r="I69" s="3676"/>
      <c r="J69" s="2610">
        <v>188</v>
      </c>
      <c r="K69" s="3678" t="s">
        <v>6763</v>
      </c>
      <c r="L69" s="3679"/>
      <c r="M69" s="3680"/>
      <c r="N69" s="3680">
        <v>1</v>
      </c>
      <c r="O69" s="3680"/>
      <c r="P69" s="3677"/>
      <c r="Q69" s="3704">
        <f>Q68+1</f>
        <v>57</v>
      </c>
      <c r="R69" s="3679"/>
      <c r="S69" s="3680"/>
      <c r="T69" s="3680"/>
      <c r="U69" s="3680"/>
      <c r="V69" s="3680"/>
      <c r="W69" s="3677"/>
      <c r="X69" s="2612">
        <v>5</v>
      </c>
      <c r="Y69" s="3741" t="s">
        <v>7930</v>
      </c>
      <c r="Z69" s="2613">
        <v>0.36666666666666664</v>
      </c>
      <c r="AA69" s="2614">
        <v>0.44444444444444442</v>
      </c>
      <c r="AB69" s="2615"/>
      <c r="AC69" s="2798"/>
      <c r="AD69" s="3682"/>
      <c r="AE69" s="3683"/>
      <c r="AF69" s="3680"/>
      <c r="AG69" s="3788"/>
      <c r="AH69" s="3681">
        <v>6</v>
      </c>
      <c r="AI69" s="3742"/>
      <c r="AJ69" s="3853"/>
      <c r="AK69" s="3685"/>
      <c r="AL69" s="3854"/>
      <c r="AM69" s="4101" t="s">
        <v>8445</v>
      </c>
      <c r="AN69" s="4091"/>
      <c r="AO69" s="4092"/>
      <c r="AP69" s="4092"/>
      <c r="AQ69" s="4094"/>
      <c r="AR69" s="4094"/>
      <c r="AS69" s="4092"/>
      <c r="AT69" s="3677"/>
      <c r="AU69" s="3686"/>
      <c r="AV69" s="3857"/>
      <c r="AW69" s="3859"/>
      <c r="AX69" s="3860"/>
      <c r="AY69" s="3743"/>
      <c r="AZ69" s="3744"/>
      <c r="BA69" s="3693"/>
      <c r="BB69" s="3687"/>
      <c r="BC69" s="3745"/>
      <c r="BD69" s="3688"/>
      <c r="BE69" s="3688"/>
      <c r="BF69" s="1925" t="s">
        <v>6741</v>
      </c>
      <c r="BG69" s="3688"/>
      <c r="BH69" s="3689"/>
      <c r="BI69" s="3689"/>
      <c r="BJ69" s="3689"/>
      <c r="BK69" s="3689"/>
      <c r="BL69" s="3679"/>
      <c r="BM69" s="3680"/>
      <c r="BN69" s="3677"/>
      <c r="BO69" s="3679"/>
      <c r="BP69" s="3680"/>
      <c r="BQ69" s="3677"/>
      <c r="BR69" s="3790">
        <v>2440</v>
      </c>
      <c r="BS69" s="3746">
        <v>0</v>
      </c>
      <c r="BT69" s="3746">
        <v>2440</v>
      </c>
      <c r="BU69" s="3746">
        <v>0</v>
      </c>
      <c r="BV69" s="3746">
        <v>0</v>
      </c>
      <c r="BW69" s="4100" t="s">
        <v>7857</v>
      </c>
      <c r="BX69" s="3747">
        <v>0</v>
      </c>
      <c r="BY69" s="3831">
        <v>2440</v>
      </c>
      <c r="BZ69" s="3827"/>
      <c r="CA69" s="3814"/>
      <c r="CB69" s="3815"/>
      <c r="CC69" s="3750"/>
      <c r="CD69" s="3748"/>
      <c r="CE69" s="3749"/>
      <c r="CF69" s="3751"/>
      <c r="CG69" s="3752"/>
      <c r="CH69" s="3753"/>
      <c r="CI69" s="3690"/>
      <c r="CJ69" s="3686"/>
      <c r="CK69" s="3794">
        <v>45532</v>
      </c>
      <c r="CL69" s="1297"/>
      <c r="CM69" s="1297"/>
      <c r="CN69" s="1297"/>
      <c r="CO69" s="1297"/>
      <c r="CP69" s="1297"/>
      <c r="CQ69" s="1297"/>
      <c r="CR69" s="1297"/>
      <c r="CS69" s="1297"/>
      <c r="CT69" s="1297"/>
      <c r="CU69" s="1297"/>
      <c r="CV69" s="1297"/>
      <c r="CW69" s="1297"/>
      <c r="CX69" s="1297"/>
      <c r="CY69" s="1297"/>
      <c r="CZ69" s="1297"/>
      <c r="DA69" s="1297"/>
      <c r="DB69" s="1297"/>
      <c r="DC69" s="1297"/>
      <c r="DD69" s="1297"/>
      <c r="DE69" s="1297"/>
      <c r="DF69" s="1297"/>
      <c r="DG69" s="1297"/>
      <c r="DH69" s="1297"/>
      <c r="DI69" s="1297"/>
      <c r="DJ69" s="1297"/>
      <c r="DK69" s="1297"/>
      <c r="DL69" s="1297"/>
      <c r="DM69" s="1297"/>
      <c r="DN69" s="1297"/>
      <c r="DO69" s="1297"/>
      <c r="DP69" s="1297"/>
      <c r="DQ69" s="1297"/>
      <c r="DR69" s="1297"/>
      <c r="DS69" s="1297"/>
      <c r="DT69" s="1297"/>
      <c r="DU69" s="1297"/>
      <c r="DV69" s="1297"/>
      <c r="DW69" s="1297"/>
      <c r="DX69" s="1297"/>
      <c r="DY69" s="1297"/>
      <c r="DZ69" s="1297"/>
      <c r="EA69" s="1297"/>
      <c r="EB69" s="1297"/>
      <c r="EC69" s="1297"/>
      <c r="ED69" s="1297"/>
      <c r="EE69" s="1297"/>
      <c r="EF69" s="1297"/>
      <c r="EG69" s="1297"/>
      <c r="EH69" s="1297"/>
      <c r="EI69" s="1297"/>
      <c r="EJ69" s="1297"/>
      <c r="EK69" s="1297"/>
      <c r="EL69" s="1297"/>
      <c r="EM69" s="1297"/>
      <c r="EN69" s="1297"/>
      <c r="EO69" s="1297"/>
      <c r="EP69" s="1297"/>
      <c r="EQ69" s="1297"/>
      <c r="ER69" s="1297"/>
      <c r="ES69" s="1297"/>
      <c r="ET69" s="1297"/>
      <c r="EU69" s="1297"/>
      <c r="EV69" s="1297"/>
      <c r="EW69" s="1297"/>
      <c r="EX69" s="1297"/>
      <c r="EY69" s="1297"/>
      <c r="EZ69" s="1297"/>
      <c r="FA69" s="1297"/>
      <c r="FB69" s="1297"/>
      <c r="FC69" s="1297"/>
      <c r="FD69" s="1297"/>
      <c r="FE69" s="1297"/>
      <c r="FF69" s="1297"/>
      <c r="FG69" s="1297"/>
      <c r="FH69" s="1297"/>
      <c r="FI69" s="1297"/>
      <c r="FJ69" s="1297"/>
      <c r="FK69" s="1297"/>
      <c r="FL69" s="1297"/>
      <c r="FM69" s="1297"/>
      <c r="FN69" s="1297"/>
      <c r="FO69" s="1297"/>
      <c r="FP69" s="1297"/>
      <c r="FQ69" s="1297"/>
      <c r="FR69" s="1297"/>
      <c r="FS69" s="1297"/>
      <c r="FT69" s="1297"/>
      <c r="FU69" s="1297"/>
      <c r="FV69" s="1297"/>
      <c r="FW69" s="1297"/>
      <c r="FX69" s="1297"/>
      <c r="FY69" s="1297"/>
    </row>
    <row r="70" spans="1:181" s="1391" customFormat="1" ht="20.100000000000001" customHeight="1">
      <c r="A70" s="3861">
        <v>45596</v>
      </c>
      <c r="B70" s="3862" t="s">
        <v>6730</v>
      </c>
      <c r="C70" s="3863" t="s">
        <v>7094</v>
      </c>
      <c r="D70" s="3864" t="s">
        <v>2114</v>
      </c>
      <c r="E70" s="3864" t="s">
        <v>2095</v>
      </c>
      <c r="F70" s="611" t="s">
        <v>2090</v>
      </c>
      <c r="G70" s="3868">
        <v>1</v>
      </c>
      <c r="H70" s="3865"/>
      <c r="I70" s="539">
        <v>155</v>
      </c>
      <c r="J70" s="3866"/>
      <c r="K70" s="3867"/>
      <c r="L70" s="3868"/>
      <c r="M70" s="3869"/>
      <c r="N70" s="3869">
        <v>1</v>
      </c>
      <c r="O70" s="3869"/>
      <c r="P70" s="3870"/>
      <c r="Q70" s="3704">
        <f>Q69+1</f>
        <v>58</v>
      </c>
      <c r="R70" s="3868"/>
      <c r="S70" s="3869"/>
      <c r="T70" s="3869"/>
      <c r="U70" s="3869"/>
      <c r="V70" s="3869"/>
      <c r="W70" s="3870"/>
      <c r="X70" s="3871">
        <v>4</v>
      </c>
      <c r="Y70" s="3872"/>
      <c r="Z70" s="3873"/>
      <c r="AA70" s="3874"/>
      <c r="AB70" s="3875"/>
      <c r="AC70" s="3876"/>
      <c r="AD70" s="3873"/>
      <c r="AE70" s="3874"/>
      <c r="AF70" s="3869"/>
      <c r="AG70" s="3876"/>
      <c r="AH70" s="3877">
        <v>4</v>
      </c>
      <c r="AI70" s="3878"/>
      <c r="AJ70" s="3879"/>
      <c r="AK70" s="3880"/>
      <c r="AL70" s="3881"/>
      <c r="AM70" s="3882" t="s">
        <v>7094</v>
      </c>
      <c r="AN70" s="4093" t="s">
        <v>7094</v>
      </c>
      <c r="AO70" s="4094" t="s">
        <v>7094</v>
      </c>
      <c r="AP70" s="4094" t="s">
        <v>7094</v>
      </c>
      <c r="AQ70" s="4094" t="s">
        <v>7094</v>
      </c>
      <c r="AR70" s="4094" t="s">
        <v>7094</v>
      </c>
      <c r="AS70" s="4094" t="s">
        <v>7415</v>
      </c>
      <c r="AT70" s="3870"/>
      <c r="AU70" s="3883"/>
      <c r="AV70" s="3884"/>
      <c r="AW70" s="3885"/>
      <c r="AX70" s="3886"/>
      <c r="AY70" s="3887"/>
      <c r="AZ70" s="3888" t="s">
        <v>8446</v>
      </c>
      <c r="BA70" s="3889" t="s">
        <v>7413</v>
      </c>
      <c r="BB70" s="3890"/>
      <c r="BC70" s="3891"/>
      <c r="BD70" s="3688" t="s">
        <v>7671</v>
      </c>
      <c r="BE70" s="3892" t="s">
        <v>7457</v>
      </c>
      <c r="BF70" s="3892" t="s">
        <v>7671</v>
      </c>
      <c r="BG70" s="3892" t="s">
        <v>7385</v>
      </c>
      <c r="BH70" s="3893" t="s">
        <v>8447</v>
      </c>
      <c r="BI70" s="3893" t="s">
        <v>8447</v>
      </c>
      <c r="BJ70" s="3893" t="s">
        <v>8447</v>
      </c>
      <c r="BK70" s="3893" t="s">
        <v>8447</v>
      </c>
      <c r="BL70" s="3868"/>
      <c r="BM70" s="3869"/>
      <c r="BN70" s="3870"/>
      <c r="BO70" s="3868"/>
      <c r="BP70" s="3869"/>
      <c r="BQ70" s="3870"/>
      <c r="BR70" s="3894">
        <v>3010</v>
      </c>
      <c r="BS70" s="3895">
        <v>3010</v>
      </c>
      <c r="BT70" s="3895"/>
      <c r="BU70" s="3895"/>
      <c r="BV70" s="3895"/>
      <c r="BW70" s="3896" t="s">
        <v>8448</v>
      </c>
      <c r="BX70" s="3897"/>
      <c r="BY70" s="3898"/>
      <c r="BZ70" s="3899"/>
      <c r="CA70" s="3900"/>
      <c r="CB70" s="3901"/>
      <c r="CC70" s="3902"/>
      <c r="CD70" s="3903"/>
      <c r="CE70" s="3904"/>
      <c r="CF70" s="3905"/>
      <c r="CG70" s="3906"/>
      <c r="CH70" s="3907"/>
      <c r="CI70" s="3908"/>
      <c r="CJ70" s="3883"/>
      <c r="CK70" s="3909">
        <v>45510</v>
      </c>
      <c r="CL70" s="1297"/>
      <c r="CM70" s="1297"/>
      <c r="CN70" s="1297"/>
      <c r="CO70" s="1297"/>
      <c r="CP70" s="1297"/>
      <c r="CQ70" s="1297"/>
      <c r="CR70" s="1297"/>
      <c r="CS70" s="1297"/>
      <c r="CT70" s="1297"/>
      <c r="CU70" s="1297"/>
      <c r="CV70" s="1297"/>
      <c r="CW70" s="1297"/>
      <c r="CX70" s="1297"/>
      <c r="CY70" s="1297"/>
      <c r="CZ70" s="1297"/>
      <c r="DA70" s="1297"/>
      <c r="DB70" s="1297"/>
      <c r="DC70" s="1297"/>
      <c r="DD70" s="1297"/>
      <c r="DE70" s="1297"/>
      <c r="DF70" s="1297"/>
      <c r="DG70" s="1297"/>
      <c r="DH70" s="1297"/>
      <c r="DI70" s="1297"/>
      <c r="DJ70" s="1297"/>
      <c r="DK70" s="1297"/>
      <c r="DL70" s="1297"/>
      <c r="DM70" s="1297"/>
      <c r="DN70" s="1297"/>
      <c r="DO70" s="1297"/>
      <c r="DP70" s="1297"/>
      <c r="DQ70" s="1297"/>
      <c r="DR70" s="1297"/>
      <c r="DS70" s="1297"/>
      <c r="DT70" s="1297"/>
      <c r="DU70" s="1297"/>
      <c r="DV70" s="1297"/>
      <c r="DW70" s="1297"/>
      <c r="DX70" s="1297"/>
      <c r="DY70" s="1297"/>
      <c r="DZ70" s="1297"/>
      <c r="EA70" s="1297"/>
      <c r="EB70" s="1297"/>
      <c r="EC70" s="1297"/>
      <c r="ED70" s="1297"/>
      <c r="EE70" s="1297"/>
      <c r="EF70" s="1297"/>
      <c r="EG70" s="1297"/>
      <c r="EH70" s="1297"/>
      <c r="EI70" s="1297"/>
      <c r="EJ70" s="1297"/>
      <c r="EK70" s="1297"/>
      <c r="EL70" s="1297"/>
      <c r="EM70" s="1297"/>
      <c r="EN70" s="1297"/>
      <c r="EO70" s="1297"/>
      <c r="EP70" s="1297"/>
      <c r="EQ70" s="1297"/>
      <c r="ER70" s="1297"/>
      <c r="ES70" s="1297"/>
      <c r="ET70" s="1297"/>
      <c r="EU70" s="1297"/>
      <c r="EV70" s="1297"/>
      <c r="EW70" s="1297"/>
      <c r="EX70" s="1297"/>
      <c r="EY70" s="1297"/>
      <c r="EZ70" s="1297"/>
      <c r="FA70" s="1297"/>
      <c r="FB70" s="1297"/>
      <c r="FC70" s="1297"/>
      <c r="FD70" s="1297"/>
      <c r="FE70" s="1297"/>
      <c r="FF70" s="1297"/>
      <c r="FG70" s="1297"/>
      <c r="FH70" s="1297"/>
      <c r="FI70" s="1297"/>
      <c r="FJ70" s="1297"/>
      <c r="FK70" s="1297"/>
      <c r="FL70" s="1297"/>
      <c r="FM70" s="1297"/>
      <c r="FN70" s="1297"/>
      <c r="FO70" s="1297"/>
      <c r="FP70" s="1297"/>
      <c r="FQ70" s="1297"/>
      <c r="FR70" s="1297"/>
      <c r="FS70" s="1297"/>
      <c r="FT70" s="1297"/>
      <c r="FU70" s="1297"/>
      <c r="FV70" s="1297"/>
      <c r="FW70" s="1297"/>
      <c r="FX70" s="1297"/>
      <c r="FY70" s="1297"/>
    </row>
    <row r="71" spans="1:181" s="1297" customFormat="1" ht="20.100000000000001" customHeight="1">
      <c r="A71" s="2761">
        <v>45604</v>
      </c>
      <c r="B71" s="2762" t="s">
        <v>6730</v>
      </c>
      <c r="C71" s="2763" t="s">
        <v>7094</v>
      </c>
      <c r="D71" s="124" t="s">
        <v>59</v>
      </c>
      <c r="E71" s="124" t="s">
        <v>5063</v>
      </c>
      <c r="F71" s="771" t="s">
        <v>5009</v>
      </c>
      <c r="G71" s="3758"/>
      <c r="H71" s="3755">
        <v>1</v>
      </c>
      <c r="I71" s="3756"/>
      <c r="J71" s="2767">
        <v>110</v>
      </c>
      <c r="K71" s="3757" t="s">
        <v>6839</v>
      </c>
      <c r="L71" s="3758"/>
      <c r="M71" s="3759">
        <v>1</v>
      </c>
      <c r="N71" s="3759"/>
      <c r="O71" s="3759"/>
      <c r="P71" s="3760"/>
      <c r="Q71" s="3704">
        <f>Q70+1</f>
        <v>59</v>
      </c>
      <c r="R71" s="3758"/>
      <c r="S71" s="3759"/>
      <c r="T71" s="3759"/>
      <c r="U71" s="3759"/>
      <c r="V71" s="3759"/>
      <c r="W71" s="3760"/>
      <c r="X71" s="2769">
        <v>3</v>
      </c>
      <c r="Y71" s="3761"/>
      <c r="Z71" s="3762"/>
      <c r="AA71" s="3763"/>
      <c r="AB71" s="3764"/>
      <c r="AC71" s="3789"/>
      <c r="AD71" s="3762"/>
      <c r="AE71" s="3763"/>
      <c r="AF71" s="3759"/>
      <c r="AG71" s="3789"/>
      <c r="AH71" s="3765">
        <v>3</v>
      </c>
      <c r="AI71" s="3766"/>
      <c r="AJ71" s="3767"/>
      <c r="AK71" s="3768"/>
      <c r="AL71" s="3769" t="s">
        <v>8449</v>
      </c>
      <c r="AM71" s="3852" t="s">
        <v>7094</v>
      </c>
      <c r="AN71" s="4095" t="s">
        <v>7094</v>
      </c>
      <c r="AO71" s="4096" t="s">
        <v>7094</v>
      </c>
      <c r="AP71" s="4094" t="s">
        <v>7094</v>
      </c>
      <c r="AQ71" s="4094" t="s">
        <v>7094</v>
      </c>
      <c r="AR71" s="4094" t="s">
        <v>7094</v>
      </c>
      <c r="AS71" s="4096" t="s">
        <v>8450</v>
      </c>
      <c r="AT71" s="3760"/>
      <c r="AU71" s="3770"/>
      <c r="AV71" s="3771"/>
      <c r="AW71" s="3772"/>
      <c r="AX71" s="3773"/>
      <c r="AY71" s="3774"/>
      <c r="AZ71" s="3928" t="s">
        <v>8369</v>
      </c>
      <c r="BA71" s="3775" t="s">
        <v>7413</v>
      </c>
      <c r="BB71" s="3776"/>
      <c r="BC71" s="3777"/>
      <c r="BD71" s="3688" t="s">
        <v>7671</v>
      </c>
      <c r="BE71" s="3778" t="s">
        <v>7589</v>
      </c>
      <c r="BF71" s="1665" t="s">
        <v>6741</v>
      </c>
      <c r="BG71" s="3778" t="s">
        <v>8447</v>
      </c>
      <c r="BH71" s="3779" t="s">
        <v>7592</v>
      </c>
      <c r="BI71" s="3779" t="s">
        <v>7592</v>
      </c>
      <c r="BJ71" s="3779" t="s">
        <v>7592</v>
      </c>
      <c r="BK71" s="3779" t="s">
        <v>7592</v>
      </c>
      <c r="BL71" s="3758"/>
      <c r="BM71" s="3759"/>
      <c r="BN71" s="3760"/>
      <c r="BO71" s="3758"/>
      <c r="BP71" s="3759"/>
      <c r="BQ71" s="3760"/>
      <c r="BR71" s="3791">
        <v>2010</v>
      </c>
      <c r="BS71" s="1785">
        <v>400</v>
      </c>
      <c r="BT71" s="1785"/>
      <c r="BU71" s="1785">
        <v>1610</v>
      </c>
      <c r="BV71" s="1785"/>
      <c r="BW71" s="3793"/>
      <c r="BX71" s="3780"/>
      <c r="BY71" s="3832">
        <f>SUM(BS71:BU71)</f>
        <v>2010</v>
      </c>
      <c r="BZ71" s="3828"/>
      <c r="CA71" s="3816"/>
      <c r="CB71" s="3817"/>
      <c r="CC71" s="3783"/>
      <c r="CD71" s="3781"/>
      <c r="CE71" s="3782"/>
      <c r="CF71" s="3784"/>
      <c r="CG71" s="3785"/>
      <c r="CH71" s="3786"/>
      <c r="CI71" s="3787"/>
      <c r="CJ71" s="3770"/>
      <c r="CK71" s="3795">
        <v>45468</v>
      </c>
    </row>
    <row r="72" spans="1:181" s="1297" customFormat="1" ht="20.100000000000001" customHeight="1">
      <c r="A72" s="4110">
        <v>45611</v>
      </c>
      <c r="B72" s="4111" t="s">
        <v>6730</v>
      </c>
      <c r="C72" s="4112" t="s">
        <v>8411</v>
      </c>
      <c r="D72" s="828" t="s">
        <v>44</v>
      </c>
      <c r="E72" s="828" t="s">
        <v>4220</v>
      </c>
      <c r="F72" s="828" t="s">
        <v>8451</v>
      </c>
      <c r="G72" s="4113"/>
      <c r="H72" s="4114">
        <v>1</v>
      </c>
      <c r="I72" s="4115"/>
      <c r="J72" s="4116">
        <v>15</v>
      </c>
      <c r="K72" s="4117"/>
      <c r="L72" s="4113"/>
      <c r="M72" s="4118">
        <v>1</v>
      </c>
      <c r="N72" s="4118"/>
      <c r="O72" s="4118"/>
      <c r="P72" s="4119"/>
      <c r="Q72" s="3704">
        <f>Q71+1</f>
        <v>60</v>
      </c>
      <c r="R72" s="4113"/>
      <c r="S72" s="4118"/>
      <c r="T72" s="4118"/>
      <c r="U72" s="4118"/>
      <c r="V72" s="4118"/>
      <c r="W72" s="4119"/>
      <c r="X72" s="4120">
        <v>1</v>
      </c>
      <c r="Y72" s="4185" t="s">
        <v>7930</v>
      </c>
      <c r="Z72" s="4121"/>
      <c r="AA72" s="4122"/>
      <c r="AB72" s="4123"/>
      <c r="AC72" s="4124"/>
      <c r="AD72" s="4121"/>
      <c r="AE72" s="4122"/>
      <c r="AF72" s="4118"/>
      <c r="AG72" s="4124"/>
      <c r="AH72" s="4125">
        <v>1</v>
      </c>
      <c r="AI72" s="4126"/>
      <c r="AJ72" s="4186"/>
      <c r="AK72" s="4127"/>
      <c r="AL72" s="4128"/>
      <c r="AM72" s="4187" t="s">
        <v>8452</v>
      </c>
      <c r="AN72" s="4187" t="s">
        <v>8452</v>
      </c>
      <c r="AO72" s="4129" t="s">
        <v>8411</v>
      </c>
      <c r="AP72" s="4130" t="s">
        <v>8411</v>
      </c>
      <c r="AQ72" s="4130" t="s">
        <v>8411</v>
      </c>
      <c r="AR72" s="4130" t="s">
        <v>8411</v>
      </c>
      <c r="AS72" s="4129" t="s">
        <v>8453</v>
      </c>
      <c r="AT72" s="4119"/>
      <c r="AU72" s="4131"/>
      <c r="AV72" s="4132"/>
      <c r="AW72" s="4133"/>
      <c r="AX72" s="4134"/>
      <c r="AY72" s="4135"/>
      <c r="AZ72" s="4156"/>
      <c r="BA72" s="4157"/>
      <c r="BB72" s="4136"/>
      <c r="BC72" s="4137"/>
      <c r="BD72" s="3688" t="s">
        <v>7671</v>
      </c>
      <c r="BE72" s="4138" t="s">
        <v>8454</v>
      </c>
      <c r="BF72" s="1665" t="s">
        <v>6741</v>
      </c>
      <c r="BG72" s="4138" t="s">
        <v>8455</v>
      </c>
      <c r="BH72" s="4139" t="s">
        <v>8456</v>
      </c>
      <c r="BI72" s="4139" t="s">
        <v>8456</v>
      </c>
      <c r="BJ72" s="4139" t="s">
        <v>8456</v>
      </c>
      <c r="BK72" s="4139" t="s">
        <v>8456</v>
      </c>
      <c r="BL72" s="4113"/>
      <c r="BM72" s="4118"/>
      <c r="BN72" s="4119"/>
      <c r="BO72" s="4113"/>
      <c r="BP72" s="4118"/>
      <c r="BQ72" s="4119"/>
      <c r="BR72" s="4140">
        <v>1140</v>
      </c>
      <c r="BS72" s="4141">
        <v>910</v>
      </c>
      <c r="BT72" s="4141"/>
      <c r="BU72" s="4141"/>
      <c r="BV72" s="4141"/>
      <c r="BW72" s="4188" t="s">
        <v>8457</v>
      </c>
      <c r="BX72" s="4143"/>
      <c r="BY72" s="4144"/>
      <c r="BZ72" s="4145"/>
      <c r="CA72" s="4146"/>
      <c r="CB72" s="4147"/>
      <c r="CC72" s="4148"/>
      <c r="CD72" s="4149"/>
      <c r="CE72" s="3782"/>
      <c r="CF72" s="4150"/>
      <c r="CG72" s="4151"/>
      <c r="CH72" s="4152"/>
      <c r="CI72" s="4153"/>
      <c r="CJ72" s="4131"/>
      <c r="CK72" s="4154">
        <v>45544</v>
      </c>
    </row>
    <row r="73" spans="1:181" s="1297" customFormat="1" ht="20.100000000000001" customHeight="1">
      <c r="A73" s="4110">
        <v>45617</v>
      </c>
      <c r="B73" s="4111" t="s">
        <v>6730</v>
      </c>
      <c r="C73" s="4112" t="s">
        <v>8411</v>
      </c>
      <c r="D73" s="4104" t="s">
        <v>48</v>
      </c>
      <c r="E73" s="4104" t="s">
        <v>3227</v>
      </c>
      <c r="F73" s="4104" t="s">
        <v>4389</v>
      </c>
      <c r="G73" s="4113"/>
      <c r="H73" s="4114">
        <v>1</v>
      </c>
      <c r="I73" s="4115"/>
      <c r="J73" s="4116">
        <v>350</v>
      </c>
      <c r="K73" s="4117"/>
      <c r="L73" s="4113">
        <v>1</v>
      </c>
      <c r="M73" s="4118"/>
      <c r="N73" s="4118"/>
      <c r="O73" s="4118"/>
      <c r="P73" s="4119"/>
      <c r="Q73" s="3704">
        <f>Q72+1</f>
        <v>61</v>
      </c>
      <c r="R73" s="4113"/>
      <c r="S73" s="4118"/>
      <c r="T73" s="4118"/>
      <c r="U73" s="4118"/>
      <c r="V73" s="4118"/>
      <c r="W73" s="4119"/>
      <c r="X73" s="4120">
        <v>5</v>
      </c>
      <c r="Y73" s="4155" t="s">
        <v>8412</v>
      </c>
      <c r="Z73" s="4121"/>
      <c r="AA73" s="4122"/>
      <c r="AB73" s="4123"/>
      <c r="AC73" s="4124"/>
      <c r="AD73" s="4121"/>
      <c r="AE73" s="4122"/>
      <c r="AF73" s="4118"/>
      <c r="AG73" s="4124"/>
      <c r="AH73" s="4125">
        <v>5</v>
      </c>
      <c r="AI73" s="4126" t="s">
        <v>4394</v>
      </c>
      <c r="AJ73" s="4182" t="s">
        <v>4395</v>
      </c>
      <c r="AK73" s="4127">
        <v>413449748</v>
      </c>
      <c r="AL73" s="4128"/>
      <c r="AM73" s="4181" t="s">
        <v>8413</v>
      </c>
      <c r="AN73" s="4106" t="s">
        <v>8413</v>
      </c>
      <c r="AO73" s="4129" t="s">
        <v>8411</v>
      </c>
      <c r="AP73" s="4130" t="s">
        <v>8411</v>
      </c>
      <c r="AQ73" s="4130" t="s">
        <v>8411</v>
      </c>
      <c r="AR73" s="4130" t="s">
        <v>8411</v>
      </c>
      <c r="AS73" s="4129" t="s">
        <v>8458</v>
      </c>
      <c r="AT73" s="4119"/>
      <c r="AU73" s="4131"/>
      <c r="AV73" s="4132"/>
      <c r="AW73" s="4133"/>
      <c r="AX73" s="4134"/>
      <c r="AY73" s="4135"/>
      <c r="AZ73" s="4156"/>
      <c r="BA73" s="4157"/>
      <c r="BB73" s="4136"/>
      <c r="BC73" s="4137"/>
      <c r="BD73" s="3688" t="s">
        <v>7671</v>
      </c>
      <c r="BE73" s="4138" t="s">
        <v>8455</v>
      </c>
      <c r="BF73" s="1665" t="s">
        <v>6741</v>
      </c>
      <c r="BG73" s="4138" t="s">
        <v>8459</v>
      </c>
      <c r="BH73" s="4139" t="s">
        <v>8460</v>
      </c>
      <c r="BI73" s="4139" t="s">
        <v>8460</v>
      </c>
      <c r="BJ73" s="4139" t="s">
        <v>8460</v>
      </c>
      <c r="BK73" s="4139" t="s">
        <v>8460</v>
      </c>
      <c r="BL73" s="4113"/>
      <c r="BM73" s="4118"/>
      <c r="BN73" s="4119"/>
      <c r="BO73" s="4113"/>
      <c r="BP73" s="4118"/>
      <c r="BQ73" s="4119"/>
      <c r="BR73" s="4140">
        <v>3890</v>
      </c>
      <c r="BS73" s="4141">
        <v>1630</v>
      </c>
      <c r="BT73" s="4141"/>
      <c r="BU73" s="4141">
        <v>1630</v>
      </c>
      <c r="BV73" s="4141"/>
      <c r="BW73" s="4142" t="s">
        <v>8421</v>
      </c>
      <c r="BX73" s="4143"/>
      <c r="BY73" s="4144"/>
      <c r="BZ73" s="4145"/>
      <c r="CA73" s="4146"/>
      <c r="CB73" s="4147"/>
      <c r="CC73" s="4148"/>
      <c r="CD73" s="4149"/>
      <c r="CE73" s="3782"/>
      <c r="CF73" s="4150"/>
      <c r="CG73" s="4151"/>
      <c r="CH73" s="4152"/>
      <c r="CI73" s="4153"/>
      <c r="CJ73" s="4131"/>
      <c r="CK73" s="4154">
        <v>45537</v>
      </c>
    </row>
    <row r="74" spans="1:181" s="1391" customFormat="1" ht="20.100000000000001" customHeight="1">
      <c r="A74" s="2641">
        <v>45621</v>
      </c>
      <c r="B74" s="2691" t="s">
        <v>6730</v>
      </c>
      <c r="C74" s="2717" t="s">
        <v>8348</v>
      </c>
      <c r="D74" s="2642" t="s">
        <v>47</v>
      </c>
      <c r="E74" s="2642" t="s">
        <v>2504</v>
      </c>
      <c r="F74" s="2656" t="s">
        <v>7596</v>
      </c>
      <c r="G74" s="1490"/>
      <c r="H74" s="1393">
        <v>1</v>
      </c>
      <c r="I74" s="1393"/>
      <c r="J74" s="1491">
        <v>140</v>
      </c>
      <c r="K74" s="1503"/>
      <c r="L74" s="1490"/>
      <c r="M74" s="1393">
        <v>1</v>
      </c>
      <c r="N74" s="1393"/>
      <c r="O74" s="1393"/>
      <c r="P74" s="1491"/>
      <c r="Q74" s="3704">
        <f>Q73+1</f>
        <v>62</v>
      </c>
      <c r="R74" s="1490"/>
      <c r="S74" s="1393">
        <v>1</v>
      </c>
      <c r="T74" s="1393"/>
      <c r="U74" s="1393">
        <v>1</v>
      </c>
      <c r="V74" s="1393"/>
      <c r="W74" s="1491"/>
      <c r="X74" s="1503">
        <v>4</v>
      </c>
      <c r="Y74" s="2732" t="s">
        <v>7930</v>
      </c>
      <c r="Z74" s="1525">
        <v>0.375</v>
      </c>
      <c r="AA74" s="1394">
        <v>0.50694444444444442</v>
      </c>
      <c r="AB74" s="1395" t="s">
        <v>8461</v>
      </c>
      <c r="AC74" s="1834">
        <v>3.17</v>
      </c>
      <c r="AD74" s="1525">
        <v>0.3611111111111111</v>
      </c>
      <c r="AE74" s="1394">
        <v>0.51041666666666663</v>
      </c>
      <c r="AF74" s="1393">
        <v>0</v>
      </c>
      <c r="AG74" s="1834">
        <v>3.5830000000000002</v>
      </c>
      <c r="AH74" s="1538">
        <v>4</v>
      </c>
      <c r="AI74" s="1539" t="s">
        <v>2505</v>
      </c>
      <c r="AJ74" s="816" t="s">
        <v>2506</v>
      </c>
      <c r="AK74" s="1549">
        <v>458012851</v>
      </c>
      <c r="AL74" s="2676" t="s">
        <v>8462</v>
      </c>
      <c r="AM74" s="3754" t="s">
        <v>7829</v>
      </c>
      <c r="AN74" s="3754" t="s">
        <v>7829</v>
      </c>
      <c r="AO74" s="3968" t="s">
        <v>8216</v>
      </c>
      <c r="AP74" s="3969" t="s">
        <v>8216</v>
      </c>
      <c r="AQ74" s="3969" t="s">
        <v>8216</v>
      </c>
      <c r="AR74" s="3969" t="s">
        <v>8216</v>
      </c>
      <c r="AS74" s="1930" t="s">
        <v>8463</v>
      </c>
      <c r="AT74" s="1368"/>
      <c r="AU74" s="1560"/>
      <c r="AV74" s="1575" t="s">
        <v>8039</v>
      </c>
      <c r="AW74" s="2749" t="s">
        <v>5815</v>
      </c>
      <c r="AX74" s="2750" t="s">
        <v>8040</v>
      </c>
      <c r="AY74" s="2441"/>
      <c r="AZ74" s="2751" t="s">
        <v>8318</v>
      </c>
      <c r="BA74" s="3694" t="s">
        <v>7413</v>
      </c>
      <c r="BB74" s="1572"/>
      <c r="BC74" s="1575"/>
      <c r="BD74" s="3688" t="s">
        <v>7671</v>
      </c>
      <c r="BE74" s="4097" t="s">
        <v>8459</v>
      </c>
      <c r="BF74" s="1665" t="s">
        <v>6741</v>
      </c>
      <c r="BG74" s="4097" t="s">
        <v>8456</v>
      </c>
      <c r="BH74" s="4097" t="s">
        <v>8464</v>
      </c>
      <c r="BI74" s="4097" t="s">
        <v>8464</v>
      </c>
      <c r="BJ74" s="4097" t="s">
        <v>8464</v>
      </c>
      <c r="BK74" s="4097" t="s">
        <v>8464</v>
      </c>
      <c r="BL74" s="1927"/>
      <c r="BM74" s="1928"/>
      <c r="BN74" s="1368"/>
      <c r="BO74" s="1927"/>
      <c r="BP74" s="1928"/>
      <c r="BQ74" s="1368"/>
      <c r="BR74" s="1601">
        <v>2180</v>
      </c>
      <c r="BS74" s="1398">
        <v>260</v>
      </c>
      <c r="BT74" s="1398">
        <v>1920</v>
      </c>
      <c r="BU74" s="1398">
        <v>0</v>
      </c>
      <c r="BV74" s="1398"/>
      <c r="BW74" s="2407" t="s">
        <v>8465</v>
      </c>
      <c r="BX74" s="1399"/>
      <c r="BY74" s="3833">
        <f>SUM(BS74+BT74)</f>
        <v>2180</v>
      </c>
      <c r="BZ74" s="3822"/>
      <c r="CA74" s="1627" t="s">
        <v>8466</v>
      </c>
      <c r="CB74" s="3967" t="s">
        <v>8467</v>
      </c>
      <c r="CC74" s="1628"/>
      <c r="CD74" s="1627" t="s">
        <v>8045</v>
      </c>
      <c r="CE74" s="3818" t="s">
        <v>6761</v>
      </c>
      <c r="CF74" s="1633"/>
      <c r="CG74" s="1575"/>
      <c r="CH74" s="1396"/>
      <c r="CI74" s="1633"/>
      <c r="CJ74" s="1707"/>
      <c r="CK74" s="1657">
        <v>45247</v>
      </c>
    </row>
    <row r="75" spans="1:181" s="1391" customFormat="1" ht="27.75" customHeight="1">
      <c r="A75" s="2638">
        <v>45622</v>
      </c>
      <c r="B75" s="2686" t="s">
        <v>6730</v>
      </c>
      <c r="C75" s="2711" t="s">
        <v>8348</v>
      </c>
      <c r="D75" s="112" t="s">
        <v>47</v>
      </c>
      <c r="E75" s="112" t="s">
        <v>2604</v>
      </c>
      <c r="F75" s="823" t="s">
        <v>2641</v>
      </c>
      <c r="G75" s="1358" t="s">
        <v>5417</v>
      </c>
      <c r="H75" s="1350">
        <v>1</v>
      </c>
      <c r="I75" s="1350" t="s">
        <v>5417</v>
      </c>
      <c r="J75" s="1351">
        <v>170</v>
      </c>
      <c r="K75" s="1504"/>
      <c r="L75" s="1358">
        <v>1</v>
      </c>
      <c r="M75" s="1350"/>
      <c r="N75" s="1350"/>
      <c r="O75" s="1350"/>
      <c r="P75" s="1351"/>
      <c r="Q75" s="3704">
        <f t="shared" ref="Q74:Q75" si="32">Q74+1</f>
        <v>63</v>
      </c>
      <c r="R75" s="1358"/>
      <c r="S75" s="1350"/>
      <c r="T75" s="1350"/>
      <c r="U75" s="1350"/>
      <c r="V75" s="1350"/>
      <c r="W75" s="1351"/>
      <c r="X75" s="1504">
        <v>5</v>
      </c>
      <c r="Y75" s="2732" t="s">
        <v>7983</v>
      </c>
      <c r="Z75" s="1526"/>
      <c r="AA75" s="1371"/>
      <c r="AB75" s="1372"/>
      <c r="AC75" s="1825"/>
      <c r="AD75" s="1526"/>
      <c r="AE75" s="1371"/>
      <c r="AF75" s="1350"/>
      <c r="AG75" s="1825"/>
      <c r="AH75" s="1364">
        <v>5</v>
      </c>
      <c r="AI75" s="1704" t="s">
        <v>8468</v>
      </c>
      <c r="AJ75" s="3553" t="s">
        <v>2647</v>
      </c>
      <c r="AK75" s="1360">
        <v>402464894</v>
      </c>
      <c r="AL75" s="2666" t="s">
        <v>8469</v>
      </c>
      <c r="AM75" s="2244" t="s">
        <v>8216</v>
      </c>
      <c r="AN75" s="2244" t="s">
        <v>8216</v>
      </c>
      <c r="AO75" s="1666" t="s">
        <v>8470</v>
      </c>
      <c r="AP75" s="1666" t="s">
        <v>8470</v>
      </c>
      <c r="AQ75" s="1666" t="s">
        <v>8470</v>
      </c>
      <c r="AR75" s="1666" t="s">
        <v>8470</v>
      </c>
      <c r="AS75" s="1930" t="s">
        <v>8471</v>
      </c>
      <c r="AT75" s="1353"/>
      <c r="AU75" s="1561" t="s">
        <v>7857</v>
      </c>
      <c r="AV75" s="1576" t="s">
        <v>8039</v>
      </c>
      <c r="AW75" s="2444" t="s">
        <v>5815</v>
      </c>
      <c r="AX75" s="2445" t="s">
        <v>8040</v>
      </c>
      <c r="AY75" s="1357"/>
      <c r="AZ75" s="2421" t="s">
        <v>8318</v>
      </c>
      <c r="BA75" s="3507" t="s">
        <v>7413</v>
      </c>
      <c r="BB75" s="1354"/>
      <c r="BC75" s="1576"/>
      <c r="BD75" s="3688" t="s">
        <v>7671</v>
      </c>
      <c r="BE75" s="4098" t="s">
        <v>8472</v>
      </c>
      <c r="BF75" s="1665" t="s">
        <v>6741</v>
      </c>
      <c r="BG75" s="4098" t="s">
        <v>8473</v>
      </c>
      <c r="BH75" s="4098" t="s">
        <v>8474</v>
      </c>
      <c r="BI75" s="4098" t="s">
        <v>8474</v>
      </c>
      <c r="BJ75" s="4098" t="s">
        <v>8474</v>
      </c>
      <c r="BK75" s="4098" t="s">
        <v>8474</v>
      </c>
      <c r="BL75" s="1922"/>
      <c r="BM75" s="1665"/>
      <c r="BN75" s="1353"/>
      <c r="BO75" s="1922"/>
      <c r="BP75" s="1665">
        <v>1</v>
      </c>
      <c r="BQ75" s="1353"/>
      <c r="BR75" s="1595">
        <v>2440</v>
      </c>
      <c r="BS75" s="1373">
        <v>0</v>
      </c>
      <c r="BT75" s="1373">
        <v>2440</v>
      </c>
      <c r="BU75" s="1373"/>
      <c r="BV75" s="1373"/>
      <c r="BW75" s="2408" t="s">
        <v>7857</v>
      </c>
      <c r="BX75" s="1374"/>
      <c r="BY75" s="3834">
        <f>SUM(BS75+BT75)</f>
        <v>2440</v>
      </c>
      <c r="BZ75" s="3819"/>
      <c r="CA75" s="1623"/>
      <c r="CB75" s="1382"/>
      <c r="CC75" s="1624"/>
      <c r="CD75" s="1623"/>
      <c r="CE75" s="1382" t="s">
        <v>6761</v>
      </c>
      <c r="CF75" s="1365"/>
      <c r="CG75" s="1576"/>
      <c r="CH75" s="564"/>
      <c r="CI75" s="1365"/>
      <c r="CJ75" s="1699"/>
      <c r="CK75" s="1658">
        <v>45244</v>
      </c>
    </row>
    <row r="76" spans="1:181" s="1391" customFormat="1" ht="20.100000000000001" customHeight="1">
      <c r="A76" s="2638">
        <v>45623</v>
      </c>
      <c r="B76" s="2686" t="s">
        <v>6730</v>
      </c>
      <c r="C76" s="2711" t="s">
        <v>7094</v>
      </c>
      <c r="D76" s="2639" t="s">
        <v>20</v>
      </c>
      <c r="E76" s="2639" t="s">
        <v>3326</v>
      </c>
      <c r="F76" s="2640" t="s">
        <v>3399</v>
      </c>
      <c r="G76" s="1358"/>
      <c r="H76" s="1350">
        <v>1</v>
      </c>
      <c r="I76" s="1350"/>
      <c r="J76" s="1351">
        <v>76</v>
      </c>
      <c r="K76" s="1505" t="s">
        <v>6763</v>
      </c>
      <c r="L76" s="1358"/>
      <c r="M76" s="1350">
        <v>1</v>
      </c>
      <c r="N76" s="1350"/>
      <c r="O76" s="1350"/>
      <c r="P76" s="1351"/>
      <c r="Q76" s="3704">
        <f>Q75+1</f>
        <v>64</v>
      </c>
      <c r="R76" s="1358"/>
      <c r="S76" s="1350"/>
      <c r="T76" s="1350"/>
      <c r="U76" s="1350"/>
      <c r="V76" s="1350"/>
      <c r="W76" s="1351"/>
      <c r="X76" s="1504">
        <v>2</v>
      </c>
      <c r="Y76" s="2732" t="s">
        <v>5417</v>
      </c>
      <c r="Z76" s="1526"/>
      <c r="AA76" s="1371"/>
      <c r="AB76" s="1372"/>
      <c r="AC76" s="1825"/>
      <c r="AD76" s="1526"/>
      <c r="AE76" s="1371"/>
      <c r="AF76" s="1350"/>
      <c r="AG76" s="1825"/>
      <c r="AH76" s="1364">
        <v>2</v>
      </c>
      <c r="AI76" s="1550"/>
      <c r="AJ76" s="1381"/>
      <c r="AK76" s="1686"/>
      <c r="AL76" s="558">
        <v>2024</v>
      </c>
      <c r="AM76" s="3846" t="s">
        <v>7094</v>
      </c>
      <c r="AN76" s="3580" t="s">
        <v>6851</v>
      </c>
      <c r="AO76" s="1665" t="s">
        <v>8475</v>
      </c>
      <c r="AP76" s="1665" t="s">
        <v>8475</v>
      </c>
      <c r="AQ76" s="1665" t="s">
        <v>8475</v>
      </c>
      <c r="AR76" s="1665" t="s">
        <v>8475</v>
      </c>
      <c r="AS76" s="1930" t="s">
        <v>7582</v>
      </c>
      <c r="AT76" s="1353"/>
      <c r="AU76" s="3929" t="s">
        <v>8476</v>
      </c>
      <c r="AV76" s="3911" t="s">
        <v>8203</v>
      </c>
      <c r="AW76" s="3603"/>
      <c r="AX76" s="3604"/>
      <c r="AY76" s="1354"/>
      <c r="AZ76" s="3585" t="s">
        <v>8232</v>
      </c>
      <c r="BA76" s="3507" t="s">
        <v>7413</v>
      </c>
      <c r="BB76" s="1354"/>
      <c r="BC76" s="1576"/>
      <c r="BD76" s="3688" t="s">
        <v>7671</v>
      </c>
      <c r="BE76" s="4099" t="s">
        <v>7602</v>
      </c>
      <c r="BF76" s="1665" t="s">
        <v>6741</v>
      </c>
      <c r="BG76" s="4098" t="s">
        <v>8477</v>
      </c>
      <c r="BH76" s="1141" t="s">
        <v>7604</v>
      </c>
      <c r="BI76" s="1141" t="s">
        <v>7604</v>
      </c>
      <c r="BJ76" s="1141" t="s">
        <v>7604</v>
      </c>
      <c r="BK76" s="1141" t="s">
        <v>7604</v>
      </c>
      <c r="BL76" s="1922"/>
      <c r="BM76" s="1665"/>
      <c r="BN76" s="1353"/>
      <c r="BO76" s="1922"/>
      <c r="BP76" s="1665"/>
      <c r="BQ76" s="1353"/>
      <c r="BR76" s="1595">
        <v>1800</v>
      </c>
      <c r="BS76" s="1373">
        <v>900</v>
      </c>
      <c r="BT76" s="1373">
        <v>0</v>
      </c>
      <c r="BU76" s="1373">
        <v>900</v>
      </c>
      <c r="BV76" s="1373"/>
      <c r="BW76" s="3605" t="s">
        <v>8478</v>
      </c>
      <c r="BX76" s="1374"/>
      <c r="BY76" s="3834">
        <f>SUM(BS76:BV76)</f>
        <v>1800</v>
      </c>
      <c r="BZ76" s="2399"/>
      <c r="CA76" s="3719"/>
      <c r="CB76" s="3806"/>
      <c r="CC76" s="1610"/>
      <c r="CD76" s="501"/>
      <c r="CE76" s="1369"/>
      <c r="CF76" s="1365"/>
      <c r="CG76" s="1576"/>
      <c r="CH76" s="564"/>
      <c r="CI76" s="1365"/>
      <c r="CJ76" s="1561"/>
      <c r="CK76" s="1658">
        <v>45433</v>
      </c>
    </row>
    <row r="77" spans="1:181" s="1391" customFormat="1" ht="20.100000000000001" customHeight="1">
      <c r="A77" s="2638"/>
      <c r="B77" s="2686"/>
      <c r="C77" s="2711"/>
      <c r="D77" s="2639"/>
      <c r="E77" s="2639"/>
      <c r="F77" s="2640"/>
      <c r="G77" s="1358"/>
      <c r="H77" s="1350"/>
      <c r="I77" s="1350"/>
      <c r="J77" s="1351"/>
      <c r="K77" s="1505"/>
      <c r="L77" s="1358"/>
      <c r="M77" s="1350"/>
      <c r="N77" s="1350"/>
      <c r="O77" s="1350"/>
      <c r="P77" s="1351"/>
      <c r="Q77" s="1514"/>
      <c r="R77" s="1358"/>
      <c r="S77" s="1350"/>
      <c r="T77" s="1350"/>
      <c r="U77" s="1350"/>
      <c r="V77" s="1350"/>
      <c r="W77" s="1351"/>
      <c r="X77" s="1504"/>
      <c r="Y77" s="2732" t="s">
        <v>5417</v>
      </c>
      <c r="Z77" s="1526"/>
      <c r="AA77" s="1371"/>
      <c r="AB77" s="1372"/>
      <c r="AC77" s="1825"/>
      <c r="AD77" s="1526"/>
      <c r="AE77" s="1371"/>
      <c r="AF77" s="1350"/>
      <c r="AG77" s="1825"/>
      <c r="AH77" s="1364"/>
      <c r="AI77" s="1352"/>
      <c r="AJ77" s="1378"/>
      <c r="AK77" s="1356"/>
      <c r="AL77" s="1556"/>
      <c r="AM77" s="1922"/>
      <c r="AN77" s="1665"/>
      <c r="AO77" s="1665"/>
      <c r="AP77" s="1665"/>
      <c r="AQ77" s="1665"/>
      <c r="AR77" s="1665"/>
      <c r="AS77" s="1665"/>
      <c r="AT77" s="1933"/>
      <c r="AU77" s="1561"/>
      <c r="AV77" s="1576"/>
      <c r="AW77" s="2423"/>
      <c r="AX77" s="1359"/>
      <c r="AY77" s="1354"/>
      <c r="AZ77" s="1576"/>
      <c r="BA77" s="3508"/>
      <c r="BB77" s="1354"/>
      <c r="BC77" s="1576"/>
      <c r="BD77" s="1666"/>
      <c r="BE77" s="1666"/>
      <c r="BF77" s="1665"/>
      <c r="BG77" s="1666"/>
      <c r="BH77" s="1665"/>
      <c r="BI77" s="1665"/>
      <c r="BJ77" s="1665"/>
      <c r="BK77" s="1353"/>
      <c r="BL77" s="1922"/>
      <c r="BM77" s="1665"/>
      <c r="BN77" s="1353"/>
      <c r="BO77" s="1922"/>
      <c r="BP77" s="1665"/>
      <c r="BQ77" s="1353"/>
      <c r="BR77" s="1595"/>
      <c r="BS77" s="1373"/>
      <c r="BT77" s="1373"/>
      <c r="BU77" s="1373"/>
      <c r="BV77" s="1373"/>
      <c r="BW77" s="1383"/>
      <c r="BX77" s="1374"/>
      <c r="BY77" s="1375">
        <f t="shared" ref="BY77:BY79" si="33">SUM(BS77+BT77)</f>
        <v>0</v>
      </c>
      <c r="BZ77" s="1596"/>
      <c r="CA77" s="1708"/>
      <c r="CB77" s="1709"/>
      <c r="CC77" s="1710"/>
      <c r="CD77" s="1708"/>
      <c r="CE77" s="1709"/>
      <c r="CF77" s="1365"/>
      <c r="CG77" s="1576"/>
      <c r="CH77" s="564"/>
      <c r="CI77" s="1365"/>
      <c r="CJ77" s="1561"/>
      <c r="CK77" s="1658"/>
    </row>
    <row r="78" spans="1:181" s="1391" customFormat="1" ht="20.100000000000001" customHeight="1">
      <c r="A78" s="2638"/>
      <c r="B78" s="2686"/>
      <c r="C78" s="2711"/>
      <c r="D78" s="2639"/>
      <c r="E78" s="2639"/>
      <c r="F78" s="2640"/>
      <c r="G78" s="1358"/>
      <c r="H78" s="1350"/>
      <c r="I78" s="1350"/>
      <c r="J78" s="1351"/>
      <c r="K78" s="1505"/>
      <c r="L78" s="1358"/>
      <c r="M78" s="1350"/>
      <c r="N78" s="1350"/>
      <c r="O78" s="1350"/>
      <c r="P78" s="1351"/>
      <c r="Q78" s="1514"/>
      <c r="R78" s="1358"/>
      <c r="S78" s="1350"/>
      <c r="T78" s="1350"/>
      <c r="U78" s="1350"/>
      <c r="V78" s="1350"/>
      <c r="W78" s="1351"/>
      <c r="X78" s="1504"/>
      <c r="Y78" s="2732" t="s">
        <v>5417</v>
      </c>
      <c r="Z78" s="1526"/>
      <c r="AA78" s="1371"/>
      <c r="AB78" s="1372"/>
      <c r="AC78" s="1825"/>
      <c r="AD78" s="1526"/>
      <c r="AE78" s="1371"/>
      <c r="AF78" s="1350"/>
      <c r="AG78" s="1825"/>
      <c r="AH78" s="1364"/>
      <c r="AI78" s="1352"/>
      <c r="AJ78" s="1378"/>
      <c r="AK78" s="1356"/>
      <c r="AL78" s="1556"/>
      <c r="AM78" s="1922"/>
      <c r="AN78" s="1665"/>
      <c r="AO78" s="1665"/>
      <c r="AP78" s="1665"/>
      <c r="AQ78" s="1665"/>
      <c r="AR78" s="1665"/>
      <c r="AS78" s="1665"/>
      <c r="AT78" s="1933"/>
      <c r="AU78" s="1935"/>
      <c r="AV78" s="1576"/>
      <c r="AW78" s="2423"/>
      <c r="AX78" s="1359"/>
      <c r="AY78" s="1354"/>
      <c r="AZ78" s="1576"/>
      <c r="BA78" s="1359"/>
      <c r="BB78" s="1354"/>
      <c r="BC78" s="1576"/>
      <c r="BD78" s="1666"/>
      <c r="BE78" s="1666"/>
      <c r="BF78" s="1665"/>
      <c r="BG78" s="1666"/>
      <c r="BH78" s="1665"/>
      <c r="BI78" s="1665"/>
      <c r="BJ78" s="1665"/>
      <c r="BK78" s="1353"/>
      <c r="BL78" s="1922"/>
      <c r="BM78" s="1665"/>
      <c r="BN78" s="1353"/>
      <c r="BO78" s="1922"/>
      <c r="BP78" s="1665"/>
      <c r="BQ78" s="1353"/>
      <c r="BR78" s="1595"/>
      <c r="BS78" s="1373"/>
      <c r="BT78" s="1373"/>
      <c r="BU78" s="1373"/>
      <c r="BV78" s="1373"/>
      <c r="BW78" s="1946"/>
      <c r="BX78" s="1374"/>
      <c r="BY78" s="1375">
        <f t="shared" si="33"/>
        <v>0</v>
      </c>
      <c r="BZ78" s="1596"/>
      <c r="CA78" s="501"/>
      <c r="CB78" s="1369"/>
      <c r="CC78" s="1610"/>
      <c r="CD78" s="501"/>
      <c r="CE78" s="1369"/>
      <c r="CF78" s="1365"/>
      <c r="CG78" s="1576"/>
      <c r="CH78" s="564"/>
      <c r="CI78" s="1365"/>
      <c r="CJ78" s="1561"/>
      <c r="CK78" s="1658"/>
    </row>
    <row r="79" spans="1:181" s="1391" customFormat="1" ht="20.100000000000001" customHeight="1" thickBot="1">
      <c r="A79" s="2651"/>
      <c r="B79" s="2693"/>
      <c r="C79" s="2712"/>
      <c r="D79" s="2657"/>
      <c r="E79" s="2657"/>
      <c r="F79" s="2658"/>
      <c r="G79" s="1345"/>
      <c r="H79" s="1346"/>
      <c r="I79" s="1346"/>
      <c r="J79" s="1366"/>
      <c r="K79" s="1510"/>
      <c r="L79" s="1345"/>
      <c r="M79" s="1346"/>
      <c r="N79" s="1346"/>
      <c r="O79" s="1346"/>
      <c r="P79" s="1366"/>
      <c r="Q79" s="1515"/>
      <c r="R79" s="1345"/>
      <c r="S79" s="1346"/>
      <c r="T79" s="1346"/>
      <c r="U79" s="1346"/>
      <c r="V79" s="1346"/>
      <c r="W79" s="1366"/>
      <c r="X79" s="1506"/>
      <c r="Y79" s="2734" t="s">
        <v>5417</v>
      </c>
      <c r="Z79" s="1527"/>
      <c r="AA79" s="1384"/>
      <c r="AB79" s="1385"/>
      <c r="AC79" s="1832"/>
      <c r="AD79" s="1527"/>
      <c r="AE79" s="1384"/>
      <c r="AF79" s="1346"/>
      <c r="AG79" s="1832"/>
      <c r="AH79" s="1361"/>
      <c r="AI79" s="1711"/>
      <c r="AJ79" s="1457"/>
      <c r="AK79" s="1712"/>
      <c r="AL79" s="1557"/>
      <c r="AM79" s="1924"/>
      <c r="AN79" s="1925"/>
      <c r="AO79" s="1925"/>
      <c r="AP79" s="1925"/>
      <c r="AQ79" s="1925"/>
      <c r="AR79" s="1925"/>
      <c r="AS79" s="1925"/>
      <c r="AT79" s="1936"/>
      <c r="AU79" s="1937"/>
      <c r="AV79" s="1593"/>
      <c r="AW79" s="2424"/>
      <c r="AX79" s="1348"/>
      <c r="AY79" s="1362"/>
      <c r="AZ79" s="1593"/>
      <c r="BA79" s="1348"/>
      <c r="BB79" s="1362"/>
      <c r="BC79" s="1593"/>
      <c r="BD79" s="1926"/>
      <c r="BE79" s="1926"/>
      <c r="BF79" s="1925"/>
      <c r="BG79" s="1926"/>
      <c r="BH79" s="1925"/>
      <c r="BI79" s="1925"/>
      <c r="BJ79" s="1925"/>
      <c r="BK79" s="1347"/>
      <c r="BL79" s="1924"/>
      <c r="BM79" s="1925"/>
      <c r="BN79" s="1347"/>
      <c r="BO79" s="1924"/>
      <c r="BP79" s="1925"/>
      <c r="BQ79" s="1347"/>
      <c r="BR79" s="1597"/>
      <c r="BS79" s="1402"/>
      <c r="BT79" s="1402"/>
      <c r="BU79" s="1402"/>
      <c r="BV79" s="1402"/>
      <c r="BW79" s="1947"/>
      <c r="BX79" s="1403"/>
      <c r="BY79" s="1375">
        <f t="shared" si="33"/>
        <v>0</v>
      </c>
      <c r="BZ79" s="1598"/>
      <c r="CA79" s="1613"/>
      <c r="CB79" s="1404"/>
      <c r="CC79" s="1614"/>
      <c r="CD79" s="1613"/>
      <c r="CE79" s="1404"/>
      <c r="CF79" s="1363"/>
      <c r="CG79" s="1593"/>
      <c r="CH79" s="1349"/>
      <c r="CI79" s="1363"/>
      <c r="CJ79" s="1071"/>
      <c r="CK79" s="1659"/>
    </row>
    <row r="80" spans="1:181" s="1387" customFormat="1" ht="20.100000000000001" customHeight="1" thickBot="1">
      <c r="A80" s="1458" t="s">
        <v>7662</v>
      </c>
      <c r="B80" s="2697"/>
      <c r="C80" s="2721"/>
      <c r="D80" s="1459"/>
      <c r="E80" s="1459"/>
      <c r="F80" s="1488"/>
      <c r="G80" s="1499">
        <f>SUM(G68:G79)</f>
        <v>1</v>
      </c>
      <c r="H80" s="1460">
        <f t="shared" ref="H80:J80" si="34">SUM(H68:H79)</f>
        <v>8</v>
      </c>
      <c r="I80" s="1460">
        <f t="shared" si="34"/>
        <v>155</v>
      </c>
      <c r="J80" s="1500">
        <f t="shared" si="34"/>
        <v>1141</v>
      </c>
      <c r="K80" s="1511"/>
      <c r="L80" s="1499">
        <f t="shared" ref="L80:P80" si="35">SUM(L68:L79)</f>
        <v>2</v>
      </c>
      <c r="M80" s="1460">
        <f t="shared" si="35"/>
        <v>5</v>
      </c>
      <c r="N80" s="1460">
        <f t="shared" si="35"/>
        <v>2</v>
      </c>
      <c r="O80" s="1460">
        <f t="shared" si="35"/>
        <v>0</v>
      </c>
      <c r="P80" s="1500">
        <f t="shared" si="35"/>
        <v>0</v>
      </c>
      <c r="Q80" s="1519">
        <f>COUNT(Q66:Q79)</f>
        <v>11</v>
      </c>
      <c r="R80" s="1499">
        <f t="shared" ref="R80:W80" si="36">SUM(R68:R79)</f>
        <v>0</v>
      </c>
      <c r="S80" s="1460">
        <f t="shared" si="36"/>
        <v>1</v>
      </c>
      <c r="T80" s="1460">
        <f t="shared" si="36"/>
        <v>0</v>
      </c>
      <c r="U80" s="1460">
        <f t="shared" si="36"/>
        <v>1</v>
      </c>
      <c r="V80" s="1460">
        <f t="shared" si="36"/>
        <v>0</v>
      </c>
      <c r="W80" s="1500">
        <f t="shared" si="36"/>
        <v>0</v>
      </c>
      <c r="X80" s="1524">
        <f>SUM(X68:X79:X79)</f>
        <v>32</v>
      </c>
      <c r="Y80" s="2739" t="s">
        <v>5417</v>
      </c>
      <c r="Z80" s="1534"/>
      <c r="AA80" s="1462"/>
      <c r="AB80" s="1463"/>
      <c r="AC80" s="1535"/>
      <c r="AD80" s="1534"/>
      <c r="AE80" s="1462"/>
      <c r="AF80" s="1460"/>
      <c r="AG80" s="1535"/>
      <c r="AH80" s="1524">
        <f>SUM(AH68:AH79)</f>
        <v>33</v>
      </c>
      <c r="AI80" s="1551"/>
      <c r="AJ80" s="1464"/>
      <c r="AK80" s="1552"/>
      <c r="AL80" s="1524"/>
      <c r="AM80" s="1499"/>
      <c r="AN80" s="1460"/>
      <c r="AO80" s="1460"/>
      <c r="AP80" s="1460"/>
      <c r="AQ80" s="1460"/>
      <c r="AR80" s="1460"/>
      <c r="AS80" s="1460"/>
      <c r="AT80" s="1500"/>
      <c r="AU80" s="1565"/>
      <c r="AV80" s="1577"/>
      <c r="AW80" s="2429"/>
      <c r="AX80" s="1466"/>
      <c r="AY80" s="1578">
        <f>COUNTIF(AY74:AY79,"Y")</f>
        <v>0</v>
      </c>
      <c r="AZ80" s="1589"/>
      <c r="BA80" s="1465"/>
      <c r="BB80" s="1590">
        <f>COUNTIF(BB74:BB79,"Y")</f>
        <v>0</v>
      </c>
      <c r="BC80" s="1577"/>
      <c r="BD80" s="1461"/>
      <c r="BE80" s="1461"/>
      <c r="BF80" s="1461"/>
      <c r="BG80" s="1461"/>
      <c r="BH80" s="1467"/>
      <c r="BI80" s="1467"/>
      <c r="BJ80" s="1467"/>
      <c r="BK80" s="1590"/>
      <c r="BL80" s="1499">
        <f>SUM(BL74:BL79)</f>
        <v>0</v>
      </c>
      <c r="BM80" s="1460">
        <f>SUM(BM74:BM79)</f>
        <v>0</v>
      </c>
      <c r="BN80" s="1500">
        <f>SUM(BN74:BN79)</f>
        <v>0</v>
      </c>
      <c r="BO80" s="1499"/>
      <c r="BP80" s="1460">
        <f t="shared" ref="BP80:BV80" si="37">SUM(BP74:BP79)</f>
        <v>1</v>
      </c>
      <c r="BQ80" s="1500">
        <f t="shared" si="37"/>
        <v>0</v>
      </c>
      <c r="BR80" s="1605">
        <f t="shared" si="37"/>
        <v>6420</v>
      </c>
      <c r="BS80" s="3838">
        <f t="shared" si="37"/>
        <v>1160</v>
      </c>
      <c r="BT80" s="1468">
        <f t="shared" si="37"/>
        <v>4360</v>
      </c>
      <c r="BU80" s="1468">
        <f t="shared" si="37"/>
        <v>900</v>
      </c>
      <c r="BV80" s="1468">
        <f t="shared" si="37"/>
        <v>0</v>
      </c>
      <c r="BW80" s="1469"/>
      <c r="BX80" s="1468">
        <f>SUM(BX74:BX79)</f>
        <v>0</v>
      </c>
      <c r="BY80" s="1468">
        <f>SUM(BY74:BY79)</f>
        <v>6420</v>
      </c>
      <c r="BZ80" s="1606"/>
      <c r="CA80" s="1629"/>
      <c r="CB80" s="1470"/>
      <c r="CC80" s="1630"/>
      <c r="CD80" s="1629"/>
      <c r="CE80" s="1470"/>
      <c r="CF80" s="1641"/>
      <c r="CG80" s="1653"/>
      <c r="CH80" s="1471"/>
      <c r="CI80" s="1654"/>
      <c r="CJ80" s="1565"/>
      <c r="CK80" s="1663"/>
      <c r="CL80" s="1391"/>
      <c r="CM80" s="1391"/>
      <c r="CN80" s="1391"/>
      <c r="CO80" s="1391"/>
      <c r="CP80" s="1391"/>
      <c r="CQ80" s="1391"/>
      <c r="CR80" s="1391"/>
      <c r="CS80" s="1391"/>
      <c r="CT80" s="1391"/>
      <c r="CU80" s="1391"/>
      <c r="CV80" s="1391"/>
      <c r="CW80" s="1391"/>
      <c r="CX80" s="1391"/>
      <c r="CY80" s="1391"/>
      <c r="CZ80" s="1391"/>
      <c r="DA80" s="1391"/>
      <c r="DB80" s="1391"/>
      <c r="DC80" s="1391"/>
      <c r="DD80" s="1391"/>
      <c r="DE80" s="1391"/>
      <c r="DF80" s="1391"/>
      <c r="DG80" s="1391"/>
      <c r="DH80" s="1391"/>
      <c r="DI80" s="1391"/>
      <c r="DJ80" s="1391"/>
      <c r="DK80" s="1391"/>
      <c r="DL80" s="1391"/>
      <c r="DM80" s="1391"/>
      <c r="DN80" s="1391"/>
      <c r="DO80" s="1391"/>
      <c r="DP80" s="1391"/>
      <c r="DQ80" s="1391"/>
      <c r="DR80" s="1391"/>
      <c r="DS80" s="1391"/>
      <c r="DT80" s="1391"/>
      <c r="DU80" s="1391"/>
      <c r="DV80" s="1391"/>
      <c r="DW80" s="1391"/>
      <c r="DX80" s="1391"/>
      <c r="DY80" s="1391"/>
      <c r="DZ80" s="1391"/>
      <c r="EA80" s="1391"/>
      <c r="EB80" s="1391"/>
      <c r="EC80" s="1391"/>
      <c r="ED80" s="1391"/>
      <c r="EE80" s="1391"/>
      <c r="EF80" s="1391"/>
      <c r="EG80" s="1391"/>
      <c r="EH80" s="1391"/>
      <c r="EI80" s="1391"/>
      <c r="EJ80" s="1391"/>
      <c r="EK80" s="1391"/>
      <c r="EL80" s="1391"/>
      <c r="EM80" s="1391"/>
      <c r="EN80" s="1391"/>
      <c r="EO80" s="1391"/>
      <c r="EP80" s="1391"/>
      <c r="EQ80" s="1391"/>
      <c r="ER80" s="1391"/>
      <c r="ES80" s="1391"/>
      <c r="ET80" s="1391"/>
      <c r="EU80" s="1391"/>
      <c r="EV80" s="1391"/>
      <c r="EW80" s="1391"/>
      <c r="EX80" s="1391"/>
      <c r="EY80" s="1391"/>
      <c r="EZ80" s="1391"/>
      <c r="FA80" s="1391"/>
      <c r="FB80" s="1391"/>
      <c r="FC80" s="1391"/>
      <c r="FD80" s="1391"/>
      <c r="FE80" s="1391"/>
      <c r="FF80" s="1391"/>
      <c r="FG80" s="1391"/>
      <c r="FH80" s="1391"/>
      <c r="FI80" s="1391"/>
      <c r="FJ80" s="1391"/>
      <c r="FK80" s="1391"/>
      <c r="FL80" s="1391"/>
      <c r="FM80" s="1391"/>
      <c r="FN80" s="1391"/>
      <c r="FO80" s="1391"/>
      <c r="FP80" s="1391"/>
      <c r="FQ80" s="1391"/>
      <c r="FR80" s="1391"/>
      <c r="FS80" s="1391"/>
      <c r="FT80" s="1391"/>
      <c r="FU80" s="1391"/>
      <c r="FV80" s="1391"/>
      <c r="FW80" s="1391"/>
      <c r="FX80" s="1391"/>
      <c r="FY80" s="1391"/>
    </row>
    <row r="81" spans="1:181" s="1389" customFormat="1" ht="20.100000000000001" customHeight="1" thickBot="1">
      <c r="A81" s="1472" t="s">
        <v>8479</v>
      </c>
      <c r="B81" s="2698"/>
      <c r="C81" s="2722"/>
      <c r="D81" s="1473"/>
      <c r="E81" s="1473"/>
      <c r="F81" s="1489"/>
      <c r="G81" s="1501">
        <f>SUM(G80,G65,G45,G19)</f>
        <v>10</v>
      </c>
      <c r="H81" s="1474">
        <f t="shared" ref="H81:J81" si="38">SUM(H80,H65,H45,H19)</f>
        <v>52</v>
      </c>
      <c r="I81" s="1474">
        <f t="shared" si="38"/>
        <v>421</v>
      </c>
      <c r="J81" s="1502">
        <f t="shared" si="38"/>
        <v>7747</v>
      </c>
      <c r="K81" s="1512"/>
      <c r="L81" s="1501">
        <f t="shared" ref="L81:P81" si="39">SUM(L80,L65,L45,L19)</f>
        <v>37</v>
      </c>
      <c r="M81" s="1474">
        <f t="shared" si="39"/>
        <v>13</v>
      </c>
      <c r="N81" s="1474">
        <f t="shared" si="39"/>
        <v>10</v>
      </c>
      <c r="O81" s="1474">
        <f t="shared" si="39"/>
        <v>0</v>
      </c>
      <c r="P81" s="1502">
        <f t="shared" si="39"/>
        <v>1</v>
      </c>
      <c r="Q81" s="1520">
        <f>Q80+Q45+Q19+Q65</f>
        <v>64</v>
      </c>
      <c r="R81" s="1501">
        <f t="shared" ref="R81:W81" si="40">SUM(R80,R65,R45,R19)</f>
        <v>3</v>
      </c>
      <c r="S81" s="1474">
        <f t="shared" si="40"/>
        <v>15</v>
      </c>
      <c r="T81" s="1474">
        <f t="shared" si="40"/>
        <v>3</v>
      </c>
      <c r="U81" s="1474">
        <f t="shared" si="40"/>
        <v>6</v>
      </c>
      <c r="V81" s="1474">
        <f t="shared" si="40"/>
        <v>7</v>
      </c>
      <c r="W81" s="1502">
        <f t="shared" si="40"/>
        <v>2</v>
      </c>
      <c r="X81" s="1520">
        <f>X80+X45+X19+X65</f>
        <v>209</v>
      </c>
      <c r="Y81" s="2740" t="s">
        <v>5417</v>
      </c>
      <c r="Z81" s="1536"/>
      <c r="AA81" s="1476"/>
      <c r="AB81" s="1477"/>
      <c r="AC81" s="1537"/>
      <c r="AD81" s="1536"/>
      <c r="AE81" s="1476"/>
      <c r="AF81" s="1474"/>
      <c r="AG81" s="1537"/>
      <c r="AH81" s="1520">
        <f>SUM(AH19+AH45+AH65+AH80)</f>
        <v>177</v>
      </c>
      <c r="AI81" s="1553"/>
      <c r="AJ81" s="1478"/>
      <c r="AK81" s="1554"/>
      <c r="AL81" s="1520"/>
      <c r="AM81" s="1501"/>
      <c r="AN81" s="1474"/>
      <c r="AO81" s="1474"/>
      <c r="AP81" s="1474"/>
      <c r="AQ81" s="1474"/>
      <c r="AR81" s="1474"/>
      <c r="AS81" s="1474"/>
      <c r="AT81" s="1502"/>
      <c r="AU81" s="1566"/>
      <c r="AV81" s="1579"/>
      <c r="AW81" s="2430"/>
      <c r="AX81" s="1480"/>
      <c r="AY81" s="1580"/>
      <c r="AZ81" s="1591"/>
      <c r="BA81" s="1479"/>
      <c r="BB81" s="1592"/>
      <c r="BC81" s="1579"/>
      <c r="BD81" s="1475"/>
      <c r="BE81" s="1475"/>
      <c r="BF81" s="1475"/>
      <c r="BG81" s="1475"/>
      <c r="BH81" s="1481"/>
      <c r="BI81" s="1481"/>
      <c r="BJ81" s="1481"/>
      <c r="BK81" s="1592"/>
      <c r="BL81" s="1501">
        <f>SUM(BL80,BL65,BL45,BL19)</f>
        <v>2668</v>
      </c>
      <c r="BM81" s="1474"/>
      <c r="BN81" s="1502"/>
      <c r="BO81" s="1501"/>
      <c r="BP81" s="1474">
        <f>SUM(BP80,BP65,BP45,BP19)</f>
        <v>5</v>
      </c>
      <c r="BQ81" s="1594">
        <f>SUM(BQ80,BQ65,BQ45,BQ19)</f>
        <v>1</v>
      </c>
      <c r="BR81" s="3836">
        <f>SUM(BR19+BR45+BR65+BR80)</f>
        <v>110139</v>
      </c>
      <c r="BS81" s="3839">
        <f>SUM(BS19+BS45+BS65+BS80)</f>
        <v>30890</v>
      </c>
      <c r="BT81" s="3837">
        <f>SUM(BT19+BT45+BT65+BT80)</f>
        <v>36394</v>
      </c>
      <c r="BU81" s="3839">
        <f>SUM(BU19+BU45+BU65+BU80)</f>
        <v>34565</v>
      </c>
      <c r="BV81" s="3837">
        <f>SUM(BV19+BV45+BV65+BV80)</f>
        <v>4970</v>
      </c>
      <c r="BW81" s="3840"/>
      <c r="BX81" s="3839">
        <f>SUM(BX19+BX45+BX65+BX80)</f>
        <v>2385</v>
      </c>
      <c r="BY81" s="3835">
        <f>SUM(BY19+BY45+BY65+BY80)</f>
        <v>105229</v>
      </c>
      <c r="BZ81" s="1607"/>
      <c r="CA81" s="1631"/>
      <c r="CB81" s="1482"/>
      <c r="CC81" s="1632"/>
      <c r="CD81" s="1631"/>
      <c r="CE81" s="1482"/>
      <c r="CF81" s="1642"/>
      <c r="CG81" s="1655"/>
      <c r="CH81" s="1483"/>
      <c r="CI81" s="1656"/>
      <c r="CJ81" s="1566"/>
      <c r="CK81" s="1664"/>
      <c r="CL81" s="1391"/>
      <c r="CM81" s="1391"/>
      <c r="CN81" s="1391"/>
      <c r="CO81" s="1391"/>
      <c r="CP81" s="1391"/>
      <c r="CQ81" s="1391"/>
      <c r="CR81" s="1391"/>
      <c r="CS81" s="1391"/>
      <c r="CT81" s="1391"/>
      <c r="CU81" s="1391"/>
      <c r="CV81" s="1391"/>
      <c r="CW81" s="1391"/>
      <c r="CX81" s="1391"/>
      <c r="CY81" s="1391"/>
      <c r="CZ81" s="1391"/>
      <c r="DA81" s="1391"/>
      <c r="DB81" s="1391"/>
      <c r="DC81" s="1391"/>
      <c r="DD81" s="1391"/>
      <c r="DE81" s="1391"/>
      <c r="DF81" s="1391"/>
      <c r="DG81" s="1391"/>
      <c r="DH81" s="1391"/>
      <c r="DI81" s="1391"/>
      <c r="DJ81" s="1391"/>
      <c r="DK81" s="1391"/>
      <c r="DL81" s="1391"/>
      <c r="DM81" s="1391"/>
      <c r="DN81" s="1391"/>
      <c r="DO81" s="1391"/>
      <c r="DP81" s="1391"/>
      <c r="DQ81" s="1391"/>
      <c r="DR81" s="1391"/>
      <c r="DS81" s="1391"/>
      <c r="DT81" s="1391"/>
      <c r="DU81" s="1391"/>
      <c r="DV81" s="1391"/>
      <c r="DW81" s="1391"/>
      <c r="DX81" s="1391"/>
      <c r="DY81" s="1391"/>
      <c r="DZ81" s="1391"/>
      <c r="EA81" s="1391"/>
      <c r="EB81" s="1391"/>
      <c r="EC81" s="1391"/>
      <c r="ED81" s="1391"/>
      <c r="EE81" s="1391"/>
      <c r="EF81" s="1391"/>
      <c r="EG81" s="1391"/>
      <c r="EH81" s="1391"/>
      <c r="EI81" s="1391"/>
      <c r="EJ81" s="1391"/>
      <c r="EK81" s="1391"/>
      <c r="EL81" s="1391"/>
      <c r="EM81" s="1391"/>
      <c r="EN81" s="1391"/>
      <c r="EO81" s="1391"/>
      <c r="EP81" s="1391"/>
      <c r="EQ81" s="1391"/>
      <c r="ER81" s="1391"/>
      <c r="ES81" s="1391"/>
      <c r="ET81" s="1391"/>
      <c r="EU81" s="1391"/>
      <c r="EV81" s="1391"/>
      <c r="EW81" s="1391"/>
      <c r="EX81" s="1391"/>
      <c r="EY81" s="1391"/>
      <c r="EZ81" s="1391"/>
      <c r="FA81" s="1391"/>
      <c r="FB81" s="1391"/>
      <c r="FC81" s="1391"/>
      <c r="FD81" s="1391"/>
      <c r="FE81" s="1391"/>
      <c r="FF81" s="1391"/>
      <c r="FG81" s="1391"/>
      <c r="FH81" s="1391"/>
      <c r="FI81" s="1391"/>
      <c r="FJ81" s="1391"/>
      <c r="FK81" s="1391"/>
      <c r="FL81" s="1391"/>
      <c r="FM81" s="1391"/>
      <c r="FN81" s="1391"/>
      <c r="FO81" s="1391"/>
      <c r="FP81" s="1391"/>
      <c r="FQ81" s="1391"/>
      <c r="FR81" s="1391"/>
      <c r="FS81" s="1391"/>
      <c r="FT81" s="1391"/>
      <c r="FU81" s="1391"/>
      <c r="FV81" s="1391"/>
      <c r="FW81" s="1391"/>
      <c r="FX81" s="1391"/>
      <c r="FY81" s="1391"/>
    </row>
    <row r="82" spans="1:181" s="1863" customFormat="1" ht="20.100000000000001" customHeight="1">
      <c r="A82" s="1841"/>
      <c r="B82" s="2699"/>
      <c r="C82" s="2707"/>
      <c r="D82" s="1842"/>
      <c r="E82" s="1842"/>
      <c r="F82" s="1843"/>
      <c r="G82" s="1844"/>
      <c r="H82" s="1844"/>
      <c r="I82" s="1844"/>
      <c r="J82" s="1844"/>
      <c r="K82" s="1845"/>
      <c r="L82" s="1845"/>
      <c r="M82" s="1846"/>
      <c r="N82" s="1846"/>
      <c r="O82" s="1845"/>
      <c r="P82" s="1845"/>
      <c r="Q82" s="1844"/>
      <c r="R82" s="1846"/>
      <c r="S82" s="1844"/>
      <c r="T82" s="1847"/>
      <c r="U82" s="1844"/>
      <c r="V82" s="1844"/>
      <c r="W82" s="1844"/>
      <c r="X82" s="1844"/>
      <c r="Y82" s="2741" t="s">
        <v>5417</v>
      </c>
      <c r="Z82" s="1844"/>
      <c r="AA82" s="1844"/>
      <c r="AB82" s="1844"/>
      <c r="AC82" s="1844"/>
      <c r="AD82" s="1844"/>
      <c r="AE82" s="1844"/>
      <c r="AF82" s="1844"/>
      <c r="AG82" s="1844"/>
      <c r="AH82" s="1848"/>
      <c r="AI82" s="1849"/>
      <c r="AJ82" s="1850"/>
      <c r="AK82" s="1847"/>
      <c r="AL82" s="1851"/>
      <c r="AM82" s="1847"/>
      <c r="AN82" s="1847"/>
      <c r="AO82" s="1847"/>
      <c r="AP82" s="1847"/>
      <c r="AQ82" s="1847"/>
      <c r="AR82" s="1847"/>
      <c r="AS82" s="1847"/>
      <c r="AT82" s="1852"/>
      <c r="AU82" s="1842"/>
      <c r="AV82" s="1853"/>
      <c r="AW82" s="1853"/>
      <c r="AX82" s="1854"/>
      <c r="AY82" s="1842"/>
      <c r="AZ82" s="1853"/>
      <c r="BA82" s="1854"/>
      <c r="BB82" s="1842"/>
      <c r="BC82" s="1855"/>
      <c r="BD82" s="1855"/>
      <c r="BE82" s="1847"/>
      <c r="BF82" s="1855"/>
      <c r="BG82" s="1847"/>
      <c r="BH82" s="1847"/>
      <c r="BI82" s="1847"/>
      <c r="BJ82" s="1847"/>
      <c r="BK82" s="1847"/>
      <c r="BL82" s="1847"/>
      <c r="BM82" s="1847"/>
      <c r="BN82" s="1847"/>
      <c r="BO82" s="1847"/>
      <c r="BP82" s="1856"/>
      <c r="BQ82" s="1857"/>
      <c r="BR82" s="1857"/>
      <c r="BS82" s="1857"/>
      <c r="BT82" s="1857"/>
      <c r="BU82" s="1858"/>
      <c r="BV82" s="1859"/>
      <c r="BW82" s="1860"/>
      <c r="BX82" s="1861"/>
      <c r="BY82" s="1842"/>
      <c r="BZ82" s="1842"/>
      <c r="CA82" s="1842"/>
      <c r="CB82" s="1842"/>
      <c r="CC82" s="1842"/>
      <c r="CD82" s="1842"/>
      <c r="CE82" s="1862"/>
    </row>
    <row r="83" spans="1:181" s="1863" customFormat="1" ht="20.100000000000001" customHeight="1">
      <c r="A83" s="1841"/>
      <c r="B83" s="2699"/>
      <c r="C83" s="2707"/>
      <c r="D83" s="1842"/>
      <c r="E83" s="1842"/>
      <c r="F83" s="1843"/>
      <c r="G83" s="1844"/>
      <c r="H83" s="1844"/>
      <c r="I83" s="1844"/>
      <c r="J83" s="1844"/>
      <c r="K83" s="1845"/>
      <c r="L83" s="1845"/>
      <c r="M83" s="1846"/>
      <c r="N83" s="1846"/>
      <c r="O83" s="1845"/>
      <c r="P83" s="1845"/>
      <c r="Q83" s="1844"/>
      <c r="R83" s="1846"/>
      <c r="S83" s="1844"/>
      <c r="T83" s="1847"/>
      <c r="U83" s="1844"/>
      <c r="V83" s="1844"/>
      <c r="W83" s="1844"/>
      <c r="X83" s="1844"/>
      <c r="Y83" s="2741" t="s">
        <v>5417</v>
      </c>
      <c r="Z83" s="1844"/>
      <c r="AA83" s="1844"/>
      <c r="AB83" s="1844"/>
      <c r="AC83" s="1844"/>
      <c r="AD83" s="1844"/>
      <c r="AE83" s="1844"/>
      <c r="AF83" s="1844"/>
      <c r="AG83" s="1844"/>
      <c r="AH83" s="1848"/>
      <c r="AI83" s="1849"/>
      <c r="AJ83" s="1850"/>
      <c r="AK83" s="1847"/>
      <c r="AL83" s="1851"/>
      <c r="AM83" s="1847"/>
      <c r="AN83" s="1847"/>
      <c r="AO83" s="1847"/>
      <c r="AP83" s="1847"/>
      <c r="AQ83" s="1847"/>
      <c r="AR83" s="1847"/>
      <c r="AS83" s="1847"/>
      <c r="AT83" s="1852"/>
      <c r="AU83" s="1842"/>
      <c r="AV83" s="1853"/>
      <c r="AW83" s="1853"/>
      <c r="AX83" s="1854"/>
      <c r="AY83" s="1842"/>
      <c r="AZ83" s="1853"/>
      <c r="BA83" s="1854"/>
      <c r="BB83" s="1842"/>
      <c r="BC83" s="1855"/>
      <c r="BD83" s="1855"/>
      <c r="BE83" s="1847"/>
      <c r="BF83" s="1855"/>
      <c r="BG83" s="1855"/>
      <c r="BH83" s="1847"/>
      <c r="BI83" s="1855"/>
      <c r="BJ83" s="1847"/>
      <c r="BK83" s="1847"/>
      <c r="BL83" s="1847"/>
      <c r="BM83" s="1847"/>
      <c r="BN83" s="1847"/>
      <c r="BO83" s="1847"/>
      <c r="BP83" s="1856"/>
      <c r="BQ83" s="1857"/>
      <c r="BR83" s="1857"/>
      <c r="BS83" s="1857"/>
      <c r="BT83" s="1857"/>
      <c r="BU83" s="1858"/>
      <c r="BV83" s="1859"/>
      <c r="BW83" s="1860"/>
      <c r="BX83" s="1861"/>
      <c r="BY83" s="1842"/>
      <c r="BZ83" s="1842"/>
      <c r="CA83" s="1842"/>
      <c r="CB83" s="1842"/>
      <c r="CC83" s="1823"/>
      <c r="CD83" s="1842"/>
      <c r="CE83" s="1862"/>
    </row>
    <row r="84" spans="1:181" s="1823" customFormat="1" ht="20.100000000000001" customHeight="1">
      <c r="A84" s="1841"/>
      <c r="B84" s="2699"/>
      <c r="C84" s="2707"/>
      <c r="D84" s="1842"/>
      <c r="E84" s="1842"/>
      <c r="F84" s="1842"/>
      <c r="G84" s="1844"/>
      <c r="H84" s="1844"/>
      <c r="I84" s="1844"/>
      <c r="J84" s="1844"/>
      <c r="K84" s="1845"/>
      <c r="L84" s="1845"/>
      <c r="M84" s="1846"/>
      <c r="N84" s="1846"/>
      <c r="O84" s="1845"/>
      <c r="P84" s="1845"/>
      <c r="Q84" s="1844"/>
      <c r="R84" s="1846"/>
      <c r="S84" s="1844"/>
      <c r="T84" s="1847"/>
      <c r="U84" s="1844"/>
      <c r="V84" s="1844"/>
      <c r="W84" s="1844"/>
      <c r="X84" s="1844"/>
      <c r="Y84" s="2741" t="s">
        <v>5417</v>
      </c>
      <c r="Z84" s="1844"/>
      <c r="AA84" s="1844"/>
      <c r="AB84" s="1844"/>
      <c r="AC84" s="1844"/>
      <c r="AD84" s="1844"/>
      <c r="AE84" s="1844"/>
      <c r="AF84" s="1844"/>
      <c r="AG84" s="1844"/>
      <c r="AH84" s="1848"/>
      <c r="AI84" s="1849"/>
      <c r="AJ84" s="1850"/>
      <c r="AK84" s="1847"/>
      <c r="AL84" s="1851"/>
      <c r="AM84" s="1847"/>
      <c r="AN84" s="1847"/>
      <c r="AO84" s="1847"/>
      <c r="AP84" s="1847"/>
      <c r="AQ84" s="1847"/>
      <c r="AR84" s="1847"/>
      <c r="AS84" s="1847"/>
      <c r="AT84" s="1852"/>
      <c r="AU84" s="1842"/>
      <c r="AV84" s="1853"/>
      <c r="AW84" s="1853"/>
      <c r="AX84" s="1854"/>
      <c r="AY84" s="1842"/>
      <c r="AZ84" s="1853"/>
      <c r="BA84" s="1854"/>
      <c r="BB84" s="1842"/>
      <c r="BC84" s="1855"/>
      <c r="BD84" s="1855"/>
      <c r="BE84" s="1847"/>
      <c r="BF84" s="1855"/>
      <c r="BG84" s="1855"/>
      <c r="BH84" s="1847"/>
      <c r="BI84" s="1855"/>
      <c r="BJ84" s="1847"/>
      <c r="BK84" s="1847"/>
      <c r="BL84" s="1847"/>
      <c r="BM84" s="1847"/>
      <c r="BN84" s="1847"/>
      <c r="BO84" s="1847"/>
      <c r="BP84" s="1856"/>
      <c r="BQ84" s="1857"/>
      <c r="BR84" s="1857"/>
      <c r="BS84" s="1857"/>
      <c r="BT84" s="1857"/>
      <c r="BU84" s="1858"/>
      <c r="BV84" s="1859"/>
      <c r="BW84" s="1860"/>
      <c r="BX84" s="1864"/>
      <c r="BY84" s="1842"/>
      <c r="BZ84" s="1842"/>
      <c r="CA84" s="1842"/>
      <c r="CB84" s="1842"/>
      <c r="CC84" s="1843"/>
      <c r="CD84" s="1842"/>
      <c r="CE84" s="1862"/>
    </row>
    <row r="85" spans="1:181" s="1391" customFormat="1" ht="20.100000000000001" customHeight="1">
      <c r="A85" s="1766" t="s">
        <v>8480</v>
      </c>
      <c r="B85" s="2700"/>
      <c r="C85" s="2723"/>
      <c r="D85" s="1767"/>
      <c r="E85" s="1767"/>
      <c r="F85" s="1768"/>
      <c r="G85" s="1769"/>
      <c r="H85" s="1769"/>
      <c r="I85" s="1769"/>
      <c r="J85" s="1769"/>
      <c r="K85" s="1770"/>
      <c r="L85" s="1770"/>
      <c r="M85" s="1771"/>
      <c r="N85" s="1771"/>
      <c r="O85" s="1770"/>
      <c r="P85" s="1770"/>
      <c r="Q85" s="1769"/>
      <c r="R85" s="1771"/>
      <c r="S85" s="1769"/>
      <c r="T85" s="1772"/>
      <c r="U85" s="1769"/>
      <c r="V85" s="1769"/>
      <c r="W85" s="1769"/>
      <c r="X85" s="1769"/>
      <c r="Y85" s="2742" t="s">
        <v>5417</v>
      </c>
      <c r="Z85" s="1769"/>
      <c r="AA85" s="1769"/>
      <c r="AB85" s="1769"/>
      <c r="AC85" s="1769"/>
      <c r="AD85" s="1769"/>
      <c r="AE85" s="1769"/>
      <c r="AF85" s="1769"/>
      <c r="AG85" s="1769"/>
      <c r="AH85" s="1773"/>
      <c r="AI85" s="1774"/>
      <c r="AJ85" s="1775"/>
      <c r="AK85" s="1772"/>
      <c r="AL85" s="1776"/>
      <c r="AM85" s="1772"/>
      <c r="AN85" s="1772"/>
      <c r="AO85" s="1772"/>
      <c r="AP85" s="1772"/>
      <c r="AQ85" s="1772"/>
      <c r="AR85" s="1772"/>
      <c r="AS85" s="1772"/>
      <c r="AT85" s="1777"/>
      <c r="AU85" s="1778"/>
      <c r="AV85" s="1779"/>
      <c r="AW85" s="1779"/>
      <c r="AX85" s="1780"/>
      <c r="AY85" s="1778"/>
      <c r="AZ85" s="1779"/>
      <c r="BA85" s="1780"/>
      <c r="BB85" s="1778"/>
      <c r="BC85" s="1781"/>
      <c r="BD85" s="1781"/>
      <c r="BE85" s="1772"/>
      <c r="BF85" s="1772"/>
      <c r="BG85" s="1772"/>
      <c r="BH85" s="1772"/>
      <c r="BI85" s="1772"/>
      <c r="BJ85" s="1772"/>
      <c r="BK85" s="1772"/>
      <c r="BL85" s="1772"/>
      <c r="BM85" s="1772"/>
      <c r="BN85" s="1772"/>
      <c r="BO85" s="1772"/>
      <c r="BP85" s="1782"/>
      <c r="BQ85" s="1783"/>
      <c r="BR85" s="1783"/>
      <c r="BS85" s="1783"/>
      <c r="BT85" s="1783"/>
      <c r="BU85" s="1784"/>
      <c r="BV85" s="1785"/>
      <c r="BW85" s="1786"/>
      <c r="BX85" s="1787"/>
      <c r="BY85" s="1778"/>
      <c r="BZ85" s="1778"/>
      <c r="CA85" s="1778"/>
      <c r="CB85" s="1778"/>
      <c r="CC85" s="1778"/>
      <c r="CD85" s="1778"/>
      <c r="CE85" s="1788"/>
    </row>
    <row r="86" spans="1:181" s="1391" customFormat="1" ht="20.100000000000001" customHeight="1">
      <c r="A86" s="2638">
        <v>45467</v>
      </c>
      <c r="B86" s="2686" t="s">
        <v>6730</v>
      </c>
      <c r="C86" s="590" t="s">
        <v>8481</v>
      </c>
      <c r="D86" s="112" t="s">
        <v>47</v>
      </c>
      <c r="E86" s="112" t="s">
        <v>2494</v>
      </c>
      <c r="F86" s="578" t="s">
        <v>8482</v>
      </c>
      <c r="G86" s="1358"/>
      <c r="H86" s="1350">
        <v>1</v>
      </c>
      <c r="I86" s="1350"/>
      <c r="J86" s="1351">
        <v>234</v>
      </c>
      <c r="K86" s="1504" t="s">
        <v>6763</v>
      </c>
      <c r="L86" s="1358">
        <v>1</v>
      </c>
      <c r="M86" s="1350"/>
      <c r="N86" s="1350"/>
      <c r="O86" s="1350"/>
      <c r="P86" s="1351"/>
      <c r="Q86" s="1513">
        <f t="shared" ref="Q86" si="41">Q85+1</f>
        <v>1</v>
      </c>
      <c r="R86" s="1358"/>
      <c r="S86" s="1350"/>
      <c r="T86" s="1350"/>
      <c r="U86" s="1350"/>
      <c r="V86" s="1350"/>
      <c r="W86" s="1351"/>
      <c r="X86" s="1504">
        <v>7</v>
      </c>
      <c r="Y86" s="2732" t="s">
        <v>5417</v>
      </c>
      <c r="Z86" s="1526">
        <v>0.36805555555555558</v>
      </c>
      <c r="AA86" s="1371">
        <v>0.4375</v>
      </c>
      <c r="AB86" s="1372" t="s">
        <v>8483</v>
      </c>
      <c r="AC86" s="1825">
        <v>1.6659999999999999</v>
      </c>
      <c r="AD86" s="1526">
        <v>0.35416666666666669</v>
      </c>
      <c r="AE86" s="1371">
        <v>0.44097222222222221</v>
      </c>
      <c r="AF86" s="1350">
        <v>0</v>
      </c>
      <c r="AG86" s="1825">
        <v>2.0830000000000002</v>
      </c>
      <c r="AH86" s="1364">
        <v>4</v>
      </c>
      <c r="AI86" s="1352" t="s">
        <v>2495</v>
      </c>
      <c r="AJ86" s="1381" t="s">
        <v>2496</v>
      </c>
      <c r="AK86" s="1356" t="s">
        <v>7843</v>
      </c>
      <c r="AL86" s="2666" t="s">
        <v>8484</v>
      </c>
      <c r="AM86" s="2797" t="s">
        <v>7808</v>
      </c>
      <c r="AN86" s="2790" t="s">
        <v>7808</v>
      </c>
      <c r="AO86" s="3468" t="s">
        <v>8138</v>
      </c>
      <c r="AP86" s="3468"/>
      <c r="AQ86" s="3468" t="s">
        <v>8138</v>
      </c>
      <c r="AR86" s="3613" t="s">
        <v>8160</v>
      </c>
      <c r="AS86" s="1666"/>
      <c r="AT86" s="1353"/>
      <c r="AU86" s="1561"/>
      <c r="AV86" s="1576" t="s">
        <v>8039</v>
      </c>
      <c r="AW86" s="2444" t="s">
        <v>5815</v>
      </c>
      <c r="AX86" s="2445" t="s">
        <v>8040</v>
      </c>
      <c r="AY86" s="1357"/>
      <c r="AZ86" s="2421" t="s">
        <v>8318</v>
      </c>
      <c r="BA86" s="2422" t="s">
        <v>7413</v>
      </c>
      <c r="BB86" s="1357"/>
      <c r="BC86" s="1576" t="s">
        <v>7226</v>
      </c>
      <c r="BD86" s="1665"/>
      <c r="BE86" s="1665"/>
      <c r="BF86" s="1665" t="s">
        <v>6741</v>
      </c>
      <c r="BG86" s="1665"/>
      <c r="BH86" s="1665"/>
      <c r="BI86" s="1665"/>
      <c r="BJ86" s="1665"/>
      <c r="BK86" s="1353"/>
      <c r="BL86" s="1922"/>
      <c r="BM86" s="1665"/>
      <c r="BN86" s="1353"/>
      <c r="BO86" s="1922"/>
      <c r="BP86" s="1665"/>
      <c r="BQ86" s="1353"/>
      <c r="BR86" s="2261">
        <v>2800</v>
      </c>
      <c r="BS86" s="2376"/>
      <c r="BT86" s="2364"/>
      <c r="BU86" s="2364">
        <v>2800</v>
      </c>
      <c r="BV86" s="2364"/>
      <c r="BW86" s="2400"/>
      <c r="BX86" s="2369"/>
      <c r="BY86" s="2095">
        <f t="shared" ref="BY86" si="42">SUM(BS86:BV86)</f>
        <v>2800</v>
      </c>
      <c r="BZ86" s="2399"/>
      <c r="CA86" s="501"/>
      <c r="CB86" s="1369"/>
      <c r="CC86" s="1610"/>
      <c r="CD86" s="501"/>
      <c r="CE86" s="1369" t="s">
        <v>6761</v>
      </c>
      <c r="CF86" s="1365"/>
      <c r="CG86" s="1576"/>
      <c r="CH86" s="564"/>
      <c r="CI86" s="1365"/>
      <c r="CJ86" s="1561"/>
      <c r="CK86" s="1658">
        <v>45229</v>
      </c>
    </row>
    <row r="87" spans="1:181" s="1391" customFormat="1" ht="20.100000000000001" customHeight="1">
      <c r="A87" s="2638">
        <v>45519</v>
      </c>
      <c r="B87" s="2686" t="s">
        <v>6730</v>
      </c>
      <c r="C87" s="3699" t="s">
        <v>7807</v>
      </c>
      <c r="D87" s="3667" t="s">
        <v>44</v>
      </c>
      <c r="E87" s="3667" t="s">
        <v>4220</v>
      </c>
      <c r="F87" s="3739" t="s">
        <v>8485</v>
      </c>
      <c r="G87" s="1490"/>
      <c r="H87" s="1393">
        <v>1</v>
      </c>
      <c r="I87" s="1393"/>
      <c r="J87" s="1491">
        <v>19</v>
      </c>
      <c r="K87" s="1503"/>
      <c r="L87" s="1490"/>
      <c r="M87" s="1393">
        <v>1</v>
      </c>
      <c r="N87" s="1393"/>
      <c r="O87" s="1393"/>
      <c r="P87" s="1491"/>
      <c r="Q87" s="1514">
        <f>Q88+1</f>
        <v>46</v>
      </c>
      <c r="R87" s="1490"/>
      <c r="S87" s="1350"/>
      <c r="T87" s="1350"/>
      <c r="U87" s="1350"/>
      <c r="V87" s="1350"/>
      <c r="W87" s="1351"/>
      <c r="X87" s="1504">
        <v>1</v>
      </c>
      <c r="Y87" s="2732" t="s">
        <v>7930</v>
      </c>
      <c r="Z87" s="1526"/>
      <c r="AA87" s="1371"/>
      <c r="AB87" s="1372"/>
      <c r="AC87" s="1825"/>
      <c r="AD87" s="1526"/>
      <c r="AE87" s="1371"/>
      <c r="AF87" s="1350"/>
      <c r="AG87" s="1825"/>
      <c r="AH87" s="1364"/>
      <c r="AI87" s="3558"/>
      <c r="AJ87" s="862"/>
      <c r="AK87" s="3566"/>
      <c r="AL87" s="2666"/>
      <c r="AM87" s="3700"/>
      <c r="AN87" s="3700"/>
      <c r="AO87" s="3668"/>
      <c r="AP87" s="3549"/>
      <c r="AQ87" s="3668"/>
      <c r="AR87" s="3668"/>
      <c r="AS87" s="3549"/>
      <c r="AT87" s="1353"/>
      <c r="AU87" s="3534"/>
      <c r="AV87" s="3480"/>
      <c r="AW87" s="3674"/>
      <c r="AX87" s="3532"/>
      <c r="AY87" s="3701"/>
      <c r="AZ87" s="3585" t="s">
        <v>8440</v>
      </c>
      <c r="BA87" s="3507" t="s">
        <v>7413</v>
      </c>
      <c r="BB87" s="1354"/>
      <c r="BC87" s="1576"/>
      <c r="BD87" s="1665"/>
      <c r="BE87" s="3636"/>
      <c r="BF87" s="1665"/>
      <c r="BG87" s="3636"/>
      <c r="BH87" s="3636"/>
      <c r="BI87" s="3636"/>
      <c r="BJ87" s="3636"/>
      <c r="BK87" s="3698"/>
      <c r="BL87" s="1922"/>
      <c r="BM87" s="1665"/>
      <c r="BN87" s="1353"/>
      <c r="BO87" s="1922"/>
      <c r="BP87" s="1665"/>
      <c r="BQ87" s="1353"/>
      <c r="BR87" s="2109">
        <v>1140</v>
      </c>
      <c r="BS87" s="2091">
        <v>1140</v>
      </c>
      <c r="BT87" s="2364">
        <v>0</v>
      </c>
      <c r="BU87" s="2364">
        <v>0</v>
      </c>
      <c r="BV87" s="2364">
        <v>0</v>
      </c>
      <c r="BW87" s="3702"/>
      <c r="BX87" s="2094">
        <v>0</v>
      </c>
      <c r="BY87" s="2095">
        <f>SUM(BS87:BU87)-BX87</f>
        <v>1140</v>
      </c>
      <c r="BZ87" s="3825"/>
      <c r="CA87" s="3810"/>
      <c r="CB87" s="3811"/>
      <c r="CC87" s="1695"/>
      <c r="CD87" s="1694"/>
      <c r="CE87" s="1688"/>
      <c r="CF87" s="1696"/>
      <c r="CG87" s="3812"/>
      <c r="CH87" s="3813"/>
      <c r="CI87" s="1365"/>
      <c r="CJ87" s="1699"/>
      <c r="CK87" s="1658">
        <v>45496</v>
      </c>
    </row>
    <row r="88" spans="1:181" s="1391" customFormat="1" ht="20.100000000000001" customHeight="1">
      <c r="A88" s="2638">
        <v>45516</v>
      </c>
      <c r="B88" s="2686" t="s">
        <v>6730</v>
      </c>
      <c r="C88" s="3740" t="s">
        <v>7094</v>
      </c>
      <c r="D88" s="1138" t="s">
        <v>2114</v>
      </c>
      <c r="E88" s="1138" t="s">
        <v>2141</v>
      </c>
      <c r="F88" s="1138" t="s">
        <v>8486</v>
      </c>
      <c r="G88" s="1358">
        <v>1</v>
      </c>
      <c r="H88" s="1350"/>
      <c r="I88" s="1350">
        <v>23</v>
      </c>
      <c r="J88" s="1351"/>
      <c r="K88" s="1504" t="s">
        <v>1889</v>
      </c>
      <c r="L88" s="1358">
        <v>1</v>
      </c>
      <c r="M88" s="1350"/>
      <c r="N88" s="1350"/>
      <c r="O88" s="1350"/>
      <c r="P88" s="1351"/>
      <c r="Q88" s="1514">
        <f>Q54+1</f>
        <v>45</v>
      </c>
      <c r="R88" s="1358"/>
      <c r="S88" s="1350"/>
      <c r="T88" s="1350"/>
      <c r="U88" s="1350"/>
      <c r="V88" s="1350"/>
      <c r="W88" s="1351"/>
      <c r="X88" s="1504">
        <v>1</v>
      </c>
      <c r="Y88" s="2732" t="s">
        <v>7930</v>
      </c>
      <c r="Z88" s="1526"/>
      <c r="AA88" s="1371"/>
      <c r="AB88" s="1372"/>
      <c r="AC88" s="1825"/>
      <c r="AD88" s="1526"/>
      <c r="AE88" s="1371"/>
      <c r="AF88" s="1350"/>
      <c r="AG88" s="1825"/>
      <c r="AH88" s="1364"/>
      <c r="AI88" s="3558"/>
      <c r="AJ88" s="862"/>
      <c r="AK88" s="3566"/>
      <c r="AL88" s="2666" t="s">
        <v>8487</v>
      </c>
      <c r="AM88" s="3796" t="s">
        <v>7094</v>
      </c>
      <c r="AN88" s="3700"/>
      <c r="AO88" s="3668"/>
      <c r="AP88" s="3549"/>
      <c r="AQ88" s="3668"/>
      <c r="AR88" s="3668"/>
      <c r="AS88" s="3549"/>
      <c r="AT88" s="1353"/>
      <c r="AU88" s="3534" t="s">
        <v>8488</v>
      </c>
      <c r="AV88" s="2421" t="s">
        <v>8489</v>
      </c>
      <c r="AW88" s="3843" t="s">
        <v>8489</v>
      </c>
      <c r="AX88" s="3844"/>
      <c r="AY88" s="3847"/>
      <c r="AZ88" s="3585" t="s">
        <v>8490</v>
      </c>
      <c r="BA88" s="3507" t="s">
        <v>7413</v>
      </c>
      <c r="BB88" s="1354"/>
      <c r="BC88" s="1576"/>
      <c r="BD88" s="1665"/>
      <c r="BE88" s="3636"/>
      <c r="BF88" s="1665"/>
      <c r="BG88" s="3636"/>
      <c r="BH88" s="3636"/>
      <c r="BI88" s="3636"/>
      <c r="BJ88" s="3636"/>
      <c r="BK88" s="3698"/>
      <c r="BL88" s="1922"/>
      <c r="BM88" s="1665"/>
      <c r="BN88" s="1353"/>
      <c r="BO88" s="1922"/>
      <c r="BP88" s="1665"/>
      <c r="BQ88" s="1353"/>
      <c r="BR88" s="2109">
        <v>1340</v>
      </c>
      <c r="BS88" s="2091">
        <v>350</v>
      </c>
      <c r="BT88" s="2364"/>
      <c r="BU88" s="2364">
        <v>940</v>
      </c>
      <c r="BV88" s="2364"/>
      <c r="BW88" s="3702"/>
      <c r="BX88" s="2094">
        <v>50</v>
      </c>
      <c r="BY88" s="2095">
        <f>SUM(BS88:BU88)-BX88</f>
        <v>1240</v>
      </c>
      <c r="BZ88" s="2805"/>
      <c r="CA88" s="3810"/>
      <c r="CB88" s="3811"/>
      <c r="CC88" s="1695"/>
      <c r="CD88" s="1694"/>
      <c r="CE88" s="1688"/>
      <c r="CF88" s="1696"/>
      <c r="CG88" s="3812"/>
      <c r="CH88" s="3813"/>
      <c r="CI88" s="1365"/>
      <c r="CJ88" s="1699"/>
      <c r="CK88" s="1658">
        <v>45475</v>
      </c>
    </row>
    <row r="89" spans="1:181" s="1391" customFormat="1" ht="20.100000000000001" customHeight="1">
      <c r="A89" s="1868"/>
      <c r="B89" s="2701"/>
      <c r="C89" s="2704"/>
      <c r="D89" s="1827"/>
      <c r="E89" s="1827"/>
      <c r="F89" s="1827"/>
      <c r="G89" s="1769"/>
      <c r="H89" s="1769"/>
      <c r="I89" s="1769"/>
      <c r="J89" s="1769"/>
      <c r="K89" s="1770"/>
      <c r="L89" s="1770"/>
      <c r="M89" s="1771"/>
      <c r="N89" s="1771"/>
      <c r="O89" s="1770"/>
      <c r="P89" s="1770"/>
      <c r="Q89" s="1769"/>
      <c r="R89" s="1771"/>
      <c r="S89" s="1769"/>
      <c r="T89" s="1871"/>
      <c r="U89" s="1769"/>
      <c r="V89" s="1769"/>
      <c r="W89" s="1769"/>
      <c r="X89" s="1769"/>
      <c r="Y89" s="2743" t="s">
        <v>5417</v>
      </c>
      <c r="Z89" s="1769"/>
      <c r="AA89" s="1769"/>
      <c r="AB89" s="1769"/>
      <c r="AC89" s="1769"/>
      <c r="AD89" s="1769"/>
      <c r="AE89" s="1769"/>
      <c r="AF89" s="1769"/>
      <c r="AG89" s="1769"/>
      <c r="AH89" s="1873"/>
      <c r="AI89" s="1826"/>
      <c r="AJ89" s="1874"/>
      <c r="AK89" s="1772"/>
      <c r="AL89" s="1869"/>
      <c r="AM89" s="1772"/>
      <c r="AN89" s="1772"/>
      <c r="AO89" s="1781"/>
      <c r="AP89" s="1781"/>
      <c r="AQ89" s="1781"/>
      <c r="AR89" s="1781"/>
      <c r="AS89" s="1781"/>
      <c r="AT89" s="1772"/>
      <c r="AU89" s="1872"/>
      <c r="AV89" s="1779"/>
      <c r="AW89" s="1779"/>
      <c r="AX89" s="1780"/>
      <c r="AY89" s="1872"/>
      <c r="AZ89" s="1839"/>
      <c r="BA89" s="1875"/>
      <c r="BB89" s="1778"/>
      <c r="BC89" s="1777"/>
      <c r="BD89" s="1777"/>
      <c r="BE89" s="1772"/>
      <c r="BF89" s="1781"/>
      <c r="BG89" s="1781"/>
      <c r="BH89" s="1781"/>
      <c r="BI89" s="1781"/>
      <c r="BJ89" s="1781"/>
      <c r="BK89" s="1772"/>
      <c r="BL89" s="1772"/>
      <c r="BM89" s="1772"/>
      <c r="BN89" s="1772"/>
      <c r="BO89" s="1772"/>
      <c r="BP89" s="1866"/>
      <c r="BQ89" s="1783"/>
      <c r="BR89" s="1783"/>
      <c r="BS89" s="1783"/>
      <c r="BT89" s="1783"/>
      <c r="BU89" s="1827"/>
      <c r="BV89" s="1785"/>
      <c r="BW89" s="1786"/>
      <c r="BX89" s="1787"/>
      <c r="BY89" s="1778"/>
      <c r="BZ89" s="1778"/>
      <c r="CA89" s="1778"/>
      <c r="CB89" s="1778"/>
      <c r="CC89" s="1870"/>
      <c r="CD89" s="1778"/>
      <c r="CE89" s="1788"/>
    </row>
    <row r="90" spans="1:181" s="1823" customFormat="1" ht="20.100000000000001" customHeight="1">
      <c r="A90" s="1841"/>
      <c r="B90" s="2699"/>
      <c r="C90" s="2707"/>
      <c r="D90" s="1842"/>
      <c r="E90" s="1876"/>
      <c r="F90" s="1843"/>
      <c r="G90" s="1844"/>
      <c r="H90" s="1844"/>
      <c r="I90" s="1844"/>
      <c r="J90" s="1844"/>
      <c r="K90" s="1845"/>
      <c r="L90" s="1845"/>
      <c r="M90" s="1846"/>
      <c r="N90" s="1846"/>
      <c r="O90" s="1845"/>
      <c r="P90" s="1845"/>
      <c r="Q90" s="1844"/>
      <c r="R90" s="1846"/>
      <c r="S90" s="1844"/>
      <c r="T90" s="1877"/>
      <c r="U90" s="1844"/>
      <c r="V90" s="1844"/>
      <c r="W90" s="1844"/>
      <c r="X90" s="1844"/>
      <c r="Y90" s="2741" t="s">
        <v>5417</v>
      </c>
      <c r="Z90" s="1844"/>
      <c r="AA90" s="1844"/>
      <c r="AB90" s="1844"/>
      <c r="AC90" s="1844"/>
      <c r="AD90" s="1844"/>
      <c r="AE90" s="1844"/>
      <c r="AF90" s="1844"/>
      <c r="AG90" s="1844"/>
      <c r="AH90" s="1878"/>
      <c r="AI90" s="1879"/>
      <c r="AJ90" s="1880"/>
      <c r="AK90" s="1847"/>
      <c r="AL90" s="1881"/>
      <c r="AM90" s="1847"/>
      <c r="AN90" s="1847"/>
      <c r="AO90" s="1855"/>
      <c r="AP90" s="1855"/>
      <c r="AQ90" s="1855"/>
      <c r="AR90" s="1855"/>
      <c r="AS90" s="1855"/>
      <c r="AT90" s="1847"/>
      <c r="AU90" s="1882"/>
      <c r="AV90" s="1853"/>
      <c r="AW90" s="1853"/>
      <c r="AX90" s="1883"/>
      <c r="AY90" s="1842"/>
      <c r="AZ90" s="1853"/>
      <c r="BA90" s="1854"/>
      <c r="BB90" s="1842"/>
      <c r="BC90" s="1855"/>
      <c r="BD90" s="1855"/>
      <c r="BE90" s="1847"/>
      <c r="BF90" s="1855"/>
      <c r="BG90" s="1855"/>
      <c r="BH90" s="1847"/>
      <c r="BI90" s="1847"/>
      <c r="BJ90" s="1847"/>
      <c r="BK90" s="1847"/>
      <c r="BL90" s="1847"/>
      <c r="BM90" s="1847"/>
      <c r="BN90" s="1847"/>
      <c r="BO90" s="1847"/>
      <c r="BP90" s="1856"/>
      <c r="BQ90" s="1857"/>
      <c r="BR90" s="1857"/>
      <c r="BS90" s="1857"/>
      <c r="BT90" s="1857"/>
      <c r="BU90" s="1884"/>
      <c r="BV90" s="1859"/>
      <c r="BW90" s="1860"/>
      <c r="BX90" s="1861"/>
      <c r="BY90" s="1842"/>
      <c r="BZ90" s="1842"/>
      <c r="CA90" s="1842"/>
      <c r="CB90" s="1842"/>
      <c r="CC90" s="1842"/>
      <c r="CD90" s="1842"/>
      <c r="CE90" s="1862"/>
    </row>
    <row r="91" spans="1:181" s="1823" customFormat="1">
      <c r="A91" s="1820"/>
      <c r="B91" s="2702"/>
      <c r="C91" s="2724"/>
      <c r="D91" s="1843"/>
      <c r="E91" s="1843"/>
      <c r="F91" s="1842"/>
      <c r="G91" s="1844"/>
      <c r="H91" s="1844"/>
      <c r="I91" s="1844"/>
      <c r="J91" s="1844"/>
      <c r="K91" s="1845"/>
      <c r="L91" s="1845"/>
      <c r="M91" s="1846"/>
      <c r="N91" s="1846"/>
      <c r="O91" s="1845"/>
      <c r="P91" s="1845"/>
      <c r="Q91" s="1844"/>
      <c r="R91" s="1846"/>
      <c r="S91" s="1844"/>
      <c r="T91" s="1847"/>
      <c r="U91" s="1843"/>
      <c r="V91" s="1843"/>
      <c r="W91" s="1844"/>
      <c r="X91" s="1844"/>
      <c r="Y91" s="2741" t="s">
        <v>5417</v>
      </c>
      <c r="Z91" s="1844"/>
      <c r="AA91" s="1844"/>
      <c r="AB91" s="1844"/>
      <c r="AC91" s="1844"/>
      <c r="AD91" s="1844"/>
      <c r="AE91" s="1844"/>
      <c r="AF91" s="1844"/>
      <c r="AG91" s="1844"/>
      <c r="AH91" s="1885"/>
      <c r="AI91" s="1844"/>
      <c r="AJ91" s="1843"/>
      <c r="AK91" s="1843"/>
      <c r="AL91" s="1850"/>
      <c r="AM91" s="1847"/>
      <c r="AN91" s="1847"/>
      <c r="AO91" s="1847"/>
      <c r="AP91" s="1847"/>
      <c r="AQ91" s="1847"/>
      <c r="AR91" s="1847"/>
      <c r="AS91" s="1847"/>
      <c r="AT91" s="1847"/>
      <c r="AU91" s="1847"/>
      <c r="AV91" s="1847"/>
      <c r="AW91" s="1847"/>
      <c r="AX91" s="1847"/>
      <c r="AY91" s="1847"/>
      <c r="AZ91" s="1842"/>
      <c r="BA91" s="1847"/>
      <c r="BB91" s="1842"/>
      <c r="BC91" s="1847"/>
      <c r="BD91" s="1847"/>
      <c r="BE91" s="1847"/>
      <c r="BF91" s="1847"/>
      <c r="BG91" s="1847"/>
      <c r="BH91" s="1847"/>
      <c r="BI91" s="1847"/>
      <c r="BJ91" s="1847"/>
      <c r="BK91" s="1847"/>
      <c r="BL91" s="1843"/>
      <c r="BM91" s="1847"/>
      <c r="BN91" s="1847"/>
      <c r="BO91" s="1843"/>
      <c r="BP91" s="1847"/>
      <c r="BQ91" s="1847"/>
      <c r="BR91" s="1857"/>
      <c r="BS91" s="1857"/>
      <c r="BT91" s="1857"/>
      <c r="BU91" s="1858"/>
      <c r="BV91" s="1857"/>
      <c r="BW91" s="1856"/>
      <c r="BX91" s="1859"/>
      <c r="BY91" s="1886"/>
      <c r="BZ91" s="1886"/>
      <c r="CA91" s="1886"/>
      <c r="CB91" s="1857"/>
      <c r="CC91" s="1887"/>
      <c r="CD91" s="1887"/>
      <c r="CE91" s="1842"/>
      <c r="CF91" s="1862"/>
    </row>
    <row r="92" spans="1:181" s="1391" customFormat="1" ht="20.100000000000001" customHeight="1">
      <c r="A92" s="1789" t="s">
        <v>8491</v>
      </c>
      <c r="B92" s="2703"/>
      <c r="C92" s="2725"/>
      <c r="D92" s="1790"/>
      <c r="E92" s="1790"/>
      <c r="F92" s="1791"/>
      <c r="G92" s="1769"/>
      <c r="H92" s="1769"/>
      <c r="I92" s="1769"/>
      <c r="J92" s="1769"/>
      <c r="K92" s="1770"/>
      <c r="L92" s="1770"/>
      <c r="M92" s="1771"/>
      <c r="N92" s="1771"/>
      <c r="O92" s="1770"/>
      <c r="P92" s="1770"/>
      <c r="Q92" s="1769"/>
      <c r="R92" s="1771"/>
      <c r="S92" s="1769"/>
      <c r="T92" s="1772"/>
      <c r="U92" s="1769"/>
      <c r="V92" s="1769"/>
      <c r="W92" s="1769"/>
      <c r="X92" s="1769"/>
      <c r="Y92" s="2742" t="s">
        <v>5417</v>
      </c>
      <c r="Z92" s="1769"/>
      <c r="AA92" s="1769"/>
      <c r="AB92" s="1769"/>
      <c r="AC92" s="1769"/>
      <c r="AD92" s="1769"/>
      <c r="AE92" s="1769"/>
      <c r="AF92" s="1769"/>
      <c r="AG92" s="1769"/>
      <c r="AH92" s="1792"/>
      <c r="AI92" s="1793"/>
      <c r="AJ92" s="1775"/>
      <c r="AK92" s="1772"/>
      <c r="AL92" s="1794"/>
      <c r="AM92" s="1772"/>
      <c r="AN92" s="1772"/>
      <c r="AO92" s="1772"/>
      <c r="AP92" s="1772"/>
      <c r="AQ92" s="1772"/>
      <c r="AR92" s="1772"/>
      <c r="AS92" s="1772"/>
      <c r="AT92" s="1777"/>
      <c r="AU92" s="1778"/>
      <c r="AV92" s="1795"/>
      <c r="AW92" s="1795"/>
      <c r="AX92" s="1796"/>
      <c r="AY92" s="1778"/>
      <c r="AZ92" s="1795"/>
      <c r="BA92" s="1796"/>
      <c r="BB92" s="1778"/>
      <c r="BC92" s="1781"/>
      <c r="BD92" s="1781"/>
      <c r="BE92" s="1772"/>
      <c r="BF92" s="1772"/>
      <c r="BG92" s="1772"/>
      <c r="BH92" s="1772"/>
      <c r="BI92" s="1772"/>
      <c r="BJ92" s="1772"/>
      <c r="BK92" s="1772"/>
      <c r="BL92" s="1772"/>
      <c r="BM92" s="1772"/>
      <c r="BN92" s="1772"/>
      <c r="BO92" s="1772"/>
      <c r="BP92" s="1782"/>
      <c r="BQ92" s="1797"/>
      <c r="BR92" s="1797"/>
      <c r="BS92" s="1797"/>
      <c r="BT92" s="1797"/>
      <c r="BU92" s="1798"/>
      <c r="BV92" s="1799"/>
      <c r="BW92" s="1800"/>
      <c r="BX92" s="1801"/>
      <c r="BY92" s="1778"/>
      <c r="BZ92" s="1778"/>
      <c r="CA92" s="1778"/>
      <c r="CB92" s="1778"/>
      <c r="CC92" s="1778"/>
      <c r="CD92" s="1778"/>
      <c r="CE92" s="1788"/>
    </row>
    <row r="93" spans="1:181" s="1391" customFormat="1" ht="20.100000000000001" customHeight="1">
      <c r="A93" s="2644">
        <v>45425</v>
      </c>
      <c r="B93" s="2692" t="s">
        <v>6730</v>
      </c>
      <c r="C93" s="2711" t="s">
        <v>7796</v>
      </c>
      <c r="D93" s="124" t="s">
        <v>3</v>
      </c>
      <c r="E93" s="124" t="s">
        <v>306</v>
      </c>
      <c r="F93" s="124" t="s">
        <v>8492</v>
      </c>
      <c r="G93" s="1358"/>
      <c r="H93" s="1350">
        <v>1</v>
      </c>
      <c r="I93" s="1350"/>
      <c r="J93" s="1351">
        <v>30</v>
      </c>
      <c r="K93" s="1504" t="s">
        <v>8493</v>
      </c>
      <c r="L93" s="1358"/>
      <c r="M93" s="1350">
        <v>1</v>
      </c>
      <c r="N93" s="1350"/>
      <c r="O93" s="1350"/>
      <c r="P93" s="1351"/>
      <c r="Q93" s="1513">
        <f>Q28+1</f>
        <v>22</v>
      </c>
      <c r="R93" s="1358"/>
      <c r="S93" s="1350"/>
      <c r="T93" s="1350"/>
      <c r="U93" s="1350"/>
      <c r="V93" s="1350"/>
      <c r="W93" s="1351"/>
      <c r="X93" s="1504">
        <v>1</v>
      </c>
      <c r="Y93" s="2732" t="s">
        <v>7930</v>
      </c>
      <c r="Z93" s="1680"/>
      <c r="AA93" s="1681"/>
      <c r="AB93" s="1682"/>
      <c r="AC93" s="1837"/>
      <c r="AD93" s="1680"/>
      <c r="AE93" s="1681"/>
      <c r="AF93" s="1683"/>
      <c r="AG93" s="1837"/>
      <c r="AH93" s="1684">
        <v>1</v>
      </c>
      <c r="AI93" s="3575" t="s">
        <v>8494</v>
      </c>
      <c r="AJ93" s="862" t="s">
        <v>8495</v>
      </c>
      <c r="AK93" s="3575" t="s">
        <v>8496</v>
      </c>
      <c r="AL93" s="2666"/>
      <c r="AM93" s="3468" t="s">
        <v>8062</v>
      </c>
      <c r="AN93" s="3468" t="s">
        <v>8062</v>
      </c>
      <c r="AO93" s="1665"/>
      <c r="AP93" s="1665"/>
      <c r="AQ93" s="1666"/>
      <c r="AR93" s="1666"/>
      <c r="AS93" s="1665"/>
      <c r="AT93" s="1353"/>
      <c r="AU93" s="3534" t="s">
        <v>8497</v>
      </c>
      <c r="AV93" s="1576" t="s">
        <v>8109</v>
      </c>
      <c r="AW93" s="3576"/>
      <c r="AX93" s="3532"/>
      <c r="AY93" s="1569"/>
      <c r="AZ93" s="3480"/>
      <c r="BA93" s="3533"/>
      <c r="BB93" s="1357"/>
      <c r="BC93" s="1576"/>
      <c r="BD93" s="1665"/>
      <c r="BE93" s="1665"/>
      <c r="BF93" s="1665"/>
      <c r="BG93" s="1665"/>
      <c r="BH93" s="1665"/>
      <c r="BI93" s="1665"/>
      <c r="BJ93" s="1665"/>
      <c r="BK93" s="1353"/>
      <c r="BL93" s="1922"/>
      <c r="BM93" s="1665"/>
      <c r="BN93" s="1353"/>
      <c r="BO93" s="1922"/>
      <c r="BP93" s="1665"/>
      <c r="BQ93" s="1353"/>
      <c r="BR93" s="2380">
        <v>1140</v>
      </c>
      <c r="BS93" s="2376">
        <v>400</v>
      </c>
      <c r="BT93" s="2364"/>
      <c r="BU93" s="2364">
        <v>740</v>
      </c>
      <c r="BV93" s="2364"/>
      <c r="BW93" s="3535" t="s">
        <v>8498</v>
      </c>
      <c r="BX93" s="2198"/>
      <c r="BY93" s="2095"/>
      <c r="BZ93" s="2399"/>
      <c r="CA93" s="501"/>
      <c r="CB93" s="1369"/>
      <c r="CC93" s="1610"/>
      <c r="CD93" s="501"/>
      <c r="CE93" s="1369"/>
      <c r="CF93" s="1634"/>
      <c r="CG93" s="1643"/>
      <c r="CH93" s="1359"/>
      <c r="CI93" s="1365"/>
      <c r="CJ93" s="1561"/>
      <c r="CK93" s="1658">
        <v>45384</v>
      </c>
      <c r="CL93" s="3540" t="s">
        <v>8499</v>
      </c>
    </row>
    <row r="94" spans="1:181" s="1391" customFormat="1" ht="20.100000000000001" customHeight="1">
      <c r="A94" s="2641">
        <v>45491</v>
      </c>
      <c r="B94" s="2691" t="s">
        <v>6730</v>
      </c>
      <c r="C94" s="2717" t="s">
        <v>7796</v>
      </c>
      <c r="D94" s="2642" t="s">
        <v>31</v>
      </c>
      <c r="E94" s="2642" t="s">
        <v>31</v>
      </c>
      <c r="F94" s="3467" t="s">
        <v>1618</v>
      </c>
      <c r="G94" s="1490"/>
      <c r="H94" s="1393">
        <v>1</v>
      </c>
      <c r="I94" s="1393"/>
      <c r="J94" s="1491">
        <v>150</v>
      </c>
      <c r="K94" s="1503" t="s">
        <v>6763</v>
      </c>
      <c r="L94" s="1490">
        <v>1</v>
      </c>
      <c r="M94" s="1393"/>
      <c r="N94" s="1393"/>
      <c r="O94" s="1393"/>
      <c r="P94" s="1491"/>
      <c r="Q94" s="1514">
        <f t="shared" ref="Q94" si="43">Q93+1</f>
        <v>23</v>
      </c>
      <c r="R94" s="1490"/>
      <c r="S94" s="1393"/>
      <c r="T94" s="1393"/>
      <c r="U94" s="1393"/>
      <c r="V94" s="1393"/>
      <c r="W94" s="1491"/>
      <c r="X94" s="1503">
        <v>4</v>
      </c>
      <c r="Y94" s="2732" t="s">
        <v>7930</v>
      </c>
      <c r="Z94" s="1525"/>
      <c r="AA94" s="1394"/>
      <c r="AB94" s="1395"/>
      <c r="AC94" s="1834"/>
      <c r="AD94" s="1525"/>
      <c r="AE94" s="1394"/>
      <c r="AF94" s="1393"/>
      <c r="AG94" s="1834"/>
      <c r="AH94" s="1538">
        <v>4</v>
      </c>
      <c r="AI94" s="1539" t="s">
        <v>1624</v>
      </c>
      <c r="AJ94" s="816" t="s">
        <v>1625</v>
      </c>
      <c r="AK94" s="1540" t="s">
        <v>7848</v>
      </c>
      <c r="AL94" s="1555"/>
      <c r="AM94" s="2083" t="s">
        <v>7621</v>
      </c>
      <c r="AN94" s="2083" t="s">
        <v>7621</v>
      </c>
      <c r="AO94" s="3625"/>
      <c r="AP94" s="3625"/>
      <c r="AQ94" s="3625"/>
      <c r="AR94" s="3625"/>
      <c r="AS94" s="1930"/>
      <c r="AT94" s="1931"/>
      <c r="AU94" s="1932"/>
      <c r="AV94" s="1575" t="s">
        <v>8223</v>
      </c>
      <c r="AW94" s="2749" t="s">
        <v>7938</v>
      </c>
      <c r="AX94" s="3514"/>
      <c r="AY94" s="2441"/>
      <c r="AZ94" s="2751" t="s">
        <v>8500</v>
      </c>
      <c r="BA94" s="2752" t="s">
        <v>7413</v>
      </c>
      <c r="BB94" s="1572"/>
      <c r="BC94" s="1575"/>
      <c r="BD94" s="1928"/>
      <c r="BE94" s="1928"/>
      <c r="BF94" s="1928"/>
      <c r="BG94" s="1928"/>
      <c r="BH94" s="1928"/>
      <c r="BI94" s="1928"/>
      <c r="BJ94" s="1928"/>
      <c r="BK94" s="1368"/>
      <c r="BL94" s="1927"/>
      <c r="BM94" s="1928"/>
      <c r="BN94" s="1368"/>
      <c r="BO94" s="1927"/>
      <c r="BP94" s="1928"/>
      <c r="BQ94" s="1368"/>
      <c r="BR94" s="2753">
        <v>2040</v>
      </c>
      <c r="BS94" s="2754">
        <v>0</v>
      </c>
      <c r="BT94" s="2755">
        <v>0</v>
      </c>
      <c r="BU94" s="2755">
        <v>2040</v>
      </c>
      <c r="BV94" s="2364"/>
      <c r="BW94" s="2404" t="s">
        <v>7842</v>
      </c>
      <c r="BX94" s="2756"/>
      <c r="BY94" s="2757">
        <f t="shared" ref="BY94" si="44">SUM(BS94:BV94)-BX94</f>
        <v>2040</v>
      </c>
      <c r="BZ94" s="2804"/>
      <c r="CA94" s="1608"/>
      <c r="CB94" s="1400"/>
      <c r="CC94" s="1609"/>
      <c r="CD94" s="1608"/>
      <c r="CE94" s="1400"/>
      <c r="CF94" s="1639"/>
      <c r="CG94" s="1650"/>
      <c r="CH94" s="1422"/>
      <c r="CI94" s="1633"/>
      <c r="CJ94" s="1560"/>
      <c r="CK94" s="1657">
        <v>45229</v>
      </c>
      <c r="CL94" s="3540" t="s">
        <v>8501</v>
      </c>
    </row>
    <row r="95" spans="1:181" s="1391" customFormat="1" ht="20.100000000000001" customHeight="1">
      <c r="A95" s="2638">
        <v>45545</v>
      </c>
      <c r="B95" s="2686" t="s">
        <v>6730</v>
      </c>
      <c r="C95" s="2711" t="s">
        <v>7807</v>
      </c>
      <c r="D95" s="3667" t="s">
        <v>51</v>
      </c>
      <c r="E95" s="3667" t="s">
        <v>1641</v>
      </c>
      <c r="F95" s="3667" t="s">
        <v>8340</v>
      </c>
      <c r="G95" s="1358"/>
      <c r="H95" s="1350">
        <v>1</v>
      </c>
      <c r="I95" s="1350"/>
      <c r="J95" s="1351">
        <v>55</v>
      </c>
      <c r="K95" s="1505" t="s">
        <v>6763</v>
      </c>
      <c r="L95" s="1358">
        <v>1</v>
      </c>
      <c r="M95" s="1350"/>
      <c r="N95" s="1350"/>
      <c r="O95" s="1350"/>
      <c r="P95" s="1351"/>
      <c r="Q95" s="1514">
        <f>Q94+1</f>
        <v>24</v>
      </c>
      <c r="R95" s="1358"/>
      <c r="S95" s="1350"/>
      <c r="T95" s="1350"/>
      <c r="U95" s="1350"/>
      <c r="V95" s="1350"/>
      <c r="W95" s="1351"/>
      <c r="X95" s="1504">
        <v>2</v>
      </c>
      <c r="Y95" s="3729" t="s">
        <v>7930</v>
      </c>
      <c r="Z95" s="1526"/>
      <c r="AA95" s="1371"/>
      <c r="AB95" s="1372"/>
      <c r="AC95" s="1825"/>
      <c r="AD95" s="1526"/>
      <c r="AE95" s="1371"/>
      <c r="AF95" s="1350"/>
      <c r="AG95" s="1825"/>
      <c r="AH95" s="1364">
        <v>2</v>
      </c>
      <c r="AI95" s="3575" t="s">
        <v>8502</v>
      </c>
      <c r="AJ95" s="3691" t="s">
        <v>8503</v>
      </c>
      <c r="AK95" s="3575">
        <v>87006766</v>
      </c>
      <c r="AL95" s="3616" t="s">
        <v>8504</v>
      </c>
      <c r="AM95" s="2789" t="s">
        <v>8291</v>
      </c>
      <c r="AN95" s="3468" t="s">
        <v>8291</v>
      </c>
      <c r="AO95" s="3668"/>
      <c r="AP95" s="3549"/>
      <c r="AQ95" s="3668"/>
      <c r="AR95" s="3668"/>
      <c r="AS95" s="3549"/>
      <c r="AT95" s="1353"/>
      <c r="AU95" s="1561" t="s">
        <v>8505</v>
      </c>
      <c r="AV95" s="3480"/>
      <c r="AW95" s="3674"/>
      <c r="AX95" s="3532"/>
      <c r="AY95" s="3730"/>
      <c r="AZ95" s="3585" t="s">
        <v>8506</v>
      </c>
      <c r="BA95" s="3507" t="s">
        <v>7413</v>
      </c>
      <c r="BB95" s="3731"/>
      <c r="BC95" s="1576"/>
      <c r="BD95" s="1667"/>
      <c r="BE95" s="3636"/>
      <c r="BF95" s="1665"/>
      <c r="BG95" s="3636"/>
      <c r="BH95" s="3636"/>
      <c r="BI95" s="3636"/>
      <c r="BJ95" s="3636"/>
      <c r="BK95" s="3698"/>
      <c r="BL95" s="1922"/>
      <c r="BM95" s="1665"/>
      <c r="BN95" s="1353"/>
      <c r="BO95" s="1922"/>
      <c r="BP95" s="1665"/>
      <c r="BQ95" s="1353"/>
      <c r="BR95" s="2807">
        <v>1160</v>
      </c>
      <c r="BS95" s="3732">
        <v>350</v>
      </c>
      <c r="BT95" s="3733"/>
      <c r="BU95" s="3733">
        <v>760</v>
      </c>
      <c r="BV95" s="3733"/>
      <c r="BW95" s="3703" t="s">
        <v>8507</v>
      </c>
      <c r="BX95" s="3734">
        <v>50</v>
      </c>
      <c r="BY95" s="2240"/>
      <c r="BZ95" s="3464"/>
      <c r="CA95" s="3558"/>
      <c r="CB95" s="3471"/>
      <c r="CC95" s="1620"/>
      <c r="CD95" s="1619"/>
      <c r="CE95" s="1380"/>
      <c r="CF95" s="1365"/>
      <c r="CG95" s="1576"/>
      <c r="CH95" s="564"/>
      <c r="CI95" s="1365"/>
      <c r="CJ95" s="1706"/>
      <c r="CK95" s="1658">
        <v>45475</v>
      </c>
    </row>
    <row r="96" spans="1:181" s="1391" customFormat="1" ht="20.100000000000001" customHeight="1">
      <c r="A96" s="1888"/>
      <c r="B96" s="2705"/>
      <c r="C96" s="2726"/>
      <c r="D96" s="1828"/>
      <c r="E96" s="1828"/>
      <c r="F96" s="1889"/>
      <c r="G96" s="1829"/>
      <c r="H96" s="1829"/>
      <c r="I96" s="1829"/>
      <c r="J96" s="1829"/>
      <c r="K96" s="1830"/>
      <c r="L96" s="1830"/>
      <c r="M96" s="1831"/>
      <c r="N96" s="1831"/>
      <c r="O96" s="1830"/>
      <c r="P96" s="1830"/>
      <c r="Q96" s="1829"/>
      <c r="R96" s="1831"/>
      <c r="S96" s="1829"/>
      <c r="T96" s="1833"/>
      <c r="U96" s="1829"/>
      <c r="V96" s="1829"/>
      <c r="W96" s="1829"/>
      <c r="X96" s="1829"/>
      <c r="Y96" s="2744" t="s">
        <v>5417</v>
      </c>
      <c r="Z96" s="1829"/>
      <c r="AA96" s="1829"/>
      <c r="AB96" s="1829"/>
      <c r="AC96" s="1829"/>
      <c r="AD96" s="1829"/>
      <c r="AE96" s="1829"/>
      <c r="AF96" s="1829"/>
      <c r="AG96" s="1829"/>
      <c r="AH96" s="1890"/>
      <c r="AI96" s="1891"/>
      <c r="AJ96" s="1892"/>
      <c r="AK96" s="1833"/>
      <c r="AL96" s="1893"/>
      <c r="AM96" s="1833"/>
      <c r="AN96" s="1833"/>
      <c r="AO96" s="1833"/>
      <c r="AP96" s="1833"/>
      <c r="AQ96" s="1833"/>
      <c r="AR96" s="1833"/>
      <c r="AS96" s="1840"/>
      <c r="AT96" s="1833"/>
      <c r="AU96" s="1828"/>
      <c r="AV96" s="1894"/>
      <c r="AW96" s="1894"/>
      <c r="AX96" s="1895"/>
      <c r="AY96" s="1828"/>
      <c r="AZ96" s="1894"/>
      <c r="BA96" s="1895"/>
      <c r="BB96" s="1828"/>
      <c r="BC96" s="1833"/>
      <c r="BD96" s="1833"/>
      <c r="BE96" s="1833"/>
      <c r="BF96" s="1833"/>
      <c r="BG96" s="1833"/>
      <c r="BH96" s="1833"/>
      <c r="BI96" s="1833"/>
      <c r="BJ96" s="1833"/>
      <c r="BK96" s="1833"/>
      <c r="BL96" s="1833"/>
      <c r="BM96" s="1833"/>
      <c r="BN96" s="1833"/>
      <c r="BO96" s="1833"/>
      <c r="BP96" s="1896"/>
      <c r="BQ96" s="1897"/>
      <c r="BR96" s="1897"/>
      <c r="BS96" s="1897"/>
      <c r="BT96" s="1897"/>
      <c r="BU96" s="1898"/>
      <c r="BV96" s="1899"/>
      <c r="BW96" s="1900"/>
      <c r="BX96" s="1901"/>
      <c r="BY96" s="1828"/>
      <c r="BZ96" s="1828"/>
      <c r="CA96" s="1828"/>
      <c r="CB96" s="1828"/>
      <c r="CC96" s="1828"/>
      <c r="CD96" s="1828"/>
      <c r="CE96" s="1902"/>
    </row>
    <row r="97" spans="1:89" s="1823" customFormat="1">
      <c r="A97" s="1820"/>
      <c r="B97" s="2702"/>
      <c r="C97" s="2724"/>
      <c r="D97" s="1843"/>
      <c r="E97" s="1843"/>
      <c r="F97" s="1842"/>
      <c r="G97" s="1844"/>
      <c r="H97" s="1844"/>
      <c r="I97" s="1844"/>
      <c r="J97" s="1844"/>
      <c r="K97" s="1845"/>
      <c r="L97" s="1845"/>
      <c r="M97" s="1846"/>
      <c r="N97" s="1846"/>
      <c r="O97" s="1845"/>
      <c r="P97" s="1845"/>
      <c r="Q97" s="1844"/>
      <c r="R97" s="1846"/>
      <c r="S97" s="1844"/>
      <c r="T97" s="1847"/>
      <c r="U97" s="1843"/>
      <c r="V97" s="1843"/>
      <c r="W97" s="1844"/>
      <c r="X97" s="1844"/>
      <c r="Y97" s="2741" t="s">
        <v>5417</v>
      </c>
      <c r="Z97" s="1844"/>
      <c r="AA97" s="1844"/>
      <c r="AB97" s="1844"/>
      <c r="AC97" s="1844"/>
      <c r="AD97" s="1844"/>
      <c r="AE97" s="1844"/>
      <c r="AF97" s="1844"/>
      <c r="AG97" s="1844"/>
      <c r="AH97" s="1885"/>
      <c r="AI97" s="1844"/>
      <c r="AJ97" s="1843"/>
      <c r="AK97" s="1843"/>
      <c r="AL97" s="1850"/>
      <c r="AM97" s="1847"/>
      <c r="AN97" s="1847"/>
      <c r="AO97" s="1847"/>
      <c r="AP97" s="1847"/>
      <c r="AQ97" s="1847"/>
      <c r="AR97" s="1847"/>
      <c r="AS97" s="1847"/>
      <c r="AT97" s="1847"/>
      <c r="AU97" s="1847"/>
      <c r="AV97" s="1847"/>
      <c r="AW97" s="1847"/>
      <c r="AX97" s="1847"/>
      <c r="AY97" s="1847"/>
      <c r="AZ97" s="1842"/>
      <c r="BA97" s="1847"/>
      <c r="BB97" s="1842"/>
      <c r="BC97" s="1847"/>
      <c r="BD97" s="1847"/>
      <c r="BE97" s="1847"/>
      <c r="BF97" s="1847"/>
      <c r="BG97" s="1847"/>
      <c r="BH97" s="1847"/>
      <c r="BI97" s="1847"/>
      <c r="BJ97" s="1847"/>
      <c r="BK97" s="1847"/>
      <c r="BL97" s="1843"/>
      <c r="BM97" s="1847"/>
      <c r="BN97" s="1847"/>
      <c r="BO97" s="1843"/>
      <c r="BP97" s="1847"/>
      <c r="BQ97" s="1847"/>
      <c r="BR97" s="1857"/>
      <c r="BS97" s="1857"/>
      <c r="BT97" s="1857"/>
      <c r="BU97" s="1858"/>
      <c r="BV97" s="1857"/>
      <c r="BW97" s="1856"/>
      <c r="BX97" s="1859"/>
      <c r="BY97" s="1886"/>
      <c r="BZ97" s="1886"/>
      <c r="CA97" s="1886"/>
      <c r="CB97" s="1857"/>
      <c r="CC97" s="1887"/>
      <c r="CD97" s="1887"/>
      <c r="CE97" s="1842"/>
      <c r="CF97" s="1862"/>
    </row>
    <row r="98" spans="1:89" s="1823" customFormat="1" ht="20.100000000000001" customHeight="1">
      <c r="A98" s="1841"/>
      <c r="B98" s="2699"/>
      <c r="C98" s="2707"/>
      <c r="D98" s="1842"/>
      <c r="E98" s="1842"/>
      <c r="F98" s="1842"/>
      <c r="G98" s="1844"/>
      <c r="H98" s="1844"/>
      <c r="I98" s="1844"/>
      <c r="J98" s="1844"/>
      <c r="K98" s="1845"/>
      <c r="L98" s="1845"/>
      <c r="M98" s="1846"/>
      <c r="N98" s="1846"/>
      <c r="O98" s="1845"/>
      <c r="P98" s="1845"/>
      <c r="Q98" s="1844"/>
      <c r="R98" s="1846"/>
      <c r="S98" s="1844"/>
      <c r="T98" s="1847"/>
      <c r="U98" s="1844"/>
      <c r="V98" s="1844"/>
      <c r="W98" s="1844"/>
      <c r="X98" s="1844"/>
      <c r="Y98" s="2741" t="s">
        <v>5417</v>
      </c>
      <c r="Z98" s="1844"/>
      <c r="AA98" s="1844"/>
      <c r="AB98" s="1844"/>
      <c r="AC98" s="1844"/>
      <c r="AD98" s="1844"/>
      <c r="AE98" s="1844"/>
      <c r="AF98" s="1844"/>
      <c r="AG98" s="1844"/>
      <c r="AH98" s="1903"/>
      <c r="AI98" s="1904"/>
      <c r="AJ98" s="1850"/>
      <c r="AK98" s="1847"/>
      <c r="AL98" s="1851"/>
      <c r="AM98" s="1847"/>
      <c r="AN98" s="1847"/>
      <c r="AO98" s="1847"/>
      <c r="AP98" s="1847"/>
      <c r="AQ98" s="1855"/>
      <c r="AR98" s="1855"/>
      <c r="AS98" s="1855"/>
      <c r="AT98" s="1855"/>
      <c r="AU98" s="1842"/>
      <c r="AV98" s="1853"/>
      <c r="AW98" s="1853"/>
      <c r="AX98" s="1854"/>
      <c r="AY98" s="1842"/>
      <c r="AZ98" s="1853"/>
      <c r="BA98" s="1854"/>
      <c r="BB98" s="1842"/>
      <c r="BC98" s="1847"/>
      <c r="BD98" s="1847"/>
      <c r="BE98" s="1847"/>
      <c r="BF98" s="1847"/>
      <c r="BG98" s="1847"/>
      <c r="BH98" s="1847"/>
      <c r="BI98" s="1847"/>
      <c r="BJ98" s="1847"/>
      <c r="BK98" s="1847"/>
      <c r="BL98" s="1847"/>
      <c r="BM98" s="1847"/>
      <c r="BN98" s="1847"/>
      <c r="BO98" s="1847"/>
      <c r="BP98" s="1856"/>
      <c r="BQ98" s="1857"/>
      <c r="BR98" s="1857"/>
      <c r="BS98" s="1857"/>
      <c r="BT98" s="1857"/>
      <c r="BU98" s="1858"/>
      <c r="BV98" s="1859"/>
      <c r="BW98" s="1860"/>
      <c r="BX98" s="1861"/>
      <c r="BY98" s="1842"/>
      <c r="BZ98" s="1842"/>
      <c r="CA98" s="1842"/>
      <c r="CB98" s="1842"/>
      <c r="CC98" s="1842"/>
      <c r="CD98" s="1842"/>
      <c r="CE98" s="1862"/>
    </row>
    <row r="99" spans="1:89" s="1391" customFormat="1" ht="20.100000000000001" customHeight="1">
      <c r="A99" s="1802" t="s">
        <v>8508</v>
      </c>
      <c r="B99" s="2706"/>
      <c r="C99" s="2727"/>
      <c r="D99" s="1802"/>
      <c r="E99" s="1802"/>
      <c r="F99" s="1802"/>
      <c r="G99" s="1769"/>
      <c r="H99" s="1769"/>
      <c r="I99" s="1769"/>
      <c r="J99" s="1769"/>
      <c r="K99" s="1770"/>
      <c r="L99" s="1770"/>
      <c r="M99" s="1771"/>
      <c r="N99" s="1771"/>
      <c r="O99" s="1770"/>
      <c r="P99" s="1770"/>
      <c r="Q99" s="1769"/>
      <c r="R99" s="1771"/>
      <c r="S99" s="1769"/>
      <c r="T99" s="1772"/>
      <c r="U99" s="1769"/>
      <c r="V99" s="1769"/>
      <c r="W99" s="1769"/>
      <c r="X99" s="1769"/>
      <c r="Y99" s="2742" t="s">
        <v>5417</v>
      </c>
      <c r="Z99" s="1769"/>
      <c r="AA99" s="1769"/>
      <c r="AB99" s="1769"/>
      <c r="AC99" s="1769"/>
      <c r="AD99" s="1769"/>
      <c r="AE99" s="1769"/>
      <c r="AF99" s="1769"/>
      <c r="AG99" s="1769"/>
      <c r="AH99" s="1792"/>
      <c r="AI99" s="1803"/>
      <c r="AJ99" s="1775"/>
      <c r="AK99" s="1772"/>
      <c r="AL99" s="1776"/>
      <c r="AM99" s="1772"/>
      <c r="AN99" s="1772"/>
      <c r="AO99" s="1772"/>
      <c r="AP99" s="1772"/>
      <c r="AQ99" s="1772"/>
      <c r="AR99" s="1772"/>
      <c r="AS99" s="1772"/>
      <c r="AT99" s="1772"/>
      <c r="AU99" s="1778"/>
      <c r="AV99" s="1779"/>
      <c r="AW99" s="1779"/>
      <c r="AX99" s="1780"/>
      <c r="AY99" s="1778"/>
      <c r="AZ99" s="1779"/>
      <c r="BA99" s="1780"/>
      <c r="BB99" s="1778"/>
      <c r="BC99" s="1781"/>
      <c r="BD99" s="1781"/>
      <c r="BE99" s="1772"/>
      <c r="BF99" s="1781"/>
      <c r="BG99" s="1772"/>
      <c r="BH99" s="1772"/>
      <c r="BI99" s="1772"/>
      <c r="BJ99" s="1772"/>
      <c r="BK99" s="1772"/>
      <c r="BL99" s="1772"/>
      <c r="BM99" s="1772"/>
      <c r="BN99" s="1772"/>
      <c r="BO99" s="1772"/>
      <c r="BP99" s="1782"/>
      <c r="BQ99" s="1783"/>
      <c r="BR99" s="1783"/>
      <c r="BS99" s="1783"/>
      <c r="BT99" s="1783"/>
      <c r="BU99" s="1784"/>
      <c r="BV99" s="1785"/>
      <c r="BW99" s="1786"/>
      <c r="BX99" s="1787"/>
      <c r="BY99" s="1778"/>
      <c r="BZ99" s="1778"/>
      <c r="CA99" s="1778"/>
      <c r="CB99" s="1778"/>
      <c r="CC99" s="1778"/>
      <c r="CD99" s="1778"/>
      <c r="CE99" s="1788"/>
    </row>
    <row r="100" spans="1:89" s="1391" customFormat="1" ht="20.100000000000001" customHeight="1">
      <c r="A100" s="52">
        <v>45702</v>
      </c>
      <c r="B100" s="4194" t="s">
        <v>6730</v>
      </c>
      <c r="C100" s="2763" t="s">
        <v>7094</v>
      </c>
      <c r="D100" s="3479" t="s">
        <v>59</v>
      </c>
      <c r="E100" s="3479" t="s">
        <v>5004</v>
      </c>
      <c r="F100" s="3479" t="s">
        <v>5033</v>
      </c>
      <c r="G100" s="1769"/>
      <c r="H100" s="1769">
        <v>1</v>
      </c>
      <c r="I100" s="1769"/>
      <c r="J100" s="1769">
        <v>115</v>
      </c>
      <c r="K100" s="1770" t="s">
        <v>8509</v>
      </c>
      <c r="L100" s="1770"/>
      <c r="M100" s="1771">
        <v>1</v>
      </c>
      <c r="N100" s="1771"/>
      <c r="O100" s="1770"/>
      <c r="P100" s="1770"/>
      <c r="Q100" s="1769">
        <v>1</v>
      </c>
      <c r="R100" s="1771"/>
      <c r="S100" s="1769"/>
      <c r="T100" s="1772"/>
      <c r="U100" s="1769"/>
      <c r="V100" s="1769"/>
      <c r="W100" s="1769"/>
      <c r="X100" s="1769">
        <v>3</v>
      </c>
      <c r="Y100" s="2743" t="s">
        <v>7930</v>
      </c>
      <c r="Z100" s="1769"/>
      <c r="AA100" s="1769"/>
      <c r="AB100" s="1769"/>
      <c r="AC100" s="1769"/>
      <c r="AD100" s="1769"/>
      <c r="AE100" s="1769"/>
      <c r="AF100" s="1769"/>
      <c r="AG100" s="1769"/>
      <c r="AH100" s="1792">
        <v>3</v>
      </c>
      <c r="AI100" s="1803"/>
      <c r="AJ100" s="1775"/>
      <c r="AK100" s="1772"/>
      <c r="AL100" s="1776"/>
      <c r="AM100" s="4189" t="s">
        <v>8510</v>
      </c>
      <c r="AN100" s="4189" t="s">
        <v>8510</v>
      </c>
      <c r="AO100" s="1772"/>
      <c r="AP100" s="1772"/>
      <c r="AQ100" s="1772"/>
      <c r="AR100" s="1772"/>
      <c r="AS100" s="1772"/>
      <c r="AT100" s="1772"/>
      <c r="AU100" s="1778" t="s">
        <v>8511</v>
      </c>
      <c r="AV100" s="1779"/>
      <c r="AW100" s="1779"/>
      <c r="AX100" s="1780"/>
      <c r="AY100" s="1778"/>
      <c r="AZ100" s="1779"/>
      <c r="BA100" s="1780"/>
      <c r="BB100" s="1778"/>
      <c r="BC100" s="1781"/>
      <c r="BD100" s="1781"/>
      <c r="BE100" s="1772"/>
      <c r="BF100" s="1781"/>
      <c r="BG100" s="1772"/>
      <c r="BH100" s="1772"/>
      <c r="BI100" s="1772"/>
      <c r="BJ100" s="1772"/>
      <c r="BK100" s="1772"/>
      <c r="BL100" s="1772"/>
      <c r="BM100" s="1772"/>
      <c r="BN100" s="1772"/>
      <c r="BO100" s="1772"/>
      <c r="BP100" s="1866"/>
      <c r="BQ100" s="1783"/>
      <c r="BR100" s="1783">
        <v>1620</v>
      </c>
      <c r="BS100" s="1783">
        <v>400</v>
      </c>
      <c r="BT100" s="1783"/>
      <c r="BU100" s="1784"/>
      <c r="BV100" s="1785">
        <v>1220</v>
      </c>
      <c r="BW100" s="4196" t="s">
        <v>8512</v>
      </c>
      <c r="BX100" s="1787"/>
      <c r="BY100" s="1778"/>
      <c r="BZ100" s="1778"/>
      <c r="CA100" s="1778"/>
      <c r="CB100" s="1778"/>
      <c r="CC100" s="1778"/>
      <c r="CD100" s="1778"/>
      <c r="CE100" s="1788"/>
      <c r="CK100" s="4190">
        <v>45544</v>
      </c>
    </row>
    <row r="101" spans="1:89" s="1391" customFormat="1" ht="20.100000000000001" customHeight="1">
      <c r="A101" s="52">
        <v>45709</v>
      </c>
      <c r="B101" s="4194" t="s">
        <v>6730</v>
      </c>
      <c r="C101" s="2763" t="s">
        <v>7094</v>
      </c>
      <c r="D101" s="3479" t="s">
        <v>59</v>
      </c>
      <c r="E101" s="3479" t="s">
        <v>5004</v>
      </c>
      <c r="F101" s="3479" t="s">
        <v>5033</v>
      </c>
      <c r="G101" s="1769"/>
      <c r="H101" s="1769">
        <v>1</v>
      </c>
      <c r="I101" s="1769"/>
      <c r="J101" s="1769">
        <v>80</v>
      </c>
      <c r="K101" s="1770" t="s">
        <v>8513</v>
      </c>
      <c r="L101" s="1770"/>
      <c r="M101" s="1771">
        <v>1</v>
      </c>
      <c r="N101" s="1771"/>
      <c r="O101" s="1770"/>
      <c r="P101" s="1770"/>
      <c r="Q101" s="1769">
        <v>2</v>
      </c>
      <c r="R101" s="1771"/>
      <c r="S101" s="1769"/>
      <c r="T101" s="1772"/>
      <c r="U101" s="1769"/>
      <c r="V101" s="1769"/>
      <c r="W101" s="1769"/>
      <c r="X101" s="1769">
        <v>2</v>
      </c>
      <c r="Y101" s="2743" t="s">
        <v>7930</v>
      </c>
      <c r="Z101" s="1769"/>
      <c r="AA101" s="1769"/>
      <c r="AB101" s="1769"/>
      <c r="AC101" s="1769"/>
      <c r="AD101" s="1769"/>
      <c r="AE101" s="1769"/>
      <c r="AF101" s="1769"/>
      <c r="AG101" s="1769"/>
      <c r="AH101" s="1792">
        <v>2</v>
      </c>
      <c r="AI101" s="1803"/>
      <c r="AJ101" s="1775"/>
      <c r="AK101" s="1772"/>
      <c r="AL101" s="1776"/>
      <c r="AM101" s="4189" t="s">
        <v>8510</v>
      </c>
      <c r="AN101" s="4189" t="s">
        <v>8510</v>
      </c>
      <c r="AO101" s="1772"/>
      <c r="AP101" s="1772"/>
      <c r="AQ101" s="1772"/>
      <c r="AR101" s="1772"/>
      <c r="AS101" s="1772"/>
      <c r="AT101" s="1772"/>
      <c r="AU101" s="1778" t="s">
        <v>8514</v>
      </c>
      <c r="AV101" s="1779"/>
      <c r="AW101" s="1779"/>
      <c r="AX101" s="1780"/>
      <c r="AY101" s="1778"/>
      <c r="AZ101" s="1779"/>
      <c r="BA101" s="1780"/>
      <c r="BB101" s="1778"/>
      <c r="BC101" s="1781"/>
      <c r="BD101" s="1781"/>
      <c r="BE101" s="1772"/>
      <c r="BF101" s="1781"/>
      <c r="BG101" s="1772"/>
      <c r="BH101" s="1772"/>
      <c r="BI101" s="1772"/>
      <c r="BJ101" s="1772"/>
      <c r="BK101" s="1772"/>
      <c r="BL101" s="1772"/>
      <c r="BM101" s="1772"/>
      <c r="BN101" s="1772"/>
      <c r="BO101" s="1772"/>
      <c r="BP101" s="1866"/>
      <c r="BQ101" s="1783"/>
      <c r="BR101" s="1783">
        <v>1620</v>
      </c>
      <c r="BS101" s="1783">
        <v>400</v>
      </c>
      <c r="BT101" s="1783"/>
      <c r="BU101" s="1784"/>
      <c r="BV101" s="1785">
        <v>1220</v>
      </c>
      <c r="BW101" s="4196" t="s">
        <v>8512</v>
      </c>
      <c r="BX101" s="1787"/>
      <c r="BY101" s="1778"/>
      <c r="BZ101" s="1778"/>
      <c r="CA101" s="1778"/>
      <c r="CB101" s="1778"/>
      <c r="CC101" s="1778"/>
      <c r="CD101" s="1778"/>
      <c r="CE101" s="1788"/>
      <c r="CK101" s="4190">
        <v>45544</v>
      </c>
    </row>
    <row r="102" spans="1:89" s="1391" customFormat="1" ht="20.100000000000001" customHeight="1">
      <c r="A102" s="52">
        <v>45771</v>
      </c>
      <c r="B102" s="4194" t="s">
        <v>6730</v>
      </c>
      <c r="C102" s="2763" t="s">
        <v>8411</v>
      </c>
      <c r="D102" s="4040" t="s">
        <v>47</v>
      </c>
      <c r="E102" s="4040" t="s">
        <v>2631</v>
      </c>
      <c r="F102" s="4040" t="s">
        <v>2626</v>
      </c>
      <c r="G102" s="1769"/>
      <c r="H102" s="1769">
        <v>1</v>
      </c>
      <c r="I102" s="1769"/>
      <c r="J102" s="1769">
        <v>76</v>
      </c>
      <c r="K102" s="1770" t="s">
        <v>6763</v>
      </c>
      <c r="L102" s="1770"/>
      <c r="M102" s="1771">
        <v>1</v>
      </c>
      <c r="N102" s="1771"/>
      <c r="O102" s="1770"/>
      <c r="P102" s="1770"/>
      <c r="Q102" s="1769">
        <v>3</v>
      </c>
      <c r="R102" s="1771"/>
      <c r="S102" s="1769"/>
      <c r="T102" s="1772"/>
      <c r="U102" s="1769"/>
      <c r="V102" s="1769"/>
      <c r="W102" s="1769"/>
      <c r="X102" s="1769">
        <v>2</v>
      </c>
      <c r="Y102" s="2743" t="s">
        <v>7930</v>
      </c>
      <c r="Z102" s="1769"/>
      <c r="AA102" s="1769"/>
      <c r="AB102" s="1769"/>
      <c r="AC102" s="1769"/>
      <c r="AD102" s="1769"/>
      <c r="AE102" s="1769"/>
      <c r="AF102" s="1769"/>
      <c r="AG102" s="1769"/>
      <c r="AH102" s="1792">
        <v>2</v>
      </c>
      <c r="AI102" s="1803"/>
      <c r="AJ102" s="1867"/>
      <c r="AK102" s="1772"/>
      <c r="AL102" s="1776"/>
      <c r="AM102" s="4089" t="s">
        <v>8371</v>
      </c>
      <c r="AN102" s="4089" t="s">
        <v>8371</v>
      </c>
      <c r="AO102" s="1772"/>
      <c r="AP102" s="1772"/>
      <c r="AQ102" s="1772"/>
      <c r="AR102" s="1772"/>
      <c r="AS102" s="1772"/>
      <c r="AT102" s="1772"/>
      <c r="AU102" s="1778"/>
      <c r="AV102" s="1779"/>
      <c r="AW102" s="1779"/>
      <c r="AX102" s="1780"/>
      <c r="AY102" s="1778"/>
      <c r="AZ102" s="1778"/>
      <c r="BA102" s="1772"/>
      <c r="BB102" s="1778"/>
      <c r="BC102" s="1781"/>
      <c r="BD102" s="1781"/>
      <c r="BE102" s="1772"/>
      <c r="BF102" s="1781"/>
      <c r="BG102" s="1772"/>
      <c r="BH102" s="1772"/>
      <c r="BI102" s="1772"/>
      <c r="BJ102" s="1772"/>
      <c r="BK102" s="1772"/>
      <c r="BL102" s="1772"/>
      <c r="BM102" s="1772"/>
      <c r="BN102" s="1772"/>
      <c r="BO102" s="1772"/>
      <c r="BP102" s="1782"/>
      <c r="BQ102" s="1783"/>
      <c r="BR102" s="1783">
        <v>1160</v>
      </c>
      <c r="BS102" s="1783">
        <v>0</v>
      </c>
      <c r="BT102" s="1783">
        <v>0</v>
      </c>
      <c r="BU102" s="1784" t="s">
        <v>8515</v>
      </c>
      <c r="BV102" s="1785">
        <v>0</v>
      </c>
      <c r="BW102" s="2408" t="s">
        <v>7857</v>
      </c>
      <c r="BX102" s="1787"/>
      <c r="BY102" s="1865"/>
      <c r="BZ102" s="1865"/>
      <c r="CA102" s="1865"/>
      <c r="CB102" s="1778"/>
      <c r="CC102" s="1778"/>
      <c r="CD102" s="1778"/>
      <c r="CE102" s="1788"/>
      <c r="CK102" s="4041">
        <v>45530</v>
      </c>
    </row>
    <row r="103" spans="1:89" s="1391" customFormat="1" ht="20.100000000000001" customHeight="1">
      <c r="A103" s="52">
        <v>45861</v>
      </c>
      <c r="B103" s="4194" t="s">
        <v>6730</v>
      </c>
      <c r="C103" s="2763" t="s">
        <v>8411</v>
      </c>
      <c r="D103" s="790" t="s">
        <v>47</v>
      </c>
      <c r="E103" s="790" t="s">
        <v>2530</v>
      </c>
      <c r="F103" s="4195" t="s">
        <v>8516</v>
      </c>
      <c r="G103" s="1769"/>
      <c r="H103" s="1769">
        <v>1</v>
      </c>
      <c r="I103" s="1769"/>
      <c r="J103" s="1769">
        <v>100</v>
      </c>
      <c r="K103" s="1770"/>
      <c r="L103" s="1770"/>
      <c r="M103" s="1771">
        <v>1</v>
      </c>
      <c r="N103" s="1771"/>
      <c r="O103" s="1770"/>
      <c r="P103" s="1770"/>
      <c r="Q103" s="1769">
        <v>4</v>
      </c>
      <c r="R103" s="1771"/>
      <c r="S103" s="1769"/>
      <c r="T103" s="1772"/>
      <c r="U103" s="1769"/>
      <c r="V103" s="1769"/>
      <c r="W103" s="1769"/>
      <c r="X103" s="1769">
        <v>3</v>
      </c>
      <c r="Y103" s="2743" t="s">
        <v>7930</v>
      </c>
      <c r="Z103" s="1769"/>
      <c r="AA103" s="1769"/>
      <c r="AB103" s="1769"/>
      <c r="AC103" s="1769"/>
      <c r="AD103" s="1769"/>
      <c r="AE103" s="1769"/>
      <c r="AF103" s="1769"/>
      <c r="AG103" s="1769"/>
      <c r="AH103" s="1792">
        <v>3</v>
      </c>
      <c r="AI103" s="1803"/>
      <c r="AJ103" s="1867"/>
      <c r="AK103" s="1772"/>
      <c r="AL103" s="1776"/>
      <c r="AM103" s="4189" t="s">
        <v>8510</v>
      </c>
      <c r="AN103" s="4189" t="s">
        <v>8510</v>
      </c>
      <c r="AO103" s="1772"/>
      <c r="AP103" s="1772"/>
      <c r="AQ103" s="1772"/>
      <c r="AR103" s="1772"/>
      <c r="AS103" s="1772"/>
      <c r="AT103" s="1772"/>
      <c r="AU103" s="1778"/>
      <c r="AV103" s="1779"/>
      <c r="AW103" s="1779"/>
      <c r="AX103" s="1780"/>
      <c r="AY103" s="1778"/>
      <c r="AZ103" s="1779"/>
      <c r="BA103" s="1780"/>
      <c r="BB103" s="1778"/>
      <c r="BC103" s="1781"/>
      <c r="BD103" s="1781"/>
      <c r="BE103" s="1781"/>
      <c r="BF103" s="1781"/>
      <c r="BG103" s="1772"/>
      <c r="BH103" s="1772"/>
      <c r="BI103" s="1772"/>
      <c r="BJ103" s="1772"/>
      <c r="BK103" s="1772"/>
      <c r="BL103" s="1772"/>
      <c r="BM103" s="1772"/>
      <c r="BN103" s="1772"/>
      <c r="BO103" s="1772"/>
      <c r="BP103" s="1782"/>
      <c r="BQ103" s="1783"/>
      <c r="BR103" s="1783">
        <v>1620</v>
      </c>
      <c r="BS103" s="1783"/>
      <c r="BT103" s="1783"/>
      <c r="BU103" s="1784" t="s">
        <v>8517</v>
      </c>
      <c r="BV103" s="1785"/>
      <c r="BW103" s="2408" t="s">
        <v>7857</v>
      </c>
      <c r="BX103" s="1787"/>
      <c r="BY103" s="1778"/>
      <c r="BZ103" s="1778"/>
      <c r="CA103" s="1778"/>
      <c r="CB103" s="1778"/>
      <c r="CC103" s="1778"/>
      <c r="CD103" s="1778"/>
      <c r="CE103" s="1788"/>
      <c r="CK103" s="4190">
        <v>45544</v>
      </c>
    </row>
    <row r="104" spans="1:89" s="1391" customFormat="1" ht="20.100000000000001" customHeight="1">
      <c r="A104" s="1868"/>
      <c r="B104" s="2701"/>
      <c r="C104" s="2704"/>
      <c r="D104" s="1778"/>
      <c r="E104" s="1778"/>
      <c r="F104" s="1778"/>
      <c r="G104" s="1769"/>
      <c r="H104" s="1769"/>
      <c r="I104" s="1769"/>
      <c r="J104" s="1769"/>
      <c r="K104" s="1770"/>
      <c r="L104" s="1770"/>
      <c r="M104" s="1771"/>
      <c r="N104" s="1771"/>
      <c r="O104" s="1770"/>
      <c r="P104" s="1770"/>
      <c r="Q104" s="1769"/>
      <c r="R104" s="1771"/>
      <c r="S104" s="1769"/>
      <c r="T104" s="1772"/>
      <c r="U104" s="1769"/>
      <c r="V104" s="1769"/>
      <c r="W104" s="1769"/>
      <c r="X104" s="1769"/>
      <c r="Y104" s="2743" t="s">
        <v>5417</v>
      </c>
      <c r="Z104" s="1769"/>
      <c r="AA104" s="1769"/>
      <c r="AB104" s="1769"/>
      <c r="AC104" s="1769"/>
      <c r="AD104" s="1769"/>
      <c r="AE104" s="1769"/>
      <c r="AF104" s="1769"/>
      <c r="AG104" s="1769"/>
      <c r="AH104" s="1792"/>
      <c r="AI104" s="1803"/>
      <c r="AJ104" s="1867"/>
      <c r="AK104" s="1772"/>
      <c r="AL104" s="1776"/>
      <c r="AM104" s="1772"/>
      <c r="AN104" s="1772"/>
      <c r="AO104" s="1781"/>
      <c r="AP104" s="1781"/>
      <c r="AQ104" s="1781"/>
      <c r="AR104" s="1781"/>
      <c r="AS104" s="1781"/>
      <c r="AT104" s="1772"/>
      <c r="AU104" s="1778"/>
      <c r="AV104" s="1779"/>
      <c r="AW104" s="1779"/>
      <c r="AX104" s="1780"/>
      <c r="AY104" s="1778"/>
      <c r="AZ104" s="1779"/>
      <c r="BA104" s="1780"/>
      <c r="BB104" s="1778"/>
      <c r="BC104" s="1781"/>
      <c r="BD104" s="1781"/>
      <c r="BE104" s="1772"/>
      <c r="BF104" s="1781"/>
      <c r="BG104" s="1772"/>
      <c r="BH104" s="1772"/>
      <c r="BI104" s="1772"/>
      <c r="BJ104" s="1772"/>
      <c r="BK104" s="1772"/>
      <c r="BL104" s="1772"/>
      <c r="BM104" s="1772"/>
      <c r="BN104" s="1772"/>
      <c r="BO104" s="1772"/>
      <c r="BP104" s="1782"/>
      <c r="BQ104" s="1783"/>
      <c r="BR104" s="1783"/>
      <c r="BS104" s="1783"/>
      <c r="BT104" s="1783"/>
      <c r="BU104" s="1784"/>
      <c r="BV104" s="1785"/>
      <c r="BW104" s="1786"/>
      <c r="BX104" s="1787"/>
      <c r="BY104" s="1778"/>
      <c r="BZ104" s="1778"/>
      <c r="CA104" s="1778"/>
      <c r="CB104" s="1778"/>
      <c r="CC104" s="1778"/>
      <c r="CD104" s="1778"/>
      <c r="CE104" s="1788"/>
    </row>
    <row r="105" spans="1:89" s="1391" customFormat="1" ht="20.100000000000001" customHeight="1">
      <c r="A105" s="1868"/>
      <c r="B105" s="2701"/>
      <c r="C105" s="2704"/>
      <c r="D105" s="1778"/>
      <c r="E105" s="1778"/>
      <c r="F105" s="1778"/>
      <c r="G105" s="1769"/>
      <c r="H105" s="1769"/>
      <c r="I105" s="1769"/>
      <c r="J105" s="1769"/>
      <c r="K105" s="1770"/>
      <c r="L105" s="1770"/>
      <c r="M105" s="1771"/>
      <c r="N105" s="1771"/>
      <c r="O105" s="1770"/>
      <c r="P105" s="1770"/>
      <c r="Q105" s="1769"/>
      <c r="R105" s="1771"/>
      <c r="S105" s="1769"/>
      <c r="T105" s="1772"/>
      <c r="U105" s="1769"/>
      <c r="V105" s="1769"/>
      <c r="W105" s="1769"/>
      <c r="X105" s="1769"/>
      <c r="Y105" s="2743"/>
      <c r="Z105" s="1769"/>
      <c r="AA105" s="1769"/>
      <c r="AB105" s="1769"/>
      <c r="AC105" s="1769"/>
      <c r="AD105" s="1769"/>
      <c r="AE105" s="1769"/>
      <c r="AF105" s="1769"/>
      <c r="AG105" s="1769"/>
      <c r="AH105" s="1792"/>
      <c r="AI105" s="1803"/>
      <c r="AJ105" s="1867"/>
      <c r="AK105" s="1772"/>
      <c r="AL105" s="1776"/>
      <c r="AM105" s="1772"/>
      <c r="AN105" s="1772"/>
      <c r="AO105" s="1781"/>
      <c r="AP105" s="1781"/>
      <c r="AQ105" s="1781"/>
      <c r="AR105" s="1781"/>
      <c r="AS105" s="1781"/>
      <c r="AT105" s="1772"/>
      <c r="AU105" s="1778"/>
      <c r="AV105" s="1779"/>
      <c r="AW105" s="1779"/>
      <c r="AX105" s="1780"/>
      <c r="AY105" s="1778"/>
      <c r="AZ105" s="1779"/>
      <c r="BA105" s="1780"/>
      <c r="BB105" s="1778"/>
      <c r="BC105" s="1781"/>
      <c r="BD105" s="1781"/>
      <c r="BE105" s="1772"/>
      <c r="BF105" s="1781"/>
      <c r="BG105" s="1772"/>
      <c r="BH105" s="1772"/>
      <c r="BI105" s="1772"/>
      <c r="BJ105" s="1772"/>
      <c r="BK105" s="1772"/>
      <c r="BL105" s="1772"/>
      <c r="BM105" s="1772"/>
      <c r="BN105" s="1772"/>
      <c r="BO105" s="1772"/>
      <c r="BP105" s="1782"/>
      <c r="BQ105" s="1783"/>
      <c r="BR105" s="1783"/>
      <c r="BS105" s="1783"/>
      <c r="BT105" s="1783"/>
      <c r="BU105" s="1784"/>
      <c r="BV105" s="1785"/>
      <c r="BW105" s="1786"/>
      <c r="BX105" s="1787"/>
      <c r="BY105" s="1778"/>
      <c r="BZ105" s="1778"/>
      <c r="CA105" s="1778"/>
      <c r="CB105" s="1778"/>
      <c r="CC105" s="1778"/>
      <c r="CD105" s="1778"/>
      <c r="CE105" s="1788"/>
    </row>
    <row r="106" spans="1:89" s="1391" customFormat="1" ht="20.100000000000001" customHeight="1">
      <c r="A106" s="1868"/>
      <c r="B106" s="2701"/>
      <c r="C106" s="2704"/>
      <c r="D106" s="1778"/>
      <c r="E106" s="1778"/>
      <c r="F106" s="1778"/>
      <c r="G106" s="1769"/>
      <c r="H106" s="1769"/>
      <c r="I106" s="1769"/>
      <c r="J106" s="1769"/>
      <c r="K106" s="1770"/>
      <c r="L106" s="1770"/>
      <c r="M106" s="1771"/>
      <c r="N106" s="1771"/>
      <c r="O106" s="1770"/>
      <c r="P106" s="1770"/>
      <c r="Q106" s="1769"/>
      <c r="R106" s="1771"/>
      <c r="S106" s="1769"/>
      <c r="T106" s="1772"/>
      <c r="U106" s="1769"/>
      <c r="V106" s="1769"/>
      <c r="W106" s="1769"/>
      <c r="X106" s="1769"/>
      <c r="Y106" s="2743"/>
      <c r="Z106" s="1769"/>
      <c r="AA106" s="1769"/>
      <c r="AB106" s="1769"/>
      <c r="AC106" s="1769"/>
      <c r="AD106" s="1769"/>
      <c r="AE106" s="1769"/>
      <c r="AF106" s="1769"/>
      <c r="AG106" s="1769"/>
      <c r="AH106" s="1792"/>
      <c r="AI106" s="1803"/>
      <c r="AJ106" s="1867"/>
      <c r="AK106" s="1772"/>
      <c r="AL106" s="1776"/>
      <c r="AM106" s="1772"/>
      <c r="AN106" s="1772"/>
      <c r="AO106" s="1781"/>
      <c r="AP106" s="1781"/>
      <c r="AQ106" s="1781"/>
      <c r="AR106" s="1781"/>
      <c r="AS106" s="1781"/>
      <c r="AT106" s="1772"/>
      <c r="AU106" s="1778"/>
      <c r="AV106" s="1779"/>
      <c r="AW106" s="1779"/>
      <c r="AX106" s="1780"/>
      <c r="AY106" s="1778"/>
      <c r="AZ106" s="1779"/>
      <c r="BA106" s="1780"/>
      <c r="BB106" s="1778"/>
      <c r="BC106" s="1781"/>
      <c r="BD106" s="1781"/>
      <c r="BE106" s="1772"/>
      <c r="BF106" s="1781"/>
      <c r="BG106" s="1772"/>
      <c r="BH106" s="1772"/>
      <c r="BI106" s="1772"/>
      <c r="BJ106" s="1772"/>
      <c r="BK106" s="1772"/>
      <c r="BL106" s="1772"/>
      <c r="BM106" s="1772"/>
      <c r="BN106" s="1772"/>
      <c r="BO106" s="1772"/>
      <c r="BP106" s="1782"/>
      <c r="BQ106" s="1783"/>
      <c r="BR106" s="1783"/>
      <c r="BS106" s="1783"/>
      <c r="BT106" s="1783"/>
      <c r="BU106" s="1784"/>
      <c r="BV106" s="1785"/>
      <c r="BW106" s="1786"/>
      <c r="BX106" s="1787"/>
      <c r="BY106" s="1778"/>
      <c r="BZ106" s="1778"/>
      <c r="CA106" s="1778"/>
      <c r="CB106" s="1778"/>
      <c r="CC106" s="1778"/>
      <c r="CD106" s="1778"/>
      <c r="CE106" s="1788"/>
    </row>
    <row r="107" spans="1:89" s="1391" customFormat="1" ht="20.100000000000001" customHeight="1">
      <c r="A107" s="1868"/>
      <c r="B107" s="2701"/>
      <c r="C107" s="2704"/>
      <c r="D107" s="1778"/>
      <c r="E107" s="1778"/>
      <c r="F107" s="1778"/>
      <c r="G107" s="1769"/>
      <c r="H107" s="1769"/>
      <c r="I107" s="1769"/>
      <c r="J107" s="1769"/>
      <c r="K107" s="1770"/>
      <c r="L107" s="1770"/>
      <c r="M107" s="1771"/>
      <c r="N107" s="1771"/>
      <c r="O107" s="1770"/>
      <c r="P107" s="1770"/>
      <c r="Q107" s="1769"/>
      <c r="R107" s="1771"/>
      <c r="S107" s="1769"/>
      <c r="T107" s="1772"/>
      <c r="U107" s="1769"/>
      <c r="V107" s="1769"/>
      <c r="W107" s="1769"/>
      <c r="X107" s="1769"/>
      <c r="Y107" s="2743" t="s">
        <v>5417</v>
      </c>
      <c r="Z107" s="1769"/>
      <c r="AA107" s="1769"/>
      <c r="AB107" s="1769"/>
      <c r="AC107" s="1769"/>
      <c r="AD107" s="1769"/>
      <c r="AE107" s="1769"/>
      <c r="AF107" s="1769"/>
      <c r="AG107" s="1769"/>
      <c r="AH107" s="1792"/>
      <c r="AI107" s="1803"/>
      <c r="AJ107" s="1867"/>
      <c r="AK107" s="1772"/>
      <c r="AL107" s="1776"/>
      <c r="AM107" s="1772"/>
      <c r="AN107" s="1772"/>
      <c r="AO107" s="1772"/>
      <c r="AP107" s="1772"/>
      <c r="AQ107" s="1772"/>
      <c r="AR107" s="1772"/>
      <c r="AS107" s="1772"/>
      <c r="AT107" s="1772"/>
      <c r="AU107" s="1778"/>
      <c r="AV107" s="1779"/>
      <c r="AW107" s="1779"/>
      <c r="AX107" s="1780"/>
      <c r="AY107" s="1778"/>
      <c r="AZ107" s="1779"/>
      <c r="BA107" s="1780"/>
      <c r="BB107" s="1778"/>
      <c r="BC107" s="1781"/>
      <c r="BD107" s="1781"/>
      <c r="BE107" s="1772"/>
      <c r="BF107" s="1781"/>
      <c r="BG107" s="1772"/>
      <c r="BH107" s="1772"/>
      <c r="BI107" s="1772"/>
      <c r="BJ107" s="1772"/>
      <c r="BK107" s="1772"/>
      <c r="BL107" s="1772"/>
      <c r="BM107" s="1772"/>
      <c r="BN107" s="1772"/>
      <c r="BO107" s="1772"/>
      <c r="BP107" s="1782"/>
      <c r="BQ107" s="1783"/>
      <c r="BR107" s="1783"/>
      <c r="BS107" s="1783"/>
      <c r="BT107" s="1783"/>
      <c r="BU107" s="1784"/>
      <c r="BV107" s="1785"/>
      <c r="BW107" s="1786"/>
      <c r="BX107" s="1787"/>
      <c r="BY107" s="1778"/>
      <c r="BZ107" s="1778"/>
      <c r="CA107" s="1778"/>
      <c r="CB107" s="1778"/>
      <c r="CC107" s="1778"/>
      <c r="CD107" s="1778"/>
      <c r="CE107" s="1788"/>
    </row>
    <row r="108" spans="1:89" s="1391" customFormat="1" ht="20.100000000000001" customHeight="1">
      <c r="A108" s="1868"/>
      <c r="B108" s="2701"/>
      <c r="C108" s="2704"/>
      <c r="D108" s="1778"/>
      <c r="E108" s="1778"/>
      <c r="F108" s="1778"/>
      <c r="G108" s="1769"/>
      <c r="H108" s="1769"/>
      <c r="I108" s="1769"/>
      <c r="J108" s="1769"/>
      <c r="K108" s="1770"/>
      <c r="L108" s="1770"/>
      <c r="M108" s="1771"/>
      <c r="N108" s="1771"/>
      <c r="O108" s="1770"/>
      <c r="P108" s="1770"/>
      <c r="Q108" s="1769"/>
      <c r="R108" s="1771"/>
      <c r="S108" s="1769"/>
      <c r="T108" s="1772"/>
      <c r="U108" s="1769"/>
      <c r="V108" s="1769"/>
      <c r="W108" s="1769"/>
      <c r="X108" s="1769"/>
      <c r="Y108" s="2743" t="s">
        <v>5417</v>
      </c>
      <c r="Z108" s="1769"/>
      <c r="AA108" s="1769"/>
      <c r="AB108" s="1769"/>
      <c r="AC108" s="1769"/>
      <c r="AD108" s="1769"/>
      <c r="AE108" s="1769"/>
      <c r="AF108" s="1769"/>
      <c r="AG108" s="1769"/>
      <c r="AH108" s="1792"/>
      <c r="AI108" s="1803"/>
      <c r="AJ108" s="1867"/>
      <c r="AK108" s="1772"/>
      <c r="AL108" s="1776"/>
      <c r="AM108" s="1772"/>
      <c r="AN108" s="1772"/>
      <c r="AO108" s="1772"/>
      <c r="AP108" s="1772"/>
      <c r="AQ108" s="1772"/>
      <c r="AR108" s="1772"/>
      <c r="AS108" s="1772"/>
      <c r="AT108" s="1772"/>
      <c r="AU108" s="1778"/>
      <c r="AV108" s="1779"/>
      <c r="AW108" s="1779"/>
      <c r="AX108" s="1780"/>
      <c r="AY108" s="1778"/>
      <c r="AZ108" s="1779"/>
      <c r="BA108" s="1780"/>
      <c r="BB108" s="1778"/>
      <c r="BC108" s="1781"/>
      <c r="BD108" s="1781"/>
      <c r="BE108" s="1772"/>
      <c r="BF108" s="1781"/>
      <c r="BG108" s="1772"/>
      <c r="BH108" s="1772"/>
      <c r="BI108" s="1772"/>
      <c r="BJ108" s="1772"/>
      <c r="BK108" s="1772"/>
      <c r="BL108" s="1772"/>
      <c r="BM108" s="1772"/>
      <c r="BN108" s="1772"/>
      <c r="BO108" s="1772"/>
      <c r="BP108" s="1866"/>
      <c r="BQ108" s="1783"/>
      <c r="BR108" s="1783"/>
      <c r="BS108" s="1783"/>
      <c r="BT108" s="1783"/>
      <c r="BU108" s="1784"/>
      <c r="BV108" s="1785"/>
      <c r="BW108" s="1786"/>
      <c r="BX108" s="1787"/>
      <c r="BY108" s="1778"/>
      <c r="BZ108" s="1778"/>
      <c r="CA108" s="1778"/>
      <c r="CB108" s="1778"/>
      <c r="CC108" s="1778"/>
      <c r="CD108" s="1778"/>
      <c r="CE108" s="1788"/>
    </row>
    <row r="109" spans="1:89" s="1823" customFormat="1" ht="20.100000000000001" customHeight="1">
      <c r="A109" s="1905"/>
      <c r="B109" s="2707"/>
      <c r="C109" s="2707"/>
      <c r="D109" s="1906"/>
      <c r="E109" s="1906"/>
      <c r="F109" s="1906"/>
      <c r="G109" s="1844"/>
      <c r="H109" s="1844"/>
      <c r="I109" s="1844"/>
      <c r="J109" s="1844"/>
      <c r="K109" s="1907"/>
      <c r="L109" s="1907"/>
      <c r="M109" s="1908"/>
      <c r="N109" s="1908"/>
      <c r="O109" s="1907"/>
      <c r="P109" s="1907"/>
      <c r="Q109" s="1909"/>
      <c r="R109" s="1908"/>
      <c r="S109" s="1909"/>
      <c r="T109" s="1877"/>
      <c r="U109" s="1844"/>
      <c r="V109" s="1844"/>
      <c r="W109" s="1844"/>
      <c r="X109" s="1844"/>
      <c r="Y109" s="2741" t="s">
        <v>5417</v>
      </c>
      <c r="Z109" s="1844"/>
      <c r="AA109" s="1844"/>
      <c r="AB109" s="1844"/>
      <c r="AC109" s="1844"/>
      <c r="AD109" s="1844"/>
      <c r="AE109" s="1844"/>
      <c r="AF109" s="1844"/>
      <c r="AG109" s="1844"/>
      <c r="AH109" s="1903"/>
      <c r="AI109" s="1904"/>
      <c r="AJ109" s="1850"/>
      <c r="AK109" s="1847"/>
      <c r="AL109" s="1851"/>
      <c r="AM109" s="1847"/>
      <c r="AN109" s="1847"/>
      <c r="AO109" s="1847"/>
      <c r="AP109" s="1847"/>
      <c r="AQ109" s="1847"/>
      <c r="AR109" s="1847"/>
      <c r="AS109" s="1847"/>
      <c r="AT109" s="1847"/>
      <c r="AU109" s="1842"/>
      <c r="AV109" s="1853"/>
      <c r="AW109" s="1853"/>
      <c r="AX109" s="1854"/>
      <c r="AY109" s="1842"/>
      <c r="AZ109" s="1853"/>
      <c r="BA109" s="1854"/>
      <c r="BB109" s="1842"/>
      <c r="BC109" s="1855"/>
      <c r="BD109" s="1855"/>
      <c r="BE109" s="1847"/>
      <c r="BF109" s="1855"/>
      <c r="BG109" s="1847"/>
      <c r="BH109" s="1847"/>
      <c r="BI109" s="1847"/>
      <c r="BJ109" s="1847"/>
      <c r="BK109" s="1847"/>
      <c r="BL109" s="1847"/>
      <c r="BM109" s="1847"/>
      <c r="BN109" s="1847"/>
      <c r="BO109" s="1847"/>
      <c r="BP109" s="1856"/>
      <c r="BQ109" s="1857"/>
      <c r="BR109" s="1857"/>
      <c r="BS109" s="1857"/>
      <c r="BT109" s="1857"/>
      <c r="BU109" s="1858"/>
      <c r="BV109" s="1859"/>
      <c r="BW109" s="1860"/>
      <c r="BX109" s="1861"/>
      <c r="BY109" s="1842"/>
      <c r="BZ109" s="1842"/>
      <c r="CA109" s="1842"/>
      <c r="CB109" s="1842"/>
      <c r="CC109" s="1842"/>
      <c r="CD109" s="1842"/>
      <c r="CE109" s="1862"/>
    </row>
    <row r="110" spans="1:89" s="1823" customFormat="1" ht="20.100000000000001" customHeight="1">
      <c r="A110" s="1905"/>
      <c r="B110" s="2707"/>
      <c r="C110" s="2707"/>
      <c r="D110" s="1906"/>
      <c r="E110" s="1906"/>
      <c r="F110" s="1906"/>
      <c r="G110" s="1844"/>
      <c r="H110" s="1844"/>
      <c r="I110" s="1844"/>
      <c r="J110" s="1844"/>
      <c r="K110" s="1907"/>
      <c r="L110" s="1907"/>
      <c r="M110" s="1908"/>
      <c r="N110" s="1908"/>
      <c r="O110" s="1907"/>
      <c r="P110" s="1907"/>
      <c r="Q110" s="1909"/>
      <c r="R110" s="1908"/>
      <c r="S110" s="1909"/>
      <c r="T110" s="1877"/>
      <c r="U110" s="1844"/>
      <c r="V110" s="1844"/>
      <c r="W110" s="1844"/>
      <c r="X110" s="1844"/>
      <c r="Y110" s="2741" t="s">
        <v>5417</v>
      </c>
      <c r="Z110" s="1844"/>
      <c r="AA110" s="1844"/>
      <c r="AB110" s="1844"/>
      <c r="AC110" s="1844"/>
      <c r="AD110" s="1844"/>
      <c r="AE110" s="1844"/>
      <c r="AF110" s="1844"/>
      <c r="AG110" s="1844"/>
      <c r="AH110" s="1903"/>
      <c r="AI110" s="1904"/>
      <c r="AJ110" s="1850"/>
      <c r="AK110" s="1847"/>
      <c r="AL110" s="1851"/>
      <c r="AM110" s="1847"/>
      <c r="AN110" s="1847"/>
      <c r="AO110" s="1847"/>
      <c r="AP110" s="1847"/>
      <c r="AQ110" s="1847"/>
      <c r="AR110" s="1847"/>
      <c r="AS110" s="1847"/>
      <c r="AT110" s="1847"/>
      <c r="AU110" s="1842"/>
      <c r="AV110" s="1853"/>
      <c r="AW110" s="1853"/>
      <c r="AX110" s="1854"/>
      <c r="AY110" s="1842"/>
      <c r="AZ110" s="1853"/>
      <c r="BA110" s="1854"/>
      <c r="BB110" s="1842"/>
      <c r="BC110" s="1855"/>
      <c r="BD110" s="1855"/>
      <c r="BE110" s="1847"/>
      <c r="BF110" s="1855"/>
      <c r="BG110" s="1847"/>
      <c r="BH110" s="1847"/>
      <c r="BI110" s="1847"/>
      <c r="BJ110" s="1847"/>
      <c r="BK110" s="1847"/>
      <c r="BL110" s="1847"/>
      <c r="BM110" s="1847"/>
      <c r="BN110" s="1847"/>
      <c r="BO110" s="1847"/>
      <c r="BP110" s="1856"/>
      <c r="BQ110" s="1857"/>
      <c r="BR110" s="1857"/>
      <c r="BS110" s="1857"/>
      <c r="BT110" s="1857"/>
      <c r="BU110" s="1858"/>
      <c r="BV110" s="1859"/>
      <c r="BW110" s="1860"/>
      <c r="BX110" s="1861"/>
      <c r="BY110" s="1842"/>
      <c r="BZ110" s="1842"/>
      <c r="CA110" s="1842"/>
      <c r="CB110" s="1842"/>
      <c r="CC110" s="1842"/>
      <c r="CD110" s="1842"/>
      <c r="CE110" s="1862"/>
    </row>
    <row r="111" spans="1:89" s="1823" customFormat="1" ht="20.100000000000001" customHeight="1">
      <c r="A111" s="1905"/>
      <c r="B111" s="2707"/>
      <c r="C111" s="2707"/>
      <c r="D111" s="1906"/>
      <c r="E111" s="1906"/>
      <c r="F111" s="1906"/>
      <c r="G111" s="1844"/>
      <c r="H111" s="1844"/>
      <c r="I111" s="1844"/>
      <c r="J111" s="1844"/>
      <c r="K111" s="1907"/>
      <c r="L111" s="1907"/>
      <c r="M111" s="1908"/>
      <c r="N111" s="1908"/>
      <c r="O111" s="1907"/>
      <c r="P111" s="1907"/>
      <c r="Q111" s="1909"/>
      <c r="R111" s="1908"/>
      <c r="S111" s="1909"/>
      <c r="T111" s="1877"/>
      <c r="U111" s="1844"/>
      <c r="V111" s="1844"/>
      <c r="W111" s="1844"/>
      <c r="X111" s="1844"/>
      <c r="Y111" s="2741" t="s">
        <v>5417</v>
      </c>
      <c r="Z111" s="1844"/>
      <c r="AA111" s="1844"/>
      <c r="AB111" s="1844"/>
      <c r="AC111" s="1844"/>
      <c r="AD111" s="1844"/>
      <c r="AE111" s="1844"/>
      <c r="AF111" s="1844"/>
      <c r="AG111" s="1844"/>
      <c r="AH111" s="1903"/>
      <c r="AI111" s="1904"/>
      <c r="AJ111" s="1850"/>
      <c r="AK111" s="1847"/>
      <c r="AL111" s="1851"/>
      <c r="AM111" s="1847"/>
      <c r="AN111" s="1847"/>
      <c r="AO111" s="1847"/>
      <c r="AP111" s="1847"/>
      <c r="AQ111" s="1847"/>
      <c r="AR111" s="1847"/>
      <c r="AS111" s="1847"/>
      <c r="AT111" s="1847"/>
      <c r="AU111" s="1842"/>
      <c r="AV111" s="1853"/>
      <c r="AW111" s="1853"/>
      <c r="AX111" s="1854"/>
      <c r="AY111" s="1842"/>
      <c r="AZ111" s="1853"/>
      <c r="BA111" s="1854"/>
      <c r="BB111" s="1842"/>
      <c r="BC111" s="1855"/>
      <c r="BD111" s="1855"/>
      <c r="BE111" s="1847"/>
      <c r="BF111" s="1855"/>
      <c r="BG111" s="1847"/>
      <c r="BH111" s="1847"/>
      <c r="BI111" s="1847"/>
      <c r="BJ111" s="1847"/>
      <c r="BK111" s="1847"/>
      <c r="BL111" s="1847"/>
      <c r="BM111" s="1847"/>
      <c r="BN111" s="1847"/>
      <c r="BO111" s="1847"/>
      <c r="BP111" s="1856"/>
      <c r="BQ111" s="1857"/>
      <c r="BR111" s="1857"/>
      <c r="BS111" s="1857"/>
      <c r="BT111" s="1857"/>
      <c r="BU111" s="1858"/>
      <c r="BV111" s="1859"/>
      <c r="BW111" s="1860"/>
      <c r="BX111" s="1861"/>
      <c r="BY111" s="1842"/>
      <c r="BZ111" s="1842"/>
      <c r="CA111" s="1842"/>
      <c r="CB111" s="1842"/>
      <c r="CC111" s="1842"/>
      <c r="CD111" s="1842"/>
      <c r="CE111" s="1862"/>
    </row>
    <row r="112" spans="1:89" s="1823" customFormat="1" ht="20.100000000000001" customHeight="1">
      <c r="A112" s="1841"/>
      <c r="B112" s="2699"/>
      <c r="C112" s="2707"/>
      <c r="D112" s="1842"/>
      <c r="E112" s="1842"/>
      <c r="F112" s="1843"/>
      <c r="G112" s="1844"/>
      <c r="H112" s="1844"/>
      <c r="I112" s="1844"/>
      <c r="J112" s="1844"/>
      <c r="K112" s="1845"/>
      <c r="L112" s="1845"/>
      <c r="M112" s="1846"/>
      <c r="N112" s="1846"/>
      <c r="O112" s="1845"/>
      <c r="P112" s="1845"/>
      <c r="Q112" s="1844"/>
      <c r="R112" s="1846"/>
      <c r="S112" s="1844"/>
      <c r="T112" s="1877"/>
      <c r="U112" s="1844"/>
      <c r="V112" s="1844"/>
      <c r="W112" s="1844"/>
      <c r="X112" s="1844"/>
      <c r="Y112" s="2741" t="s">
        <v>5417</v>
      </c>
      <c r="Z112" s="1844"/>
      <c r="AA112" s="1844"/>
      <c r="AB112" s="1844"/>
      <c r="AC112" s="1844"/>
      <c r="AD112" s="1844"/>
      <c r="AE112" s="1844"/>
      <c r="AF112" s="1844"/>
      <c r="AG112" s="1844"/>
      <c r="AH112" s="1903"/>
      <c r="AI112" s="1904"/>
      <c r="AJ112" s="1850"/>
      <c r="AK112" s="1847"/>
      <c r="AL112" s="1910"/>
      <c r="AM112" s="1847"/>
      <c r="AN112" s="1847"/>
      <c r="AO112" s="1847"/>
      <c r="AP112" s="1847"/>
      <c r="AQ112" s="1847"/>
      <c r="AR112" s="1847"/>
      <c r="AS112" s="1847"/>
      <c r="AT112" s="1847"/>
      <c r="AU112" s="1853"/>
      <c r="AV112" s="1853"/>
      <c r="AW112" s="1853"/>
      <c r="AX112" s="1854"/>
      <c r="AY112" s="1842"/>
      <c r="AZ112" s="1842"/>
      <c r="BA112" s="1847"/>
      <c r="BB112" s="1842"/>
      <c r="BC112" s="1847"/>
      <c r="BD112" s="1847"/>
      <c r="BE112" s="1847"/>
      <c r="BF112" s="1847"/>
      <c r="BG112" s="1847"/>
      <c r="BH112" s="1847"/>
      <c r="BI112" s="1847"/>
      <c r="BJ112" s="1847"/>
      <c r="BK112" s="1847"/>
      <c r="BL112" s="1847"/>
      <c r="BM112" s="1847"/>
      <c r="BN112" s="1847"/>
      <c r="BO112" s="1847"/>
      <c r="BP112" s="1856"/>
      <c r="BQ112" s="1857"/>
      <c r="BR112" s="1857"/>
      <c r="BS112" s="1857"/>
      <c r="BT112" s="1857"/>
      <c r="BU112" s="1858"/>
      <c r="BV112" s="1859"/>
      <c r="BW112" s="1860"/>
      <c r="BX112" s="1861"/>
      <c r="BY112" s="1842"/>
      <c r="BZ112" s="1842"/>
      <c r="CA112" s="1842"/>
      <c r="CB112" s="1842"/>
      <c r="CC112" s="1842"/>
      <c r="CD112" s="1842"/>
      <c r="CE112" s="1862"/>
    </row>
    <row r="113" spans="1:88" s="1391" customFormat="1" ht="20.100000000000001" customHeight="1">
      <c r="A113" s="1804"/>
      <c r="B113" s="2708"/>
      <c r="C113" s="2728"/>
      <c r="D113" s="1805"/>
      <c r="E113" s="1806"/>
      <c r="F113" s="1806"/>
      <c r="G113" s="1807"/>
      <c r="H113" s="1808"/>
      <c r="I113" s="1808"/>
      <c r="J113" s="1808"/>
      <c r="K113" s="1808"/>
      <c r="L113" s="1809"/>
      <c r="M113" s="1809"/>
      <c r="N113" s="1810"/>
      <c r="O113" s="1810"/>
      <c r="P113" s="1809"/>
      <c r="Q113" s="1809"/>
      <c r="R113" s="1808"/>
      <c r="S113" s="1810"/>
      <c r="T113" s="1808"/>
      <c r="U113" s="1811"/>
      <c r="V113" s="1806"/>
      <c r="W113" s="1806"/>
      <c r="X113" s="1808"/>
      <c r="Y113" s="2741" t="s">
        <v>5417</v>
      </c>
      <c r="Z113" s="1808"/>
      <c r="AA113" s="1808"/>
      <c r="AB113" s="1808"/>
      <c r="AC113" s="1808"/>
      <c r="AD113" s="1808"/>
      <c r="AE113" s="1808"/>
      <c r="AF113" s="1808"/>
      <c r="AG113" s="1808"/>
      <c r="AH113" s="1812"/>
      <c r="AI113" s="1812"/>
      <c r="AJ113" s="1808"/>
      <c r="AK113" s="1806"/>
      <c r="AL113" s="1806"/>
      <c r="AM113" s="1813"/>
      <c r="AN113" s="1811"/>
      <c r="AO113" s="1811"/>
      <c r="AP113" s="1811"/>
      <c r="AQ113" s="1811"/>
      <c r="AR113" s="1811"/>
      <c r="AS113" s="1811"/>
      <c r="AT113" s="1811"/>
      <c r="AU113" s="1811"/>
      <c r="AV113" s="1811"/>
      <c r="AW113" s="1811"/>
      <c r="AX113" s="1811"/>
      <c r="AY113" s="1811"/>
      <c r="AZ113" s="1811"/>
      <c r="BA113" s="1807"/>
      <c r="BB113" s="1811"/>
      <c r="BC113" s="1807"/>
      <c r="BD113" s="1811"/>
      <c r="BE113" s="1811"/>
      <c r="BF113" s="1811"/>
      <c r="BG113" s="1811"/>
      <c r="BH113" s="1811"/>
      <c r="BI113" s="1811"/>
      <c r="BJ113" s="1811"/>
      <c r="BK113" s="1811"/>
      <c r="BL113" s="1811"/>
      <c r="BM113" s="1806"/>
      <c r="BN113" s="1811"/>
      <c r="BO113" s="1811"/>
      <c r="BP113" s="1806"/>
      <c r="BQ113" s="1811"/>
      <c r="BR113" s="1811"/>
      <c r="BS113" s="1814"/>
      <c r="BT113" s="1814"/>
      <c r="BU113" s="1814"/>
      <c r="BV113" s="1815"/>
      <c r="BW113" s="1814"/>
      <c r="BX113" s="1816"/>
      <c r="BY113" s="1817"/>
      <c r="BZ113" s="1818"/>
      <c r="CA113" s="1818"/>
      <c r="CB113" s="1818"/>
      <c r="CC113" s="1814"/>
      <c r="CD113" s="1819"/>
      <c r="CE113" s="1819"/>
      <c r="CF113" s="1807"/>
    </row>
    <row r="114" spans="1:88" s="1391" customFormat="1" ht="20.100000000000001" customHeight="1">
      <c r="A114" s="1820"/>
      <c r="B114" s="2702"/>
      <c r="C114" s="2728"/>
      <c r="D114" s="1805"/>
      <c r="E114" s="1806"/>
      <c r="F114" s="1806"/>
      <c r="G114" s="1807"/>
      <c r="H114" s="1808"/>
      <c r="I114" s="1808"/>
      <c r="J114" s="1808"/>
      <c r="K114" s="1808"/>
      <c r="L114" s="1809"/>
      <c r="M114" s="1809"/>
      <c r="N114" s="1810"/>
      <c r="O114" s="1810"/>
      <c r="P114" s="1809"/>
      <c r="Q114" s="1809"/>
      <c r="R114" s="1808"/>
      <c r="S114" s="1810"/>
      <c r="T114" s="1808"/>
      <c r="U114" s="1811"/>
      <c r="V114" s="1806"/>
      <c r="W114" s="1806"/>
      <c r="X114" s="1808"/>
      <c r="Y114" s="2741" t="s">
        <v>5417</v>
      </c>
      <c r="Z114" s="1808"/>
      <c r="AA114" s="1808"/>
      <c r="AB114" s="1808"/>
      <c r="AC114" s="1808"/>
      <c r="AD114" s="1808"/>
      <c r="AE114" s="1808"/>
      <c r="AF114" s="1808"/>
      <c r="AG114" s="1808"/>
      <c r="AH114" s="1812"/>
      <c r="AI114" s="1812"/>
      <c r="AJ114" s="1808"/>
      <c r="AK114" s="1806"/>
      <c r="AL114" s="1806"/>
      <c r="AM114" s="1813"/>
      <c r="AN114" s="1811"/>
      <c r="AO114" s="1811"/>
      <c r="AP114" s="1811"/>
      <c r="AQ114" s="1811"/>
      <c r="AR114" s="1811"/>
      <c r="AS114" s="1811"/>
      <c r="AT114" s="1811"/>
      <c r="AU114" s="1811"/>
      <c r="AV114" s="1811"/>
      <c r="AW114" s="1811"/>
      <c r="AX114" s="1811"/>
      <c r="AY114" s="1811"/>
      <c r="AZ114" s="1811"/>
      <c r="BA114" s="1807"/>
      <c r="BB114" s="1811"/>
      <c r="BC114" s="1807"/>
      <c r="BD114" s="1811"/>
      <c r="BE114" s="1811"/>
      <c r="BF114" s="1811"/>
      <c r="BG114" s="1811"/>
      <c r="BH114" s="1811"/>
      <c r="BI114" s="1811"/>
      <c r="BJ114" s="1811"/>
      <c r="BK114" s="1811"/>
      <c r="BL114" s="1811"/>
      <c r="BM114" s="1806"/>
      <c r="BN114" s="1811"/>
      <c r="BO114" s="1811"/>
      <c r="BP114" s="1806"/>
      <c r="BQ114" s="1811"/>
      <c r="BR114" s="1811"/>
      <c r="BS114" s="1814"/>
      <c r="BT114" s="1814"/>
      <c r="BU114" s="1814"/>
      <c r="BV114" s="1815"/>
      <c r="BW114" s="1814"/>
      <c r="BX114" s="1816"/>
      <c r="BY114" s="1817"/>
      <c r="BZ114" s="1818"/>
      <c r="CA114" s="1818"/>
      <c r="CB114" s="1818"/>
      <c r="CC114" s="1814"/>
      <c r="CD114" s="1819"/>
      <c r="CE114" s="1819"/>
      <c r="CF114" s="1807"/>
    </row>
    <row r="115" spans="1:88" s="2264" customFormat="1" ht="20.100000000000001" customHeight="1">
      <c r="A115" s="2280" t="s">
        <v>8518</v>
      </c>
      <c r="B115" s="2709"/>
      <c r="C115" s="4322"/>
      <c r="D115" s="4322"/>
      <c r="E115" s="4322"/>
      <c r="F115" s="4322"/>
      <c r="G115" s="2279"/>
      <c r="L115" s="2265"/>
      <c r="M115" s="2265"/>
      <c r="N115" s="2266"/>
      <c r="O115" s="2266"/>
      <c r="P115" s="2265"/>
      <c r="Q115" s="2265"/>
      <c r="S115" s="2266"/>
      <c r="U115" s="2267"/>
      <c r="V115" s="2268"/>
      <c r="W115" s="2268"/>
      <c r="Y115" s="3805"/>
      <c r="AH115" s="2269"/>
      <c r="AI115" s="2269"/>
      <c r="AK115" s="2268"/>
      <c r="AL115" s="2268"/>
      <c r="AM115" s="2270"/>
      <c r="AN115" s="2267"/>
      <c r="AO115" s="2267"/>
      <c r="AP115" s="2267"/>
      <c r="AQ115" s="2267"/>
      <c r="AR115" s="2267"/>
      <c r="AS115" s="2267"/>
      <c r="AT115" s="2267"/>
      <c r="AU115" s="2267"/>
      <c r="AV115" s="2267"/>
      <c r="AW115" s="2267"/>
      <c r="AX115" s="2267"/>
      <c r="AY115" s="2267"/>
      <c r="AZ115" s="2267"/>
      <c r="BA115" s="2271"/>
      <c r="BB115" s="2267"/>
      <c r="BC115" s="2271"/>
      <c r="BD115" s="2267"/>
      <c r="BE115" s="2267"/>
      <c r="BF115" s="2267"/>
      <c r="BG115" s="2267"/>
      <c r="BH115" s="2267"/>
      <c r="BI115" s="2267"/>
      <c r="BJ115" s="2267"/>
      <c r="BK115" s="2267"/>
      <c r="BL115" s="2267"/>
      <c r="BM115" s="2268"/>
      <c r="BN115" s="2267"/>
      <c r="BO115" s="2267"/>
      <c r="BP115" s="2268"/>
      <c r="BQ115" s="2267"/>
      <c r="BR115" s="2267"/>
      <c r="BS115" s="3804"/>
      <c r="BT115" s="3804"/>
      <c r="BU115" s="3804"/>
      <c r="BV115" s="3803"/>
      <c r="BW115" s="3804"/>
      <c r="BX115" s="3802"/>
      <c r="BY115" s="3801"/>
      <c r="BZ115" s="3800"/>
      <c r="CA115" s="3800"/>
      <c r="CB115" s="3800"/>
      <c r="CC115" s="3804"/>
      <c r="CD115" s="2277"/>
      <c r="CE115" s="2277"/>
      <c r="CF115" s="2271"/>
      <c r="CG115" s="2278"/>
      <c r="CH115" s="1391"/>
    </row>
    <row r="116" spans="1:88" s="2264" customFormat="1" ht="20.100000000000001" customHeight="1">
      <c r="A116" s="2280" t="s">
        <v>7865</v>
      </c>
      <c r="B116" s="2709"/>
      <c r="C116" s="4323" t="s">
        <v>7866</v>
      </c>
      <c r="D116" s="4323"/>
      <c r="E116" s="4323"/>
      <c r="F116" s="4323"/>
      <c r="G116" s="2279"/>
      <c r="L116" s="2265"/>
      <c r="M116" s="2265"/>
      <c r="N116" s="2266"/>
      <c r="O116" s="2266"/>
      <c r="P116" s="2265"/>
      <c r="Q116" s="2265"/>
      <c r="S116" s="2266"/>
      <c r="U116" s="2267"/>
      <c r="V116" s="2268"/>
      <c r="W116" s="2268"/>
      <c r="Y116" s="3805"/>
      <c r="AH116" s="2269"/>
      <c r="AI116" s="2269"/>
      <c r="AK116" s="2268"/>
      <c r="AL116" s="2268"/>
      <c r="AM116" s="2270"/>
      <c r="AN116" s="2267"/>
      <c r="AO116" s="2267"/>
      <c r="AP116" s="2267"/>
      <c r="AQ116" s="2267"/>
      <c r="AR116" s="2267"/>
      <c r="AS116" s="2267"/>
      <c r="AT116" s="2267"/>
      <c r="AU116" s="2267"/>
      <c r="AV116" s="2267"/>
      <c r="AW116" s="2267"/>
      <c r="AX116" s="2267"/>
      <c r="AY116" s="2267"/>
      <c r="AZ116" s="2267"/>
      <c r="BA116" s="2271"/>
      <c r="BB116" s="2267"/>
      <c r="BC116" s="2271"/>
      <c r="BD116" s="2267"/>
      <c r="BE116" s="2267"/>
      <c r="BF116" s="2267"/>
      <c r="BG116" s="2267"/>
      <c r="BH116" s="2267"/>
      <c r="BI116" s="2267"/>
      <c r="BJ116" s="2267"/>
      <c r="BK116" s="2267"/>
      <c r="BL116" s="2267"/>
      <c r="BM116" s="2268"/>
      <c r="BN116" s="2267"/>
      <c r="BO116" s="2267"/>
      <c r="BP116" s="2268"/>
      <c r="BQ116" s="2267"/>
      <c r="BR116" s="2267"/>
      <c r="BS116" s="3804"/>
      <c r="BT116" s="3804"/>
      <c r="BU116" s="3804"/>
      <c r="BV116" s="3803"/>
      <c r="BW116" s="3804"/>
      <c r="BX116" s="3802"/>
      <c r="BY116" s="3801"/>
      <c r="BZ116" s="3800"/>
      <c r="CA116" s="3800"/>
      <c r="CB116" s="3800"/>
      <c r="CC116" s="3804"/>
      <c r="CD116" s="2277"/>
      <c r="CE116" s="2277"/>
      <c r="CF116" s="2271"/>
      <c r="CG116" s="2278"/>
      <c r="CH116" s="1391"/>
    </row>
    <row r="117" spans="1:88" s="2264" customFormat="1" ht="20.100000000000001" customHeight="1">
      <c r="A117" s="3798" t="s">
        <v>7867</v>
      </c>
      <c r="B117" s="2709"/>
      <c r="C117" s="4321">
        <v>45320</v>
      </c>
      <c r="D117" s="4321"/>
      <c r="E117" s="3799" t="s">
        <v>8519</v>
      </c>
      <c r="F117" s="3797">
        <v>45379</v>
      </c>
      <c r="G117" s="2279"/>
      <c r="L117" s="2265"/>
      <c r="M117" s="2265"/>
      <c r="N117" s="2266"/>
      <c r="O117" s="2266"/>
      <c r="P117" s="2265"/>
      <c r="Q117" s="2265"/>
      <c r="S117" s="2266"/>
      <c r="U117" s="2267"/>
      <c r="V117" s="2268"/>
      <c r="W117" s="2268"/>
      <c r="Y117" s="3805"/>
      <c r="AH117" s="2269"/>
      <c r="AI117" s="2269"/>
      <c r="AK117" s="2268"/>
      <c r="AL117" s="2268"/>
      <c r="AM117" s="2270"/>
      <c r="AN117" s="2267"/>
      <c r="AO117" s="2267"/>
      <c r="AP117" s="2267"/>
      <c r="AQ117" s="2267"/>
      <c r="AR117" s="2267"/>
      <c r="AS117" s="2267"/>
      <c r="AT117" s="2267"/>
      <c r="AU117" s="2267"/>
      <c r="AV117" s="2267"/>
      <c r="AW117" s="2267"/>
      <c r="AX117" s="2267"/>
      <c r="AY117" s="2267"/>
      <c r="AZ117" s="2267"/>
      <c r="BA117" s="2271"/>
      <c r="BB117" s="2267"/>
      <c r="BC117" s="2271"/>
      <c r="BD117" s="2267"/>
      <c r="BE117" s="2267"/>
      <c r="BF117" s="2267"/>
      <c r="BG117" s="2267"/>
      <c r="BH117" s="2267"/>
      <c r="BI117" s="2267"/>
      <c r="BJ117" s="2267"/>
      <c r="BK117" s="2267"/>
      <c r="BL117" s="2267"/>
      <c r="BM117" s="2268"/>
      <c r="BN117" s="2267"/>
      <c r="BO117" s="2267"/>
      <c r="BP117" s="2268"/>
      <c r="BQ117" s="2267"/>
      <c r="BR117" s="2267"/>
      <c r="BS117" s="3804"/>
      <c r="BT117" s="3804"/>
      <c r="BU117" s="3804"/>
      <c r="BV117" s="3803"/>
      <c r="BW117" s="3804"/>
      <c r="BX117" s="3802"/>
      <c r="BY117" s="3801"/>
      <c r="BZ117" s="3800"/>
      <c r="CA117" s="3800"/>
      <c r="CB117" s="3800"/>
      <c r="CC117" s="3804"/>
      <c r="CD117" s="2277"/>
      <c r="CE117" s="2277"/>
      <c r="CF117" s="2271"/>
      <c r="CG117" s="2278"/>
      <c r="CH117" s="1391"/>
    </row>
    <row r="118" spans="1:88" s="2264" customFormat="1" ht="20.100000000000001" customHeight="1">
      <c r="A118" s="3798" t="s">
        <v>7869</v>
      </c>
      <c r="B118" s="2709"/>
      <c r="C118" s="4321">
        <v>45397</v>
      </c>
      <c r="D118" s="4321"/>
      <c r="E118" s="3799" t="s">
        <v>8519</v>
      </c>
      <c r="F118" s="3797">
        <v>45471</v>
      </c>
      <c r="G118" s="2279"/>
      <c r="L118" s="2265"/>
      <c r="M118" s="2265"/>
      <c r="N118" s="2266"/>
      <c r="O118" s="2266"/>
      <c r="P118" s="2265"/>
      <c r="Q118" s="2265"/>
      <c r="S118" s="2266"/>
      <c r="U118" s="2267"/>
      <c r="V118" s="2268"/>
      <c r="W118" s="2268"/>
      <c r="Y118" s="3805"/>
      <c r="AH118" s="2269"/>
      <c r="AI118" s="2269"/>
      <c r="AK118" s="2268"/>
      <c r="AL118" s="2268"/>
      <c r="AM118" s="2270"/>
      <c r="AN118" s="2267"/>
      <c r="AO118" s="2267"/>
      <c r="AP118" s="2267"/>
      <c r="AQ118" s="2267"/>
      <c r="AR118" s="2267"/>
      <c r="AS118" s="2267"/>
      <c r="AT118" s="2267"/>
      <c r="AU118" s="2267"/>
      <c r="AV118" s="2267"/>
      <c r="AW118" s="2267"/>
      <c r="AX118" s="2267"/>
      <c r="AY118" s="2267"/>
      <c r="AZ118" s="2267"/>
      <c r="BA118" s="2271"/>
      <c r="BB118" s="2267"/>
      <c r="BC118" s="2271"/>
      <c r="BD118" s="2267"/>
      <c r="BE118" s="2267"/>
      <c r="BF118" s="2267"/>
      <c r="BG118" s="2267"/>
      <c r="BH118" s="2267"/>
      <c r="BI118" s="2267"/>
      <c r="BJ118" s="2267"/>
      <c r="BK118" s="2267"/>
      <c r="BL118" s="2267"/>
      <c r="BM118" s="2268"/>
      <c r="BN118" s="2267"/>
      <c r="BO118" s="2267"/>
      <c r="BP118" s="2268"/>
      <c r="BQ118" s="2267"/>
      <c r="BR118" s="2267"/>
      <c r="BS118" s="3804"/>
      <c r="BT118" s="3804"/>
      <c r="BU118" s="3804"/>
      <c r="BV118" s="3803"/>
      <c r="BW118" s="3804"/>
      <c r="BX118" s="3802"/>
      <c r="BY118" s="3801"/>
      <c r="BZ118" s="3800"/>
      <c r="CA118" s="3800"/>
      <c r="CB118" s="3800"/>
      <c r="CC118" s="3804"/>
      <c r="CD118" s="2277"/>
      <c r="CE118" s="2277"/>
      <c r="CF118" s="2271"/>
      <c r="CG118" s="2278"/>
      <c r="CH118" s="1391"/>
    </row>
    <row r="119" spans="1:88" s="2264" customFormat="1" ht="20.100000000000001" customHeight="1">
      <c r="A119" s="3798" t="s">
        <v>7871</v>
      </c>
      <c r="B119" s="2709"/>
      <c r="C119" s="4321">
        <v>45488</v>
      </c>
      <c r="D119" s="4321"/>
      <c r="E119" s="3799" t="s">
        <v>8519</v>
      </c>
      <c r="F119" s="3797">
        <v>45555</v>
      </c>
      <c r="G119" s="2279"/>
      <c r="L119" s="2265"/>
      <c r="M119" s="2265"/>
      <c r="N119" s="2266"/>
      <c r="O119" s="2266"/>
      <c r="P119" s="2265"/>
      <c r="Q119" s="2265"/>
      <c r="S119" s="2266"/>
      <c r="U119" s="2267"/>
      <c r="V119" s="2268"/>
      <c r="W119" s="2268"/>
      <c r="Y119" s="3805"/>
      <c r="AH119" s="2269"/>
      <c r="AI119" s="2269"/>
      <c r="AK119" s="2268"/>
      <c r="AL119" s="2268"/>
      <c r="AM119" s="2270"/>
      <c r="AN119" s="2267"/>
      <c r="AO119" s="2267"/>
      <c r="AP119" s="2267"/>
      <c r="AQ119" s="2267"/>
      <c r="AR119" s="2267"/>
      <c r="AS119" s="2267"/>
      <c r="AT119" s="2267"/>
      <c r="AU119" s="2267"/>
      <c r="AV119" s="2267"/>
      <c r="AW119" s="2267"/>
      <c r="AX119" s="2267"/>
      <c r="AY119" s="2267"/>
      <c r="AZ119" s="2267"/>
      <c r="BA119" s="2271"/>
      <c r="BB119" s="2267"/>
      <c r="BC119" s="2271"/>
      <c r="BD119" s="2267"/>
      <c r="BE119" s="2267"/>
      <c r="BF119" s="2267"/>
      <c r="BG119" s="2267"/>
      <c r="BH119" s="2267"/>
      <c r="BI119" s="2267"/>
      <c r="BJ119" s="2267"/>
      <c r="BK119" s="2267"/>
      <c r="BL119" s="2267"/>
      <c r="BM119" s="2268"/>
      <c r="BN119" s="2267"/>
      <c r="BO119" s="2267"/>
      <c r="BP119" s="2268"/>
      <c r="BQ119" s="2267"/>
      <c r="BR119" s="2267"/>
      <c r="BS119" s="3804"/>
      <c r="BT119" s="3804"/>
      <c r="BU119" s="3804"/>
      <c r="BV119" s="3803"/>
      <c r="BW119" s="3804"/>
      <c r="BX119" s="3802"/>
      <c r="BY119" s="3801"/>
      <c r="BZ119" s="3800"/>
      <c r="CA119" s="3800"/>
      <c r="CB119" s="3800"/>
      <c r="CC119" s="3804"/>
      <c r="CD119" s="2277"/>
      <c r="CE119" s="2277"/>
      <c r="CF119" s="2271"/>
      <c r="CG119" s="2278"/>
      <c r="CH119" s="1391"/>
    </row>
    <row r="120" spans="1:88" s="2264" customFormat="1" ht="20.100000000000001" customHeight="1">
      <c r="A120" s="3798" t="s">
        <v>7873</v>
      </c>
      <c r="B120" s="2709"/>
      <c r="C120" s="4321">
        <v>45572</v>
      </c>
      <c r="D120" s="4321"/>
      <c r="E120" s="3799" t="s">
        <v>8519</v>
      </c>
      <c r="F120" s="3797">
        <v>45646</v>
      </c>
      <c r="G120" s="2279"/>
      <c r="L120" s="2265"/>
      <c r="M120" s="2265"/>
      <c r="N120" s="2266"/>
      <c r="O120" s="2266"/>
      <c r="P120" s="2265"/>
      <c r="Q120" s="2265"/>
      <c r="S120" s="2266"/>
      <c r="U120" s="2267"/>
      <c r="V120" s="2268"/>
      <c r="W120" s="2268"/>
      <c r="Y120" s="3805"/>
      <c r="AH120" s="2269"/>
      <c r="AI120" s="2269"/>
      <c r="AK120" s="2268"/>
      <c r="AL120" s="2268"/>
      <c r="AM120" s="2270"/>
      <c r="AN120" s="2267"/>
      <c r="AO120" s="2267"/>
      <c r="AP120" s="2267"/>
      <c r="AQ120" s="2267"/>
      <c r="AR120" s="2267"/>
      <c r="AS120" s="2267"/>
      <c r="AT120" s="2267"/>
      <c r="AU120" s="2267"/>
      <c r="AV120" s="2267"/>
      <c r="AW120" s="2267"/>
      <c r="AX120" s="2267"/>
      <c r="AY120" s="2267"/>
      <c r="AZ120" s="2267"/>
      <c r="BA120" s="2271"/>
      <c r="BB120" s="2267"/>
      <c r="BC120" s="2271"/>
      <c r="BD120" s="2267"/>
      <c r="BE120" s="2267"/>
      <c r="BF120" s="2267"/>
      <c r="BG120" s="2267"/>
      <c r="BH120" s="2267"/>
      <c r="BI120" s="2267"/>
      <c r="BJ120" s="2267"/>
      <c r="BK120" s="2267"/>
      <c r="BL120" s="2267"/>
      <c r="BM120" s="2268"/>
      <c r="BN120" s="2267"/>
      <c r="BO120" s="2267"/>
      <c r="BP120" s="2268"/>
      <c r="BQ120" s="2267"/>
      <c r="BR120" s="2267"/>
      <c r="BS120" s="3804"/>
      <c r="BT120" s="3804"/>
      <c r="BU120" s="3804"/>
      <c r="BV120" s="3803"/>
      <c r="BW120" s="3804"/>
      <c r="BX120" s="3802"/>
      <c r="BY120" s="3801"/>
      <c r="BZ120" s="3800"/>
      <c r="CA120" s="3800"/>
      <c r="CB120" s="3800"/>
      <c r="CC120" s="3804"/>
      <c r="CD120" s="2277"/>
      <c r="CE120" s="2277"/>
      <c r="CF120" s="2271"/>
      <c r="CG120" s="2278"/>
      <c r="CH120" s="1391"/>
    </row>
    <row r="121" spans="1:88" s="2264" customFormat="1" ht="20.100000000000001" customHeight="1">
      <c r="A121" s="2263"/>
      <c r="B121" s="2710"/>
      <c r="C121" s="2729"/>
      <c r="D121" s="2279"/>
      <c r="E121" s="2268"/>
      <c r="F121" s="2268"/>
      <c r="G121" s="2271"/>
      <c r="L121" s="2265"/>
      <c r="M121" s="2265"/>
      <c r="N121" s="2266"/>
      <c r="O121" s="2266"/>
      <c r="P121" s="2265"/>
      <c r="Q121" s="2265"/>
      <c r="S121" s="2266"/>
      <c r="U121" s="2267"/>
      <c r="V121" s="2268"/>
      <c r="W121" s="2268"/>
      <c r="Y121" s="2745"/>
      <c r="AH121" s="2269"/>
      <c r="AI121" s="2269"/>
      <c r="AK121" s="2268"/>
      <c r="AL121" s="2268"/>
      <c r="AM121" s="2270"/>
      <c r="AN121" s="2267"/>
      <c r="AO121" s="2267"/>
      <c r="AP121" s="2267"/>
      <c r="AQ121" s="2267"/>
      <c r="AR121" s="2267"/>
      <c r="AS121" s="2267"/>
      <c r="AT121" s="2267"/>
      <c r="AU121" s="2267"/>
      <c r="AV121" s="2267"/>
      <c r="AW121" s="2267"/>
      <c r="AX121" s="2267"/>
      <c r="AY121" s="2267"/>
      <c r="AZ121" s="2267"/>
      <c r="BA121" s="2271"/>
      <c r="BB121" s="2267"/>
      <c r="BC121" s="2271"/>
      <c r="BD121" s="2267"/>
      <c r="BE121" s="2267"/>
      <c r="BF121" s="2267"/>
      <c r="BG121" s="2267"/>
      <c r="BH121" s="2267"/>
      <c r="BI121" s="2267"/>
      <c r="BJ121" s="2267"/>
      <c r="BK121" s="2267"/>
      <c r="BL121" s="2267"/>
      <c r="BM121" s="2268"/>
      <c r="BN121" s="2267"/>
      <c r="BO121" s="2267"/>
      <c r="BP121" s="2268"/>
      <c r="BQ121" s="2267"/>
      <c r="BR121" s="2267"/>
      <c r="BS121" s="2272"/>
      <c r="BT121" s="2272"/>
      <c r="BU121" s="2272"/>
      <c r="BV121" s="2273"/>
      <c r="BW121" s="2272"/>
      <c r="BX121" s="2274"/>
      <c r="BY121" s="2275"/>
      <c r="BZ121" s="2276"/>
      <c r="CA121" s="2276"/>
      <c r="CB121" s="2276"/>
      <c r="CC121" s="2272"/>
      <c r="CD121" s="2277"/>
      <c r="CE121" s="2277"/>
      <c r="CF121" s="2271"/>
      <c r="CG121" s="2278"/>
      <c r="CH121" s="1391"/>
    </row>
    <row r="122" spans="1:88" s="2264" customFormat="1" ht="20.100000000000001" customHeight="1">
      <c r="A122" s="2263"/>
      <c r="B122" s="2710"/>
      <c r="C122" s="2729"/>
      <c r="D122" s="2279"/>
      <c r="E122" s="2268"/>
      <c r="F122" s="2268"/>
      <c r="G122" s="2271"/>
      <c r="K122" s="2310"/>
      <c r="L122" s="2310"/>
      <c r="M122" s="2310"/>
      <c r="N122" s="2310"/>
      <c r="O122" s="2310"/>
      <c r="P122" s="2310"/>
      <c r="Q122" s="2310"/>
      <c r="R122" s="2310"/>
      <c r="S122" s="2310"/>
      <c r="T122" s="2310"/>
      <c r="U122" s="2310"/>
      <c r="V122" s="2310"/>
      <c r="W122" s="2310"/>
      <c r="X122" s="2310"/>
      <c r="Y122" s="2746"/>
      <c r="Z122" s="2268"/>
      <c r="AH122" s="2269"/>
      <c r="AK122" s="2269"/>
      <c r="AM122" s="2268"/>
      <c r="AN122" s="2268"/>
      <c r="AO122" s="2270"/>
      <c r="AP122" s="2267"/>
      <c r="AQ122" s="2267"/>
      <c r="AR122" s="2267"/>
      <c r="AS122" s="2267"/>
      <c r="AT122" s="2267"/>
      <c r="AU122" s="2267"/>
      <c r="AV122" s="2267"/>
      <c r="AW122" s="2267"/>
      <c r="AX122" s="2267"/>
      <c r="AY122" s="2267"/>
      <c r="AZ122" s="2267"/>
      <c r="BA122" s="2267"/>
      <c r="BB122" s="2267"/>
      <c r="BC122" s="2267"/>
      <c r="BD122" s="2271"/>
      <c r="BE122" s="2271"/>
      <c r="BF122" s="2267"/>
      <c r="BG122" s="2267"/>
      <c r="BH122" s="2267"/>
      <c r="BI122" s="2267"/>
      <c r="BJ122" s="2267"/>
      <c r="BK122" s="2267"/>
      <c r="BL122" s="2267"/>
      <c r="BM122" s="2267"/>
      <c r="BN122" s="2267"/>
      <c r="BO122" s="2268"/>
      <c r="BP122" s="2267"/>
      <c r="BQ122" s="2267"/>
      <c r="BR122" s="2268"/>
      <c r="BS122" s="2267"/>
      <c r="BT122" s="2267"/>
      <c r="BU122" s="2272"/>
      <c r="BV122" s="2272"/>
      <c r="BW122" s="2272"/>
      <c r="BX122" s="2273"/>
      <c r="BY122" s="2272"/>
      <c r="BZ122" s="2274"/>
      <c r="CA122" s="2275"/>
      <c r="CB122" s="2276"/>
      <c r="CC122" s="2276"/>
      <c r="CD122" s="2276"/>
      <c r="CE122" s="2272"/>
      <c r="CF122" s="2277"/>
      <c r="CG122" s="2277"/>
      <c r="CH122" s="2271"/>
      <c r="CI122" s="2278"/>
      <c r="CJ122" s="1391"/>
    </row>
    <row r="123" spans="1:88" s="2264" customFormat="1" ht="20.100000000000001" customHeight="1">
      <c r="A123" s="2263"/>
      <c r="B123" s="2710"/>
      <c r="C123" s="2729"/>
      <c r="D123" s="2279"/>
      <c r="E123" s="2268"/>
      <c r="F123" s="2268"/>
      <c r="R123" s="2311"/>
      <c r="S123" s="2311"/>
      <c r="T123" s="2311"/>
      <c r="U123" s="2311"/>
      <c r="V123" s="2311"/>
      <c r="W123" s="2311"/>
      <c r="X123" s="2311"/>
      <c r="Y123" s="2746"/>
      <c r="Z123" s="2268"/>
      <c r="AH123" s="2269"/>
      <c r="AK123" s="2269"/>
      <c r="AM123" s="2268"/>
      <c r="AN123" s="2268"/>
      <c r="AO123" s="2270"/>
      <c r="AP123" s="2267"/>
      <c r="AQ123" s="2267"/>
      <c r="AR123" s="2267"/>
      <c r="AS123" s="2267"/>
      <c r="AT123" s="2267"/>
      <c r="AU123" s="2267"/>
      <c r="AV123" s="2267"/>
      <c r="AW123" s="2267"/>
      <c r="AX123" s="2267"/>
      <c r="AY123" s="2267"/>
      <c r="AZ123" s="2267"/>
      <c r="BA123" s="2267"/>
      <c r="BB123" s="2267"/>
      <c r="BC123" s="2267"/>
      <c r="BD123" s="2271"/>
      <c r="BE123" s="2271"/>
      <c r="BF123" s="2267"/>
      <c r="BG123" s="2267"/>
      <c r="BH123" s="2267"/>
      <c r="BI123" s="2267"/>
      <c r="BJ123" s="2267"/>
      <c r="BK123" s="2267"/>
      <c r="BL123" s="2267"/>
      <c r="BM123" s="2267"/>
      <c r="BN123" s="2267"/>
      <c r="BO123" s="2268"/>
      <c r="BP123" s="2267"/>
      <c r="BQ123" s="2267"/>
      <c r="BR123" s="2268"/>
      <c r="BS123" s="2267"/>
      <c r="BT123" s="2267"/>
      <c r="BU123" s="2272"/>
      <c r="BV123" s="2272"/>
      <c r="BW123" s="2272"/>
      <c r="BX123" s="2273"/>
      <c r="BY123" s="2272"/>
      <c r="BZ123" s="2274"/>
      <c r="CA123" s="2275"/>
      <c r="CB123" s="2276"/>
      <c r="CC123" s="2276"/>
      <c r="CD123" s="2276"/>
      <c r="CE123" s="2272"/>
      <c r="CF123" s="2277"/>
      <c r="CG123" s="2277"/>
      <c r="CH123" s="2271"/>
      <c r="CI123" s="2278"/>
      <c r="CJ123" s="1391"/>
    </row>
    <row r="124" spans="1:88" s="2264" customFormat="1" ht="33" customHeight="1">
      <c r="A124" s="2263"/>
      <c r="B124" s="2710"/>
      <c r="C124" s="2729"/>
      <c r="D124" s="2279"/>
      <c r="E124" s="2268"/>
      <c r="F124" s="2268"/>
      <c r="G124" s="2271"/>
      <c r="R124" s="2313"/>
      <c r="S124" s="2313"/>
      <c r="T124" s="2312"/>
      <c r="U124" s="2312"/>
      <c r="V124" s="2313"/>
      <c r="W124" s="2313"/>
      <c r="X124" s="2313"/>
      <c r="Y124" s="2747"/>
      <c r="Z124" s="2268"/>
      <c r="AH124" s="2269"/>
      <c r="AK124" s="2269"/>
      <c r="AM124" s="2268"/>
      <c r="AN124" s="2268"/>
      <c r="AO124" s="2270"/>
      <c r="AP124" s="2267"/>
      <c r="AQ124" s="2267"/>
      <c r="AR124" s="2267"/>
      <c r="AS124" s="2267"/>
      <c r="AT124" s="2267"/>
      <c r="AU124" s="2267"/>
      <c r="AV124" s="2267"/>
      <c r="AW124" s="2267"/>
      <c r="AX124" s="2267"/>
      <c r="AY124" s="2267"/>
      <c r="AZ124" s="2267"/>
      <c r="BA124" s="2267"/>
      <c r="BB124" s="2267"/>
      <c r="BC124" s="2267"/>
      <c r="BD124" s="2271"/>
      <c r="BE124" s="2271"/>
      <c r="BF124" s="2267"/>
      <c r="BG124" s="2267"/>
      <c r="BH124" s="2267"/>
      <c r="BI124" s="2267"/>
      <c r="BJ124" s="2267"/>
      <c r="BK124" s="2267"/>
      <c r="BL124" s="2267"/>
      <c r="BM124" s="2267"/>
      <c r="BN124" s="2267"/>
      <c r="BO124" s="2268"/>
      <c r="BP124" s="2267"/>
      <c r="BQ124" s="2267"/>
      <c r="BR124" s="2268"/>
      <c r="BS124" s="2267"/>
      <c r="BT124" s="2267"/>
      <c r="BU124" s="2272"/>
      <c r="BV124" s="2272"/>
      <c r="BW124" s="2272"/>
      <c r="BX124" s="2273"/>
      <c r="BY124" s="2272"/>
      <c r="BZ124" s="2274"/>
      <c r="CA124" s="2275"/>
      <c r="CB124" s="2276"/>
      <c r="CC124" s="2276"/>
      <c r="CD124" s="2276"/>
      <c r="CE124" s="2272"/>
      <c r="CF124" s="2277"/>
      <c r="CG124" s="2277"/>
      <c r="CH124" s="2271"/>
      <c r="CI124" s="2278"/>
      <c r="CJ124" s="1391"/>
    </row>
    <row r="125" spans="1:88" s="2264" customFormat="1" ht="20.100000000000001" customHeight="1">
      <c r="A125" s="2263"/>
      <c r="B125" s="2710"/>
      <c r="C125" s="2729"/>
      <c r="D125" s="2279"/>
      <c r="E125" s="2268"/>
      <c r="F125" s="2268"/>
      <c r="G125" s="2284"/>
      <c r="H125" s="4278" t="s">
        <v>2</v>
      </c>
      <c r="I125" s="4279"/>
      <c r="J125" s="4280" t="s">
        <v>1</v>
      </c>
      <c r="K125" s="4281"/>
      <c r="L125" s="4282" t="s">
        <v>7882</v>
      </c>
      <c r="M125" s="4283"/>
      <c r="N125" s="4283"/>
      <c r="O125" s="4283"/>
      <c r="P125" s="4283"/>
      <c r="Q125" s="4284"/>
      <c r="R125" s="2313"/>
      <c r="S125" s="2313"/>
      <c r="T125" s="2312"/>
      <c r="U125" s="2312"/>
      <c r="V125" s="2313"/>
      <c r="W125" s="2313"/>
      <c r="X125" s="2313"/>
      <c r="Y125" s="2747"/>
      <c r="Z125" s="2268"/>
      <c r="AH125" s="2269"/>
      <c r="AK125" s="2269"/>
      <c r="AM125" s="2268"/>
      <c r="AN125" s="2268"/>
      <c r="AO125" s="2270"/>
      <c r="AP125" s="2267"/>
      <c r="AQ125" s="2267"/>
      <c r="AR125" s="2267"/>
      <c r="AS125" s="2267"/>
      <c r="AT125" s="2267"/>
      <c r="AU125" s="2267"/>
      <c r="AV125" s="2267"/>
      <c r="AW125" s="2267"/>
      <c r="AX125" s="2267"/>
      <c r="AY125" s="2267"/>
      <c r="AZ125" s="2267"/>
      <c r="BA125" s="2267"/>
      <c r="BB125" s="2267"/>
      <c r="BC125" s="2267"/>
      <c r="BD125" s="2271"/>
      <c r="BE125" s="2271"/>
      <c r="BF125" s="2267"/>
      <c r="BG125" s="2267"/>
      <c r="BH125" s="2267"/>
      <c r="BI125" s="2267"/>
      <c r="BJ125" s="2267"/>
      <c r="BK125" s="2267"/>
      <c r="BL125" s="2267"/>
      <c r="BM125" s="2267"/>
      <c r="BN125" s="2267"/>
      <c r="BO125" s="2268"/>
      <c r="BP125" s="2267"/>
      <c r="BQ125" s="2267"/>
      <c r="BR125" s="2268"/>
      <c r="BS125" s="2267"/>
      <c r="BT125" s="2267"/>
      <c r="BU125" s="2272"/>
      <c r="BV125" s="2272"/>
      <c r="BW125" s="2272"/>
      <c r="BX125" s="2273"/>
      <c r="BY125" s="2272"/>
      <c r="BZ125" s="2274"/>
      <c r="CA125" s="2275"/>
      <c r="CB125" s="2276"/>
      <c r="CC125" s="2276"/>
      <c r="CD125" s="2276"/>
      <c r="CE125" s="2272"/>
      <c r="CF125" s="2277"/>
      <c r="CG125" s="2277"/>
      <c r="CH125" s="2271"/>
      <c r="CI125" s="2278"/>
      <c r="CJ125" s="1391"/>
    </row>
    <row r="126" spans="1:88" s="2264" customFormat="1" ht="20.100000000000001" customHeight="1">
      <c r="A126" s="2263"/>
      <c r="B126" s="2710"/>
      <c r="C126" s="2729"/>
      <c r="D126" s="2279"/>
      <c r="E126" s="2268"/>
      <c r="F126" s="2268"/>
      <c r="G126" s="2287" t="s">
        <v>7876</v>
      </c>
      <c r="H126" s="2285" t="s">
        <v>7878</v>
      </c>
      <c r="I126" s="2288" t="s">
        <v>7879</v>
      </c>
      <c r="J126" s="2290" t="s">
        <v>7878</v>
      </c>
      <c r="K126" s="2291" t="s">
        <v>7879</v>
      </c>
      <c r="L126" s="4270" t="s">
        <v>7878</v>
      </c>
      <c r="M126" s="4271"/>
      <c r="N126" s="4271" t="s">
        <v>7879</v>
      </c>
      <c r="O126" s="4271"/>
      <c r="P126" s="4285" t="s">
        <v>8520</v>
      </c>
      <c r="Q126" s="4286"/>
      <c r="R126" s="2267"/>
      <c r="S126" s="2267"/>
      <c r="T126" s="2281"/>
      <c r="U126" s="2267"/>
      <c r="V126" s="2267"/>
      <c r="W126" s="2267"/>
      <c r="X126" s="2267"/>
      <c r="Y126" s="2745"/>
      <c r="Z126" s="2268"/>
      <c r="AH126" s="2269"/>
      <c r="AK126" s="2269"/>
      <c r="AM126" s="2268"/>
      <c r="AN126" s="2268"/>
      <c r="AO126" s="2270"/>
      <c r="AP126" s="2267"/>
      <c r="AQ126" s="2267"/>
      <c r="AR126" s="2267"/>
      <c r="AS126" s="2267"/>
      <c r="AT126" s="2267"/>
      <c r="AU126" s="2267"/>
      <c r="AV126" s="2267"/>
      <c r="AW126" s="2267"/>
      <c r="AX126" s="2267"/>
      <c r="AY126" s="2267"/>
      <c r="AZ126" s="2267"/>
      <c r="BA126" s="2267"/>
      <c r="BB126" s="2267"/>
      <c r="BC126" s="2267"/>
      <c r="BD126" s="2271"/>
      <c r="BE126" s="2271"/>
      <c r="BF126" s="2267"/>
      <c r="BG126" s="2267"/>
      <c r="BH126" s="2267"/>
      <c r="BI126" s="2267"/>
      <c r="BJ126" s="2267"/>
      <c r="BK126" s="2267"/>
      <c r="BL126" s="2267"/>
      <c r="BM126" s="2267"/>
      <c r="BN126" s="2267"/>
      <c r="BO126" s="2268"/>
      <c r="BP126" s="2267"/>
      <c r="BQ126" s="2267"/>
      <c r="BR126" s="2268"/>
      <c r="BS126" s="2267"/>
      <c r="BT126" s="2267"/>
      <c r="BU126" s="2272"/>
      <c r="BV126" s="2272"/>
      <c r="BW126" s="2272"/>
      <c r="BX126" s="2273"/>
      <c r="BY126" s="2272"/>
      <c r="BZ126" s="2274"/>
      <c r="CA126" s="2275"/>
      <c r="CB126" s="2276"/>
      <c r="CC126" s="2276"/>
      <c r="CD126" s="2276"/>
      <c r="CE126" s="2272"/>
      <c r="CF126" s="2277"/>
      <c r="CG126" s="2277"/>
      <c r="CH126" s="2271"/>
      <c r="CI126" s="2278"/>
      <c r="CJ126" s="1391"/>
    </row>
    <row r="127" spans="1:88" s="2264" customFormat="1" ht="20.100000000000001" customHeight="1">
      <c r="A127" s="2263"/>
      <c r="B127" s="2710"/>
      <c r="C127" s="2729"/>
      <c r="D127" s="2279"/>
      <c r="E127" s="2268"/>
      <c r="F127" s="2268"/>
      <c r="G127" s="2306">
        <v>1</v>
      </c>
      <c r="H127" s="2294">
        <f>G19</f>
        <v>5</v>
      </c>
      <c r="I127" s="2295">
        <v>4</v>
      </c>
      <c r="J127" s="2300">
        <f>H19</f>
        <v>7</v>
      </c>
      <c r="K127" s="2301">
        <v>23</v>
      </c>
      <c r="L127" s="4272">
        <f>SUM(H127+J127)</f>
        <v>12</v>
      </c>
      <c r="M127" s="4273"/>
      <c r="N127" s="4273">
        <f>SUM(I127+K127)</f>
        <v>27</v>
      </c>
      <c r="O127" s="4273"/>
      <c r="P127" s="4273">
        <f>SUM(L127-N127)</f>
        <v>-15</v>
      </c>
      <c r="Q127" s="4287"/>
      <c r="R127" s="2267"/>
      <c r="S127" s="2267"/>
      <c r="T127" s="2281"/>
      <c r="U127" s="2267"/>
      <c r="V127" s="2267"/>
      <c r="W127" s="2267"/>
      <c r="X127" s="2267"/>
      <c r="Y127" s="2745"/>
      <c r="Z127" s="2268"/>
      <c r="AH127" s="2269"/>
      <c r="AK127" s="2269"/>
      <c r="AM127" s="2268"/>
      <c r="AN127" s="2268"/>
      <c r="AO127" s="2270"/>
      <c r="AP127" s="2267"/>
      <c r="AQ127" s="2267"/>
      <c r="AR127" s="2267"/>
      <c r="AS127" s="2267"/>
      <c r="AT127" s="2267"/>
      <c r="AU127" s="2267"/>
      <c r="AV127" s="2267"/>
      <c r="AW127" s="2267"/>
      <c r="AX127" s="2267"/>
      <c r="AY127" s="2267"/>
      <c r="AZ127" s="2267"/>
      <c r="BA127" s="2267"/>
      <c r="BB127" s="2267"/>
      <c r="BC127" s="2267"/>
      <c r="BD127" s="2271"/>
      <c r="BE127" s="2271"/>
      <c r="BF127" s="2267"/>
      <c r="BG127" s="2267"/>
      <c r="BH127" s="2267"/>
      <c r="BI127" s="2267"/>
      <c r="BJ127" s="2267"/>
      <c r="BK127" s="2267"/>
      <c r="BL127" s="2267"/>
      <c r="BM127" s="2267"/>
      <c r="BN127" s="2267"/>
      <c r="BO127" s="2268"/>
      <c r="BP127" s="2267"/>
      <c r="BQ127" s="2267"/>
      <c r="BR127" s="2268"/>
      <c r="BS127" s="2267"/>
      <c r="BT127" s="2267"/>
      <c r="BU127" s="2272"/>
      <c r="BV127" s="2272"/>
      <c r="BW127" s="2272"/>
      <c r="BX127" s="2273"/>
      <c r="BY127" s="2272"/>
      <c r="BZ127" s="2274"/>
      <c r="CA127" s="2275"/>
      <c r="CB127" s="2276"/>
      <c r="CC127" s="2276"/>
      <c r="CD127" s="2276"/>
      <c r="CE127" s="2272"/>
      <c r="CF127" s="2277"/>
      <c r="CG127" s="2277"/>
      <c r="CH127" s="2271"/>
      <c r="CI127" s="2278"/>
      <c r="CJ127" s="1391"/>
    </row>
    <row r="128" spans="1:88" s="2264" customFormat="1" ht="20.100000000000001" customHeight="1">
      <c r="A128" s="2263"/>
      <c r="B128" s="2710"/>
      <c r="C128" s="2729"/>
      <c r="D128" s="2279"/>
      <c r="E128" s="2268"/>
      <c r="F128" s="2268"/>
      <c r="G128" s="2307">
        <v>2</v>
      </c>
      <c r="H128" s="2296">
        <f>G45</f>
        <v>2</v>
      </c>
      <c r="I128" s="2297">
        <v>4</v>
      </c>
      <c r="J128" s="2302">
        <f>H45</f>
        <v>21</v>
      </c>
      <c r="K128" s="2303">
        <v>24</v>
      </c>
      <c r="L128" s="4261">
        <f t="shared" ref="L128:L130" si="45">SUM(H128+J128)</f>
        <v>23</v>
      </c>
      <c r="M128" s="4262"/>
      <c r="N128" s="4262">
        <f t="shared" ref="N128:N130" si="46">SUM(I128+K128)</f>
        <v>28</v>
      </c>
      <c r="O128" s="4262"/>
      <c r="P128" s="4262">
        <f t="shared" ref="P128:P130" si="47">SUM(L128-N128)</f>
        <v>-5</v>
      </c>
      <c r="Q128" s="4267"/>
      <c r="R128" s="2267"/>
      <c r="S128" s="2267"/>
      <c r="T128" s="2281"/>
      <c r="U128" s="2267"/>
      <c r="V128" s="2267"/>
      <c r="W128" s="2267"/>
      <c r="X128" s="2267"/>
      <c r="Y128" s="2745"/>
      <c r="Z128" s="2268"/>
      <c r="AH128" s="2269"/>
      <c r="AK128" s="2269"/>
      <c r="AM128" s="2268"/>
      <c r="AN128" s="2268"/>
      <c r="AO128" s="2270"/>
      <c r="AP128" s="2267"/>
      <c r="AQ128" s="2267"/>
      <c r="AR128" s="2267"/>
      <c r="AS128" s="2267"/>
      <c r="AT128" s="2267"/>
      <c r="AU128" s="2267"/>
      <c r="AV128" s="2267"/>
      <c r="AW128" s="2267"/>
      <c r="AX128" s="2267"/>
      <c r="AY128" s="2267"/>
      <c r="AZ128" s="2267"/>
      <c r="BA128" s="2267"/>
      <c r="BB128" s="2267"/>
      <c r="BC128" s="2267"/>
      <c r="BD128" s="2271"/>
      <c r="BE128" s="2271"/>
      <c r="BF128" s="2267"/>
      <c r="BG128" s="2267"/>
      <c r="BH128" s="2267"/>
      <c r="BI128" s="2267"/>
      <c r="BJ128" s="2267"/>
      <c r="BK128" s="2267"/>
      <c r="BL128" s="2267"/>
      <c r="BM128" s="2267"/>
      <c r="BN128" s="2267"/>
      <c r="BO128" s="2268"/>
      <c r="BP128" s="2267"/>
      <c r="BQ128" s="2267"/>
      <c r="BR128" s="2268"/>
      <c r="BS128" s="2267"/>
      <c r="BT128" s="2267"/>
      <c r="BU128" s="2272"/>
      <c r="BV128" s="2272"/>
      <c r="BW128" s="2272"/>
      <c r="BX128" s="2273"/>
      <c r="BY128" s="2272"/>
      <c r="BZ128" s="2274"/>
      <c r="CA128" s="2275"/>
      <c r="CB128" s="2276"/>
      <c r="CC128" s="2276"/>
      <c r="CD128" s="2276"/>
      <c r="CE128" s="2272"/>
      <c r="CF128" s="2277"/>
      <c r="CG128" s="2277"/>
      <c r="CH128" s="2271"/>
      <c r="CI128" s="2278"/>
      <c r="CJ128" s="1391"/>
    </row>
    <row r="129" spans="1:88" s="2264" customFormat="1" ht="20.100000000000001" customHeight="1">
      <c r="A129" s="2263"/>
      <c r="B129" s="2710"/>
      <c r="C129" s="2729"/>
      <c r="D129" s="2279"/>
      <c r="E129" s="2268"/>
      <c r="F129" s="2268"/>
      <c r="G129" s="2307">
        <v>3</v>
      </c>
      <c r="H129" s="2296">
        <f>G65</f>
        <v>2</v>
      </c>
      <c r="I129" s="2297">
        <v>4</v>
      </c>
      <c r="J129" s="2302">
        <f>H65</f>
        <v>16</v>
      </c>
      <c r="K129" s="2303">
        <v>24</v>
      </c>
      <c r="L129" s="4261">
        <f t="shared" si="45"/>
        <v>18</v>
      </c>
      <c r="M129" s="4262"/>
      <c r="N129" s="4262">
        <f t="shared" si="46"/>
        <v>28</v>
      </c>
      <c r="O129" s="4262"/>
      <c r="P129" s="4262">
        <f t="shared" si="47"/>
        <v>-10</v>
      </c>
      <c r="Q129" s="4267"/>
      <c r="R129" s="2267"/>
      <c r="S129" s="2267"/>
      <c r="T129" s="2281"/>
      <c r="U129" s="2267"/>
      <c r="V129" s="2267"/>
      <c r="W129" s="2267"/>
      <c r="X129" s="2267"/>
      <c r="Y129" s="2745"/>
      <c r="Z129" s="2268"/>
      <c r="AH129" s="2269"/>
      <c r="AK129" s="2269"/>
      <c r="AM129" s="2268"/>
      <c r="AN129" s="2268"/>
      <c r="AO129" s="2270"/>
      <c r="AP129" s="2267"/>
      <c r="AQ129" s="2267"/>
      <c r="AR129" s="2267"/>
      <c r="AS129" s="2267"/>
      <c r="AT129" s="2267"/>
      <c r="AU129" s="2267"/>
      <c r="AV129" s="2267"/>
      <c r="AW129" s="2267"/>
      <c r="AX129" s="2267"/>
      <c r="AY129" s="2267"/>
      <c r="AZ129" s="2267"/>
      <c r="BA129" s="2267"/>
      <c r="BB129" s="2267"/>
      <c r="BC129" s="2267"/>
      <c r="BD129" s="2271"/>
      <c r="BE129" s="2271"/>
      <c r="BF129" s="2267"/>
      <c r="BG129" s="2267"/>
      <c r="BH129" s="2267"/>
      <c r="BI129" s="2267"/>
      <c r="BJ129" s="2267"/>
      <c r="BK129" s="2267"/>
      <c r="BL129" s="2267"/>
      <c r="BM129" s="2267"/>
      <c r="BN129" s="2267"/>
      <c r="BO129" s="2268"/>
      <c r="BP129" s="2267"/>
      <c r="BQ129" s="2267"/>
      <c r="BR129" s="2268"/>
      <c r="BS129" s="2267"/>
      <c r="BT129" s="2267"/>
      <c r="BU129" s="2272"/>
      <c r="BV129" s="2272"/>
      <c r="BW129" s="2272"/>
      <c r="BX129" s="2273"/>
      <c r="BY129" s="2272"/>
      <c r="BZ129" s="2274"/>
      <c r="CA129" s="2275"/>
      <c r="CB129" s="2276"/>
      <c r="CC129" s="2276"/>
      <c r="CD129" s="2276"/>
      <c r="CE129" s="2272"/>
      <c r="CF129" s="2277"/>
      <c r="CG129" s="2277"/>
      <c r="CH129" s="2271"/>
      <c r="CI129" s="2278"/>
      <c r="CJ129" s="1391"/>
    </row>
    <row r="130" spans="1:88" s="2264" customFormat="1" ht="20.100000000000001" customHeight="1">
      <c r="A130" s="2263"/>
      <c r="B130" s="2710"/>
      <c r="C130" s="2729"/>
      <c r="D130" s="2279"/>
      <c r="E130" s="2268"/>
      <c r="F130" s="2268"/>
      <c r="G130" s="2308">
        <v>4</v>
      </c>
      <c r="H130" s="2298">
        <f>G80</f>
        <v>1</v>
      </c>
      <c r="I130" s="2299">
        <v>4</v>
      </c>
      <c r="J130" s="2304">
        <f>H80</f>
        <v>8</v>
      </c>
      <c r="K130" s="2305">
        <v>23</v>
      </c>
      <c r="L130" s="4263">
        <f t="shared" si="45"/>
        <v>9</v>
      </c>
      <c r="M130" s="4264"/>
      <c r="N130" s="4264">
        <f t="shared" si="46"/>
        <v>27</v>
      </c>
      <c r="O130" s="4264"/>
      <c r="P130" s="4264">
        <f t="shared" si="47"/>
        <v>-18</v>
      </c>
      <c r="Q130" s="4268"/>
      <c r="R130" s="2314"/>
      <c r="S130" s="2314"/>
      <c r="T130" s="2281"/>
      <c r="U130" s="2314"/>
      <c r="V130" s="2314"/>
      <c r="W130" s="2314"/>
      <c r="X130" s="2314"/>
      <c r="Y130" s="2746"/>
      <c r="AH130" s="2269"/>
      <c r="AI130" s="2269"/>
      <c r="AK130" s="2268"/>
      <c r="AL130" s="2268"/>
      <c r="AM130" s="2270"/>
      <c r="AN130" s="2267"/>
      <c r="AO130" s="2267"/>
      <c r="AP130" s="2267"/>
      <c r="AQ130" s="2267"/>
      <c r="AR130" s="2267"/>
      <c r="AS130" s="2267"/>
      <c r="AT130" s="2267"/>
      <c r="AU130" s="2267"/>
      <c r="AV130" s="2267"/>
      <c r="AW130" s="2267"/>
      <c r="AX130" s="2267"/>
      <c r="AY130" s="2267"/>
      <c r="AZ130" s="2267"/>
      <c r="BA130" s="2271"/>
      <c r="BB130" s="2267"/>
      <c r="BC130" s="2271"/>
      <c r="BD130" s="2267"/>
      <c r="BE130" s="2267"/>
      <c r="BF130" s="2267"/>
      <c r="BG130" s="2267"/>
      <c r="BH130" s="2267"/>
      <c r="BI130" s="2267"/>
      <c r="BJ130" s="2267"/>
      <c r="BK130" s="2267"/>
      <c r="BL130" s="2267"/>
      <c r="BM130" s="2268"/>
      <c r="BN130" s="2267"/>
      <c r="BO130" s="2267"/>
      <c r="BP130" s="2268"/>
      <c r="BQ130" s="2267"/>
      <c r="BR130" s="2267"/>
      <c r="BS130" s="2272"/>
      <c r="BT130" s="2272"/>
      <c r="BU130" s="2272"/>
      <c r="BV130" s="2273"/>
      <c r="BW130" s="2272"/>
      <c r="BX130" s="2274"/>
      <c r="BY130" s="2275"/>
      <c r="BZ130" s="2276"/>
      <c r="CA130" s="2276"/>
      <c r="CB130" s="2276"/>
      <c r="CC130" s="2272"/>
      <c r="CD130" s="2277"/>
      <c r="CE130" s="2277"/>
      <c r="CF130" s="2271"/>
      <c r="CG130" s="2278"/>
      <c r="CH130" s="1391"/>
    </row>
    <row r="131" spans="1:88" s="2264" customFormat="1" ht="20.100000000000001" customHeight="1">
      <c r="A131" s="2263"/>
      <c r="B131" s="2710"/>
      <c r="C131" s="2729"/>
      <c r="D131" s="2279"/>
      <c r="E131" s="2268"/>
      <c r="F131" s="2268"/>
      <c r="G131" s="2287" t="s">
        <v>7882</v>
      </c>
      <c r="H131" s="2286">
        <f>SUM(H127:H130)</f>
        <v>10</v>
      </c>
      <c r="I131" s="2289">
        <f t="shared" ref="I131:O131" si="48">SUM(I127:I130)</f>
        <v>16</v>
      </c>
      <c r="J131" s="2292">
        <f t="shared" si="48"/>
        <v>52</v>
      </c>
      <c r="K131" s="2293">
        <f t="shared" si="48"/>
        <v>94</v>
      </c>
      <c r="L131" s="4265">
        <f t="shared" si="48"/>
        <v>62</v>
      </c>
      <c r="M131" s="4266">
        <f t="shared" si="48"/>
        <v>0</v>
      </c>
      <c r="N131" s="4266">
        <f t="shared" si="48"/>
        <v>110</v>
      </c>
      <c r="O131" s="4266">
        <f t="shared" si="48"/>
        <v>0</v>
      </c>
      <c r="P131" s="4266">
        <f>SUM(P127:Q130)</f>
        <v>-48</v>
      </c>
      <c r="Q131" s="4269"/>
      <c r="Y131" s="2745"/>
      <c r="AH131" s="2269"/>
      <c r="AI131" s="2269"/>
      <c r="AK131" s="2268"/>
      <c r="AL131" s="2268"/>
      <c r="AM131" s="2270"/>
      <c r="AN131" s="2267"/>
      <c r="AO131" s="2267"/>
      <c r="AP131" s="2267"/>
      <c r="AQ131" s="2267"/>
      <c r="AR131" s="2267"/>
      <c r="AS131" s="2267"/>
      <c r="AT131" s="2267"/>
      <c r="AU131" s="2267"/>
      <c r="AV131" s="2267"/>
      <c r="AW131" s="2267"/>
      <c r="AX131" s="2267"/>
      <c r="AY131" s="2267"/>
      <c r="AZ131" s="2267"/>
      <c r="BA131" s="2271"/>
      <c r="BB131" s="2267"/>
      <c r="BC131" s="2271"/>
      <c r="BD131" s="2267"/>
      <c r="BE131" s="2267"/>
      <c r="BF131" s="2267"/>
      <c r="BG131" s="2267"/>
      <c r="BH131" s="2267"/>
      <c r="BI131" s="2267"/>
      <c r="BJ131" s="2267"/>
      <c r="BK131" s="2267"/>
      <c r="BL131" s="2267"/>
      <c r="BM131" s="2268"/>
      <c r="BN131" s="2267"/>
      <c r="BO131" s="2267"/>
      <c r="BP131" s="2268"/>
      <c r="BQ131" s="2267"/>
      <c r="BR131" s="2267"/>
      <c r="BS131" s="2272"/>
      <c r="BT131" s="2272"/>
      <c r="BU131" s="2272"/>
      <c r="BV131" s="2273"/>
      <c r="BW131" s="2272"/>
      <c r="BX131" s="2274"/>
      <c r="BY131" s="2275"/>
      <c r="BZ131" s="2276"/>
      <c r="CA131" s="2276"/>
      <c r="CB131" s="2276"/>
      <c r="CC131" s="2272"/>
      <c r="CD131" s="2277"/>
      <c r="CE131" s="2277"/>
      <c r="CF131" s="2271"/>
      <c r="CG131" s="2278"/>
      <c r="CH131" s="1391"/>
    </row>
    <row r="132" spans="1:88" s="2264" customFormat="1" ht="20.100000000000001" customHeight="1">
      <c r="A132" s="2263"/>
      <c r="B132" s="2710"/>
      <c r="C132" s="2729"/>
      <c r="D132" s="2279"/>
      <c r="E132" s="2268"/>
      <c r="F132" s="2268"/>
      <c r="G132" s="2271"/>
      <c r="L132" s="4274"/>
      <c r="M132" s="4274"/>
      <c r="N132" s="4274"/>
      <c r="O132" s="4274"/>
      <c r="P132" s="4275"/>
      <c r="Q132" s="4275"/>
      <c r="S132" s="2266"/>
      <c r="U132" s="2267"/>
      <c r="V132" s="2268"/>
      <c r="W132" s="2268"/>
      <c r="Y132" s="2745"/>
      <c r="AH132" s="2269"/>
      <c r="AI132" s="2269"/>
      <c r="AK132" s="2268"/>
      <c r="AL132" s="2268"/>
      <c r="AM132" s="2270"/>
      <c r="AN132" s="2267"/>
      <c r="AO132" s="2267"/>
      <c r="AP132" s="2267"/>
      <c r="AQ132" s="2267"/>
      <c r="AR132" s="2267"/>
      <c r="AS132" s="2267"/>
      <c r="AT132" s="2267"/>
      <c r="AU132" s="2267"/>
      <c r="AV132" s="2267"/>
      <c r="AW132" s="2267"/>
      <c r="AX132" s="2267"/>
      <c r="AY132" s="2267"/>
      <c r="AZ132" s="2267"/>
      <c r="BA132" s="2271"/>
      <c r="BB132" s="2267"/>
      <c r="BC132" s="2271"/>
      <c r="BD132" s="2267"/>
      <c r="BE132" s="2267"/>
      <c r="BF132" s="2267"/>
      <c r="BG132" s="2267"/>
      <c r="BH132" s="2267"/>
      <c r="BI132" s="2267"/>
      <c r="BJ132" s="2267"/>
      <c r="BK132" s="2267"/>
      <c r="BL132" s="2267"/>
      <c r="BM132" s="2268"/>
      <c r="BN132" s="2267"/>
      <c r="BO132" s="2267"/>
      <c r="BP132" s="2268"/>
      <c r="BQ132" s="2267"/>
      <c r="BR132" s="2267"/>
      <c r="BS132" s="2272"/>
      <c r="BT132" s="2272"/>
      <c r="BU132" s="2272"/>
      <c r="BV132" s="2273"/>
      <c r="BW132" s="2272"/>
      <c r="BX132" s="2274"/>
      <c r="BY132" s="2275"/>
      <c r="BZ132" s="2276"/>
      <c r="CA132" s="2276"/>
      <c r="CB132" s="2276"/>
      <c r="CC132" s="2272"/>
      <c r="CD132" s="2277"/>
      <c r="CE132" s="2277"/>
      <c r="CF132" s="2271"/>
      <c r="CG132" s="2278"/>
      <c r="CH132" s="1391"/>
    </row>
    <row r="133" spans="1:88" s="2264" customFormat="1" ht="20.100000000000001" customHeight="1">
      <c r="A133" s="2263"/>
      <c r="B133" s="2710"/>
      <c r="C133" s="2729"/>
      <c r="D133" s="2279"/>
      <c r="E133" s="2268"/>
      <c r="F133" s="2268"/>
      <c r="G133" s="2271"/>
      <c r="P133" s="2265"/>
      <c r="Q133" s="2265"/>
      <c r="R133" s="2282"/>
      <c r="S133" s="2283"/>
      <c r="T133" s="4276"/>
      <c r="U133" s="4277"/>
      <c r="V133" s="4277"/>
      <c r="W133" s="4277"/>
      <c r="X133" s="4276"/>
      <c r="Y133" s="2748"/>
      <c r="AH133" s="2269"/>
      <c r="AI133" s="2269"/>
      <c r="AK133" s="2268"/>
      <c r="AL133" s="2268"/>
      <c r="AM133" s="2270"/>
      <c r="AN133" s="2267"/>
      <c r="AO133" s="2267"/>
      <c r="AP133" s="2267"/>
      <c r="AQ133" s="2267"/>
      <c r="AR133" s="2267"/>
      <c r="AS133" s="2267"/>
      <c r="AT133" s="2267"/>
      <c r="AU133" s="2267"/>
      <c r="AV133" s="2267"/>
      <c r="AW133" s="2267"/>
      <c r="AX133" s="2267"/>
      <c r="AY133" s="2267"/>
      <c r="AZ133" s="2267"/>
      <c r="BA133" s="2271"/>
      <c r="BB133" s="2267"/>
      <c r="BC133" s="2271"/>
      <c r="BD133" s="2267"/>
      <c r="BE133" s="2267"/>
      <c r="BF133" s="2267"/>
      <c r="BG133" s="2267"/>
      <c r="BH133" s="2267"/>
      <c r="BI133" s="2267"/>
      <c r="BJ133" s="2267"/>
      <c r="BK133" s="2267"/>
      <c r="BL133" s="2267"/>
      <c r="BM133" s="2268"/>
      <c r="BN133" s="2267"/>
      <c r="BO133" s="2267"/>
      <c r="BP133" s="2268"/>
      <c r="BQ133" s="2267"/>
      <c r="BR133" s="2267"/>
      <c r="BS133" s="2272"/>
      <c r="BT133" s="2272"/>
      <c r="BU133" s="2272"/>
      <c r="BV133" s="2273"/>
      <c r="BW133" s="2272"/>
      <c r="BX133" s="2274"/>
      <c r="BY133" s="2275"/>
      <c r="BZ133" s="2276"/>
      <c r="CA133" s="2276"/>
      <c r="CB133" s="2276"/>
      <c r="CC133" s="2272"/>
      <c r="CD133" s="2277"/>
      <c r="CE133" s="2277"/>
      <c r="CF133" s="2271"/>
      <c r="CG133" s="2278"/>
      <c r="CH133" s="1391"/>
    </row>
    <row r="134" spans="1:88" s="2264" customFormat="1" ht="20.100000000000001" customHeight="1">
      <c r="A134" s="2263"/>
      <c r="B134" s="2710"/>
      <c r="C134" s="2729"/>
      <c r="D134" s="2279"/>
      <c r="E134" s="2268"/>
      <c r="F134" s="2268"/>
      <c r="G134" s="2271"/>
      <c r="P134" s="2265"/>
      <c r="Q134" s="2265"/>
      <c r="R134" s="2282"/>
      <c r="S134" s="2283"/>
      <c r="T134" s="4276"/>
      <c r="U134" s="4277"/>
      <c r="V134" s="4277"/>
      <c r="W134" s="4277"/>
      <c r="X134" s="4276"/>
      <c r="Y134" s="2748"/>
      <c r="AH134" s="2269"/>
      <c r="AI134" s="2269"/>
      <c r="AK134" s="2268"/>
      <c r="AL134" s="2268"/>
      <c r="AM134" s="2270"/>
      <c r="AN134" s="2267"/>
      <c r="AO134" s="2267"/>
      <c r="AP134" s="2267"/>
      <c r="AQ134" s="2267"/>
      <c r="AR134" s="2267"/>
      <c r="AS134" s="2267"/>
      <c r="AT134" s="2267"/>
      <c r="AU134" s="2267"/>
      <c r="AV134" s="2267"/>
      <c r="AW134" s="2267"/>
      <c r="AX134" s="2267"/>
      <c r="AY134" s="2267"/>
      <c r="AZ134" s="2267"/>
      <c r="BA134" s="2271"/>
      <c r="BB134" s="2267"/>
      <c r="BC134" s="2271"/>
      <c r="BD134" s="2267"/>
      <c r="BE134" s="2267"/>
      <c r="BF134" s="2267"/>
      <c r="BG134" s="2267"/>
      <c r="BH134" s="2267"/>
      <c r="BI134" s="2267"/>
      <c r="BJ134" s="2267"/>
      <c r="BK134" s="2267"/>
      <c r="BL134" s="2267"/>
      <c r="BM134" s="2268"/>
      <c r="BN134" s="2267"/>
      <c r="BO134" s="2267"/>
      <c r="BP134" s="2268"/>
      <c r="BQ134" s="2267"/>
      <c r="BR134" s="2267"/>
      <c r="BS134" s="2272"/>
      <c r="BT134" s="2272"/>
      <c r="BU134" s="2272"/>
      <c r="BV134" s="2273"/>
      <c r="BW134" s="2272"/>
      <c r="BX134" s="2274"/>
      <c r="BY134" s="2275"/>
      <c r="BZ134" s="2276"/>
      <c r="CA134" s="2276"/>
      <c r="CB134" s="2276"/>
      <c r="CC134" s="2272"/>
      <c r="CD134" s="2277"/>
      <c r="CE134" s="2277"/>
      <c r="CF134" s="2271"/>
      <c r="CG134" s="2278"/>
      <c r="CH134" s="1391"/>
    </row>
    <row r="135" spans="1:88" s="2264" customFormat="1" ht="20.100000000000001" customHeight="1">
      <c r="A135" s="2263"/>
      <c r="B135" s="2710"/>
      <c r="C135" s="2729"/>
      <c r="D135" s="2279"/>
      <c r="E135" s="2268"/>
      <c r="F135" s="2268"/>
      <c r="S135" s="2266"/>
      <c r="U135" s="2267"/>
      <c r="V135" s="2268"/>
      <c r="W135" s="2268"/>
      <c r="Y135" s="2745"/>
      <c r="AH135" s="2269"/>
      <c r="AI135" s="2269"/>
      <c r="AK135" s="2268"/>
      <c r="AL135" s="2268"/>
      <c r="AM135" s="2270"/>
      <c r="AN135" s="2267"/>
      <c r="AO135" s="2267"/>
      <c r="AP135" s="2267"/>
      <c r="AQ135" s="2267"/>
      <c r="AR135" s="2267"/>
      <c r="AS135" s="2267"/>
      <c r="AT135" s="2267"/>
      <c r="AU135" s="2267"/>
      <c r="AV135" s="2267"/>
      <c r="AW135" s="2267"/>
      <c r="AX135" s="2267"/>
      <c r="AY135" s="2267"/>
      <c r="AZ135" s="2267"/>
      <c r="BA135" s="2271"/>
      <c r="BB135" s="2267"/>
      <c r="BC135" s="2271"/>
      <c r="BD135" s="2267"/>
      <c r="BE135" s="2267"/>
      <c r="BF135" s="2267"/>
      <c r="BG135" s="2267"/>
      <c r="BH135" s="2267"/>
      <c r="BI135" s="2267"/>
      <c r="BJ135" s="2267"/>
      <c r="BK135" s="2267"/>
      <c r="BL135" s="2267"/>
      <c r="BM135" s="2268"/>
      <c r="BN135" s="2267"/>
      <c r="BO135" s="2267"/>
      <c r="BP135" s="2268"/>
      <c r="BQ135" s="2267"/>
      <c r="BR135" s="2267"/>
      <c r="BS135" s="2272"/>
      <c r="BT135" s="2272"/>
      <c r="BU135" s="2272"/>
      <c r="BV135" s="2273"/>
      <c r="BW135" s="2272"/>
      <c r="BX135" s="2274"/>
      <c r="BY135" s="2275"/>
      <c r="BZ135" s="2276"/>
      <c r="CA135" s="2276"/>
      <c r="CB135" s="2276"/>
      <c r="CC135" s="2272"/>
      <c r="CD135" s="2277"/>
      <c r="CE135" s="2277"/>
      <c r="CF135" s="2271"/>
      <c r="CG135" s="2278"/>
      <c r="CH135" s="1391"/>
    </row>
    <row r="136" spans="1:88" s="2264" customFormat="1" ht="20.100000000000001" customHeight="1">
      <c r="A136" s="2263"/>
      <c r="B136" s="2710"/>
      <c r="C136" s="2729"/>
      <c r="D136" s="2279"/>
      <c r="E136" s="2268"/>
      <c r="F136" s="2268"/>
      <c r="S136" s="2266"/>
      <c r="U136" s="2267"/>
      <c r="V136" s="2268"/>
      <c r="W136" s="2268"/>
      <c r="Y136" s="2745"/>
      <c r="AH136" s="2269"/>
      <c r="AI136" s="2269"/>
      <c r="AK136" s="2268"/>
      <c r="AL136" s="2268"/>
      <c r="AM136" s="2270"/>
      <c r="AN136" s="2267"/>
      <c r="AO136" s="2267"/>
      <c r="AP136" s="2267"/>
      <c r="AQ136" s="2267"/>
      <c r="AR136" s="2267"/>
      <c r="AS136" s="2267"/>
      <c r="AT136" s="2267"/>
      <c r="AU136" s="2267"/>
      <c r="AV136" s="2267"/>
      <c r="AW136" s="2267"/>
      <c r="AX136" s="2267"/>
      <c r="AY136" s="2267"/>
      <c r="AZ136" s="2267"/>
      <c r="BA136" s="2271"/>
      <c r="BB136" s="2267"/>
      <c r="BC136" s="2271"/>
      <c r="BD136" s="2267"/>
      <c r="BE136" s="2267"/>
      <c r="BF136" s="2267"/>
      <c r="BG136" s="2267"/>
      <c r="BH136" s="2267"/>
      <c r="BI136" s="2267"/>
      <c r="BJ136" s="2267"/>
      <c r="BK136" s="2267"/>
      <c r="BL136" s="2267"/>
      <c r="BM136" s="2268"/>
      <c r="BN136" s="2267"/>
      <c r="BO136" s="2267"/>
      <c r="BP136" s="2268"/>
      <c r="BQ136" s="2267"/>
      <c r="BR136" s="2267"/>
      <c r="BS136" s="2272"/>
      <c r="BT136" s="2272"/>
      <c r="BU136" s="2272"/>
      <c r="BV136" s="2273"/>
      <c r="BW136" s="2272"/>
      <c r="BX136" s="2274"/>
      <c r="BY136" s="2275"/>
      <c r="BZ136" s="2276"/>
      <c r="CA136" s="2276"/>
      <c r="CB136" s="2276"/>
      <c r="CC136" s="2272"/>
      <c r="CD136" s="2277"/>
      <c r="CE136" s="2277"/>
      <c r="CF136" s="2271"/>
      <c r="CG136" s="2278"/>
      <c r="CH136" s="1391"/>
    </row>
    <row r="137" spans="1:88" s="2264" customFormat="1" ht="20.100000000000001" customHeight="1">
      <c r="A137" s="2263"/>
      <c r="B137" s="2710"/>
      <c r="C137" s="2729"/>
      <c r="D137" s="2279"/>
      <c r="E137" s="2268"/>
      <c r="F137" s="2268"/>
      <c r="S137" s="2266"/>
      <c r="U137" s="2267"/>
      <c r="V137" s="2268"/>
      <c r="W137" s="2268"/>
      <c r="Y137" s="2745"/>
      <c r="AH137" s="2269"/>
      <c r="AI137" s="2269"/>
      <c r="AK137" s="2268"/>
      <c r="AL137" s="2268"/>
      <c r="AM137" s="2270"/>
      <c r="AN137" s="2267"/>
      <c r="AO137" s="2267"/>
      <c r="AP137" s="2267"/>
      <c r="AQ137" s="2267"/>
      <c r="AR137" s="2267"/>
      <c r="AS137" s="2267"/>
      <c r="AT137" s="2267"/>
      <c r="AU137" s="2267"/>
      <c r="AV137" s="2267"/>
      <c r="AW137" s="2267"/>
      <c r="AX137" s="2267"/>
      <c r="AY137" s="2267"/>
      <c r="AZ137" s="2267"/>
      <c r="BA137" s="2271"/>
      <c r="BB137" s="2267"/>
      <c r="BC137" s="2271"/>
      <c r="BD137" s="2267"/>
      <c r="BE137" s="2267"/>
      <c r="BF137" s="2267"/>
      <c r="BG137" s="2267"/>
      <c r="BH137" s="2267"/>
      <c r="BI137" s="2267"/>
      <c r="BJ137" s="2267"/>
      <c r="BK137" s="2267"/>
      <c r="BL137" s="2267"/>
      <c r="BM137" s="2268"/>
      <c r="BN137" s="2267"/>
      <c r="BO137" s="2267"/>
      <c r="BP137" s="2268"/>
      <c r="BQ137" s="2267"/>
      <c r="BR137" s="2267"/>
      <c r="BS137" s="2272"/>
      <c r="BT137" s="2272"/>
      <c r="BU137" s="2272"/>
      <c r="BV137" s="2273"/>
      <c r="BW137" s="2272"/>
      <c r="BX137" s="2274"/>
      <c r="BY137" s="2275"/>
      <c r="BZ137" s="2276"/>
      <c r="CA137" s="2276"/>
      <c r="CB137" s="2276"/>
      <c r="CC137" s="2272"/>
      <c r="CD137" s="2277"/>
      <c r="CE137" s="2277"/>
      <c r="CF137" s="2271"/>
      <c r="CG137" s="2278"/>
      <c r="CH137" s="1391"/>
    </row>
    <row r="138" spans="1:88" s="2264" customFormat="1" ht="20.100000000000001" customHeight="1">
      <c r="A138" s="2263"/>
      <c r="B138" s="2710"/>
      <c r="C138" s="2729"/>
      <c r="D138" s="2279"/>
      <c r="E138" s="2268"/>
      <c r="F138" s="2268"/>
      <c r="S138" s="2266"/>
      <c r="U138" s="2267"/>
      <c r="V138" s="2268"/>
      <c r="W138" s="2268"/>
      <c r="Y138" s="2745"/>
      <c r="AH138" s="2269"/>
      <c r="AI138" s="2269"/>
      <c r="AK138" s="2268"/>
      <c r="AL138" s="2268"/>
      <c r="AM138" s="2270"/>
      <c r="AN138" s="2267"/>
      <c r="AO138" s="2267"/>
      <c r="AP138" s="2267"/>
      <c r="AQ138" s="2267"/>
      <c r="AR138" s="2267"/>
      <c r="AS138" s="2267"/>
      <c r="AT138" s="2267"/>
      <c r="AU138" s="2267"/>
      <c r="AV138" s="2267"/>
      <c r="AW138" s="2267"/>
      <c r="AX138" s="2267"/>
      <c r="AY138" s="2267"/>
      <c r="AZ138" s="2267"/>
      <c r="BA138" s="2271"/>
      <c r="BB138" s="2267"/>
      <c r="BC138" s="2271"/>
      <c r="BD138" s="2267"/>
      <c r="BE138" s="2267"/>
      <c r="BF138" s="2267"/>
      <c r="BG138" s="2267"/>
      <c r="BH138" s="2267"/>
      <c r="BI138" s="2267"/>
      <c r="BJ138" s="2267"/>
      <c r="BK138" s="2267"/>
      <c r="BL138" s="2267"/>
      <c r="BM138" s="2268"/>
      <c r="BN138" s="2267"/>
      <c r="BO138" s="2267"/>
      <c r="BP138" s="2268"/>
      <c r="BQ138" s="2267"/>
      <c r="BR138" s="2267"/>
      <c r="BS138" s="2272"/>
      <c r="BT138" s="2272"/>
      <c r="BU138" s="2272"/>
      <c r="BV138" s="2273"/>
      <c r="BW138" s="2272"/>
      <c r="BX138" s="2274"/>
      <c r="BY138" s="2275"/>
      <c r="BZ138" s="2276"/>
      <c r="CA138" s="2276"/>
      <c r="CB138" s="2276"/>
      <c r="CC138" s="2272"/>
      <c r="CD138" s="2277"/>
      <c r="CE138" s="2277"/>
      <c r="CF138" s="2271"/>
      <c r="CG138" s="2278"/>
      <c r="CH138" s="1391"/>
    </row>
    <row r="139" spans="1:88" s="2264" customFormat="1" ht="20.100000000000001" customHeight="1">
      <c r="A139" s="2263"/>
      <c r="B139" s="2710"/>
      <c r="C139" s="2729"/>
      <c r="D139" s="2279"/>
      <c r="E139" s="2268"/>
      <c r="F139" s="2268"/>
      <c r="S139" s="2266"/>
      <c r="U139" s="2267"/>
      <c r="V139" s="2268"/>
      <c r="W139" s="2268"/>
      <c r="Y139" s="2745"/>
      <c r="AH139" s="2269"/>
      <c r="AI139" s="2269"/>
      <c r="AK139" s="2268"/>
      <c r="AL139" s="2268"/>
      <c r="AM139" s="2270"/>
      <c r="AN139" s="2267"/>
      <c r="AO139" s="2267"/>
      <c r="AP139" s="2267"/>
      <c r="AQ139" s="2267"/>
      <c r="AR139" s="2267"/>
      <c r="AS139" s="2267"/>
      <c r="AT139" s="2267"/>
      <c r="AU139" s="2267"/>
      <c r="AV139" s="2267"/>
      <c r="AW139" s="2267"/>
      <c r="AX139" s="2267"/>
      <c r="AY139" s="2267"/>
      <c r="AZ139" s="2267"/>
      <c r="BA139" s="2271"/>
      <c r="BB139" s="2267"/>
      <c r="BC139" s="2271"/>
      <c r="BD139" s="2267"/>
      <c r="BE139" s="2267"/>
      <c r="BF139" s="2267"/>
      <c r="BG139" s="2267"/>
      <c r="BH139" s="2267"/>
      <c r="BI139" s="2267"/>
      <c r="BJ139" s="2267"/>
      <c r="BK139" s="2267"/>
      <c r="BL139" s="2267"/>
      <c r="BM139" s="2268"/>
      <c r="BN139" s="2267"/>
      <c r="BO139" s="2267"/>
      <c r="BP139" s="2268"/>
      <c r="BQ139" s="2267"/>
      <c r="BR139" s="2267"/>
      <c r="BS139" s="2272"/>
      <c r="BT139" s="2272"/>
      <c r="BU139" s="2272"/>
      <c r="BV139" s="2273"/>
      <c r="BW139" s="2272"/>
      <c r="BX139" s="2274"/>
      <c r="BY139" s="2275"/>
      <c r="BZ139" s="2276"/>
      <c r="CA139" s="2276"/>
      <c r="CB139" s="2276"/>
      <c r="CC139" s="2272"/>
      <c r="CD139" s="2277"/>
      <c r="CE139" s="2277"/>
      <c r="CF139" s="2271"/>
      <c r="CG139" s="2278"/>
      <c r="CH139" s="1391"/>
    </row>
    <row r="140" spans="1:88" s="2264" customFormat="1" ht="20.100000000000001" customHeight="1">
      <c r="A140" s="2263"/>
      <c r="B140" s="2710"/>
      <c r="C140" s="2729"/>
      <c r="D140" s="2279"/>
      <c r="E140" s="2268"/>
      <c r="F140" s="2268"/>
      <c r="S140" s="2266"/>
      <c r="U140" s="2267"/>
      <c r="V140" s="2268"/>
      <c r="W140" s="2268"/>
      <c r="Y140" s="2745"/>
      <c r="AH140" s="2269"/>
      <c r="AI140" s="2269"/>
      <c r="AK140" s="2268"/>
      <c r="AL140" s="2268"/>
      <c r="AM140" s="2270"/>
      <c r="AN140" s="2267"/>
      <c r="AO140" s="2267"/>
      <c r="AP140" s="2267"/>
      <c r="AQ140" s="2267"/>
      <c r="AR140" s="2267"/>
      <c r="AS140" s="2267"/>
      <c r="AT140" s="2267"/>
      <c r="AU140" s="2267"/>
      <c r="AV140" s="2267"/>
      <c r="AW140" s="2267"/>
      <c r="AX140" s="2267"/>
      <c r="AY140" s="2267"/>
      <c r="AZ140" s="2267"/>
      <c r="BA140" s="2271"/>
      <c r="BB140" s="2267"/>
      <c r="BC140" s="2271"/>
      <c r="BD140" s="2267"/>
      <c r="BE140" s="2267"/>
      <c r="BF140" s="2267"/>
      <c r="BG140" s="2267"/>
      <c r="BH140" s="2267"/>
      <c r="BI140" s="2267"/>
      <c r="BJ140" s="2267"/>
      <c r="BK140" s="2267"/>
      <c r="BL140" s="2267"/>
      <c r="BM140" s="2268"/>
      <c r="BN140" s="2267"/>
      <c r="BO140" s="2267"/>
      <c r="BP140" s="2268"/>
      <c r="BQ140" s="2267"/>
      <c r="BR140" s="2267"/>
      <c r="BS140" s="2272"/>
      <c r="BT140" s="2272"/>
      <c r="BU140" s="2272"/>
      <c r="BV140" s="2273"/>
      <c r="BW140" s="2272"/>
      <c r="BX140" s="2274"/>
      <c r="BY140" s="2275"/>
      <c r="BZ140" s="2276"/>
      <c r="CA140" s="2276"/>
      <c r="CB140" s="2276"/>
      <c r="CC140" s="2272"/>
      <c r="CD140" s="2277"/>
      <c r="CE140" s="2277"/>
      <c r="CF140" s="2271"/>
      <c r="CG140" s="2278"/>
      <c r="CH140" s="1391"/>
    </row>
    <row r="141" spans="1:88" s="2264" customFormat="1" ht="20.100000000000001" customHeight="1">
      <c r="A141" s="2263"/>
      <c r="B141" s="2710"/>
      <c r="C141" s="2729"/>
      <c r="D141" s="2279"/>
      <c r="E141" s="2268"/>
      <c r="F141" s="2268"/>
      <c r="S141" s="2266"/>
      <c r="U141" s="2267"/>
      <c r="V141" s="2268"/>
      <c r="W141" s="2268"/>
      <c r="Y141" s="2745"/>
      <c r="AH141" s="2269"/>
      <c r="AI141" s="2269"/>
      <c r="AK141" s="2268"/>
      <c r="AL141" s="2268"/>
      <c r="AM141" s="2270"/>
      <c r="AN141" s="2267"/>
      <c r="AO141" s="2267"/>
      <c r="AP141" s="2267"/>
      <c r="AQ141" s="2267"/>
      <c r="AR141" s="2267"/>
      <c r="AS141" s="2267"/>
      <c r="AT141" s="2267"/>
      <c r="AU141" s="2267"/>
      <c r="AV141" s="2267"/>
      <c r="AW141" s="2267"/>
      <c r="AX141" s="2267"/>
      <c r="AY141" s="2267"/>
      <c r="AZ141" s="2267"/>
      <c r="BA141" s="2271"/>
      <c r="BB141" s="2267"/>
      <c r="BC141" s="2271"/>
      <c r="BD141" s="2267"/>
      <c r="BE141" s="2267"/>
      <c r="BF141" s="2267"/>
      <c r="BG141" s="2267"/>
      <c r="BH141" s="2267"/>
      <c r="BI141" s="2267"/>
      <c r="BJ141" s="2267"/>
      <c r="BK141" s="2267"/>
      <c r="BL141" s="2267"/>
      <c r="BM141" s="2268"/>
      <c r="BN141" s="2267"/>
      <c r="BO141" s="2267"/>
      <c r="BP141" s="2268"/>
      <c r="BQ141" s="2267"/>
      <c r="BR141" s="2267"/>
      <c r="BS141" s="2272"/>
      <c r="BT141" s="2272"/>
      <c r="BU141" s="2272"/>
      <c r="BV141" s="2273"/>
      <c r="BW141" s="2272"/>
      <c r="BX141" s="2274"/>
      <c r="BY141" s="2275"/>
      <c r="BZ141" s="2276"/>
      <c r="CA141" s="2276"/>
      <c r="CB141" s="2276"/>
      <c r="CC141" s="2272"/>
      <c r="CD141" s="2277"/>
      <c r="CE141" s="2277"/>
      <c r="CF141" s="2271"/>
      <c r="CG141" s="2278"/>
      <c r="CH141" s="1391"/>
    </row>
    <row r="142" spans="1:88" s="2264" customFormat="1" ht="20.100000000000001" customHeight="1">
      <c r="A142" s="2263"/>
      <c r="B142" s="2710"/>
      <c r="C142" s="2729"/>
      <c r="D142" s="2279"/>
      <c r="E142" s="2268"/>
      <c r="F142" s="2268"/>
      <c r="G142" s="2271"/>
      <c r="P142" s="2265"/>
      <c r="Q142" s="2265"/>
      <c r="S142" s="2266"/>
      <c r="U142" s="2267"/>
      <c r="V142" s="2268"/>
      <c r="W142" s="2268"/>
      <c r="Y142" s="2745"/>
      <c r="AH142" s="2269"/>
      <c r="AI142" s="2269"/>
      <c r="AK142" s="2268"/>
      <c r="AL142" s="2268"/>
      <c r="AM142" s="2270"/>
      <c r="AN142" s="2267"/>
      <c r="AO142" s="2267"/>
      <c r="AP142" s="2267"/>
      <c r="AQ142" s="2267"/>
      <c r="AR142" s="2267"/>
      <c r="AS142" s="2267"/>
      <c r="AT142" s="2267"/>
      <c r="AU142" s="2267"/>
      <c r="AV142" s="2267"/>
      <c r="AW142" s="2267"/>
      <c r="AX142" s="2267"/>
      <c r="AY142" s="2267"/>
      <c r="AZ142" s="2267"/>
      <c r="BA142" s="2271"/>
      <c r="BB142" s="2267"/>
      <c r="BC142" s="2271"/>
      <c r="BD142" s="2267"/>
      <c r="BE142" s="2267"/>
      <c r="BF142" s="2267"/>
      <c r="BG142" s="2267"/>
      <c r="BH142" s="2267"/>
      <c r="BI142" s="2267"/>
      <c r="BJ142" s="2267"/>
      <c r="BK142" s="2267"/>
      <c r="BL142" s="2267"/>
      <c r="BM142" s="2268"/>
      <c r="BN142" s="2267"/>
      <c r="BO142" s="2267"/>
      <c r="BP142" s="2268"/>
      <c r="BQ142" s="2267"/>
      <c r="BR142" s="2267"/>
      <c r="BS142" s="2272"/>
      <c r="BT142" s="2272"/>
      <c r="BU142" s="2272"/>
      <c r="BV142" s="2273"/>
      <c r="BW142" s="2272"/>
      <c r="BX142" s="2274"/>
      <c r="BY142" s="2275"/>
      <c r="BZ142" s="2276"/>
      <c r="CA142" s="2276"/>
      <c r="CB142" s="2276"/>
      <c r="CC142" s="2272"/>
      <c r="CD142" s="2277"/>
      <c r="CE142" s="2277"/>
      <c r="CF142" s="2271"/>
      <c r="CG142" s="2278"/>
      <c r="CH142" s="1391"/>
    </row>
    <row r="143" spans="1:88" s="2264" customFormat="1" ht="20.100000000000001" customHeight="1">
      <c r="A143" s="2263"/>
      <c r="B143" s="2710"/>
      <c r="C143" s="2729"/>
      <c r="D143" s="2279"/>
      <c r="E143" s="2268"/>
      <c r="F143" s="2268"/>
      <c r="G143" s="2271"/>
      <c r="K143" s="2310"/>
      <c r="L143" s="2310"/>
      <c r="M143" s="2310"/>
      <c r="N143" s="2310"/>
      <c r="O143" s="2310"/>
      <c r="P143" s="2311"/>
      <c r="Q143" s="2311"/>
      <c r="S143" s="2266"/>
      <c r="U143" s="2267"/>
      <c r="V143" s="2268"/>
      <c r="W143" s="2268"/>
      <c r="Y143" s="2745"/>
      <c r="AH143" s="2269"/>
      <c r="AI143" s="2269"/>
      <c r="AK143" s="2268"/>
      <c r="AL143" s="2268"/>
      <c r="AM143" s="2270"/>
      <c r="AN143" s="2267"/>
      <c r="AO143" s="2267"/>
      <c r="AP143" s="2267"/>
      <c r="AQ143" s="2267"/>
      <c r="AR143" s="2267"/>
      <c r="AS143" s="2267"/>
      <c r="AT143" s="2267"/>
      <c r="AU143" s="2267"/>
      <c r="AV143" s="2267"/>
      <c r="AW143" s="2267"/>
      <c r="AX143" s="2267"/>
      <c r="AY143" s="2267"/>
      <c r="AZ143" s="2267"/>
      <c r="BA143" s="2271"/>
      <c r="BB143" s="2267"/>
      <c r="BC143" s="2271"/>
      <c r="BD143" s="2267"/>
      <c r="BE143" s="2267"/>
      <c r="BF143" s="2267"/>
      <c r="BG143" s="2267"/>
      <c r="BH143" s="2267"/>
      <c r="BI143" s="2267"/>
      <c r="BJ143" s="2267"/>
      <c r="BK143" s="2267"/>
      <c r="BL143" s="2267"/>
      <c r="BM143" s="2268"/>
      <c r="BN143" s="2267"/>
      <c r="BO143" s="2267"/>
      <c r="BP143" s="2268"/>
      <c r="BQ143" s="2267"/>
      <c r="BR143" s="2267"/>
      <c r="BS143" s="2272"/>
      <c r="BT143" s="2272"/>
      <c r="BU143" s="2272"/>
      <c r="BV143" s="2273"/>
      <c r="BW143" s="2272"/>
      <c r="BX143" s="2274"/>
      <c r="BY143" s="2275"/>
      <c r="BZ143" s="2276"/>
      <c r="CA143" s="2276"/>
      <c r="CB143" s="2276"/>
      <c r="CC143" s="2272"/>
      <c r="CD143" s="2277"/>
      <c r="CE143" s="2277"/>
      <c r="CF143" s="2271"/>
      <c r="CG143" s="2278"/>
      <c r="CH143" s="1391"/>
    </row>
    <row r="144" spans="1:88" s="2264" customFormat="1" ht="20.100000000000001" customHeight="1">
      <c r="A144" s="2263"/>
      <c r="B144" s="2710"/>
      <c r="C144" s="2729"/>
      <c r="D144" s="2279"/>
      <c r="E144" s="2268"/>
      <c r="F144" s="2268"/>
      <c r="G144" s="2271"/>
      <c r="K144" s="2310"/>
      <c r="L144" s="2312"/>
      <c r="M144" s="2312"/>
      <c r="N144" s="2313"/>
      <c r="O144" s="2313"/>
      <c r="P144" s="2312"/>
      <c r="Q144" s="2312"/>
      <c r="S144" s="2266"/>
      <c r="U144" s="2267"/>
      <c r="V144" s="2268"/>
      <c r="W144" s="2268"/>
      <c r="Y144" s="2745"/>
      <c r="AH144" s="2269"/>
      <c r="AI144" s="2269"/>
      <c r="AK144" s="2268"/>
      <c r="AL144" s="2268"/>
      <c r="AM144" s="2270"/>
      <c r="AN144" s="2267"/>
      <c r="AO144" s="2267"/>
      <c r="AP144" s="2267"/>
      <c r="AQ144" s="2267"/>
      <c r="AR144" s="2267"/>
      <c r="AS144" s="2267"/>
      <c r="AT144" s="2267"/>
      <c r="AU144" s="2267"/>
      <c r="AV144" s="2267"/>
      <c r="AW144" s="2267"/>
      <c r="AX144" s="2267"/>
      <c r="AY144" s="2267"/>
      <c r="AZ144" s="2267"/>
      <c r="BA144" s="2271"/>
      <c r="BB144" s="2267"/>
      <c r="BC144" s="2271"/>
      <c r="BD144" s="2267"/>
      <c r="BE144" s="2267"/>
      <c r="BF144" s="2267"/>
      <c r="BG144" s="2267"/>
      <c r="BH144" s="2267"/>
      <c r="BI144" s="2267"/>
      <c r="BJ144" s="2267"/>
      <c r="BK144" s="2267"/>
      <c r="BL144" s="2267"/>
      <c r="BM144" s="2268"/>
      <c r="BN144" s="2267"/>
      <c r="BO144" s="2267"/>
      <c r="BP144" s="2268"/>
      <c r="BQ144" s="2267"/>
      <c r="BR144" s="2267"/>
      <c r="BS144" s="2272"/>
      <c r="BT144" s="2272"/>
      <c r="BU144" s="2272"/>
      <c r="BV144" s="2273"/>
      <c r="BW144" s="2272"/>
      <c r="BX144" s="2274"/>
      <c r="BY144" s="2275"/>
      <c r="BZ144" s="2276"/>
      <c r="CA144" s="2276"/>
      <c r="CB144" s="2276"/>
      <c r="CC144" s="2272"/>
      <c r="CD144" s="2277"/>
      <c r="CE144" s="2277"/>
      <c r="CF144" s="2271"/>
      <c r="CG144" s="2278"/>
      <c r="CH144" s="1391"/>
    </row>
    <row r="145" spans="1:86" s="2264" customFormat="1" ht="20.100000000000001" customHeight="1">
      <c r="A145" s="2263"/>
      <c r="B145" s="2710"/>
      <c r="C145" s="2729"/>
      <c r="D145" s="2279"/>
      <c r="E145" s="2268"/>
      <c r="F145" s="2268"/>
      <c r="G145" s="2271"/>
      <c r="K145" s="2310"/>
      <c r="L145" s="2312"/>
      <c r="M145" s="2312"/>
      <c r="N145" s="2313"/>
      <c r="O145" s="2313"/>
      <c r="P145" s="2312"/>
      <c r="Q145" s="2312"/>
      <c r="S145" s="2266"/>
      <c r="U145" s="2267"/>
      <c r="V145" s="2268"/>
      <c r="W145" s="2268"/>
      <c r="Y145" s="2745"/>
      <c r="AH145" s="2269"/>
      <c r="AI145" s="2269"/>
      <c r="AK145" s="2268"/>
      <c r="AL145" s="2268"/>
      <c r="AM145" s="2270"/>
      <c r="AN145" s="2267"/>
      <c r="AO145" s="2267"/>
      <c r="AP145" s="2267"/>
      <c r="AQ145" s="2267"/>
      <c r="AR145" s="2267"/>
      <c r="AS145" s="2267"/>
      <c r="AT145" s="2267"/>
      <c r="AU145" s="2267"/>
      <c r="AV145" s="2267"/>
      <c r="AW145" s="2267"/>
      <c r="AX145" s="2267"/>
      <c r="AY145" s="2267"/>
      <c r="AZ145" s="2267"/>
      <c r="BA145" s="2271"/>
      <c r="BB145" s="2267"/>
      <c r="BC145" s="2271"/>
      <c r="BD145" s="2267"/>
      <c r="BE145" s="2267"/>
      <c r="BF145" s="2267"/>
      <c r="BG145" s="2267"/>
      <c r="BH145" s="2267"/>
      <c r="BI145" s="2267"/>
      <c r="BJ145" s="2267"/>
      <c r="BK145" s="2267"/>
      <c r="BL145" s="2267"/>
      <c r="BM145" s="2268"/>
      <c r="BN145" s="2267"/>
      <c r="BO145" s="2267"/>
      <c r="BP145" s="2268"/>
      <c r="BQ145" s="2267"/>
      <c r="BR145" s="2267"/>
      <c r="BS145" s="2272"/>
      <c r="BT145" s="2272"/>
      <c r="BU145" s="2272"/>
      <c r="BV145" s="2273"/>
      <c r="BW145" s="2272"/>
      <c r="BX145" s="2274"/>
      <c r="BY145" s="2275"/>
      <c r="BZ145" s="2276"/>
      <c r="CA145" s="2276"/>
      <c r="CB145" s="2276"/>
      <c r="CC145" s="2272"/>
      <c r="CD145" s="2277"/>
      <c r="CE145" s="2277"/>
      <c r="CF145" s="2271"/>
      <c r="CG145" s="2278"/>
      <c r="CH145" s="1391"/>
    </row>
    <row r="146" spans="1:86" s="2264" customFormat="1" ht="20.100000000000001" customHeight="1">
      <c r="A146" s="2263"/>
      <c r="B146" s="2710"/>
      <c r="C146" s="2729"/>
      <c r="D146" s="2279"/>
      <c r="E146" s="2268"/>
      <c r="F146" s="2268"/>
      <c r="G146" s="2271"/>
      <c r="M146" s="2267"/>
      <c r="N146" s="2267"/>
      <c r="O146" s="2267"/>
      <c r="P146" s="2267"/>
      <c r="Q146" s="2267"/>
      <c r="S146" s="2266"/>
      <c r="U146" s="2267"/>
      <c r="V146" s="2268"/>
      <c r="W146" s="2268"/>
      <c r="Y146" s="2745"/>
      <c r="AH146" s="2269"/>
      <c r="AI146" s="2269"/>
      <c r="AK146" s="2268"/>
      <c r="AL146" s="2268"/>
      <c r="AM146" s="2270"/>
      <c r="AN146" s="2267"/>
      <c r="AO146" s="2267"/>
      <c r="AP146" s="2267"/>
      <c r="AQ146" s="2267"/>
      <c r="AR146" s="2267"/>
      <c r="AS146" s="2267"/>
      <c r="AT146" s="2267"/>
      <c r="AU146" s="2267"/>
      <c r="AV146" s="2267"/>
      <c r="AW146" s="2267"/>
      <c r="AX146" s="2267"/>
      <c r="AY146" s="2267"/>
      <c r="AZ146" s="2267"/>
      <c r="BA146" s="2271"/>
      <c r="BB146" s="2267"/>
      <c r="BC146" s="2271"/>
      <c r="BD146" s="2267"/>
      <c r="BE146" s="2267"/>
      <c r="BF146" s="2267"/>
      <c r="BG146" s="2267"/>
      <c r="BH146" s="2267"/>
      <c r="BI146" s="2267"/>
      <c r="BJ146" s="2267"/>
      <c r="BK146" s="2267"/>
      <c r="BL146" s="2267"/>
      <c r="BM146" s="2268"/>
      <c r="BN146" s="2267"/>
      <c r="BO146" s="2267"/>
      <c r="BP146" s="2268"/>
      <c r="BQ146" s="2267"/>
      <c r="BR146" s="2267"/>
      <c r="BS146" s="2272"/>
      <c r="BT146" s="2272"/>
      <c r="BU146" s="2272"/>
      <c r="BV146" s="2273"/>
      <c r="BW146" s="2272"/>
      <c r="BX146" s="2274"/>
      <c r="BY146" s="2275"/>
      <c r="BZ146" s="2276"/>
      <c r="CA146" s="2276"/>
      <c r="CB146" s="2276"/>
      <c r="CC146" s="2272"/>
      <c r="CD146" s="2277"/>
      <c r="CE146" s="2277"/>
      <c r="CF146" s="2271"/>
      <c r="CG146" s="2278"/>
      <c r="CH146" s="1391"/>
    </row>
    <row r="147" spans="1:86" s="2264" customFormat="1" ht="20.100000000000001" customHeight="1">
      <c r="A147" s="2263"/>
      <c r="B147" s="2710"/>
      <c r="C147" s="2729"/>
      <c r="D147" s="2279"/>
      <c r="E147" s="2268"/>
      <c r="F147" s="2268"/>
      <c r="G147" s="2271"/>
      <c r="M147" s="2267"/>
      <c r="N147" s="2267"/>
      <c r="O147" s="2267"/>
      <c r="Q147" s="2267"/>
      <c r="S147" s="2266"/>
      <c r="U147" s="2267"/>
      <c r="V147" s="2268"/>
      <c r="W147" s="2268"/>
      <c r="Y147" s="2745"/>
      <c r="AH147" s="2269"/>
      <c r="AI147" s="2269"/>
      <c r="AK147" s="2268"/>
      <c r="AL147" s="2268"/>
      <c r="AM147" s="2270"/>
      <c r="AN147" s="2267"/>
      <c r="AO147" s="2267"/>
      <c r="AP147" s="2267"/>
      <c r="AQ147" s="2267"/>
      <c r="AR147" s="2267"/>
      <c r="AS147" s="2267"/>
      <c r="AT147" s="2267"/>
      <c r="AU147" s="2267"/>
      <c r="AV147" s="2267"/>
      <c r="AW147" s="2267"/>
      <c r="AX147" s="2267"/>
      <c r="AY147" s="2267"/>
      <c r="AZ147" s="2267"/>
      <c r="BA147" s="2271"/>
      <c r="BB147" s="2267"/>
      <c r="BC147" s="2271"/>
      <c r="BD147" s="2267"/>
      <c r="BE147" s="2267"/>
      <c r="BF147" s="2267"/>
      <c r="BG147" s="2267"/>
      <c r="BH147" s="2267"/>
      <c r="BI147" s="2267"/>
      <c r="BJ147" s="2267"/>
      <c r="BK147" s="2267"/>
      <c r="BL147" s="2267"/>
      <c r="BM147" s="2268"/>
      <c r="BN147" s="2267"/>
      <c r="BO147" s="2267"/>
      <c r="BP147" s="2268"/>
      <c r="BQ147" s="2267"/>
      <c r="BR147" s="2267"/>
      <c r="BS147" s="2272"/>
      <c r="BT147" s="2272"/>
      <c r="BU147" s="2272"/>
      <c r="BV147" s="2273"/>
      <c r="BW147" s="2272"/>
      <c r="BX147" s="2274"/>
      <c r="BY147" s="2275"/>
      <c r="BZ147" s="2276"/>
      <c r="CA147" s="2276"/>
      <c r="CB147" s="2276"/>
      <c r="CC147" s="2272"/>
      <c r="CD147" s="2277"/>
      <c r="CE147" s="2277"/>
      <c r="CF147" s="2271"/>
      <c r="CG147" s="2278"/>
      <c r="CH147" s="1391"/>
    </row>
    <row r="148" spans="1:86" s="2264" customFormat="1" ht="20.100000000000001" customHeight="1">
      <c r="A148" s="2263"/>
      <c r="B148" s="2710"/>
      <c r="C148" s="2729"/>
      <c r="D148" s="2279"/>
      <c r="E148" s="2268"/>
      <c r="F148" s="2268"/>
      <c r="G148" s="2271"/>
      <c r="M148" s="2267"/>
      <c r="N148" s="2267"/>
      <c r="O148" s="2267"/>
      <c r="Q148" s="2267"/>
      <c r="S148" s="2266"/>
      <c r="U148" s="2267"/>
      <c r="V148" s="2268"/>
      <c r="W148" s="2268"/>
      <c r="Y148" s="2745"/>
      <c r="AH148" s="2269"/>
      <c r="AI148" s="2269"/>
      <c r="AK148" s="2268"/>
      <c r="AL148" s="2268"/>
      <c r="AM148" s="2270"/>
      <c r="AN148" s="2267"/>
      <c r="AO148" s="2267"/>
      <c r="AP148" s="2267"/>
      <c r="AQ148" s="2267"/>
      <c r="AR148" s="2267"/>
      <c r="AS148" s="2267"/>
      <c r="AT148" s="2267"/>
      <c r="AU148" s="2267"/>
      <c r="AV148" s="2267"/>
      <c r="AW148" s="2267"/>
      <c r="AX148" s="2267"/>
      <c r="AY148" s="2267"/>
      <c r="AZ148" s="2267"/>
      <c r="BA148" s="2271"/>
      <c r="BB148" s="2267"/>
      <c r="BC148" s="2271"/>
      <c r="BD148" s="2267"/>
      <c r="BE148" s="2267"/>
      <c r="BF148" s="2267"/>
      <c r="BG148" s="2267"/>
      <c r="BH148" s="2267"/>
      <c r="BI148" s="2267"/>
      <c r="BJ148" s="2267"/>
      <c r="BK148" s="2267"/>
      <c r="BL148" s="2267"/>
      <c r="BM148" s="2268"/>
      <c r="BN148" s="2267"/>
      <c r="BO148" s="2267"/>
      <c r="BP148" s="2268"/>
      <c r="BQ148" s="2267"/>
      <c r="BR148" s="2267"/>
      <c r="BS148" s="2272"/>
      <c r="BT148" s="2272"/>
      <c r="BU148" s="2272"/>
      <c r="BV148" s="2273"/>
      <c r="BW148" s="2272"/>
      <c r="BX148" s="2274"/>
      <c r="BY148" s="2275"/>
      <c r="BZ148" s="2276"/>
      <c r="CA148" s="2276"/>
      <c r="CB148" s="2276"/>
      <c r="CC148" s="2272"/>
      <c r="CD148" s="2277"/>
      <c r="CE148" s="2277"/>
      <c r="CF148" s="2271"/>
      <c r="CG148" s="2278"/>
      <c r="CH148" s="1391"/>
    </row>
    <row r="149" spans="1:86" s="2264" customFormat="1" ht="20.100000000000001" customHeight="1">
      <c r="A149" s="2263"/>
      <c r="B149" s="2710"/>
      <c r="C149" s="2729"/>
      <c r="D149" s="2279"/>
      <c r="E149" s="2268"/>
      <c r="F149" s="2268"/>
      <c r="G149" s="2271"/>
      <c r="M149" s="2267"/>
      <c r="N149" s="2267"/>
      <c r="O149" s="2267"/>
      <c r="Q149" s="2267"/>
      <c r="S149" s="2266"/>
      <c r="U149" s="2267"/>
      <c r="V149" s="2268"/>
      <c r="W149" s="2268"/>
      <c r="Y149" s="2745"/>
      <c r="AH149" s="2269"/>
      <c r="AI149" s="2269"/>
      <c r="AK149" s="2268"/>
      <c r="AL149" s="2268"/>
      <c r="AM149" s="2270"/>
      <c r="AN149" s="2267"/>
      <c r="AO149" s="2267"/>
      <c r="AP149" s="2267"/>
      <c r="AQ149" s="2267"/>
      <c r="AR149" s="2267"/>
      <c r="AS149" s="2267"/>
      <c r="AT149" s="2267"/>
      <c r="AU149" s="2267"/>
      <c r="AV149" s="2267"/>
      <c r="AW149" s="2267"/>
      <c r="AX149" s="2267"/>
      <c r="AY149" s="2267"/>
      <c r="AZ149" s="2267"/>
      <c r="BA149" s="2271"/>
      <c r="BB149" s="2267"/>
      <c r="BC149" s="2271"/>
      <c r="BD149" s="2267"/>
      <c r="BE149" s="2267"/>
      <c r="BF149" s="2267"/>
      <c r="BG149" s="2267"/>
      <c r="BH149" s="2267"/>
      <c r="BI149" s="2267"/>
      <c r="BJ149" s="2267"/>
      <c r="BK149" s="2267"/>
      <c r="BL149" s="2267"/>
      <c r="BM149" s="2268"/>
      <c r="BN149" s="2267"/>
      <c r="BO149" s="2267"/>
      <c r="BP149" s="2268"/>
      <c r="BQ149" s="2267"/>
      <c r="BR149" s="2267"/>
      <c r="BS149" s="2272"/>
      <c r="BT149" s="2272"/>
      <c r="BU149" s="2272"/>
      <c r="BV149" s="2273"/>
      <c r="BW149" s="2272"/>
      <c r="BX149" s="2274"/>
      <c r="BY149" s="2275"/>
      <c r="BZ149" s="2276"/>
      <c r="CA149" s="2276"/>
      <c r="CB149" s="2276"/>
      <c r="CC149" s="2272"/>
      <c r="CD149" s="2277"/>
      <c r="CE149" s="2277"/>
      <c r="CF149" s="2271"/>
      <c r="CG149" s="2278"/>
      <c r="CH149" s="1391"/>
    </row>
    <row r="150" spans="1:86" s="2264" customFormat="1" ht="20.100000000000001" customHeight="1">
      <c r="A150" s="2263"/>
      <c r="B150" s="2710"/>
      <c r="C150" s="2729"/>
      <c r="D150" s="2279"/>
      <c r="E150" s="2268"/>
      <c r="F150" s="2268"/>
      <c r="G150" s="2271"/>
      <c r="K150" s="2281"/>
      <c r="L150" s="2281"/>
      <c r="M150" s="2314"/>
      <c r="N150" s="2314"/>
      <c r="O150" s="2314"/>
      <c r="P150" s="2314"/>
      <c r="Q150" s="2314"/>
      <c r="S150" s="2266"/>
      <c r="U150" s="2267"/>
      <c r="V150" s="2268"/>
      <c r="W150" s="2268"/>
      <c r="Y150" s="2745"/>
      <c r="AH150" s="2269"/>
      <c r="AI150" s="2269"/>
      <c r="AK150" s="2268"/>
      <c r="AL150" s="2268"/>
      <c r="AM150" s="2270"/>
      <c r="AN150" s="2267"/>
      <c r="AO150" s="2267"/>
      <c r="AP150" s="2267"/>
      <c r="AQ150" s="2267"/>
      <c r="AR150" s="2267"/>
      <c r="AS150" s="2267"/>
      <c r="AT150" s="2267"/>
      <c r="AU150" s="2267"/>
      <c r="AV150" s="2267"/>
      <c r="AW150" s="2267"/>
      <c r="AX150" s="2267"/>
      <c r="AY150" s="2267"/>
      <c r="AZ150" s="2267"/>
      <c r="BA150" s="2271"/>
      <c r="BB150" s="2267"/>
      <c r="BC150" s="2271"/>
      <c r="BD150" s="2267"/>
      <c r="BE150" s="2267"/>
      <c r="BF150" s="2267"/>
      <c r="BG150" s="2267"/>
      <c r="BH150" s="2267"/>
      <c r="BI150" s="2267"/>
      <c r="BJ150" s="2267"/>
      <c r="BK150" s="2267"/>
      <c r="BL150" s="2267"/>
      <c r="BM150" s="2268"/>
      <c r="BN150" s="2267"/>
      <c r="BO150" s="2267"/>
      <c r="BP150" s="2268"/>
      <c r="BQ150" s="2267"/>
      <c r="BR150" s="2267"/>
      <c r="BS150" s="2272"/>
      <c r="BT150" s="2272"/>
      <c r="BU150" s="2272"/>
      <c r="BV150" s="2273"/>
      <c r="BW150" s="2272"/>
      <c r="BX150" s="2274"/>
      <c r="BY150" s="2275"/>
      <c r="BZ150" s="2276"/>
      <c r="CA150" s="2276"/>
      <c r="CB150" s="2276"/>
      <c r="CC150" s="2272"/>
      <c r="CD150" s="2277"/>
      <c r="CE150" s="2277"/>
      <c r="CF150" s="2271"/>
      <c r="CG150" s="2278"/>
      <c r="CH150" s="1391"/>
    </row>
    <row r="151" spans="1:86" s="2264" customFormat="1" ht="20.100000000000001" customHeight="1">
      <c r="A151" s="2263"/>
      <c r="B151" s="2710"/>
      <c r="C151" s="2729"/>
      <c r="D151" s="2279"/>
      <c r="E151" s="2268"/>
      <c r="F151" s="2268"/>
      <c r="G151" s="2271"/>
      <c r="L151" s="2265"/>
      <c r="M151" s="2265"/>
      <c r="N151" s="2266"/>
      <c r="O151" s="2266"/>
      <c r="P151" s="2265"/>
      <c r="Q151" s="2265"/>
      <c r="S151" s="2266"/>
      <c r="U151" s="2267"/>
      <c r="V151" s="2268"/>
      <c r="W151" s="2268"/>
      <c r="Y151" s="2745"/>
      <c r="AH151" s="2269"/>
      <c r="AI151" s="2269"/>
      <c r="AK151" s="2268"/>
      <c r="AL151" s="2268"/>
      <c r="AM151" s="2270"/>
      <c r="AN151" s="2267"/>
      <c r="AO151" s="2267"/>
      <c r="AP151" s="2267"/>
      <c r="AQ151" s="2267"/>
      <c r="AR151" s="2267"/>
      <c r="AS151" s="2267"/>
      <c r="AT151" s="2267"/>
      <c r="AU151" s="2267"/>
      <c r="AV151" s="2267"/>
      <c r="AW151" s="2267"/>
      <c r="AX151" s="2267"/>
      <c r="AY151" s="2267"/>
      <c r="AZ151" s="2267"/>
      <c r="BA151" s="2271"/>
      <c r="BB151" s="2267"/>
      <c r="BC151" s="2271"/>
      <c r="BD151" s="2267"/>
      <c r="BE151" s="2267"/>
      <c r="BF151" s="2267"/>
      <c r="BG151" s="2267"/>
      <c r="BH151" s="2267"/>
      <c r="BI151" s="2267"/>
      <c r="BJ151" s="2267"/>
      <c r="BK151" s="2267"/>
      <c r="BL151" s="2267"/>
      <c r="BM151" s="2268"/>
      <c r="BN151" s="2267"/>
      <c r="BO151" s="2267"/>
      <c r="BP151" s="2268"/>
      <c r="BQ151" s="2267"/>
      <c r="BR151" s="2267"/>
      <c r="BS151" s="2272"/>
      <c r="BT151" s="2272"/>
      <c r="BU151" s="2272"/>
      <c r="BV151" s="2273"/>
      <c r="BW151" s="2272"/>
      <c r="BX151" s="2274"/>
      <c r="BY151" s="2275"/>
      <c r="BZ151" s="2276"/>
      <c r="CA151" s="2276"/>
      <c r="CB151" s="2276"/>
      <c r="CC151" s="2272"/>
      <c r="CD151" s="2277"/>
      <c r="CE151" s="2277"/>
      <c r="CF151" s="2271"/>
      <c r="CG151" s="2278"/>
      <c r="CH151" s="1391"/>
    </row>
    <row r="152" spans="1:86" s="2264" customFormat="1" ht="20.100000000000001" customHeight="1">
      <c r="A152" s="2263"/>
      <c r="B152" s="2710"/>
      <c r="C152" s="2729"/>
      <c r="D152" s="2279"/>
      <c r="E152" s="2268"/>
      <c r="F152" s="2268"/>
      <c r="G152" s="2271"/>
      <c r="L152" s="2265"/>
      <c r="M152" s="2265"/>
      <c r="N152" s="2266"/>
      <c r="O152" s="2266"/>
      <c r="P152" s="2265"/>
      <c r="Q152" s="2265"/>
      <c r="S152" s="2266"/>
      <c r="U152" s="2267"/>
      <c r="V152" s="2268"/>
      <c r="W152" s="2268"/>
      <c r="Y152" s="2745"/>
      <c r="AH152" s="2269"/>
      <c r="AI152" s="2269"/>
      <c r="AK152" s="2268"/>
      <c r="AL152" s="2268"/>
      <c r="AM152" s="2270"/>
      <c r="AN152" s="2267"/>
      <c r="AO152" s="2267"/>
      <c r="AP152" s="2267"/>
      <c r="AQ152" s="2267"/>
      <c r="AR152" s="2267"/>
      <c r="AS152" s="2267"/>
      <c r="AT152" s="2267"/>
      <c r="AU152" s="2267"/>
      <c r="AV152" s="2267"/>
      <c r="AW152" s="2267"/>
      <c r="AX152" s="2267"/>
      <c r="AY152" s="2267"/>
      <c r="AZ152" s="2267"/>
      <c r="BA152" s="2271"/>
      <c r="BB152" s="2267"/>
      <c r="BC152" s="2271"/>
      <c r="BD152" s="2267"/>
      <c r="BE152" s="2267"/>
      <c r="BF152" s="2267"/>
      <c r="BG152" s="2267"/>
      <c r="BH152" s="2267"/>
      <c r="BI152" s="2267"/>
      <c r="BJ152" s="2267"/>
      <c r="BK152" s="2267"/>
      <c r="BL152" s="2267"/>
      <c r="BM152" s="2268"/>
      <c r="BN152" s="2267"/>
      <c r="BO152" s="2267"/>
      <c r="BP152" s="2268"/>
      <c r="BQ152" s="2267"/>
      <c r="BR152" s="2267"/>
      <c r="BS152" s="2272"/>
      <c r="BT152" s="2272"/>
      <c r="BU152" s="2272"/>
      <c r="BV152" s="2273"/>
      <c r="BW152" s="2272"/>
      <c r="BX152" s="2274"/>
      <c r="BY152" s="2275"/>
      <c r="BZ152" s="2276"/>
      <c r="CA152" s="2276"/>
      <c r="CB152" s="2276"/>
      <c r="CC152" s="2272"/>
      <c r="CD152" s="2277"/>
      <c r="CE152" s="2277"/>
      <c r="CF152" s="2271"/>
      <c r="CG152" s="2278"/>
      <c r="CH152" s="1391"/>
    </row>
    <row r="153" spans="1:86" s="2264" customFormat="1" ht="20.100000000000001" customHeight="1">
      <c r="A153" s="2263"/>
      <c r="B153" s="2710"/>
      <c r="C153" s="2729"/>
      <c r="D153" s="2279"/>
      <c r="E153" s="2268"/>
      <c r="F153" s="2268"/>
      <c r="G153" s="2271"/>
      <c r="L153" s="2265"/>
      <c r="M153" s="2265"/>
      <c r="N153" s="2266"/>
      <c r="O153" s="2266"/>
      <c r="P153" s="2265"/>
      <c r="Q153" s="2265"/>
      <c r="S153" s="2266"/>
      <c r="U153" s="2267"/>
      <c r="V153" s="2268"/>
      <c r="W153" s="2268"/>
      <c r="Y153" s="2745"/>
      <c r="AH153" s="2269"/>
      <c r="AI153" s="2269"/>
      <c r="AK153" s="2268"/>
      <c r="AL153" s="2268"/>
      <c r="AM153" s="2270"/>
      <c r="AN153" s="2267"/>
      <c r="AO153" s="2267"/>
      <c r="AP153" s="2267"/>
      <c r="AQ153" s="2267"/>
      <c r="AR153" s="2267"/>
      <c r="AS153" s="2267"/>
      <c r="AT153" s="2267"/>
      <c r="AU153" s="2267"/>
      <c r="AV153" s="2267"/>
      <c r="AW153" s="2267"/>
      <c r="AX153" s="2267"/>
      <c r="AY153" s="2267"/>
      <c r="AZ153" s="2267"/>
      <c r="BA153" s="2271"/>
      <c r="BB153" s="2267"/>
      <c r="BC153" s="2271"/>
      <c r="BD153" s="2267"/>
      <c r="BE153" s="2267"/>
      <c r="BF153" s="2267"/>
      <c r="BG153" s="2267"/>
      <c r="BH153" s="2267"/>
      <c r="BI153" s="2267"/>
      <c r="BJ153" s="2267"/>
      <c r="BK153" s="2267"/>
      <c r="BL153" s="2267"/>
      <c r="BM153" s="2268"/>
      <c r="BN153" s="2267"/>
      <c r="BO153" s="2267"/>
      <c r="BP153" s="2268"/>
      <c r="BQ153" s="2267"/>
      <c r="BR153" s="2267"/>
      <c r="BS153" s="2272"/>
      <c r="BT153" s="2272"/>
      <c r="BU153" s="2272"/>
      <c r="BV153" s="2273"/>
      <c r="BW153" s="2272"/>
      <c r="BX153" s="2274"/>
      <c r="BY153" s="2275"/>
      <c r="BZ153" s="2276"/>
      <c r="CA153" s="2276"/>
      <c r="CB153" s="2276"/>
      <c r="CC153" s="2272"/>
      <c r="CD153" s="2277"/>
      <c r="CE153" s="2277"/>
      <c r="CF153" s="2271"/>
      <c r="CG153" s="2278"/>
      <c r="CH153" s="1391"/>
    </row>
    <row r="154" spans="1:86" s="2264" customFormat="1" ht="20.100000000000001" customHeight="1">
      <c r="A154" s="2263"/>
      <c r="B154" s="2710"/>
      <c r="C154" s="2729"/>
      <c r="D154" s="2279"/>
      <c r="E154" s="2268"/>
      <c r="F154" s="2268"/>
      <c r="G154" s="2271"/>
      <c r="L154" s="2265"/>
      <c r="M154" s="2265"/>
      <c r="N154" s="2266"/>
      <c r="O154" s="2266"/>
      <c r="P154" s="2265"/>
      <c r="Q154" s="2265"/>
      <c r="S154" s="2266"/>
      <c r="U154" s="2267"/>
      <c r="V154" s="2268"/>
      <c r="W154" s="2268"/>
      <c r="Y154" s="2745"/>
      <c r="AH154" s="2269"/>
      <c r="AI154" s="2269"/>
      <c r="AK154" s="2268"/>
      <c r="AL154" s="2268"/>
      <c r="AM154" s="2270"/>
      <c r="AN154" s="2267"/>
      <c r="AO154" s="2267"/>
      <c r="AP154" s="2267"/>
      <c r="AQ154" s="2267"/>
      <c r="AR154" s="2267"/>
      <c r="AS154" s="2267"/>
      <c r="AT154" s="2267"/>
      <c r="AU154" s="2267"/>
      <c r="AV154" s="2267"/>
      <c r="AW154" s="2267"/>
      <c r="AX154" s="2267"/>
      <c r="AY154" s="2267"/>
      <c r="AZ154" s="2267"/>
      <c r="BA154" s="2271"/>
      <c r="BB154" s="2267"/>
      <c r="BC154" s="2271"/>
      <c r="BD154" s="2267"/>
      <c r="BE154" s="2267"/>
      <c r="BF154" s="2267"/>
      <c r="BG154" s="2267"/>
      <c r="BH154" s="2267"/>
      <c r="BI154" s="2267"/>
      <c r="BJ154" s="2267"/>
      <c r="BK154" s="2267"/>
      <c r="BL154" s="2267"/>
      <c r="BM154" s="2268"/>
      <c r="BN154" s="2267"/>
      <c r="BO154" s="2267"/>
      <c r="BP154" s="2268"/>
      <c r="BQ154" s="2267"/>
      <c r="BR154" s="2267"/>
      <c r="BS154" s="2272"/>
      <c r="BT154" s="2272"/>
      <c r="BU154" s="2272"/>
      <c r="BV154" s="2273"/>
      <c r="BW154" s="2272"/>
      <c r="BX154" s="2274"/>
      <c r="BY154" s="2275"/>
      <c r="BZ154" s="2276"/>
      <c r="CA154" s="2276"/>
      <c r="CB154" s="2276"/>
      <c r="CC154" s="2272"/>
      <c r="CD154" s="2277"/>
      <c r="CE154" s="2277"/>
      <c r="CF154" s="2271"/>
      <c r="CG154" s="2278"/>
      <c r="CH154" s="1391"/>
    </row>
    <row r="155" spans="1:86" s="2264" customFormat="1" ht="20.100000000000001" customHeight="1">
      <c r="A155" s="2263"/>
      <c r="B155" s="2710"/>
      <c r="C155" s="2729"/>
      <c r="D155" s="2279"/>
      <c r="E155" s="2268"/>
      <c r="F155" s="2268"/>
      <c r="G155" s="2271"/>
      <c r="L155" s="2265"/>
      <c r="M155" s="2265"/>
      <c r="N155" s="2266"/>
      <c r="O155" s="2266"/>
      <c r="P155" s="2265"/>
      <c r="Q155" s="2265"/>
      <c r="S155" s="2266"/>
      <c r="U155" s="2267"/>
      <c r="V155" s="2268"/>
      <c r="W155" s="2268"/>
      <c r="Y155" s="2745"/>
      <c r="AH155" s="2269"/>
      <c r="AI155" s="2269"/>
      <c r="AK155" s="2268"/>
      <c r="AL155" s="2268"/>
      <c r="AM155" s="2270"/>
      <c r="AN155" s="2267"/>
      <c r="AO155" s="2267"/>
      <c r="AP155" s="2267"/>
      <c r="AQ155" s="2267"/>
      <c r="AR155" s="2267"/>
      <c r="AS155" s="2267"/>
      <c r="AT155" s="2267"/>
      <c r="AU155" s="2267"/>
      <c r="AV155" s="2267"/>
      <c r="AW155" s="2267"/>
      <c r="AX155" s="2267"/>
      <c r="AY155" s="2267"/>
      <c r="AZ155" s="2267"/>
      <c r="BA155" s="2271"/>
      <c r="BB155" s="2267"/>
      <c r="BC155" s="2271"/>
      <c r="BD155" s="2267"/>
      <c r="BE155" s="2267"/>
      <c r="BF155" s="2267"/>
      <c r="BG155" s="2267"/>
      <c r="BH155" s="2267"/>
      <c r="BI155" s="2267"/>
      <c r="BJ155" s="2267"/>
      <c r="BK155" s="2267"/>
      <c r="BL155" s="2267"/>
      <c r="BM155" s="2268"/>
      <c r="BN155" s="2267"/>
      <c r="BO155" s="2267"/>
      <c r="BP155" s="2268"/>
      <c r="BQ155" s="2267"/>
      <c r="BR155" s="2267"/>
      <c r="BS155" s="2272"/>
      <c r="BT155" s="2272"/>
      <c r="BU155" s="2272"/>
      <c r="BV155" s="2273"/>
      <c r="BW155" s="2272"/>
      <c r="BX155" s="2274"/>
      <c r="BY155" s="2275"/>
      <c r="BZ155" s="2276"/>
      <c r="CA155" s="2276"/>
      <c r="CB155" s="2276"/>
      <c r="CC155" s="2272"/>
      <c r="CD155" s="2277"/>
      <c r="CE155" s="2277"/>
      <c r="CF155" s="2271"/>
      <c r="CG155" s="2278"/>
      <c r="CH155" s="1391"/>
    </row>
    <row r="156" spans="1:86" s="2264" customFormat="1" ht="20.100000000000001" customHeight="1">
      <c r="A156" s="2263"/>
      <c r="B156" s="2710"/>
      <c r="C156" s="2729"/>
      <c r="D156" s="2279"/>
      <c r="E156" s="2268"/>
      <c r="F156" s="2268"/>
      <c r="G156" s="2271"/>
      <c r="L156" s="2265"/>
      <c r="M156" s="2265"/>
      <c r="N156" s="2266"/>
      <c r="O156" s="2266"/>
      <c r="P156" s="2265"/>
      <c r="Q156" s="2265"/>
      <c r="S156" s="2266"/>
      <c r="U156" s="2267"/>
      <c r="V156" s="2268"/>
      <c r="W156" s="2268"/>
      <c r="Y156" s="2745"/>
      <c r="AH156" s="2269"/>
      <c r="AI156" s="2269"/>
      <c r="AK156" s="2268"/>
      <c r="AL156" s="2268"/>
      <c r="AM156" s="2270"/>
      <c r="AN156" s="2267"/>
      <c r="AO156" s="2267"/>
      <c r="AP156" s="2267"/>
      <c r="AQ156" s="2267"/>
      <c r="AR156" s="2267"/>
      <c r="AS156" s="2267"/>
      <c r="AT156" s="2267"/>
      <c r="AU156" s="2267"/>
      <c r="AV156" s="2267"/>
      <c r="AW156" s="2267"/>
      <c r="AX156" s="2267"/>
      <c r="AY156" s="2267"/>
      <c r="AZ156" s="2267"/>
      <c r="BA156" s="2271"/>
      <c r="BB156" s="2267"/>
      <c r="BC156" s="2271"/>
      <c r="BD156" s="2267"/>
      <c r="BE156" s="2267"/>
      <c r="BF156" s="2267"/>
      <c r="BG156" s="2267"/>
      <c r="BH156" s="2267"/>
      <c r="BI156" s="2267"/>
      <c r="BJ156" s="2267"/>
      <c r="BK156" s="2267"/>
      <c r="BL156" s="2267"/>
      <c r="BM156" s="2268"/>
      <c r="BN156" s="2267"/>
      <c r="BO156" s="2267"/>
      <c r="BP156" s="2268"/>
      <c r="BQ156" s="2267"/>
      <c r="BR156" s="2267"/>
      <c r="BS156" s="2272"/>
      <c r="BT156" s="2272"/>
      <c r="BU156" s="2272"/>
      <c r="BV156" s="2273"/>
      <c r="BW156" s="2272"/>
      <c r="BX156" s="2274"/>
      <c r="BY156" s="2275"/>
      <c r="BZ156" s="2276"/>
      <c r="CA156" s="2276"/>
      <c r="CB156" s="2276"/>
      <c r="CC156" s="2272"/>
      <c r="CD156" s="2277"/>
      <c r="CE156" s="2277"/>
      <c r="CF156" s="2271"/>
      <c r="CG156" s="2278"/>
      <c r="CH156" s="1391"/>
    </row>
    <row r="157" spans="1:86" s="2264" customFormat="1" ht="20.100000000000001" customHeight="1">
      <c r="A157" s="2263"/>
      <c r="B157" s="2710"/>
      <c r="C157" s="2729"/>
      <c r="D157" s="2279"/>
      <c r="E157" s="2268"/>
      <c r="F157" s="2268"/>
      <c r="G157" s="2271"/>
      <c r="L157" s="2265"/>
      <c r="M157" s="2265"/>
      <c r="N157" s="2266"/>
      <c r="O157" s="2266"/>
      <c r="P157" s="2265"/>
      <c r="Q157" s="2265"/>
      <c r="S157" s="2266"/>
      <c r="U157" s="2267"/>
      <c r="V157" s="2268"/>
      <c r="W157" s="2268"/>
      <c r="Y157" s="2745"/>
      <c r="AH157" s="2269"/>
      <c r="AI157" s="2269"/>
      <c r="AK157" s="2268"/>
      <c r="AL157" s="2268"/>
      <c r="AM157" s="2270"/>
      <c r="AN157" s="2267"/>
      <c r="AO157" s="2267"/>
      <c r="AP157" s="2267"/>
      <c r="AQ157" s="2267"/>
      <c r="AR157" s="2267"/>
      <c r="AS157" s="2267"/>
      <c r="AT157" s="2267"/>
      <c r="AU157" s="2267"/>
      <c r="AV157" s="2267"/>
      <c r="AW157" s="2267"/>
      <c r="AX157" s="2267"/>
      <c r="AY157" s="2267"/>
      <c r="AZ157" s="2267"/>
      <c r="BA157" s="2271"/>
      <c r="BB157" s="2267"/>
      <c r="BC157" s="2271"/>
      <c r="BD157" s="2267"/>
      <c r="BE157" s="2267"/>
      <c r="BF157" s="2267"/>
      <c r="BG157" s="2267"/>
      <c r="BH157" s="2267"/>
      <c r="BI157" s="2267"/>
      <c r="BJ157" s="2267"/>
      <c r="BK157" s="2267"/>
      <c r="BL157" s="2267"/>
      <c r="BM157" s="2268"/>
      <c r="BN157" s="2267"/>
      <c r="BO157" s="2267"/>
      <c r="BP157" s="2268"/>
      <c r="BQ157" s="2267"/>
      <c r="BR157" s="2267"/>
      <c r="BS157" s="2272"/>
      <c r="BT157" s="2272"/>
      <c r="BU157" s="2272"/>
      <c r="BV157" s="2273"/>
      <c r="BW157" s="2272"/>
      <c r="BX157" s="2274"/>
      <c r="BY157" s="2275"/>
      <c r="BZ157" s="2276"/>
      <c r="CA157" s="2276"/>
      <c r="CB157" s="2276"/>
      <c r="CC157" s="2272"/>
      <c r="CD157" s="2277"/>
      <c r="CE157" s="2277"/>
      <c r="CF157" s="2271"/>
      <c r="CG157" s="2278"/>
      <c r="CH157" s="1391"/>
    </row>
    <row r="158" spans="1:86" s="2264" customFormat="1" ht="20.100000000000001" customHeight="1">
      <c r="A158" s="2263"/>
      <c r="B158" s="2710"/>
      <c r="C158" s="2729"/>
      <c r="D158" s="2279"/>
      <c r="E158" s="2268"/>
      <c r="F158" s="2268"/>
      <c r="G158" s="2271"/>
      <c r="L158" s="2265"/>
      <c r="M158" s="2265"/>
      <c r="N158" s="2266"/>
      <c r="O158" s="2266"/>
      <c r="P158" s="2265"/>
      <c r="Q158" s="2265"/>
      <c r="S158" s="2266"/>
      <c r="U158" s="2267"/>
      <c r="V158" s="2268"/>
      <c r="W158" s="2268"/>
      <c r="Y158" s="2745"/>
      <c r="AH158" s="2269"/>
      <c r="AI158" s="2269"/>
      <c r="AK158" s="2268"/>
      <c r="AL158" s="2268"/>
      <c r="AM158" s="2270"/>
      <c r="AN158" s="2267"/>
      <c r="AO158" s="2267"/>
      <c r="AP158" s="2267"/>
      <c r="AQ158" s="2267"/>
      <c r="AR158" s="2267"/>
      <c r="AS158" s="2267"/>
      <c r="AT158" s="2267"/>
      <c r="AU158" s="2267"/>
      <c r="AV158" s="2267"/>
      <c r="AW158" s="2267"/>
      <c r="AX158" s="2267"/>
      <c r="AY158" s="2267"/>
      <c r="AZ158" s="2267"/>
      <c r="BA158" s="2271"/>
      <c r="BB158" s="2267"/>
      <c r="BC158" s="2271"/>
      <c r="BD158" s="2267"/>
      <c r="BE158" s="2267"/>
      <c r="BF158" s="2267"/>
      <c r="BG158" s="2267"/>
      <c r="BH158" s="2267"/>
      <c r="BI158" s="2267"/>
      <c r="BJ158" s="2267"/>
      <c r="BK158" s="2267"/>
      <c r="BL158" s="2267"/>
      <c r="BM158" s="2268"/>
      <c r="BN158" s="2267"/>
      <c r="BO158" s="2267"/>
      <c r="BP158" s="2268"/>
      <c r="BQ158" s="2267"/>
      <c r="BR158" s="2267"/>
      <c r="BS158" s="2272"/>
      <c r="BT158" s="2272"/>
      <c r="BU158" s="2272"/>
      <c r="BV158" s="2273"/>
      <c r="BW158" s="2272"/>
      <c r="BX158" s="2274"/>
      <c r="BY158" s="2275"/>
      <c r="BZ158" s="2276"/>
      <c r="CA158" s="2276"/>
      <c r="CB158" s="2276"/>
      <c r="CC158" s="2272"/>
      <c r="CD158" s="2277"/>
      <c r="CE158" s="2277"/>
      <c r="CF158" s="2271"/>
      <c r="CG158" s="2278"/>
      <c r="CH158" s="1391"/>
    </row>
    <row r="159" spans="1:86" s="2264" customFormat="1" ht="20.100000000000001" customHeight="1">
      <c r="A159" s="2263"/>
      <c r="B159" s="2710"/>
      <c r="C159" s="2729"/>
      <c r="D159" s="2279"/>
      <c r="E159" s="2268"/>
      <c r="F159" s="2268"/>
      <c r="G159" s="2271"/>
      <c r="L159" s="2265"/>
      <c r="M159" s="2265"/>
      <c r="N159" s="2266"/>
      <c r="O159" s="2266"/>
      <c r="P159" s="2265"/>
      <c r="Q159" s="2265"/>
      <c r="S159" s="2266"/>
      <c r="U159" s="2267"/>
      <c r="V159" s="2268"/>
      <c r="W159" s="2268"/>
      <c r="Y159" s="2745"/>
      <c r="AH159" s="2269"/>
      <c r="AI159" s="2269"/>
      <c r="AK159" s="2268"/>
      <c r="AL159" s="2268"/>
      <c r="AM159" s="2270"/>
      <c r="AN159" s="2267"/>
      <c r="AO159" s="2267"/>
      <c r="AP159" s="2267"/>
      <c r="AQ159" s="2267"/>
      <c r="AR159" s="2267"/>
      <c r="AS159" s="2267"/>
      <c r="AT159" s="2267"/>
      <c r="AU159" s="2267"/>
      <c r="AV159" s="2267"/>
      <c r="AW159" s="2267"/>
      <c r="AX159" s="2267"/>
      <c r="AY159" s="2267"/>
      <c r="AZ159" s="2267"/>
      <c r="BA159" s="2271"/>
      <c r="BB159" s="2267"/>
      <c r="BC159" s="2271"/>
      <c r="BD159" s="2267"/>
      <c r="BE159" s="2267"/>
      <c r="BF159" s="2267"/>
      <c r="BG159" s="2267"/>
      <c r="BH159" s="2267"/>
      <c r="BI159" s="2267"/>
      <c r="BJ159" s="2267"/>
      <c r="BK159" s="2267"/>
      <c r="BL159" s="2267"/>
      <c r="BM159" s="2268"/>
      <c r="BN159" s="2267"/>
      <c r="BO159" s="2267"/>
      <c r="BP159" s="2268"/>
      <c r="BQ159" s="2267"/>
      <c r="BR159" s="2267"/>
      <c r="BS159" s="2272"/>
      <c r="BT159" s="2272"/>
      <c r="BU159" s="2272"/>
      <c r="BV159" s="2273"/>
      <c r="BW159" s="2272"/>
      <c r="BX159" s="2274"/>
      <c r="BY159" s="2275"/>
      <c r="BZ159" s="2276"/>
      <c r="CA159" s="2276"/>
      <c r="CB159" s="2276"/>
      <c r="CC159" s="2272"/>
      <c r="CD159" s="2277"/>
      <c r="CE159" s="2277"/>
      <c r="CF159" s="2271"/>
      <c r="CG159" s="2278"/>
      <c r="CH159" s="1391"/>
    </row>
    <row r="160" spans="1:86" s="2264" customFormat="1" ht="20.100000000000001" customHeight="1">
      <c r="A160" s="2263"/>
      <c r="B160" s="2710"/>
      <c r="C160" s="2729"/>
      <c r="D160" s="2279"/>
      <c r="E160" s="2268"/>
      <c r="F160" s="2268"/>
      <c r="G160" s="2271"/>
      <c r="H160" s="3527">
        <f>(K181+K173)/N180</f>
        <v>0.43636363636363634</v>
      </c>
      <c r="L160" s="2265"/>
      <c r="M160" s="2265"/>
      <c r="N160" s="2266"/>
      <c r="O160" s="2266"/>
      <c r="P160" s="2265"/>
      <c r="Q160" s="2265"/>
      <c r="S160" s="2266"/>
      <c r="U160" s="2267"/>
      <c r="V160" s="2268"/>
      <c r="W160" s="2268"/>
      <c r="Y160" s="2745"/>
      <c r="AH160" s="2269"/>
      <c r="AI160" s="2269"/>
      <c r="AK160" s="2268"/>
      <c r="AL160" s="2268"/>
      <c r="AM160" s="2270"/>
      <c r="AN160" s="2267"/>
      <c r="AO160" s="2267"/>
      <c r="AP160" s="2267"/>
      <c r="AQ160" s="2267"/>
      <c r="AR160" s="2267"/>
      <c r="AS160" s="2267"/>
      <c r="AT160" s="2267"/>
      <c r="AU160" s="2267"/>
      <c r="AV160" s="2267"/>
      <c r="AW160" s="2267"/>
      <c r="AX160" s="2267"/>
      <c r="AY160" s="2267"/>
      <c r="AZ160" s="2267"/>
      <c r="BA160" s="2271"/>
      <c r="BB160" s="2267"/>
      <c r="BC160" s="2271"/>
      <c r="BD160" s="2267"/>
      <c r="BE160" s="2267"/>
      <c r="BF160" s="2267"/>
      <c r="BG160" s="2267"/>
      <c r="BH160" s="2267"/>
      <c r="BI160" s="2267"/>
      <c r="BJ160" s="2267"/>
      <c r="BK160" s="2267"/>
      <c r="BL160" s="2267"/>
      <c r="BM160" s="2268"/>
      <c r="BN160" s="2267"/>
      <c r="BO160" s="2267"/>
      <c r="BP160" s="2268"/>
      <c r="BQ160" s="2267"/>
      <c r="BR160" s="2267"/>
      <c r="BS160" s="2272"/>
      <c r="BT160" s="2272"/>
      <c r="BU160" s="2272"/>
      <c r="BV160" s="2273"/>
      <c r="BW160" s="2272"/>
      <c r="BX160" s="2274"/>
      <c r="BY160" s="2275"/>
      <c r="BZ160" s="2276"/>
      <c r="CA160" s="2276"/>
      <c r="CB160" s="2276"/>
      <c r="CC160" s="2272"/>
      <c r="CD160" s="2277"/>
      <c r="CE160" s="2277"/>
      <c r="CF160" s="2271"/>
      <c r="CG160" s="2278"/>
      <c r="CH160" s="1391"/>
    </row>
    <row r="161" spans="1:86" s="2264" customFormat="1" ht="20.100000000000001" customHeight="1">
      <c r="A161" s="2263"/>
      <c r="B161" s="2710"/>
      <c r="C161" s="2729"/>
      <c r="D161" s="2279"/>
      <c r="E161" s="2268"/>
      <c r="F161" s="2268"/>
      <c r="G161" s="2271"/>
      <c r="H161" s="3527">
        <f>(P180/N180)</f>
        <v>0.5636363636363636</v>
      </c>
      <c r="L161" s="2265"/>
      <c r="M161" s="2265"/>
      <c r="N161" s="2266"/>
      <c r="O161" s="2266"/>
      <c r="P161" s="2265"/>
      <c r="Q161" s="2265"/>
      <c r="S161" s="2266"/>
      <c r="U161" s="2267"/>
      <c r="V161" s="2268"/>
      <c r="W161" s="2268"/>
      <c r="Y161" s="2745"/>
      <c r="AH161" s="2269"/>
      <c r="AI161" s="2269"/>
      <c r="AK161" s="2268"/>
      <c r="AL161" s="2268"/>
      <c r="AM161" s="2270"/>
      <c r="AN161" s="2267"/>
      <c r="AO161" s="2267"/>
      <c r="AP161" s="2267"/>
      <c r="AQ161" s="2267"/>
      <c r="AR161" s="2267"/>
      <c r="AS161" s="2267"/>
      <c r="AT161" s="2267"/>
      <c r="AU161" s="2267"/>
      <c r="AV161" s="2267"/>
      <c r="AW161" s="2267"/>
      <c r="AX161" s="2267"/>
      <c r="AY161" s="2267"/>
      <c r="AZ161" s="2267"/>
      <c r="BA161" s="2271"/>
      <c r="BB161" s="2267"/>
      <c r="BC161" s="2271"/>
      <c r="BD161" s="2267"/>
      <c r="BE161" s="2267"/>
      <c r="BF161" s="2267"/>
      <c r="BG161" s="2267"/>
      <c r="BH161" s="2267"/>
      <c r="BI161" s="2267"/>
      <c r="BJ161" s="2267"/>
      <c r="BK161" s="2267"/>
      <c r="BL161" s="2267"/>
      <c r="BM161" s="2268"/>
      <c r="BN161" s="2267"/>
      <c r="BO161" s="2267"/>
      <c r="BP161" s="2268"/>
      <c r="BQ161" s="2267"/>
      <c r="BR161" s="2267"/>
      <c r="BS161" s="2272"/>
      <c r="BT161" s="2272"/>
      <c r="BU161" s="2272"/>
      <c r="BV161" s="2273"/>
      <c r="BW161" s="2272"/>
      <c r="BX161" s="2274"/>
      <c r="BY161" s="2275"/>
      <c r="BZ161" s="2276"/>
      <c r="CA161" s="2276"/>
      <c r="CB161" s="2276"/>
      <c r="CC161" s="2272"/>
      <c r="CD161" s="2277"/>
      <c r="CE161" s="2277"/>
      <c r="CF161" s="2271"/>
      <c r="CG161" s="2278"/>
      <c r="CH161" s="1391"/>
    </row>
    <row r="162" spans="1:86" s="2264" customFormat="1" ht="20.100000000000001" customHeight="1">
      <c r="A162" s="2263"/>
      <c r="B162" s="2710"/>
      <c r="C162" s="2729"/>
      <c r="D162" s="2279"/>
      <c r="E162" s="2268"/>
      <c r="F162" s="2268"/>
      <c r="G162" s="2271"/>
      <c r="L162" s="2265"/>
      <c r="M162" s="2265"/>
      <c r="N162" s="2266"/>
      <c r="O162" s="2266"/>
      <c r="P162" s="2265"/>
      <c r="Q162" s="2265"/>
      <c r="S162" s="2266"/>
      <c r="U162" s="2267"/>
      <c r="V162" s="2268"/>
      <c r="W162" s="2268"/>
      <c r="Y162" s="2745"/>
      <c r="AH162" s="2269"/>
      <c r="AI162" s="2269"/>
      <c r="AK162" s="2268"/>
      <c r="AL162" s="2268"/>
      <c r="AM162" s="2270"/>
      <c r="AN162" s="2267"/>
      <c r="AO162" s="2267"/>
      <c r="AP162" s="2267"/>
      <c r="AQ162" s="2267"/>
      <c r="AR162" s="2267"/>
      <c r="AS162" s="2267"/>
      <c r="AT162" s="2267"/>
      <c r="AU162" s="2267"/>
      <c r="AV162" s="2267"/>
      <c r="AW162" s="2267"/>
      <c r="AX162" s="2267"/>
      <c r="AY162" s="2267"/>
      <c r="AZ162" s="2267"/>
      <c r="BA162" s="2271"/>
      <c r="BB162" s="2267"/>
      <c r="BC162" s="2271"/>
      <c r="BD162" s="2267"/>
      <c r="BE162" s="2267"/>
      <c r="BF162" s="2267"/>
      <c r="BG162" s="2267"/>
      <c r="BH162" s="2267"/>
      <c r="BI162" s="2267"/>
      <c r="BJ162" s="2267"/>
      <c r="BK162" s="2267"/>
      <c r="BL162" s="2267"/>
      <c r="BM162" s="2268"/>
      <c r="BN162" s="2267"/>
      <c r="BO162" s="2267"/>
      <c r="BP162" s="2268"/>
      <c r="BQ162" s="2267"/>
      <c r="BR162" s="2267"/>
      <c r="BS162" s="2272"/>
      <c r="BT162" s="2272"/>
      <c r="BU162" s="2272"/>
      <c r="BV162" s="2273"/>
      <c r="BW162" s="2272"/>
      <c r="BX162" s="2274"/>
      <c r="BY162" s="2275"/>
      <c r="BZ162" s="2276"/>
      <c r="CA162" s="2276"/>
      <c r="CB162" s="2276"/>
      <c r="CC162" s="2272"/>
      <c r="CD162" s="2277"/>
      <c r="CE162" s="2277"/>
      <c r="CF162" s="2271"/>
      <c r="CG162" s="2278"/>
      <c r="CH162" s="1391"/>
    </row>
    <row r="163" spans="1:86" s="2264" customFormat="1" ht="20.100000000000001" customHeight="1">
      <c r="A163" s="2263"/>
      <c r="B163" s="2710"/>
      <c r="C163" s="2729"/>
      <c r="D163" s="2279"/>
      <c r="E163" s="2268"/>
      <c r="F163" s="2268"/>
      <c r="G163" s="2271"/>
      <c r="L163" s="2265"/>
      <c r="M163" s="2265"/>
      <c r="N163" s="2266"/>
      <c r="O163" s="2266"/>
      <c r="P163" s="2265"/>
      <c r="Q163" s="2265"/>
      <c r="S163" s="2266"/>
      <c r="U163" s="2267"/>
      <c r="V163" s="2268"/>
      <c r="W163" s="2268"/>
      <c r="Y163" s="2745"/>
      <c r="AH163" s="2269"/>
      <c r="AI163" s="2269"/>
      <c r="AK163" s="2268"/>
      <c r="AL163" s="2268"/>
      <c r="AM163" s="2270"/>
      <c r="AN163" s="2267"/>
      <c r="AO163" s="2267"/>
      <c r="AP163" s="2267"/>
      <c r="AQ163" s="2267"/>
      <c r="AR163" s="2267"/>
      <c r="AS163" s="2267"/>
      <c r="AT163" s="2267"/>
      <c r="AU163" s="2267"/>
      <c r="AV163" s="2267"/>
      <c r="AW163" s="2267"/>
      <c r="AX163" s="2267"/>
      <c r="AY163" s="2267"/>
      <c r="AZ163" s="2267"/>
      <c r="BA163" s="2271"/>
      <c r="BB163" s="2267"/>
      <c r="BC163" s="2271"/>
      <c r="BD163" s="2267"/>
      <c r="BE163" s="2267"/>
      <c r="BF163" s="2267"/>
      <c r="BG163" s="2267"/>
      <c r="BH163" s="2267"/>
      <c r="BI163" s="2267"/>
      <c r="BJ163" s="2267"/>
      <c r="BK163" s="2267"/>
      <c r="BL163" s="2267"/>
      <c r="BM163" s="2268"/>
      <c r="BN163" s="2267"/>
      <c r="BO163" s="2267"/>
      <c r="BP163" s="2268"/>
      <c r="BQ163" s="2267"/>
      <c r="BR163" s="2267"/>
      <c r="BS163" s="2272"/>
      <c r="BT163" s="2272"/>
      <c r="BU163" s="2272"/>
      <c r="BV163" s="2273"/>
      <c r="BW163" s="2272"/>
      <c r="BX163" s="2274"/>
      <c r="BY163" s="2275"/>
      <c r="BZ163" s="2276"/>
      <c r="CA163" s="2276"/>
      <c r="CB163" s="2276"/>
      <c r="CC163" s="2272"/>
      <c r="CD163" s="2277"/>
      <c r="CE163" s="2277"/>
      <c r="CF163" s="2271"/>
      <c r="CG163" s="2278"/>
      <c r="CH163" s="1391"/>
    </row>
    <row r="164" spans="1:86" s="2264" customFormat="1" ht="20.100000000000001" customHeight="1">
      <c r="A164" s="2263"/>
      <c r="B164" s="2710"/>
      <c r="C164" s="2729"/>
      <c r="D164" s="2279"/>
      <c r="E164" s="2268"/>
      <c r="F164" s="2268"/>
      <c r="G164" s="2271"/>
      <c r="L164" s="2265"/>
      <c r="M164" s="2265"/>
      <c r="N164" s="2266"/>
      <c r="O164" s="2266"/>
      <c r="P164" s="2265"/>
      <c r="Q164" s="2265"/>
      <c r="S164" s="2266"/>
      <c r="U164" s="2267"/>
      <c r="V164" s="2268"/>
      <c r="W164" s="2268"/>
      <c r="Y164" s="2745"/>
      <c r="AH164" s="2269"/>
      <c r="AI164" s="2269"/>
      <c r="AK164" s="2268"/>
      <c r="AL164" s="2268"/>
      <c r="AM164" s="2270"/>
      <c r="AN164" s="2267"/>
      <c r="AO164" s="2267"/>
      <c r="AP164" s="2267"/>
      <c r="AQ164" s="2267"/>
      <c r="AR164" s="2267"/>
      <c r="AS164" s="2267"/>
      <c r="AT164" s="2267"/>
      <c r="AU164" s="2267"/>
      <c r="AV164" s="2267"/>
      <c r="AW164" s="2267"/>
      <c r="AX164" s="2267"/>
      <c r="AY164" s="2267"/>
      <c r="AZ164" s="2267"/>
      <c r="BA164" s="2271"/>
      <c r="BB164" s="2267"/>
      <c r="BC164" s="2271"/>
      <c r="BD164" s="2267"/>
      <c r="BE164" s="2267"/>
      <c r="BF164" s="2267"/>
      <c r="BG164" s="2267"/>
      <c r="BH164" s="2267"/>
      <c r="BI164" s="2267"/>
      <c r="BJ164" s="2267"/>
      <c r="BK164" s="2267"/>
      <c r="BL164" s="2267"/>
      <c r="BM164" s="2268"/>
      <c r="BN164" s="2267"/>
      <c r="BO164" s="2267"/>
      <c r="BP164" s="2268"/>
      <c r="BQ164" s="2267"/>
      <c r="BR164" s="2267"/>
      <c r="BS164" s="2272"/>
      <c r="BT164" s="2272"/>
      <c r="BU164" s="2272"/>
      <c r="BV164" s="2273"/>
      <c r="BW164" s="2272"/>
      <c r="BX164" s="2274"/>
      <c r="BY164" s="2275"/>
      <c r="BZ164" s="2276"/>
      <c r="CA164" s="2276"/>
      <c r="CB164" s="2276"/>
      <c r="CC164" s="2272"/>
      <c r="CD164" s="2277"/>
      <c r="CE164" s="2277"/>
      <c r="CF164" s="2271"/>
      <c r="CG164" s="2278"/>
      <c r="CH164" s="1391"/>
    </row>
    <row r="165" spans="1:86" s="2264" customFormat="1" ht="20.100000000000001" customHeight="1">
      <c r="A165" s="2263"/>
      <c r="B165" s="2710"/>
      <c r="C165" s="2729"/>
      <c r="D165" s="2279"/>
      <c r="E165" s="2268"/>
      <c r="F165" s="2268"/>
      <c r="G165" s="2271"/>
      <c r="L165" s="2265"/>
      <c r="M165" s="2265"/>
      <c r="N165" s="2266"/>
      <c r="O165" s="2266"/>
      <c r="P165" s="2265"/>
      <c r="Q165" s="2265"/>
      <c r="S165" s="2266"/>
      <c r="U165" s="2267"/>
      <c r="V165" s="2268"/>
      <c r="W165" s="2268"/>
      <c r="Y165" s="2745"/>
      <c r="AH165" s="2269"/>
      <c r="AI165" s="2269"/>
      <c r="AK165" s="2268"/>
      <c r="AL165" s="2268"/>
      <c r="AM165" s="2270"/>
      <c r="AN165" s="2267"/>
      <c r="AO165" s="2267"/>
      <c r="AP165" s="2267"/>
      <c r="AQ165" s="2267"/>
      <c r="AR165" s="2267"/>
      <c r="AS165" s="2267"/>
      <c r="AT165" s="2267"/>
      <c r="AU165" s="2267"/>
      <c r="AV165" s="2267"/>
      <c r="AW165" s="2267"/>
      <c r="AX165" s="2267"/>
      <c r="AY165" s="2267"/>
      <c r="AZ165" s="2267"/>
      <c r="BA165" s="2271"/>
      <c r="BB165" s="2267"/>
      <c r="BC165" s="2271"/>
      <c r="BD165" s="2267"/>
      <c r="BE165" s="2267"/>
      <c r="BF165" s="2267"/>
      <c r="BG165" s="2267"/>
      <c r="BH165" s="2267"/>
      <c r="BI165" s="2267"/>
      <c r="BJ165" s="2267"/>
      <c r="BK165" s="2267"/>
      <c r="BL165" s="2267"/>
      <c r="BM165" s="2268"/>
      <c r="BN165" s="2267"/>
      <c r="BO165" s="2267"/>
      <c r="BP165" s="2268"/>
      <c r="BQ165" s="2267"/>
      <c r="BR165" s="2267"/>
      <c r="BS165" s="2272"/>
      <c r="BT165" s="2272"/>
      <c r="BU165" s="2272"/>
      <c r="BV165" s="2273"/>
      <c r="BW165" s="2272"/>
      <c r="BX165" s="2274"/>
      <c r="BY165" s="2275"/>
      <c r="BZ165" s="2276"/>
      <c r="CA165" s="2276"/>
      <c r="CB165" s="2276"/>
      <c r="CC165" s="2272"/>
      <c r="CD165" s="2277"/>
      <c r="CE165" s="2277"/>
      <c r="CF165" s="2271"/>
      <c r="CG165" s="2278"/>
      <c r="CH165" s="1391"/>
    </row>
    <row r="166" spans="1:86" s="2264" customFormat="1" ht="20.100000000000001" customHeight="1">
      <c r="A166" s="2263"/>
      <c r="B166" s="2710"/>
      <c r="C166" s="2729"/>
      <c r="D166" s="2279"/>
      <c r="E166" s="2268"/>
      <c r="F166" s="2268"/>
      <c r="G166" s="2271"/>
      <c r="L166" s="2265"/>
      <c r="M166" s="2265"/>
      <c r="N166" s="2266"/>
      <c r="O166" s="2266"/>
      <c r="P166" s="2265"/>
      <c r="Q166" s="2265"/>
      <c r="S166" s="2266"/>
      <c r="U166" s="2267"/>
      <c r="V166" s="2268"/>
      <c r="W166" s="2268"/>
      <c r="Y166" s="2745"/>
      <c r="AH166" s="2269"/>
      <c r="AI166" s="2269"/>
      <c r="AK166" s="2268"/>
      <c r="AL166" s="2268"/>
      <c r="AM166" s="2270"/>
      <c r="AN166" s="2267"/>
      <c r="AO166" s="2267"/>
      <c r="AP166" s="2267"/>
      <c r="AQ166" s="2267"/>
      <c r="AR166" s="2267"/>
      <c r="AS166" s="2267"/>
      <c r="AT166" s="2267"/>
      <c r="AU166" s="2267"/>
      <c r="AV166" s="2267"/>
      <c r="AW166" s="2267"/>
      <c r="AX166" s="2267"/>
      <c r="AY166" s="2267"/>
      <c r="AZ166" s="2267"/>
      <c r="BA166" s="2271"/>
      <c r="BB166" s="2267"/>
      <c r="BC166" s="2271"/>
      <c r="BD166" s="2267"/>
      <c r="BE166" s="2267"/>
      <c r="BF166" s="2267"/>
      <c r="BG166" s="2267"/>
      <c r="BH166" s="2267"/>
      <c r="BI166" s="2267"/>
      <c r="BJ166" s="2267"/>
      <c r="BK166" s="2267"/>
      <c r="BL166" s="2267"/>
      <c r="BM166" s="2268"/>
      <c r="BN166" s="2267"/>
      <c r="BO166" s="2267"/>
      <c r="BP166" s="2268"/>
      <c r="BQ166" s="2267"/>
      <c r="BR166" s="2267"/>
      <c r="BS166" s="2272"/>
      <c r="BT166" s="2272"/>
      <c r="BU166" s="2272"/>
      <c r="BV166" s="2273"/>
      <c r="BW166" s="2272"/>
      <c r="BX166" s="2274"/>
      <c r="BY166" s="2275"/>
      <c r="BZ166" s="2276"/>
      <c r="CA166" s="2276"/>
      <c r="CB166" s="2276"/>
      <c r="CC166" s="2272"/>
      <c r="CD166" s="2277"/>
      <c r="CE166" s="2277"/>
      <c r="CF166" s="2271"/>
      <c r="CG166" s="2278"/>
      <c r="CH166" s="1391"/>
    </row>
    <row r="167" spans="1:86" s="2264" customFormat="1" ht="20.100000000000001" customHeight="1">
      <c r="A167" s="2263"/>
      <c r="B167" s="2710"/>
      <c r="C167" s="2729"/>
      <c r="D167" s="2279"/>
      <c r="E167" s="2268"/>
      <c r="F167" s="2268"/>
      <c r="G167" s="2271"/>
      <c r="L167" s="2265"/>
      <c r="M167" s="2265"/>
      <c r="N167" s="2266"/>
      <c r="O167" s="2266"/>
      <c r="P167" s="2265"/>
      <c r="Q167" s="2265"/>
      <c r="S167" s="2266"/>
      <c r="U167" s="2267"/>
      <c r="V167" s="2268"/>
      <c r="W167" s="2268"/>
      <c r="Y167" s="2745"/>
      <c r="AH167" s="2269"/>
      <c r="AI167" s="2269"/>
      <c r="AK167" s="2268"/>
      <c r="AL167" s="2268"/>
      <c r="AM167" s="2270"/>
      <c r="AN167" s="2267"/>
      <c r="AO167" s="2267"/>
      <c r="AP167" s="2267"/>
      <c r="AQ167" s="2267"/>
      <c r="AR167" s="2267"/>
      <c r="AS167" s="2267"/>
      <c r="AT167" s="2267"/>
      <c r="AU167" s="2267"/>
      <c r="AV167" s="2267"/>
      <c r="AW167" s="2267"/>
      <c r="AX167" s="2267"/>
      <c r="AY167" s="2267"/>
      <c r="AZ167" s="2267"/>
      <c r="BA167" s="2271"/>
      <c r="BB167" s="2267"/>
      <c r="BC167" s="2271"/>
      <c r="BD167" s="2267"/>
      <c r="BE167" s="2267"/>
      <c r="BF167" s="2267"/>
      <c r="BG167" s="2267"/>
      <c r="BH167" s="2267"/>
      <c r="BI167" s="2267"/>
      <c r="BJ167" s="2267"/>
      <c r="BK167" s="2267"/>
      <c r="BL167" s="2267"/>
      <c r="BM167" s="2268"/>
      <c r="BN167" s="2267"/>
      <c r="BO167" s="2267"/>
      <c r="BP167" s="2268"/>
      <c r="BQ167" s="2267"/>
      <c r="BR167" s="2267"/>
      <c r="BS167" s="2272"/>
      <c r="BT167" s="2272"/>
      <c r="BU167" s="2272"/>
      <c r="BV167" s="2273"/>
      <c r="BW167" s="2272"/>
      <c r="BX167" s="2274"/>
      <c r="BY167" s="2275"/>
      <c r="BZ167" s="2276"/>
      <c r="CA167" s="2276"/>
      <c r="CB167" s="2276"/>
      <c r="CC167" s="2272"/>
      <c r="CD167" s="2277"/>
      <c r="CE167" s="2277"/>
      <c r="CF167" s="2271"/>
      <c r="CG167" s="2278"/>
      <c r="CH167" s="1391"/>
    </row>
    <row r="168" spans="1:86" s="2264" customFormat="1" ht="20.100000000000001" customHeight="1">
      <c r="A168" s="2263"/>
      <c r="B168" s="2710"/>
      <c r="C168" s="2729"/>
      <c r="D168" s="2279"/>
      <c r="E168" s="2268"/>
      <c r="F168" s="2268"/>
      <c r="G168" s="2271"/>
      <c r="L168" s="2265"/>
      <c r="M168" s="2265"/>
      <c r="N168" s="2266"/>
      <c r="O168" s="2266"/>
      <c r="P168" s="2265"/>
      <c r="Q168" s="2265"/>
      <c r="S168" s="2266"/>
      <c r="U168" s="2267"/>
      <c r="V168" s="2268"/>
      <c r="W168" s="2268"/>
      <c r="Y168" s="2745"/>
      <c r="AH168" s="2269"/>
      <c r="AI168" s="2269"/>
      <c r="AK168" s="2268"/>
      <c r="AL168" s="2268"/>
      <c r="AM168" s="2270"/>
      <c r="AN168" s="2267"/>
      <c r="AO168" s="2267"/>
      <c r="AP168" s="2267"/>
      <c r="AQ168" s="2267"/>
      <c r="AR168" s="2267"/>
      <c r="AS168" s="2267"/>
      <c r="AT168" s="2267"/>
      <c r="AU168" s="2267"/>
      <c r="AV168" s="2267"/>
      <c r="AW168" s="2267"/>
      <c r="AX168" s="2267"/>
      <c r="AY168" s="2267"/>
      <c r="AZ168" s="2267"/>
      <c r="BA168" s="2271"/>
      <c r="BB168" s="2267"/>
      <c r="BC168" s="2271"/>
      <c r="BD168" s="2267"/>
      <c r="BE168" s="2267"/>
      <c r="BF168" s="2267"/>
      <c r="BG168" s="2267"/>
      <c r="BH168" s="2267"/>
      <c r="BI168" s="2267"/>
      <c r="BJ168" s="2267"/>
      <c r="BK168" s="2267"/>
      <c r="BL168" s="2267"/>
      <c r="BM168" s="2268"/>
      <c r="BN168" s="2267"/>
      <c r="BO168" s="2267"/>
      <c r="BP168" s="2268"/>
      <c r="BQ168" s="2267"/>
      <c r="BR168" s="2267"/>
      <c r="BS168" s="2272"/>
      <c r="BT168" s="2272"/>
      <c r="BU168" s="2272"/>
      <c r="BV168" s="2273"/>
      <c r="BW168" s="2272"/>
      <c r="BX168" s="2274"/>
      <c r="BY168" s="2275"/>
      <c r="BZ168" s="2276"/>
      <c r="CA168" s="2276"/>
      <c r="CB168" s="2276"/>
      <c r="CC168" s="2272"/>
      <c r="CD168" s="2277"/>
      <c r="CE168" s="2277"/>
      <c r="CF168" s="2271"/>
      <c r="CG168" s="2278"/>
      <c r="CH168" s="1391"/>
    </row>
    <row r="169" spans="1:86" s="2264" customFormat="1" ht="20.100000000000001" customHeight="1">
      <c r="A169" s="2263"/>
      <c r="B169" s="2710"/>
      <c r="C169" s="2729"/>
      <c r="D169" s="2279"/>
      <c r="E169" s="2268"/>
      <c r="F169" s="2268"/>
      <c r="G169" s="2271"/>
      <c r="L169" s="2265"/>
      <c r="M169" s="2265"/>
      <c r="N169" s="2266"/>
      <c r="O169" s="2266"/>
      <c r="P169" s="2265"/>
      <c r="Q169" s="2265"/>
      <c r="S169" s="2266"/>
      <c r="U169" s="2267"/>
      <c r="V169" s="2268"/>
      <c r="W169" s="2268"/>
      <c r="Y169" s="2745"/>
      <c r="AH169" s="2269"/>
      <c r="AI169" s="2269"/>
      <c r="AK169" s="2268"/>
      <c r="AL169" s="2268"/>
      <c r="AM169" s="2270"/>
      <c r="AN169" s="2267"/>
      <c r="AO169" s="2267"/>
      <c r="AP169" s="2267"/>
      <c r="AQ169" s="2267"/>
      <c r="AR169" s="2267"/>
      <c r="AS169" s="2267"/>
      <c r="AT169" s="2267"/>
      <c r="AU169" s="2267"/>
      <c r="AV169" s="2267"/>
      <c r="AW169" s="2267"/>
      <c r="AX169" s="2267"/>
      <c r="AY169" s="2267"/>
      <c r="AZ169" s="2267"/>
      <c r="BA169" s="2271"/>
      <c r="BB169" s="2267"/>
      <c r="BC169" s="2271"/>
      <c r="BD169" s="2267"/>
      <c r="BE169" s="2267"/>
      <c r="BF169" s="2267"/>
      <c r="BG169" s="2267"/>
      <c r="BH169" s="2267"/>
      <c r="BI169" s="2267"/>
      <c r="BJ169" s="2267"/>
      <c r="BK169" s="2267"/>
      <c r="BL169" s="2267"/>
      <c r="BM169" s="2268"/>
      <c r="BN169" s="2267"/>
      <c r="BO169" s="2267"/>
      <c r="BP169" s="2268"/>
      <c r="BQ169" s="2267"/>
      <c r="BR169" s="2267"/>
      <c r="BS169" s="2272"/>
      <c r="BT169" s="2272"/>
      <c r="BU169" s="2272"/>
      <c r="BV169" s="2273"/>
      <c r="BW169" s="2272"/>
      <c r="BX169" s="2274"/>
      <c r="BY169" s="2275"/>
      <c r="BZ169" s="2276"/>
      <c r="CA169" s="2276"/>
      <c r="CB169" s="2276"/>
      <c r="CC169" s="2272"/>
      <c r="CD169" s="2277"/>
      <c r="CE169" s="2277"/>
      <c r="CF169" s="2271"/>
      <c r="CG169" s="2278"/>
      <c r="CH169" s="1391"/>
    </row>
    <row r="170" spans="1:86" s="2264" customFormat="1" ht="20.100000000000001" customHeight="1">
      <c r="A170" s="2263"/>
      <c r="B170" s="2710"/>
      <c r="C170" s="2729"/>
      <c r="D170" s="2279"/>
      <c r="E170" s="2268"/>
      <c r="F170" s="2268"/>
      <c r="G170" s="2271"/>
      <c r="L170" s="2265"/>
      <c r="M170" s="2265"/>
      <c r="N170" s="2266"/>
      <c r="O170" s="2266"/>
      <c r="P170" s="2265"/>
      <c r="Q170" s="2265"/>
      <c r="S170" s="2266"/>
      <c r="U170" s="2267"/>
      <c r="V170" s="2268"/>
      <c r="W170" s="2268"/>
      <c r="Y170" s="2745"/>
      <c r="AH170" s="2269"/>
      <c r="AI170" s="2269"/>
      <c r="AK170" s="2268"/>
      <c r="AL170" s="2268"/>
      <c r="AM170" s="2270"/>
      <c r="AN170" s="2267"/>
      <c r="AO170" s="2267"/>
      <c r="AP170" s="2267"/>
      <c r="AQ170" s="2267"/>
      <c r="AR170" s="2267"/>
      <c r="AS170" s="2267"/>
      <c r="AT170" s="2267"/>
      <c r="AU170" s="2267"/>
      <c r="AV170" s="2267"/>
      <c r="AW170" s="2267"/>
      <c r="AX170" s="2267"/>
      <c r="AY170" s="2267"/>
      <c r="AZ170" s="2267"/>
      <c r="BA170" s="2271"/>
      <c r="BB170" s="2267"/>
      <c r="BC170" s="2271"/>
      <c r="BD170" s="2267"/>
      <c r="BE170" s="2267"/>
      <c r="BF170" s="2267"/>
      <c r="BG170" s="2267"/>
      <c r="BH170" s="2267"/>
      <c r="BI170" s="2267"/>
      <c r="BJ170" s="2267"/>
      <c r="BK170" s="2267"/>
      <c r="BL170" s="2267"/>
      <c r="BM170" s="2268"/>
      <c r="BN170" s="2267"/>
      <c r="BO170" s="2267"/>
      <c r="BP170" s="2268"/>
      <c r="BQ170" s="2267"/>
      <c r="BR170" s="2267"/>
      <c r="BS170" s="2272"/>
      <c r="BT170" s="2272"/>
      <c r="BU170" s="2272"/>
      <c r="BV170" s="2273"/>
      <c r="BW170" s="2272"/>
      <c r="BX170" s="2274"/>
      <c r="BY170" s="2275"/>
      <c r="BZ170" s="2276"/>
      <c r="CA170" s="2276"/>
      <c r="CB170" s="2276"/>
      <c r="CC170" s="2272"/>
      <c r="CD170" s="2277"/>
      <c r="CE170" s="2277"/>
      <c r="CF170" s="2271"/>
      <c r="CG170" s="2278"/>
      <c r="CH170" s="1391"/>
    </row>
    <row r="171" spans="1:86" s="2264" customFormat="1" ht="20.100000000000001" customHeight="1">
      <c r="A171" s="2263"/>
      <c r="B171" s="2710"/>
      <c r="C171" s="2729"/>
      <c r="D171" s="2279"/>
      <c r="E171" s="2268"/>
      <c r="F171" s="2268"/>
      <c r="G171" s="2271"/>
      <c r="L171" s="2265"/>
      <c r="M171" s="2265"/>
      <c r="N171" s="2266"/>
      <c r="O171" s="2266"/>
      <c r="P171" s="2265"/>
      <c r="Q171" s="2265"/>
      <c r="S171" s="2266"/>
      <c r="U171" s="2267"/>
      <c r="V171" s="2268"/>
      <c r="W171" s="2268"/>
      <c r="Y171" s="2745"/>
      <c r="AH171" s="2269"/>
      <c r="AI171" s="2269"/>
      <c r="AK171" s="2268"/>
      <c r="AL171" s="2268"/>
      <c r="AM171" s="2270"/>
      <c r="AN171" s="2267"/>
      <c r="AO171" s="2267"/>
      <c r="AP171" s="2267"/>
      <c r="AQ171" s="2267"/>
      <c r="AR171" s="2267"/>
      <c r="AS171" s="2267"/>
      <c r="AT171" s="2267"/>
      <c r="AU171" s="2267"/>
      <c r="AV171" s="2267"/>
      <c r="AW171" s="2267"/>
      <c r="AX171" s="2267"/>
      <c r="AY171" s="2267"/>
      <c r="AZ171" s="2267"/>
      <c r="BA171" s="2271"/>
      <c r="BB171" s="2267"/>
      <c r="BC171" s="2271"/>
      <c r="BD171" s="2267"/>
      <c r="BE171" s="2267"/>
      <c r="BF171" s="2267"/>
      <c r="BG171" s="2267"/>
      <c r="BH171" s="2267"/>
      <c r="BI171" s="2267"/>
      <c r="BJ171" s="2267"/>
      <c r="BK171" s="2267"/>
      <c r="BL171" s="2267"/>
      <c r="BM171" s="2268"/>
      <c r="BN171" s="2267"/>
      <c r="BO171" s="2267"/>
      <c r="BP171" s="2268"/>
      <c r="BQ171" s="2267"/>
      <c r="BR171" s="2267"/>
      <c r="BS171" s="2272"/>
      <c r="BT171" s="2272"/>
      <c r="BU171" s="2272"/>
      <c r="BV171" s="2273"/>
      <c r="BW171" s="2272"/>
      <c r="BX171" s="2274"/>
      <c r="BY171" s="2275"/>
      <c r="BZ171" s="2276"/>
      <c r="CA171" s="2276"/>
      <c r="CB171" s="2276"/>
      <c r="CC171" s="2272"/>
      <c r="CD171" s="2277"/>
      <c r="CE171" s="2277"/>
      <c r="CF171" s="2271"/>
      <c r="CG171" s="2278"/>
      <c r="CH171" s="1391"/>
    </row>
    <row r="172" spans="1:86" s="2264" customFormat="1" ht="20.100000000000001" customHeight="1">
      <c r="A172" s="2263"/>
      <c r="B172" s="2710"/>
      <c r="C172" s="2729"/>
      <c r="D172" s="2279"/>
      <c r="E172" s="2268"/>
      <c r="F172" s="2268"/>
      <c r="G172" s="2271"/>
      <c r="K172" s="1769" t="s">
        <v>2</v>
      </c>
      <c r="M172" s="2265"/>
      <c r="N172" s="2265"/>
      <c r="O172" s="2265"/>
      <c r="P172" s="2266"/>
      <c r="Q172" s="2265"/>
      <c r="S172" s="2266"/>
      <c r="U172" s="2267"/>
      <c r="V172" s="2268"/>
      <c r="W172" s="2268"/>
      <c r="Y172" s="2745"/>
      <c r="AH172" s="2269"/>
      <c r="AI172" s="2269"/>
      <c r="AK172" s="2268"/>
      <c r="AL172" s="2268"/>
      <c r="AM172" s="2270"/>
      <c r="AN172" s="2267"/>
      <c r="AO172" s="2267"/>
      <c r="AP172" s="2267"/>
      <c r="AQ172" s="2267"/>
      <c r="AR172" s="2267"/>
      <c r="AS172" s="2267"/>
      <c r="AT172" s="2267"/>
      <c r="AU172" s="2267"/>
      <c r="AV172" s="2267"/>
      <c r="AW172" s="2267"/>
      <c r="AX172" s="2267"/>
      <c r="AY172" s="2267"/>
      <c r="AZ172" s="2267"/>
      <c r="BA172" s="2271"/>
      <c r="BB172" s="2267"/>
      <c r="BC172" s="2271"/>
      <c r="BD172" s="2267"/>
      <c r="BE172" s="2267"/>
      <c r="BF172" s="2267"/>
      <c r="BG172" s="2267"/>
      <c r="BH172" s="2267"/>
      <c r="BI172" s="2267"/>
      <c r="BJ172" s="2267"/>
      <c r="BK172" s="2267"/>
      <c r="BL172" s="2267"/>
      <c r="BM172" s="2268"/>
      <c r="BN172" s="2267"/>
      <c r="BO172" s="2267"/>
      <c r="BP172" s="2268"/>
      <c r="BQ172" s="2267"/>
      <c r="BR172" s="2267"/>
      <c r="BS172" s="2272"/>
      <c r="BT172" s="2272"/>
      <c r="BU172" s="2272"/>
      <c r="BV172" s="2273"/>
      <c r="BW172" s="2272"/>
      <c r="BX172" s="2274"/>
      <c r="BY172" s="2275"/>
      <c r="BZ172" s="2276"/>
      <c r="CA172" s="2276"/>
      <c r="CB172" s="2276"/>
      <c r="CC172" s="2272"/>
      <c r="CD172" s="2277"/>
      <c r="CE172" s="2277"/>
      <c r="CF172" s="2271"/>
      <c r="CG172" s="2278"/>
      <c r="CH172" s="1391"/>
    </row>
    <row r="173" spans="1:86" s="2264" customFormat="1" ht="27" customHeight="1">
      <c r="A173" s="2263"/>
      <c r="B173" s="2710"/>
      <c r="C173" s="2729"/>
      <c r="D173" s="2279"/>
      <c r="E173" s="2268"/>
      <c r="F173" s="2268"/>
      <c r="G173" s="2271"/>
      <c r="J173" s="1769" t="s">
        <v>7883</v>
      </c>
      <c r="K173" s="3525">
        <f>I131-K178</f>
        <v>6</v>
      </c>
      <c r="M173" s="2267"/>
      <c r="N173" s="2265"/>
      <c r="O173" s="2265"/>
      <c r="P173" s="2266"/>
      <c r="Q173" s="2265"/>
      <c r="S173" s="2266"/>
      <c r="U173" s="2267"/>
      <c r="V173" s="2268"/>
      <c r="W173" s="2268"/>
      <c r="Y173" s="2745"/>
      <c r="AH173" s="2269"/>
      <c r="AI173" s="2269"/>
      <c r="AK173" s="2268"/>
      <c r="AL173" s="2268"/>
      <c r="AM173" s="2270"/>
      <c r="AN173" s="2267"/>
      <c r="AO173" s="2267"/>
      <c r="AP173" s="2267"/>
      <c r="AQ173" s="2267"/>
      <c r="AR173" s="2267"/>
      <c r="AS173" s="2267"/>
      <c r="AT173" s="2267"/>
      <c r="AU173" s="2267"/>
      <c r="AV173" s="2267"/>
      <c r="AW173" s="2267"/>
      <c r="AX173" s="2267"/>
      <c r="AY173" s="2267"/>
      <c r="AZ173" s="2267"/>
      <c r="BA173" s="2271"/>
      <c r="BB173" s="2267"/>
      <c r="BC173" s="2271"/>
      <c r="BD173" s="2267"/>
      <c r="BE173" s="2267"/>
      <c r="BF173" s="2267"/>
      <c r="BG173" s="2267"/>
      <c r="BH173" s="2267"/>
      <c r="BI173" s="2267"/>
      <c r="BJ173" s="2267"/>
      <c r="BK173" s="2267"/>
      <c r="BL173" s="2267"/>
      <c r="BM173" s="2268"/>
      <c r="BN173" s="2267"/>
      <c r="BO173" s="2267"/>
      <c r="BP173" s="2268"/>
      <c r="BQ173" s="2267"/>
      <c r="BR173" s="2267"/>
      <c r="BS173" s="2272"/>
      <c r="BT173" s="2272"/>
      <c r="BU173" s="2272"/>
      <c r="BV173" s="2273"/>
      <c r="BW173" s="2272"/>
      <c r="BX173" s="2274"/>
      <c r="BY173" s="2275"/>
      <c r="BZ173" s="2276"/>
      <c r="CA173" s="2276"/>
      <c r="CB173" s="2276"/>
      <c r="CC173" s="2272"/>
      <c r="CD173" s="2277"/>
      <c r="CE173" s="2277"/>
      <c r="CF173" s="2271"/>
      <c r="CG173" s="2278"/>
      <c r="CH173" s="1391"/>
    </row>
    <row r="174" spans="1:86" s="2264" customFormat="1" ht="20.100000000000001" customHeight="1">
      <c r="A174" s="2263"/>
      <c r="B174" s="2710"/>
      <c r="C174" s="2729"/>
      <c r="D174" s="2279"/>
      <c r="E174" s="2268"/>
      <c r="F174" s="2268"/>
      <c r="G174" s="2271"/>
      <c r="J174" s="3526" t="s">
        <v>7884</v>
      </c>
      <c r="K174" s="1769">
        <f>H127</f>
        <v>5</v>
      </c>
      <c r="M174" s="2267"/>
      <c r="N174" s="2265"/>
      <c r="O174" s="2265"/>
      <c r="P174" s="2266"/>
      <c r="Q174" s="2265"/>
      <c r="S174" s="2266"/>
      <c r="U174" s="2267"/>
      <c r="V174" s="2268"/>
      <c r="W174" s="2268"/>
      <c r="Y174" s="2745"/>
      <c r="AH174" s="2269"/>
      <c r="AI174" s="2269"/>
      <c r="AK174" s="2268"/>
      <c r="AL174" s="2268"/>
      <c r="AM174" s="2270"/>
      <c r="AN174" s="2267"/>
      <c r="AO174" s="2267"/>
      <c r="AP174" s="2267"/>
      <c r="AQ174" s="2267"/>
      <c r="AR174" s="2267"/>
      <c r="AS174" s="2267"/>
      <c r="AT174" s="2267"/>
      <c r="AU174" s="2267"/>
      <c r="AV174" s="2267"/>
      <c r="AW174" s="2267"/>
      <c r="AX174" s="2267"/>
      <c r="AY174" s="2267"/>
      <c r="AZ174" s="2267"/>
      <c r="BA174" s="2271"/>
      <c r="BB174" s="2267"/>
      <c r="BC174" s="2271"/>
      <c r="BD174" s="2267"/>
      <c r="BE174" s="2267"/>
      <c r="BF174" s="2267"/>
      <c r="BG174" s="2267"/>
      <c r="BH174" s="2267"/>
      <c r="BI174" s="2267"/>
      <c r="BJ174" s="2267"/>
      <c r="BK174" s="2267"/>
      <c r="BL174" s="2267"/>
      <c r="BM174" s="2268"/>
      <c r="BN174" s="2267"/>
      <c r="BO174" s="2267"/>
      <c r="BP174" s="2268"/>
      <c r="BQ174" s="2267"/>
      <c r="BR174" s="2267"/>
      <c r="BS174" s="2272"/>
      <c r="BT174" s="2272"/>
      <c r="BU174" s="2272"/>
      <c r="BV174" s="2273"/>
      <c r="BW174" s="2272"/>
      <c r="BX174" s="2274"/>
      <c r="BY174" s="2275"/>
      <c r="BZ174" s="2276"/>
      <c r="CA174" s="2276"/>
      <c r="CB174" s="2276"/>
      <c r="CC174" s="2272"/>
      <c r="CD174" s="2277"/>
      <c r="CE174" s="2277"/>
      <c r="CF174" s="2271"/>
      <c r="CG174" s="2278"/>
      <c r="CH174" s="1391"/>
    </row>
    <row r="175" spans="1:86" s="2264" customFormat="1" ht="20.100000000000001" customHeight="1">
      <c r="A175" s="2263"/>
      <c r="B175" s="2710"/>
      <c r="C175" s="2729"/>
      <c r="D175" s="2279"/>
      <c r="E175" s="2268"/>
      <c r="F175" s="2268"/>
      <c r="G175" s="2271"/>
      <c r="J175" s="1769" t="s">
        <v>7885</v>
      </c>
      <c r="K175" s="1769">
        <f>H128</f>
        <v>2</v>
      </c>
      <c r="M175" s="2267"/>
      <c r="N175" s="2265"/>
      <c r="O175" s="2265"/>
      <c r="P175" s="2266"/>
      <c r="Q175" s="2265"/>
      <c r="S175" s="2266"/>
      <c r="U175" s="2267"/>
      <c r="V175" s="2268"/>
      <c r="W175" s="2268"/>
      <c r="Y175" s="2745"/>
      <c r="AH175" s="2269"/>
      <c r="AI175" s="2269"/>
      <c r="AK175" s="2268"/>
      <c r="AL175" s="2268"/>
      <c r="AM175" s="2270"/>
      <c r="AN175" s="2267"/>
      <c r="AO175" s="2267"/>
      <c r="AP175" s="2267"/>
      <c r="AQ175" s="2267"/>
      <c r="AR175" s="2267"/>
      <c r="AS175" s="2267"/>
      <c r="AT175" s="2267"/>
      <c r="AU175" s="2267"/>
      <c r="AV175" s="2267"/>
      <c r="AW175" s="2267"/>
      <c r="AX175" s="2267"/>
      <c r="AY175" s="2267"/>
      <c r="AZ175" s="2267"/>
      <c r="BA175" s="2271"/>
      <c r="BB175" s="2267"/>
      <c r="BC175" s="2271"/>
      <c r="BD175" s="2267"/>
      <c r="BE175" s="2267"/>
      <c r="BF175" s="2267"/>
      <c r="BG175" s="2267"/>
      <c r="BH175" s="2267"/>
      <c r="BI175" s="2267"/>
      <c r="BJ175" s="2267"/>
      <c r="BK175" s="2267"/>
      <c r="BL175" s="2267"/>
      <c r="BM175" s="2268"/>
      <c r="BN175" s="2267"/>
      <c r="BO175" s="2267"/>
      <c r="BP175" s="2268"/>
      <c r="BQ175" s="2267"/>
      <c r="BR175" s="2267"/>
      <c r="BS175" s="2272"/>
      <c r="BT175" s="2272"/>
      <c r="BU175" s="2272"/>
      <c r="BV175" s="2273"/>
      <c r="BW175" s="2272"/>
      <c r="BX175" s="2274"/>
      <c r="BY175" s="2275"/>
      <c r="BZ175" s="2276"/>
      <c r="CA175" s="2276"/>
      <c r="CB175" s="2276"/>
      <c r="CC175" s="2272"/>
      <c r="CD175" s="2277"/>
      <c r="CE175" s="2277"/>
      <c r="CF175" s="2271"/>
      <c r="CG175" s="2278"/>
      <c r="CH175" s="1391"/>
    </row>
    <row r="176" spans="1:86" s="1808" customFormat="1" ht="20.100000000000001" customHeight="1">
      <c r="A176" s="1804"/>
      <c r="B176" s="2708"/>
      <c r="C176" s="2728"/>
      <c r="D176" s="1805"/>
      <c r="E176" s="1806"/>
      <c r="F176" s="1806"/>
      <c r="G176" s="1807"/>
      <c r="J176" s="1386" t="s">
        <v>7886</v>
      </c>
      <c r="K176" s="1386">
        <f>H129</f>
        <v>2</v>
      </c>
      <c r="M176" s="1811"/>
      <c r="N176" s="1809"/>
      <c r="O176" s="1809"/>
      <c r="P176" s="1810"/>
      <c r="Q176" s="1809"/>
      <c r="S176" s="1810"/>
      <c r="U176" s="1811"/>
      <c r="V176" s="1806"/>
      <c r="W176" s="1806"/>
      <c r="Y176" s="2741" t="s">
        <v>5417</v>
      </c>
      <c r="AH176" s="1812"/>
      <c r="AI176" s="1812"/>
      <c r="AK176" s="1806"/>
      <c r="AL176" s="1806"/>
      <c r="AM176" s="1813"/>
      <c r="AN176" s="1811"/>
      <c r="AO176" s="1811"/>
      <c r="AP176" s="1811"/>
      <c r="AQ176" s="1811"/>
      <c r="AR176" s="1811"/>
      <c r="AS176" s="1811"/>
      <c r="AT176" s="1811"/>
      <c r="AU176" s="1811"/>
      <c r="AV176" s="1811"/>
      <c r="AW176" s="1811"/>
      <c r="AX176" s="1811"/>
      <c r="AY176" s="1811"/>
      <c r="AZ176" s="1811"/>
      <c r="BA176" s="1807"/>
      <c r="BB176" s="1811"/>
      <c r="BC176" s="1807"/>
      <c r="BD176" s="1811"/>
      <c r="BE176" s="1811"/>
      <c r="BF176" s="1811"/>
      <c r="BG176" s="1811"/>
      <c r="BH176" s="1811"/>
      <c r="BI176" s="1811"/>
      <c r="BJ176" s="1811"/>
      <c r="BK176" s="1811"/>
      <c r="BL176" s="1811"/>
      <c r="BM176" s="1806"/>
      <c r="BN176" s="1811"/>
      <c r="BO176" s="1811"/>
      <c r="BP176" s="1806"/>
      <c r="BQ176" s="1811"/>
      <c r="BR176" s="1811"/>
      <c r="BS176" s="1814"/>
      <c r="BT176" s="1814"/>
      <c r="BU176" s="1814"/>
      <c r="BV176" s="1815"/>
      <c r="BW176" s="1814"/>
      <c r="BX176" s="1816"/>
      <c r="BY176" s="1817"/>
      <c r="BZ176" s="1818"/>
      <c r="CA176" s="1818"/>
      <c r="CB176" s="1818"/>
      <c r="CC176" s="1814"/>
      <c r="CD176" s="1819"/>
      <c r="CE176" s="1819"/>
      <c r="CF176" s="1807"/>
      <c r="CG176" s="1821"/>
      <c r="CH176" s="1822"/>
    </row>
    <row r="177" spans="1:86" s="1808" customFormat="1" ht="20.100000000000001" customHeight="1">
      <c r="A177" s="1804"/>
      <c r="B177" s="2708"/>
      <c r="C177" s="2728"/>
      <c r="D177" s="1805"/>
      <c r="E177" s="1806"/>
      <c r="F177" s="1806"/>
      <c r="G177" s="1807"/>
      <c r="J177" s="1386" t="s">
        <v>7887</v>
      </c>
      <c r="K177" s="1386">
        <f>H130</f>
        <v>1</v>
      </c>
      <c r="M177" s="1811"/>
      <c r="N177" s="1809"/>
      <c r="O177" s="1809"/>
      <c r="P177" s="1810"/>
      <c r="Q177" s="1809"/>
      <c r="S177" s="1810"/>
      <c r="U177" s="1811"/>
      <c r="V177" s="1806"/>
      <c r="W177" s="1806"/>
      <c r="Y177" s="2741" t="s">
        <v>5417</v>
      </c>
      <c r="AH177" s="1812"/>
      <c r="AI177" s="1812"/>
      <c r="AK177" s="1806"/>
      <c r="AL177" s="1806"/>
      <c r="AM177" s="1813"/>
      <c r="AN177" s="1811"/>
      <c r="AO177" s="1811"/>
      <c r="AP177" s="1811"/>
      <c r="AQ177" s="1811"/>
      <c r="AR177" s="1811"/>
      <c r="AS177" s="1811"/>
      <c r="AT177" s="1811"/>
      <c r="AU177" s="1811"/>
      <c r="AV177" s="1811"/>
      <c r="AW177" s="1811"/>
      <c r="AX177" s="1811"/>
      <c r="AY177" s="1811"/>
      <c r="AZ177" s="1811"/>
      <c r="BA177" s="1807"/>
      <c r="BB177" s="1811"/>
      <c r="BC177" s="1807"/>
      <c r="BD177" s="1811"/>
      <c r="BE177" s="1811"/>
      <c r="BF177" s="1811"/>
      <c r="BG177" s="1811"/>
      <c r="BH177" s="1811"/>
      <c r="BI177" s="1811"/>
      <c r="BJ177" s="1811"/>
      <c r="BK177" s="1811"/>
      <c r="BL177" s="1811"/>
      <c r="BM177" s="1806"/>
      <c r="BN177" s="1811"/>
      <c r="BO177" s="1811"/>
      <c r="BP177" s="1806"/>
      <c r="BQ177" s="1811"/>
      <c r="BR177" s="1811"/>
      <c r="BS177" s="1814"/>
      <c r="BT177" s="1814"/>
      <c r="BU177" s="1814"/>
      <c r="BV177" s="1815"/>
      <c r="BW177" s="1814"/>
      <c r="BX177" s="1816"/>
      <c r="BY177" s="1817"/>
      <c r="BZ177" s="1818"/>
      <c r="CA177" s="1818"/>
      <c r="CB177" s="1818"/>
      <c r="CC177" s="1814"/>
      <c r="CD177" s="1819"/>
      <c r="CE177" s="1819"/>
      <c r="CF177" s="1807"/>
      <c r="CG177" s="1821"/>
      <c r="CH177" s="1822"/>
    </row>
    <row r="178" spans="1:86" s="1808" customFormat="1" ht="20.100000000000001" customHeight="1">
      <c r="A178" s="1804"/>
      <c r="B178" s="2708"/>
      <c r="C178" s="2728"/>
      <c r="D178" s="1805"/>
      <c r="E178" s="1806"/>
      <c r="F178" s="1806"/>
      <c r="G178" s="1807"/>
      <c r="J178" s="1386" t="s">
        <v>7882</v>
      </c>
      <c r="K178" s="1386">
        <f>SUM(K174:K177)</f>
        <v>10</v>
      </c>
      <c r="M178" s="1811"/>
      <c r="N178" s="1809"/>
      <c r="O178" s="1809"/>
      <c r="P178" s="1810"/>
      <c r="Q178" s="1809"/>
      <c r="S178" s="1810"/>
      <c r="U178" s="1811"/>
      <c r="V178" s="1806"/>
      <c r="W178" s="1806"/>
      <c r="Y178" s="2741" t="s">
        <v>5417</v>
      </c>
      <c r="AH178" s="1812"/>
      <c r="AI178" s="1812"/>
      <c r="AK178" s="1806"/>
      <c r="AL178" s="1806"/>
      <c r="AM178" s="1813"/>
      <c r="AN178" s="1811"/>
      <c r="AO178" s="1811"/>
      <c r="AP178" s="1811"/>
      <c r="AQ178" s="1811"/>
      <c r="AR178" s="1811"/>
      <c r="AS178" s="1811"/>
      <c r="AT178" s="1811"/>
      <c r="AU178" s="1811"/>
      <c r="AV178" s="1811"/>
      <c r="AW178" s="1811"/>
      <c r="AX178" s="1811"/>
      <c r="AY178" s="1811"/>
      <c r="AZ178" s="1811"/>
      <c r="BA178" s="1807"/>
      <c r="BB178" s="1811"/>
      <c r="BC178" s="1807"/>
      <c r="BD178" s="1811"/>
      <c r="BE178" s="1811"/>
      <c r="BF178" s="1811"/>
      <c r="BG178" s="1811"/>
      <c r="BH178" s="1811"/>
      <c r="BI178" s="1811"/>
      <c r="BJ178" s="1811"/>
      <c r="BK178" s="1811"/>
      <c r="BL178" s="1811"/>
      <c r="BM178" s="1806"/>
      <c r="BN178" s="1811"/>
      <c r="BO178" s="1811"/>
      <c r="BP178" s="1806"/>
      <c r="BQ178" s="1811"/>
      <c r="BR178" s="1811"/>
      <c r="BS178" s="1814"/>
      <c r="BT178" s="1814"/>
      <c r="BU178" s="1814"/>
      <c r="BV178" s="1815"/>
      <c r="BW178" s="1814"/>
      <c r="BX178" s="1816"/>
      <c r="BY178" s="1817"/>
      <c r="BZ178" s="1818"/>
      <c r="CA178" s="1818"/>
      <c r="CB178" s="1818"/>
      <c r="CC178" s="1814"/>
      <c r="CD178" s="1819"/>
      <c r="CE178" s="1819"/>
      <c r="CF178" s="1807"/>
      <c r="CG178" s="1821"/>
      <c r="CH178" s="1822"/>
    </row>
    <row r="179" spans="1:86" s="1808" customFormat="1" ht="20.100000000000001" customHeight="1">
      <c r="A179" s="1804"/>
      <c r="B179" s="2708"/>
      <c r="C179" s="2728"/>
      <c r="D179" s="1805"/>
      <c r="E179" s="1806"/>
      <c r="F179" s="1806"/>
      <c r="G179" s="1807"/>
      <c r="M179" s="1809" t="s">
        <v>7888</v>
      </c>
      <c r="N179" s="1809" t="s">
        <v>7879</v>
      </c>
      <c r="O179" s="1809" t="s">
        <v>7889</v>
      </c>
      <c r="P179" s="1810" t="s">
        <v>7878</v>
      </c>
      <c r="Q179" s="1809"/>
      <c r="S179" s="1810"/>
      <c r="U179" s="1811"/>
      <c r="V179" s="1806"/>
      <c r="W179" s="1806"/>
      <c r="Y179" s="2741" t="s">
        <v>5417</v>
      </c>
      <c r="AH179" s="1812"/>
      <c r="AI179" s="1812"/>
      <c r="AK179" s="1806"/>
      <c r="AL179" s="1806"/>
      <c r="AM179" s="1813"/>
      <c r="AN179" s="1811"/>
      <c r="AO179" s="1811"/>
      <c r="AP179" s="1811"/>
      <c r="AQ179" s="1811"/>
      <c r="AR179" s="1811"/>
      <c r="AS179" s="1811"/>
      <c r="AT179" s="1811"/>
      <c r="AU179" s="1811"/>
      <c r="AV179" s="1811"/>
      <c r="AW179" s="1811"/>
      <c r="AX179" s="1811"/>
      <c r="AY179" s="1811"/>
      <c r="AZ179" s="1811"/>
      <c r="BA179" s="1807"/>
      <c r="BB179" s="1811"/>
      <c r="BC179" s="1807"/>
      <c r="BD179" s="1811"/>
      <c r="BE179" s="1811"/>
      <c r="BF179" s="1811"/>
      <c r="BG179" s="1811"/>
      <c r="BH179" s="1811"/>
      <c r="BI179" s="1811"/>
      <c r="BJ179" s="1811"/>
      <c r="BK179" s="1811"/>
      <c r="BL179" s="1811"/>
      <c r="BM179" s="1806"/>
      <c r="BN179" s="1811"/>
      <c r="BO179" s="1811"/>
      <c r="BP179" s="1806"/>
      <c r="BQ179" s="1811"/>
      <c r="BR179" s="1811"/>
      <c r="BS179" s="1814"/>
      <c r="BT179" s="1814"/>
      <c r="BU179" s="1814"/>
      <c r="BV179" s="1815"/>
      <c r="BW179" s="1814"/>
      <c r="BX179" s="1816"/>
      <c r="BY179" s="1817"/>
      <c r="BZ179" s="1818"/>
      <c r="CA179" s="1818"/>
      <c r="CB179" s="1818"/>
      <c r="CC179" s="1814"/>
      <c r="CD179" s="1819"/>
      <c r="CE179" s="1819"/>
      <c r="CF179" s="1807"/>
      <c r="CG179" s="1821"/>
      <c r="CH179" s="1822"/>
    </row>
    <row r="180" spans="1:86" s="1808" customFormat="1" ht="20.100000000000001" customHeight="1">
      <c r="A180" s="1804"/>
      <c r="B180" s="2708"/>
      <c r="C180" s="2728"/>
      <c r="D180" s="1805"/>
      <c r="E180" s="1806"/>
      <c r="F180" s="1806"/>
      <c r="G180" s="1807"/>
      <c r="K180" s="1386" t="s">
        <v>1</v>
      </c>
      <c r="M180" s="2309" t="s">
        <v>7879</v>
      </c>
      <c r="N180" s="1808">
        <f>N131</f>
        <v>110</v>
      </c>
      <c r="O180" s="1811"/>
      <c r="P180" s="1811">
        <f>SUM(P181:P182)</f>
        <v>62</v>
      </c>
      <c r="Q180" s="1809"/>
      <c r="S180" s="1810"/>
      <c r="U180" s="1811"/>
      <c r="V180" s="1806"/>
      <c r="W180" s="1806"/>
      <c r="Y180" s="2741" t="s">
        <v>5417</v>
      </c>
      <c r="AH180" s="1812"/>
      <c r="AI180" s="1812"/>
      <c r="AK180" s="1806"/>
      <c r="AL180" s="1806"/>
      <c r="AM180" s="1813"/>
      <c r="AN180" s="1811"/>
      <c r="AO180" s="1811"/>
      <c r="AP180" s="1811"/>
      <c r="AQ180" s="1811"/>
      <c r="AR180" s="1811"/>
      <c r="AS180" s="1811"/>
      <c r="AT180" s="1811"/>
      <c r="AU180" s="1811"/>
      <c r="AV180" s="1811"/>
      <c r="AW180" s="1811"/>
      <c r="AX180" s="1811"/>
      <c r="AY180" s="1811"/>
      <c r="AZ180" s="1811"/>
      <c r="BA180" s="1807"/>
      <c r="BB180" s="1811"/>
      <c r="BC180" s="1807"/>
      <c r="BD180" s="1811"/>
      <c r="BE180" s="1811"/>
      <c r="BF180" s="1811"/>
      <c r="BG180" s="1811"/>
      <c r="BH180" s="1811"/>
      <c r="BI180" s="1811"/>
      <c r="BJ180" s="1811"/>
      <c r="BK180" s="1811"/>
      <c r="BL180" s="1811"/>
      <c r="BM180" s="1806"/>
      <c r="BN180" s="1811"/>
      <c r="BO180" s="1811"/>
      <c r="BP180" s="1806"/>
      <c r="BQ180" s="1811"/>
      <c r="BR180" s="1811"/>
      <c r="BS180" s="1814"/>
      <c r="BT180" s="1814"/>
      <c r="BU180" s="1814"/>
      <c r="BV180" s="1815"/>
      <c r="BW180" s="1814"/>
      <c r="BX180" s="1816"/>
      <c r="BY180" s="1817"/>
      <c r="BZ180" s="1818"/>
      <c r="CA180" s="1818"/>
      <c r="CB180" s="1818"/>
      <c r="CC180" s="1814"/>
      <c r="CD180" s="1819"/>
      <c r="CE180" s="1819"/>
      <c r="CF180" s="1807"/>
      <c r="CG180" s="1821"/>
      <c r="CH180" s="1822"/>
    </row>
    <row r="181" spans="1:86" s="1808" customFormat="1" ht="33" customHeight="1">
      <c r="A181" s="1804"/>
      <c r="B181" s="2708"/>
      <c r="C181" s="2728"/>
      <c r="D181" s="1805"/>
      <c r="E181" s="1806"/>
      <c r="F181" s="1806"/>
      <c r="G181" s="1807"/>
      <c r="J181" s="1386" t="s">
        <v>7883</v>
      </c>
      <c r="K181" s="1386">
        <f>K131-K186</f>
        <v>42</v>
      </c>
      <c r="M181" s="2309" t="s">
        <v>2</v>
      </c>
      <c r="N181" s="1808">
        <f>I131</f>
        <v>16</v>
      </c>
      <c r="O181" s="1811"/>
      <c r="P181" s="1811">
        <f>SUM(K178)</f>
        <v>10</v>
      </c>
      <c r="Q181" s="1809"/>
      <c r="S181" s="1810"/>
      <c r="U181" s="1811"/>
      <c r="V181" s="1806"/>
      <c r="W181" s="1806"/>
      <c r="Y181" s="2741" t="s">
        <v>5417</v>
      </c>
      <c r="AH181" s="1812"/>
      <c r="AI181" s="1812"/>
      <c r="AK181" s="1806"/>
      <c r="AL181" s="1806"/>
      <c r="AM181" s="1813"/>
      <c r="AN181" s="1811"/>
      <c r="AO181" s="1811"/>
      <c r="AP181" s="1811"/>
      <c r="AQ181" s="1811"/>
      <c r="AR181" s="1811"/>
      <c r="AS181" s="1811"/>
      <c r="AT181" s="1811"/>
      <c r="AU181" s="1811"/>
      <c r="AV181" s="1811"/>
      <c r="AW181" s="1811"/>
      <c r="AX181" s="1811"/>
      <c r="AY181" s="1811"/>
      <c r="AZ181" s="1811"/>
      <c r="BA181" s="1807"/>
      <c r="BB181" s="1811"/>
      <c r="BC181" s="1807"/>
      <c r="BD181" s="1811"/>
      <c r="BE181" s="1811"/>
      <c r="BF181" s="1811"/>
      <c r="BG181" s="1811"/>
      <c r="BH181" s="1811"/>
      <c r="BI181" s="1811"/>
      <c r="BJ181" s="1811"/>
      <c r="BK181" s="1811"/>
      <c r="BL181" s="1811"/>
      <c r="BM181" s="1806"/>
      <c r="BN181" s="1811"/>
      <c r="BO181" s="1811"/>
      <c r="BP181" s="1806"/>
      <c r="BQ181" s="1811"/>
      <c r="BR181" s="1811"/>
      <c r="BS181" s="1814"/>
      <c r="BT181" s="1814"/>
      <c r="BU181" s="1814"/>
      <c r="BV181" s="1815"/>
      <c r="BW181" s="1814"/>
      <c r="BX181" s="1816"/>
      <c r="BY181" s="1817"/>
      <c r="BZ181" s="1818"/>
      <c r="CA181" s="1818"/>
      <c r="CB181" s="1818"/>
      <c r="CC181" s="1814"/>
      <c r="CD181" s="1819"/>
      <c r="CE181" s="1819"/>
      <c r="CF181" s="1807"/>
      <c r="CG181" s="1821"/>
      <c r="CH181" s="1822"/>
    </row>
    <row r="182" spans="1:86" s="1808" customFormat="1" ht="20.100000000000001" customHeight="1">
      <c r="A182" s="1804"/>
      <c r="B182" s="2708"/>
      <c r="C182" s="2728"/>
      <c r="D182" s="1805"/>
      <c r="E182" s="1806"/>
      <c r="F182" s="1806"/>
      <c r="G182" s="1807"/>
      <c r="J182" s="1386" t="s">
        <v>7884</v>
      </c>
      <c r="K182" s="1386">
        <f>J127</f>
        <v>7</v>
      </c>
      <c r="M182" s="2309" t="s">
        <v>1</v>
      </c>
      <c r="N182" s="1808">
        <f>K131</f>
        <v>94</v>
      </c>
      <c r="O182" s="1811"/>
      <c r="P182" s="1808">
        <f>K186</f>
        <v>52</v>
      </c>
      <c r="Q182" s="1809"/>
      <c r="S182" s="1810"/>
      <c r="U182" s="1811"/>
      <c r="V182" s="1806"/>
      <c r="W182" s="1806"/>
      <c r="Y182" s="2741" t="s">
        <v>5417</v>
      </c>
      <c r="AH182" s="1812"/>
      <c r="AI182" s="1812"/>
      <c r="AK182" s="1806"/>
      <c r="AL182" s="1806"/>
      <c r="AM182" s="1813"/>
      <c r="AN182" s="1811"/>
      <c r="AO182" s="1811"/>
      <c r="AP182" s="1811"/>
      <c r="AQ182" s="1811"/>
      <c r="AR182" s="1811"/>
      <c r="AS182" s="1811"/>
      <c r="AT182" s="1811"/>
      <c r="AU182" s="1811"/>
      <c r="AV182" s="1811"/>
      <c r="AW182" s="1811"/>
      <c r="AX182" s="1811"/>
      <c r="AY182" s="1811"/>
      <c r="AZ182" s="1811"/>
      <c r="BA182" s="1807"/>
      <c r="BB182" s="1811"/>
      <c r="BC182" s="1807"/>
      <c r="BD182" s="1811"/>
      <c r="BE182" s="1811"/>
      <c r="BF182" s="1811"/>
      <c r="BG182" s="1811"/>
      <c r="BH182" s="1811"/>
      <c r="BI182" s="1811"/>
      <c r="BJ182" s="1811"/>
      <c r="BK182" s="1811"/>
      <c r="BL182" s="1811"/>
      <c r="BM182" s="1806"/>
      <c r="BN182" s="1811"/>
      <c r="BO182" s="1811"/>
      <c r="BP182" s="1806"/>
      <c r="BQ182" s="1811"/>
      <c r="BR182" s="1811"/>
      <c r="BS182" s="1814"/>
      <c r="BT182" s="1814"/>
      <c r="BU182" s="1814"/>
      <c r="BV182" s="1815"/>
      <c r="BW182" s="1814"/>
      <c r="BX182" s="1816"/>
      <c r="BY182" s="1817"/>
      <c r="BZ182" s="1818"/>
      <c r="CA182" s="1818"/>
      <c r="CB182" s="1818"/>
      <c r="CC182" s="1814"/>
      <c r="CD182" s="1819"/>
      <c r="CE182" s="1819"/>
      <c r="CF182" s="1807"/>
      <c r="CG182" s="1821"/>
      <c r="CH182" s="1822"/>
    </row>
    <row r="183" spans="1:86" s="1808" customFormat="1" ht="20.100000000000001" customHeight="1">
      <c r="A183" s="1804"/>
      <c r="B183" s="2708"/>
      <c r="C183" s="2728"/>
      <c r="D183" s="1805"/>
      <c r="E183" s="1806"/>
      <c r="F183" s="1806"/>
      <c r="G183" s="1807"/>
      <c r="J183" s="1386" t="s">
        <v>7885</v>
      </c>
      <c r="K183" s="1386">
        <f>J128</f>
        <v>21</v>
      </c>
      <c r="M183" s="1809"/>
      <c r="N183" s="1809"/>
      <c r="O183" s="1809"/>
      <c r="P183" s="1810"/>
      <c r="Q183" s="1809"/>
      <c r="S183" s="1810"/>
      <c r="U183" s="1811"/>
      <c r="V183" s="1806"/>
      <c r="W183" s="1806"/>
      <c r="Y183" s="2741" t="s">
        <v>5417</v>
      </c>
      <c r="AH183" s="1812"/>
      <c r="AI183" s="1812"/>
      <c r="AK183" s="1806"/>
      <c r="AL183" s="1806"/>
      <c r="AM183" s="1813"/>
      <c r="AN183" s="1811"/>
      <c r="AO183" s="1811"/>
      <c r="AP183" s="1811"/>
      <c r="AQ183" s="1811"/>
      <c r="AR183" s="1811"/>
      <c r="AS183" s="1811"/>
      <c r="AT183" s="1811"/>
      <c r="AU183" s="1811"/>
      <c r="AV183" s="1811"/>
      <c r="AW183" s="1811"/>
      <c r="AX183" s="1811"/>
      <c r="AY183" s="1811"/>
      <c r="AZ183" s="1811"/>
      <c r="BA183" s="1807"/>
      <c r="BB183" s="1811"/>
      <c r="BC183" s="1807"/>
      <c r="BD183" s="1811"/>
      <c r="BE183" s="1811"/>
      <c r="BF183" s="1811"/>
      <c r="BG183" s="1811"/>
      <c r="BH183" s="1811"/>
      <c r="BI183" s="1811"/>
      <c r="BJ183" s="1811"/>
      <c r="BK183" s="1811"/>
      <c r="BL183" s="1811"/>
      <c r="BM183" s="1806"/>
      <c r="BN183" s="1811"/>
      <c r="BO183" s="1811"/>
      <c r="BP183" s="1806"/>
      <c r="BQ183" s="1811"/>
      <c r="BR183" s="1811"/>
      <c r="BS183" s="1814"/>
      <c r="BT183" s="1814"/>
      <c r="BU183" s="1814"/>
      <c r="BV183" s="1815"/>
      <c r="BW183" s="1814"/>
      <c r="BX183" s="1816"/>
      <c r="BY183" s="1817"/>
      <c r="BZ183" s="1818"/>
      <c r="CA183" s="1818"/>
      <c r="CB183" s="1818"/>
      <c r="CC183" s="1814"/>
      <c r="CD183" s="1819"/>
      <c r="CE183" s="1819"/>
      <c r="CF183" s="1807"/>
      <c r="CG183" s="1821"/>
      <c r="CH183" s="1822"/>
    </row>
    <row r="184" spans="1:86" s="1808" customFormat="1" ht="20.100000000000001" customHeight="1">
      <c r="A184" s="1804"/>
      <c r="B184" s="2708"/>
      <c r="C184" s="2728"/>
      <c r="D184" s="1805"/>
      <c r="E184" s="1806"/>
      <c r="F184" s="1806"/>
      <c r="G184" s="1807"/>
      <c r="J184" s="1386" t="s">
        <v>7886</v>
      </c>
      <c r="K184" s="1386">
        <f>J129</f>
        <v>16</v>
      </c>
      <c r="M184" s="1809"/>
      <c r="N184" s="1809"/>
      <c r="O184" s="1809"/>
      <c r="P184" s="1810"/>
      <c r="Q184" s="1809"/>
      <c r="S184" s="1810"/>
      <c r="U184" s="1811"/>
      <c r="V184" s="1806"/>
      <c r="W184" s="1806"/>
      <c r="Y184" s="2741" t="s">
        <v>5417</v>
      </c>
      <c r="AH184" s="1812"/>
      <c r="AI184" s="1812"/>
      <c r="AK184" s="1806"/>
      <c r="AL184" s="1806"/>
      <c r="AM184" s="1813"/>
      <c r="AN184" s="1811"/>
      <c r="AO184" s="1811"/>
      <c r="AP184" s="1811"/>
      <c r="AQ184" s="1811"/>
      <c r="AR184" s="1811"/>
      <c r="AS184" s="1811"/>
      <c r="AT184" s="1811"/>
      <c r="AU184" s="1811"/>
      <c r="AV184" s="1811"/>
      <c r="AW184" s="1811"/>
      <c r="AX184" s="1811"/>
      <c r="AY184" s="1811"/>
      <c r="AZ184" s="1811"/>
      <c r="BA184" s="1807"/>
      <c r="BB184" s="1811"/>
      <c r="BC184" s="1807"/>
      <c r="BD184" s="1811"/>
      <c r="BE184" s="1811"/>
      <c r="BF184" s="1811"/>
      <c r="BG184" s="1811"/>
      <c r="BH184" s="1811"/>
      <c r="BI184" s="1811"/>
      <c r="BJ184" s="1811"/>
      <c r="BK184" s="1811"/>
      <c r="BL184" s="1811"/>
      <c r="BM184" s="1806"/>
      <c r="BN184" s="1811"/>
      <c r="BO184" s="1811"/>
      <c r="BP184" s="1806"/>
      <c r="BQ184" s="1811"/>
      <c r="BR184" s="1811"/>
      <c r="BS184" s="1814"/>
      <c r="BT184" s="1814"/>
      <c r="BU184" s="1814"/>
      <c r="BV184" s="1815"/>
      <c r="BW184" s="1814"/>
      <c r="BX184" s="1816"/>
      <c r="BY184" s="1817"/>
      <c r="BZ184" s="1818"/>
      <c r="CA184" s="1818"/>
      <c r="CB184" s="1818"/>
      <c r="CC184" s="1814"/>
      <c r="CD184" s="1819"/>
      <c r="CE184" s="1819"/>
      <c r="CF184" s="1807"/>
      <c r="CG184" s="1821"/>
      <c r="CH184" s="1822"/>
    </row>
    <row r="185" spans="1:86" s="1808" customFormat="1" ht="20.100000000000001" customHeight="1">
      <c r="A185" s="1804"/>
      <c r="B185" s="2708"/>
      <c r="C185" s="2728"/>
      <c r="D185" s="1805"/>
      <c r="E185" s="1806"/>
      <c r="F185" s="1806"/>
      <c r="G185" s="1807"/>
      <c r="J185" s="1386" t="s">
        <v>7887</v>
      </c>
      <c r="K185" s="1386">
        <f>J130</f>
        <v>8</v>
      </c>
      <c r="M185" s="1809"/>
      <c r="N185" s="1809"/>
      <c r="O185" s="1809"/>
      <c r="P185" s="1810"/>
      <c r="Q185" s="1809"/>
      <c r="S185" s="1810"/>
      <c r="U185" s="1811"/>
      <c r="V185" s="1806"/>
      <c r="W185" s="1806"/>
      <c r="Y185" s="2741" t="s">
        <v>5417</v>
      </c>
      <c r="AH185" s="1812"/>
      <c r="AI185" s="1812"/>
      <c r="AK185" s="1806"/>
      <c r="AL185" s="1806"/>
      <c r="AM185" s="1813"/>
      <c r="AN185" s="1811"/>
      <c r="AO185" s="1811"/>
      <c r="AP185" s="1811"/>
      <c r="AQ185" s="1811"/>
      <c r="AR185" s="1811"/>
      <c r="AS185" s="1811"/>
      <c r="AT185" s="1811"/>
      <c r="AU185" s="1811"/>
      <c r="AV185" s="1811"/>
      <c r="AW185" s="1811"/>
      <c r="AX185" s="1811"/>
      <c r="AY185" s="1811"/>
      <c r="AZ185" s="1811"/>
      <c r="BA185" s="1807"/>
      <c r="BB185" s="1811"/>
      <c r="BC185" s="1807"/>
      <c r="BD185" s="1811"/>
      <c r="BE185" s="1811"/>
      <c r="BF185" s="1811"/>
      <c r="BG185" s="1811"/>
      <c r="BH185" s="1811"/>
      <c r="BI185" s="1811"/>
      <c r="BJ185" s="1811"/>
      <c r="BK185" s="1811"/>
      <c r="BL185" s="1811"/>
      <c r="BM185" s="1806"/>
      <c r="BN185" s="1811"/>
      <c r="BO185" s="1811"/>
      <c r="BP185" s="1806"/>
      <c r="BQ185" s="1811"/>
      <c r="BR185" s="1811"/>
      <c r="BS185" s="1814"/>
      <c r="BT185" s="1814"/>
      <c r="BU185" s="1814"/>
      <c r="BV185" s="1815"/>
      <c r="BW185" s="1814"/>
      <c r="BX185" s="1816"/>
      <c r="BY185" s="1817"/>
      <c r="BZ185" s="1818"/>
      <c r="CA185" s="1818"/>
      <c r="CB185" s="1818"/>
      <c r="CC185" s="1814"/>
      <c r="CD185" s="1819"/>
      <c r="CE185" s="1819"/>
      <c r="CF185" s="1807"/>
      <c r="CG185" s="1821"/>
      <c r="CH185" s="1822"/>
    </row>
    <row r="186" spans="1:86" s="1808" customFormat="1" ht="20.100000000000001" customHeight="1">
      <c r="A186" s="1804"/>
      <c r="B186" s="2708"/>
      <c r="C186" s="2728"/>
      <c r="D186" s="1805"/>
      <c r="E186" s="1806"/>
      <c r="F186" s="1806"/>
      <c r="G186" s="1807"/>
      <c r="J186" s="1386" t="s">
        <v>7882</v>
      </c>
      <c r="K186" s="1386">
        <f>SUM(K182:K185)</f>
        <v>52</v>
      </c>
      <c r="M186" s="1809"/>
      <c r="N186" s="1809"/>
      <c r="O186" s="1809"/>
      <c r="P186" s="1810"/>
      <c r="Q186" s="1809"/>
      <c r="S186" s="1810"/>
      <c r="U186" s="1811"/>
      <c r="V186" s="1806"/>
      <c r="W186" s="1806"/>
      <c r="Y186" s="2741" t="s">
        <v>5417</v>
      </c>
      <c r="AH186" s="1812"/>
      <c r="AI186" s="1812"/>
      <c r="AK186" s="1806"/>
      <c r="AL186" s="1806"/>
      <c r="AM186" s="1813"/>
      <c r="AN186" s="1811"/>
      <c r="AO186" s="1811"/>
      <c r="AP186" s="1811"/>
      <c r="AQ186" s="1811"/>
      <c r="AR186" s="1811"/>
      <c r="AS186" s="1811"/>
      <c r="AT186" s="1811"/>
      <c r="AU186" s="1811"/>
      <c r="AV186" s="1811"/>
      <c r="AW186" s="1811"/>
      <c r="AX186" s="1811"/>
      <c r="AY186" s="1811"/>
      <c r="AZ186" s="1811"/>
      <c r="BA186" s="1807"/>
      <c r="BB186" s="1811"/>
      <c r="BC186" s="1807"/>
      <c r="BD186" s="1811"/>
      <c r="BE186" s="1811"/>
      <c r="BF186" s="1811"/>
      <c r="BG186" s="1811"/>
      <c r="BH186" s="1811"/>
      <c r="BI186" s="1811"/>
      <c r="BJ186" s="1811"/>
      <c r="BK186" s="1811"/>
      <c r="BL186" s="1811"/>
      <c r="BM186" s="1806"/>
      <c r="BN186" s="1811"/>
      <c r="BO186" s="1811"/>
      <c r="BP186" s="1806"/>
      <c r="BQ186" s="1811"/>
      <c r="BR186" s="1811"/>
      <c r="BS186" s="1814"/>
      <c r="BT186" s="1814"/>
      <c r="BU186" s="1814"/>
      <c r="BV186" s="1815"/>
      <c r="BW186" s="1814"/>
      <c r="BX186" s="1816"/>
      <c r="BY186" s="1817"/>
      <c r="BZ186" s="1818"/>
      <c r="CA186" s="1818"/>
      <c r="CB186" s="1818"/>
      <c r="CC186" s="1814"/>
      <c r="CD186" s="1819"/>
      <c r="CE186" s="1819"/>
      <c r="CF186" s="1807"/>
      <c r="CG186" s="1821"/>
      <c r="CH186" s="1822"/>
    </row>
    <row r="187" spans="1:86" s="1808" customFormat="1" ht="20.100000000000001" customHeight="1">
      <c r="A187" s="1804"/>
      <c r="B187" s="2708"/>
      <c r="C187" s="2728"/>
      <c r="D187" s="1805"/>
      <c r="E187" s="1806"/>
      <c r="F187" s="1806"/>
      <c r="G187" s="1807"/>
      <c r="L187" s="1809"/>
      <c r="M187" s="1809"/>
      <c r="N187" s="1810"/>
      <c r="O187" s="1810"/>
      <c r="P187" s="1809"/>
      <c r="Q187" s="1809"/>
      <c r="S187" s="1810"/>
      <c r="U187" s="1811"/>
      <c r="V187" s="1806"/>
      <c r="W187" s="1806"/>
      <c r="Y187" s="2741" t="s">
        <v>5417</v>
      </c>
      <c r="AH187" s="1812"/>
      <c r="AI187" s="1812"/>
      <c r="AK187" s="1806"/>
      <c r="AL187" s="1806"/>
      <c r="AM187" s="1813"/>
      <c r="AN187" s="1811"/>
      <c r="AO187" s="1811"/>
      <c r="AP187" s="1811"/>
      <c r="AQ187" s="1811"/>
      <c r="AR187" s="1811"/>
      <c r="AS187" s="1811"/>
      <c r="AT187" s="1811"/>
      <c r="AU187" s="1811"/>
      <c r="AV187" s="1811"/>
      <c r="AW187" s="1811"/>
      <c r="AX187" s="1811"/>
      <c r="AY187" s="1811"/>
      <c r="AZ187" s="1811"/>
      <c r="BA187" s="1807"/>
      <c r="BB187" s="1811"/>
      <c r="BC187" s="1807"/>
      <c r="BD187" s="1811"/>
      <c r="BE187" s="1811"/>
      <c r="BF187" s="1811"/>
      <c r="BG187" s="1811"/>
      <c r="BH187" s="1811"/>
      <c r="BI187" s="1811"/>
      <c r="BJ187" s="1811"/>
      <c r="BK187" s="1811"/>
      <c r="BL187" s="1811"/>
      <c r="BM187" s="1806"/>
      <c r="BN187" s="1811"/>
      <c r="BO187" s="1811"/>
      <c r="BP187" s="1806"/>
      <c r="BQ187" s="1811"/>
      <c r="BR187" s="1811"/>
      <c r="BS187" s="1814"/>
      <c r="BT187" s="1814"/>
      <c r="BU187" s="1814"/>
      <c r="BV187" s="1815"/>
      <c r="BW187" s="1814"/>
      <c r="BX187" s="1816"/>
      <c r="BY187" s="1817"/>
      <c r="BZ187" s="1818"/>
      <c r="CA187" s="1818"/>
      <c r="CB187" s="1818"/>
      <c r="CC187" s="1814"/>
      <c r="CD187" s="1819"/>
      <c r="CE187" s="1819"/>
      <c r="CF187" s="1807"/>
      <c r="CG187" s="1821"/>
      <c r="CH187" s="1822"/>
    </row>
    <row r="188" spans="1:86" s="1808" customFormat="1" ht="20.100000000000001" customHeight="1">
      <c r="A188" s="1804"/>
      <c r="B188" s="2708"/>
      <c r="C188" s="2728"/>
      <c r="D188" s="1805"/>
      <c r="E188" s="1806"/>
      <c r="F188" s="1806"/>
      <c r="G188" s="1807"/>
      <c r="J188" s="2741" t="s">
        <v>7930</v>
      </c>
      <c r="L188" s="1809"/>
      <c r="M188" s="1809"/>
      <c r="N188" s="1810"/>
      <c r="O188" s="1810"/>
      <c r="P188" s="1809"/>
      <c r="Q188" s="1809"/>
      <c r="S188" s="1810"/>
      <c r="U188" s="1811"/>
      <c r="V188" s="1806"/>
      <c r="W188" s="1806"/>
      <c r="Y188" s="2741" t="s">
        <v>5417</v>
      </c>
      <c r="AH188" s="1812"/>
      <c r="AI188" s="1812"/>
      <c r="AK188" s="1806"/>
      <c r="AL188" s="1806"/>
      <c r="AM188" s="1813"/>
      <c r="AN188" s="1811"/>
      <c r="AO188" s="1811"/>
      <c r="AP188" s="1811"/>
      <c r="AQ188" s="1811"/>
      <c r="AR188" s="1811"/>
      <c r="AS188" s="1811"/>
      <c r="AT188" s="1811"/>
      <c r="AU188" s="1811"/>
      <c r="AV188" s="1811"/>
      <c r="AW188" s="1811"/>
      <c r="AX188" s="1811"/>
      <c r="AY188" s="1811"/>
      <c r="AZ188" s="1811"/>
      <c r="BA188" s="1807"/>
      <c r="BB188" s="1811"/>
      <c r="BC188" s="1807"/>
      <c r="BD188" s="1811"/>
      <c r="BE188" s="1811"/>
      <c r="BF188" s="1811"/>
      <c r="BG188" s="1811"/>
      <c r="BH188" s="1811"/>
      <c r="BI188" s="1811"/>
      <c r="BJ188" s="1811"/>
      <c r="BK188" s="1811"/>
      <c r="BL188" s="1811"/>
      <c r="BM188" s="1806"/>
      <c r="BN188" s="1811"/>
      <c r="BO188" s="1811"/>
      <c r="BP188" s="1806"/>
      <c r="BQ188" s="1811"/>
      <c r="BR188" s="1811"/>
      <c r="BS188" s="1814"/>
      <c r="BT188" s="1814"/>
      <c r="BU188" s="1814"/>
      <c r="BV188" s="1815"/>
      <c r="BW188" s="1814"/>
      <c r="BX188" s="1816"/>
      <c r="BY188" s="1817"/>
      <c r="BZ188" s="1818"/>
      <c r="CA188" s="1818"/>
      <c r="CB188" s="1818"/>
      <c r="CC188" s="1814"/>
      <c r="CD188" s="1819"/>
      <c r="CE188" s="1819"/>
      <c r="CF188" s="1807"/>
      <c r="CG188" s="1821"/>
      <c r="CH188" s="1822"/>
    </row>
    <row r="189" spans="1:86" s="1808" customFormat="1" ht="20.100000000000001" customHeight="1">
      <c r="A189" s="1804"/>
      <c r="B189" s="2708"/>
      <c r="C189" s="2728"/>
      <c r="D189" s="1805"/>
      <c r="E189" s="1806"/>
      <c r="F189" s="1806"/>
      <c r="G189" s="1807"/>
      <c r="J189" s="2741" t="s">
        <v>8033</v>
      </c>
      <c r="L189" s="1809"/>
      <c r="M189" s="1809"/>
      <c r="N189" s="1810"/>
      <c r="O189" s="1810"/>
      <c r="P189" s="1809"/>
      <c r="Q189" s="1809"/>
      <c r="S189" s="1810"/>
      <c r="U189" s="1811"/>
      <c r="V189" s="1806"/>
      <c r="W189" s="1806"/>
      <c r="Y189" s="2741"/>
      <c r="AH189" s="1812"/>
      <c r="AI189" s="1812"/>
      <c r="AK189" s="1806"/>
      <c r="AL189" s="1806"/>
      <c r="AM189" s="1813"/>
      <c r="AN189" s="1811"/>
      <c r="AO189" s="1811"/>
      <c r="AP189" s="1811"/>
      <c r="AQ189" s="1811"/>
      <c r="AR189" s="1811"/>
      <c r="AS189" s="1811"/>
      <c r="AT189" s="1811"/>
      <c r="AU189" s="1811"/>
      <c r="AV189" s="1811"/>
      <c r="AW189" s="1811"/>
      <c r="AX189" s="1811"/>
      <c r="AY189" s="1811"/>
      <c r="AZ189" s="1811"/>
      <c r="BA189" s="1807"/>
      <c r="BB189" s="1811"/>
      <c r="BC189" s="1807"/>
      <c r="BD189" s="1811"/>
      <c r="BE189" s="1811"/>
      <c r="BF189" s="1811"/>
      <c r="BG189" s="1811"/>
      <c r="BH189" s="1811"/>
      <c r="BI189" s="1811"/>
      <c r="BJ189" s="1811"/>
      <c r="BK189" s="1811"/>
      <c r="BL189" s="1811"/>
      <c r="BM189" s="1806"/>
      <c r="BN189" s="1811"/>
      <c r="BO189" s="1811"/>
      <c r="BP189" s="1806"/>
      <c r="BQ189" s="1811"/>
      <c r="BR189" s="1811"/>
      <c r="BS189" s="1814"/>
      <c r="BT189" s="1814"/>
      <c r="BU189" s="1814"/>
      <c r="BV189" s="1815"/>
      <c r="BW189" s="1814"/>
      <c r="BX189" s="1816"/>
      <c r="BY189" s="1817"/>
      <c r="BZ189" s="1818"/>
      <c r="CA189" s="1818"/>
      <c r="CB189" s="1818"/>
      <c r="CC189" s="1814"/>
      <c r="CD189" s="1819"/>
      <c r="CE189" s="1819"/>
      <c r="CF189" s="1807"/>
      <c r="CG189" s="1821"/>
      <c r="CH189" s="1822"/>
    </row>
    <row r="190" spans="1:86" s="1808" customFormat="1" ht="20.100000000000001" customHeight="1">
      <c r="A190" s="1804"/>
      <c r="B190" s="2708"/>
      <c r="C190" s="2728"/>
      <c r="D190" s="1805"/>
      <c r="E190" s="1806"/>
      <c r="F190" s="1806"/>
      <c r="G190" s="1807"/>
      <c r="J190" s="2741" t="s">
        <v>8187</v>
      </c>
      <c r="L190" s="1809"/>
      <c r="M190" s="1809"/>
      <c r="N190" s="1810"/>
      <c r="O190" s="1810"/>
      <c r="P190" s="1809"/>
      <c r="Q190" s="1809"/>
      <c r="S190" s="1810"/>
      <c r="U190" s="1811"/>
      <c r="V190" s="1806"/>
      <c r="W190" s="1806"/>
      <c r="Y190" s="2741" t="s">
        <v>5417</v>
      </c>
      <c r="AH190" s="1812"/>
      <c r="AI190" s="1812"/>
      <c r="AK190" s="1806"/>
      <c r="AL190" s="1806"/>
      <c r="AM190" s="1813"/>
      <c r="AN190" s="1811"/>
      <c r="AO190" s="1811"/>
      <c r="AP190" s="1811"/>
      <c r="AQ190" s="1811"/>
      <c r="AR190" s="1811"/>
      <c r="AS190" s="1811"/>
      <c r="AT190" s="1811"/>
      <c r="AU190" s="1811"/>
      <c r="AV190" s="1811"/>
      <c r="AW190" s="1811"/>
      <c r="AX190" s="1811"/>
      <c r="AY190" s="1811"/>
      <c r="AZ190" s="1811"/>
      <c r="BA190" s="1807"/>
      <c r="BB190" s="1811"/>
      <c r="BC190" s="1807"/>
      <c r="BD190" s="1811"/>
      <c r="BE190" s="1811"/>
      <c r="BF190" s="1811"/>
      <c r="BG190" s="1811"/>
      <c r="BH190" s="1811"/>
      <c r="BI190" s="1811"/>
      <c r="BJ190" s="1811"/>
      <c r="BK190" s="1811"/>
      <c r="BL190" s="1811"/>
      <c r="BM190" s="1806"/>
      <c r="BN190" s="1811"/>
      <c r="BO190" s="1811"/>
      <c r="BP190" s="1806"/>
      <c r="BQ190" s="1811"/>
      <c r="BR190" s="1811"/>
      <c r="BS190" s="1814"/>
      <c r="BT190" s="1814"/>
      <c r="BU190" s="1814"/>
      <c r="BV190" s="1815"/>
      <c r="BW190" s="1814"/>
      <c r="BX190" s="1816"/>
      <c r="BY190" s="1817"/>
      <c r="BZ190" s="1818"/>
      <c r="CA190" s="1818"/>
      <c r="CB190" s="1818"/>
      <c r="CC190" s="1814"/>
      <c r="CD190" s="1819"/>
      <c r="CE190" s="1819"/>
      <c r="CF190" s="1807"/>
      <c r="CG190" s="1821"/>
      <c r="CH190" s="1822"/>
    </row>
    <row r="191" spans="1:86" s="1808" customFormat="1" ht="20.100000000000001" customHeight="1">
      <c r="A191" s="1804"/>
      <c r="B191" s="2708"/>
      <c r="C191" s="2728"/>
      <c r="D191" s="1805"/>
      <c r="E191" s="1806"/>
      <c r="F191" s="1806"/>
      <c r="G191" s="1807"/>
      <c r="J191" s="2741" t="s">
        <v>7983</v>
      </c>
      <c r="L191" s="1809"/>
      <c r="M191" s="1809"/>
      <c r="N191" s="1810"/>
      <c r="O191" s="1810"/>
      <c r="P191" s="1809"/>
      <c r="Q191" s="1809"/>
      <c r="S191" s="1810"/>
      <c r="U191" s="1811"/>
      <c r="V191" s="1806"/>
      <c r="W191" s="1806"/>
      <c r="Y191" s="2741" t="s">
        <v>5417</v>
      </c>
      <c r="AH191" s="1812"/>
      <c r="AI191" s="1812"/>
      <c r="AK191" s="1806"/>
      <c r="AL191" s="1806"/>
      <c r="AM191" s="1813"/>
      <c r="AN191" s="1811"/>
      <c r="AO191" s="1811"/>
      <c r="AP191" s="1811"/>
      <c r="AQ191" s="1811"/>
      <c r="AR191" s="1811"/>
      <c r="AS191" s="1811"/>
      <c r="AT191" s="1811"/>
      <c r="AU191" s="1811"/>
      <c r="AV191" s="1811"/>
      <c r="AW191" s="1811"/>
      <c r="AX191" s="1811"/>
      <c r="AY191" s="1811"/>
      <c r="AZ191" s="1811"/>
      <c r="BA191" s="1807"/>
      <c r="BB191" s="1811"/>
      <c r="BC191" s="1807"/>
      <c r="BD191" s="1811"/>
      <c r="BE191" s="1811"/>
      <c r="BF191" s="1811"/>
      <c r="BG191" s="1811"/>
      <c r="BH191" s="1811"/>
      <c r="BI191" s="1811"/>
      <c r="BJ191" s="1811"/>
      <c r="BK191" s="1811"/>
      <c r="BL191" s="1811"/>
      <c r="BM191" s="1806"/>
      <c r="BN191" s="1811"/>
      <c r="BO191" s="1811"/>
      <c r="BP191" s="1806"/>
      <c r="BQ191" s="1811"/>
      <c r="BR191" s="1811"/>
      <c r="BS191" s="1814"/>
      <c r="BT191" s="1814"/>
      <c r="BU191" s="1814"/>
      <c r="BV191" s="1815"/>
      <c r="BW191" s="1814"/>
      <c r="BX191" s="1816"/>
      <c r="BY191" s="1817"/>
      <c r="BZ191" s="1818"/>
      <c r="CA191" s="1818"/>
      <c r="CB191" s="1818"/>
      <c r="CC191" s="1814"/>
      <c r="CD191" s="1819"/>
      <c r="CE191" s="1819"/>
      <c r="CF191" s="1807"/>
      <c r="CG191" s="1821"/>
      <c r="CH191" s="1822"/>
    </row>
    <row r="192" spans="1:86" s="1808" customFormat="1" ht="20.100000000000001" customHeight="1">
      <c r="A192" s="1804"/>
      <c r="B192" s="2708"/>
      <c r="C192" s="2728"/>
      <c r="D192" s="1805"/>
      <c r="E192" s="1806"/>
      <c r="F192" s="1806"/>
      <c r="G192" s="1807"/>
      <c r="L192" s="1809"/>
      <c r="M192" s="1809"/>
      <c r="N192" s="1810"/>
      <c r="O192" s="1810"/>
      <c r="P192" s="1809"/>
      <c r="Q192" s="1809"/>
      <c r="S192" s="1810"/>
      <c r="U192" s="1811"/>
      <c r="V192" s="1806"/>
      <c r="W192" s="1806"/>
      <c r="Y192" s="2741" t="s">
        <v>5417</v>
      </c>
      <c r="AH192" s="1812"/>
      <c r="AI192" s="1812"/>
      <c r="AK192" s="1806"/>
      <c r="AL192" s="1806"/>
      <c r="AM192" s="1813"/>
      <c r="AN192" s="1811"/>
      <c r="AO192" s="1811"/>
      <c r="AP192" s="1811"/>
      <c r="AQ192" s="1811"/>
      <c r="AR192" s="1811"/>
      <c r="AS192" s="1811"/>
      <c r="AT192" s="1811"/>
      <c r="AU192" s="1811"/>
      <c r="AV192" s="1811"/>
      <c r="AW192" s="1811"/>
      <c r="AX192" s="1811"/>
      <c r="AY192" s="1811"/>
      <c r="AZ192" s="1811"/>
      <c r="BA192" s="1807"/>
      <c r="BB192" s="1811"/>
      <c r="BC192" s="1807"/>
      <c r="BD192" s="1811"/>
      <c r="BE192" s="1811"/>
      <c r="BF192" s="1811"/>
      <c r="BG192" s="1811"/>
      <c r="BH192" s="1811"/>
      <c r="BI192" s="1811"/>
      <c r="BJ192" s="1811"/>
      <c r="BK192" s="1811"/>
      <c r="BL192" s="1811"/>
      <c r="BM192" s="1806"/>
      <c r="BN192" s="1811"/>
      <c r="BO192" s="1811"/>
      <c r="BP192" s="1806"/>
      <c r="BQ192" s="1811"/>
      <c r="BR192" s="1811"/>
      <c r="BS192" s="1814"/>
      <c r="BT192" s="1814"/>
      <c r="BU192" s="1814"/>
      <c r="BV192" s="1815"/>
      <c r="BW192" s="1814"/>
      <c r="BX192" s="1816"/>
      <c r="BY192" s="1817"/>
      <c r="BZ192" s="1818"/>
      <c r="CA192" s="1818"/>
      <c r="CB192" s="1818"/>
      <c r="CC192" s="1814"/>
      <c r="CD192" s="1819"/>
      <c r="CE192" s="1819"/>
      <c r="CF192" s="1807"/>
      <c r="CG192" s="1821"/>
      <c r="CH192" s="1822"/>
    </row>
    <row r="193" spans="1:86" s="1808" customFormat="1" ht="20.100000000000001" customHeight="1">
      <c r="A193" s="1804"/>
      <c r="B193" s="2708"/>
      <c r="C193" s="2728"/>
      <c r="D193" s="1805"/>
      <c r="E193" s="1806"/>
      <c r="F193" s="1806"/>
      <c r="G193" s="1807"/>
      <c r="L193" s="1809"/>
      <c r="M193" s="1809"/>
      <c r="N193" s="1810"/>
      <c r="O193" s="1810"/>
      <c r="P193" s="1809"/>
      <c r="Q193" s="1809"/>
      <c r="S193" s="1810"/>
      <c r="U193" s="1811"/>
      <c r="V193" s="1806"/>
      <c r="W193" s="1806"/>
      <c r="Y193" s="2741" t="s">
        <v>5417</v>
      </c>
      <c r="AH193" s="1812"/>
      <c r="AI193" s="1812"/>
      <c r="AK193" s="1806"/>
      <c r="AL193" s="1806"/>
      <c r="AM193" s="1813"/>
      <c r="AN193" s="1811"/>
      <c r="AO193" s="1811"/>
      <c r="AP193" s="1811"/>
      <c r="AQ193" s="1811"/>
      <c r="AR193" s="1811"/>
      <c r="AS193" s="1811"/>
      <c r="AT193" s="1811"/>
      <c r="AU193" s="1811"/>
      <c r="AV193" s="1811"/>
      <c r="AW193" s="1811"/>
      <c r="AX193" s="1811"/>
      <c r="AY193" s="1811"/>
      <c r="AZ193" s="1811"/>
      <c r="BA193" s="1807"/>
      <c r="BB193" s="1811"/>
      <c r="BC193" s="1807"/>
      <c r="BD193" s="1811"/>
      <c r="BE193" s="1811"/>
      <c r="BF193" s="1811"/>
      <c r="BG193" s="1811"/>
      <c r="BH193" s="1811"/>
      <c r="BI193" s="1811"/>
      <c r="BJ193" s="1811"/>
      <c r="BK193" s="1811"/>
      <c r="BL193" s="1811"/>
      <c r="BM193" s="1806"/>
      <c r="BN193" s="1811"/>
      <c r="BO193" s="1811"/>
      <c r="BP193" s="1806"/>
      <c r="BQ193" s="1811"/>
      <c r="BR193" s="1811"/>
      <c r="BS193" s="1814"/>
      <c r="BT193" s="1814"/>
      <c r="BU193" s="1814"/>
      <c r="BV193" s="1815"/>
      <c r="BW193" s="1814"/>
      <c r="BX193" s="1816"/>
      <c r="BY193" s="1817"/>
      <c r="BZ193" s="1818"/>
      <c r="CA193" s="1818"/>
      <c r="CB193" s="1818"/>
      <c r="CC193" s="1814"/>
      <c r="CD193" s="1819"/>
      <c r="CE193" s="1819"/>
      <c r="CF193" s="1807"/>
      <c r="CG193" s="1821"/>
      <c r="CH193" s="1822"/>
    </row>
    <row r="194" spans="1:86" s="1808" customFormat="1" ht="20.100000000000001" customHeight="1">
      <c r="A194" s="1804"/>
      <c r="B194" s="2708"/>
      <c r="C194" s="2728"/>
      <c r="D194" s="1805"/>
      <c r="E194" s="1806"/>
      <c r="F194" s="1806"/>
      <c r="G194" s="1807"/>
      <c r="L194" s="1809"/>
      <c r="M194" s="1809"/>
      <c r="N194" s="1810"/>
      <c r="O194" s="1810"/>
      <c r="P194" s="1809"/>
      <c r="Q194" s="1809"/>
      <c r="S194" s="1810"/>
      <c r="U194" s="1811"/>
      <c r="V194" s="1806"/>
      <c r="W194" s="1806"/>
      <c r="Y194" s="2741" t="s">
        <v>5417</v>
      </c>
      <c r="AH194" s="1812"/>
      <c r="AI194" s="1812"/>
      <c r="AK194" s="1806"/>
      <c r="AL194" s="1806"/>
      <c r="AM194" s="1813"/>
      <c r="AN194" s="1811"/>
      <c r="AO194" s="1811"/>
      <c r="AP194" s="1811"/>
      <c r="AQ194" s="1811"/>
      <c r="AR194" s="1811"/>
      <c r="AS194" s="1811"/>
      <c r="AT194" s="1811"/>
      <c r="AU194" s="1811"/>
      <c r="AV194" s="1811"/>
      <c r="AW194" s="1811"/>
      <c r="AX194" s="1811"/>
      <c r="AY194" s="1811"/>
      <c r="AZ194" s="1811"/>
      <c r="BA194" s="1807"/>
      <c r="BB194" s="1811"/>
      <c r="BC194" s="1807"/>
      <c r="BD194" s="1811"/>
      <c r="BE194" s="1811"/>
      <c r="BF194" s="1811"/>
      <c r="BG194" s="1811"/>
      <c r="BH194" s="1811"/>
      <c r="BI194" s="1811"/>
      <c r="BJ194" s="1811"/>
      <c r="BK194" s="1811"/>
      <c r="BL194" s="1811"/>
      <c r="BM194" s="1806"/>
      <c r="BN194" s="1811"/>
      <c r="BO194" s="1811"/>
      <c r="BP194" s="1806"/>
      <c r="BQ194" s="1811"/>
      <c r="BR194" s="1811"/>
      <c r="BS194" s="1814"/>
      <c r="BT194" s="1814"/>
      <c r="BU194" s="1814"/>
      <c r="BV194" s="1815"/>
      <c r="BW194" s="1814"/>
      <c r="BX194" s="1816"/>
      <c r="BY194" s="1817"/>
      <c r="BZ194" s="1818"/>
      <c r="CA194" s="1818"/>
      <c r="CB194" s="1818"/>
      <c r="CC194" s="1814"/>
      <c r="CD194" s="1819"/>
      <c r="CE194" s="1819"/>
      <c r="CF194" s="1807"/>
      <c r="CG194" s="1821"/>
      <c r="CH194" s="1822"/>
    </row>
    <row r="195" spans="1:86" s="1808" customFormat="1" ht="20.100000000000001" customHeight="1">
      <c r="A195" s="1804"/>
      <c r="B195" s="2708"/>
      <c r="C195" s="2728"/>
      <c r="D195" s="1805"/>
      <c r="E195" s="1806"/>
      <c r="F195" s="1806"/>
      <c r="G195" s="1807"/>
      <c r="L195" s="1809"/>
      <c r="M195" s="1809"/>
      <c r="N195" s="1810"/>
      <c r="O195" s="1810"/>
      <c r="P195" s="1809"/>
      <c r="Q195" s="1809"/>
      <c r="S195" s="1810"/>
      <c r="U195" s="1811"/>
      <c r="V195" s="1806"/>
      <c r="W195" s="1806"/>
      <c r="Y195" s="2741" t="s">
        <v>5417</v>
      </c>
      <c r="AH195" s="1812"/>
      <c r="AI195" s="1812"/>
      <c r="AK195" s="1806"/>
      <c r="AL195" s="1806"/>
      <c r="AM195" s="1813"/>
      <c r="AN195" s="1811"/>
      <c r="AO195" s="1811"/>
      <c r="AP195" s="1811"/>
      <c r="AQ195" s="1811"/>
      <c r="AR195" s="1811"/>
      <c r="AS195" s="1811"/>
      <c r="AT195" s="1811"/>
      <c r="AU195" s="1811"/>
      <c r="AV195" s="1811"/>
      <c r="AW195" s="1811"/>
      <c r="AX195" s="1811"/>
      <c r="AY195" s="1811"/>
      <c r="AZ195" s="1811"/>
      <c r="BA195" s="1807"/>
      <c r="BB195" s="1811"/>
      <c r="BC195" s="1807"/>
      <c r="BD195" s="1811"/>
      <c r="BE195" s="1811"/>
      <c r="BF195" s="1811"/>
      <c r="BG195" s="1811"/>
      <c r="BH195" s="1811"/>
      <c r="BI195" s="1811"/>
      <c r="BJ195" s="1811"/>
      <c r="BK195" s="1811"/>
      <c r="BL195" s="1811"/>
      <c r="BM195" s="1806"/>
      <c r="BN195" s="1811"/>
      <c r="BO195" s="1811"/>
      <c r="BP195" s="1806"/>
      <c r="BQ195" s="1811"/>
      <c r="BR195" s="1811"/>
      <c r="BS195" s="1814"/>
      <c r="BT195" s="1814"/>
      <c r="BU195" s="1814"/>
      <c r="BV195" s="1815"/>
      <c r="BW195" s="1814"/>
      <c r="BX195" s="1816"/>
      <c r="BY195" s="1817"/>
      <c r="BZ195" s="1818"/>
      <c r="CA195" s="1818"/>
      <c r="CB195" s="1818"/>
      <c r="CC195" s="1814"/>
      <c r="CD195" s="1819"/>
      <c r="CE195" s="1819"/>
      <c r="CF195" s="1807"/>
      <c r="CG195" s="1821"/>
      <c r="CH195" s="1822"/>
    </row>
    <row r="196" spans="1:86" s="1808" customFormat="1" ht="20.100000000000001" customHeight="1">
      <c r="A196" s="1804"/>
      <c r="B196" s="2708"/>
      <c r="C196" s="2728"/>
      <c r="D196" s="1805"/>
      <c r="E196" s="1806"/>
      <c r="F196" s="1806"/>
      <c r="G196" s="1807"/>
      <c r="L196" s="1809"/>
      <c r="M196" s="1809"/>
      <c r="N196" s="1810"/>
      <c r="O196" s="1810"/>
      <c r="P196" s="1809"/>
      <c r="Q196" s="1809"/>
      <c r="S196" s="1810"/>
      <c r="U196" s="1811"/>
      <c r="V196" s="1806"/>
      <c r="W196" s="1806"/>
      <c r="Y196" s="2741" t="s">
        <v>5417</v>
      </c>
      <c r="AH196" s="1812"/>
      <c r="AI196" s="1812"/>
      <c r="AK196" s="1806"/>
      <c r="AL196" s="1806"/>
      <c r="AM196" s="1813"/>
      <c r="AN196" s="1811"/>
      <c r="AO196" s="1811"/>
      <c r="AP196" s="1811"/>
      <c r="AQ196" s="1811"/>
      <c r="AR196" s="1811"/>
      <c r="AS196" s="1811"/>
      <c r="AT196" s="1811"/>
      <c r="AU196" s="1811"/>
      <c r="AV196" s="1811"/>
      <c r="AW196" s="1811"/>
      <c r="AX196" s="1811"/>
      <c r="AY196" s="1811"/>
      <c r="AZ196" s="1811"/>
      <c r="BA196" s="1807"/>
      <c r="BB196" s="1811"/>
      <c r="BC196" s="1807"/>
      <c r="BD196" s="1811"/>
      <c r="BE196" s="1811"/>
      <c r="BF196" s="1811"/>
      <c r="BG196" s="1811"/>
      <c r="BH196" s="1811"/>
      <c r="BI196" s="1811"/>
      <c r="BJ196" s="1811"/>
      <c r="BK196" s="1811"/>
      <c r="BL196" s="1811"/>
      <c r="BM196" s="1806"/>
      <c r="BN196" s="1811"/>
      <c r="BO196" s="1811"/>
      <c r="BP196" s="1806"/>
      <c r="BQ196" s="1811"/>
      <c r="BR196" s="1811"/>
      <c r="BS196" s="1814"/>
      <c r="BT196" s="1814"/>
      <c r="BU196" s="1814"/>
      <c r="BV196" s="1815"/>
      <c r="BW196" s="1814"/>
      <c r="BX196" s="1816"/>
      <c r="BY196" s="1817"/>
      <c r="BZ196" s="1818"/>
      <c r="CA196" s="1818"/>
      <c r="CB196" s="1818"/>
      <c r="CC196" s="1814"/>
      <c r="CD196" s="1819"/>
      <c r="CE196" s="1819"/>
      <c r="CF196" s="1807"/>
      <c r="CG196" s="1821"/>
      <c r="CH196" s="1822"/>
    </row>
    <row r="197" spans="1:86" s="1808" customFormat="1" ht="20.100000000000001" customHeight="1">
      <c r="A197" s="1804"/>
      <c r="B197" s="2708"/>
      <c r="C197" s="2728"/>
      <c r="D197" s="1805"/>
      <c r="E197" s="1806"/>
      <c r="F197" s="1806"/>
      <c r="G197" s="1807"/>
      <c r="L197" s="1809"/>
      <c r="M197" s="1809"/>
      <c r="N197" s="1810"/>
      <c r="O197" s="1810"/>
      <c r="P197" s="1809"/>
      <c r="Q197" s="1809"/>
      <c r="S197" s="1810"/>
      <c r="U197" s="1811"/>
      <c r="V197" s="1806"/>
      <c r="W197" s="1806"/>
      <c r="Y197" s="2741" t="s">
        <v>5417</v>
      </c>
      <c r="AH197" s="1812"/>
      <c r="AI197" s="1812"/>
      <c r="AK197" s="1806"/>
      <c r="AL197" s="1806"/>
      <c r="AM197" s="1813"/>
      <c r="AN197" s="1811"/>
      <c r="AO197" s="1811"/>
      <c r="AP197" s="1811"/>
      <c r="AQ197" s="1811"/>
      <c r="AR197" s="1811"/>
      <c r="AS197" s="1811"/>
      <c r="AT197" s="1811"/>
      <c r="AU197" s="1811"/>
      <c r="AV197" s="1811"/>
      <c r="AW197" s="1811"/>
      <c r="AX197" s="1811"/>
      <c r="AY197" s="1811"/>
      <c r="AZ197" s="1811"/>
      <c r="BA197" s="1807"/>
      <c r="BB197" s="1811"/>
      <c r="BC197" s="1807"/>
      <c r="BD197" s="1811"/>
      <c r="BE197" s="1811"/>
      <c r="BF197" s="1811"/>
      <c r="BG197" s="1811"/>
      <c r="BH197" s="1811"/>
      <c r="BI197" s="1811"/>
      <c r="BJ197" s="1811"/>
      <c r="BK197" s="1811"/>
      <c r="BL197" s="1811"/>
      <c r="BM197" s="1806"/>
      <c r="BN197" s="1811"/>
      <c r="BO197" s="1811"/>
      <c r="BP197" s="1806"/>
      <c r="BQ197" s="1811"/>
      <c r="BR197" s="1811"/>
      <c r="BS197" s="1814"/>
      <c r="BT197" s="1814"/>
      <c r="BU197" s="1814"/>
      <c r="BV197" s="1815"/>
      <c r="BW197" s="1814"/>
      <c r="BX197" s="1816"/>
      <c r="BY197" s="1817"/>
      <c r="BZ197" s="1818"/>
      <c r="CA197" s="1818"/>
      <c r="CB197" s="1818"/>
      <c r="CC197" s="1814"/>
      <c r="CD197" s="1819"/>
      <c r="CE197" s="1819"/>
      <c r="CF197" s="1807"/>
      <c r="CG197" s="1821"/>
      <c r="CH197" s="1822"/>
    </row>
    <row r="198" spans="1:86" s="1808" customFormat="1" ht="20.100000000000001" customHeight="1">
      <c r="A198" s="1804"/>
      <c r="B198" s="2708"/>
      <c r="C198" s="2728"/>
      <c r="D198" s="1805"/>
      <c r="E198" s="1806"/>
      <c r="F198" s="1806"/>
      <c r="G198" s="1807"/>
      <c r="L198" s="1809"/>
      <c r="M198" s="1809"/>
      <c r="N198" s="1810"/>
      <c r="O198" s="1810"/>
      <c r="P198" s="1809"/>
      <c r="Q198" s="1809"/>
      <c r="S198" s="1810"/>
      <c r="U198" s="1811"/>
      <c r="V198" s="1806"/>
      <c r="W198" s="1806"/>
      <c r="Y198" s="2741" t="s">
        <v>5417</v>
      </c>
      <c r="AH198" s="1812"/>
      <c r="AI198" s="1812"/>
      <c r="AK198" s="1806"/>
      <c r="AL198" s="1806"/>
      <c r="AM198" s="1813"/>
      <c r="AN198" s="1811"/>
      <c r="AO198" s="1811"/>
      <c r="AP198" s="1811"/>
      <c r="AQ198" s="1811"/>
      <c r="AR198" s="1811"/>
      <c r="AS198" s="1811"/>
      <c r="AT198" s="1811"/>
      <c r="AU198" s="1811"/>
      <c r="AV198" s="1811"/>
      <c r="AW198" s="1811"/>
      <c r="AX198" s="1811"/>
      <c r="AY198" s="1811"/>
      <c r="AZ198" s="1811"/>
      <c r="BA198" s="1807"/>
      <c r="BB198" s="1811"/>
      <c r="BC198" s="1807"/>
      <c r="BD198" s="1811"/>
      <c r="BE198" s="1811"/>
      <c r="BF198" s="1811"/>
      <c r="BG198" s="1811"/>
      <c r="BH198" s="1811"/>
      <c r="BI198" s="1811"/>
      <c r="BJ198" s="1811"/>
      <c r="BK198" s="1811"/>
      <c r="BL198" s="1811"/>
      <c r="BM198" s="1806"/>
      <c r="BN198" s="1811"/>
      <c r="BO198" s="1811"/>
      <c r="BP198" s="1806"/>
      <c r="BQ198" s="1811"/>
      <c r="BR198" s="1811"/>
      <c r="BS198" s="1814"/>
      <c r="BT198" s="1814"/>
      <c r="BU198" s="1814"/>
      <c r="BV198" s="1815"/>
      <c r="BW198" s="1814"/>
      <c r="BX198" s="1816"/>
      <c r="BY198" s="1817"/>
      <c r="BZ198" s="1818"/>
      <c r="CA198" s="1818"/>
      <c r="CB198" s="1818"/>
      <c r="CC198" s="1814"/>
      <c r="CD198" s="1819"/>
      <c r="CE198" s="1819"/>
      <c r="CF198" s="1807"/>
      <c r="CG198" s="1821"/>
      <c r="CH198" s="1822"/>
    </row>
    <row r="199" spans="1:86" s="1808" customFormat="1" ht="20.100000000000001" customHeight="1">
      <c r="A199" s="1804"/>
      <c r="B199" s="2708"/>
      <c r="C199" s="2728"/>
      <c r="D199" s="1805"/>
      <c r="E199" s="1806"/>
      <c r="F199" s="1806"/>
      <c r="G199" s="1807"/>
      <c r="L199" s="1809"/>
      <c r="M199" s="1809"/>
      <c r="N199" s="1810"/>
      <c r="O199" s="1810"/>
      <c r="P199" s="1809"/>
      <c r="Q199" s="1809"/>
      <c r="S199" s="1810"/>
      <c r="U199" s="1811"/>
      <c r="V199" s="1806"/>
      <c r="W199" s="1806"/>
      <c r="Y199" s="2741" t="s">
        <v>5417</v>
      </c>
      <c r="AH199" s="1812"/>
      <c r="AI199" s="1812"/>
      <c r="AK199" s="1806"/>
      <c r="AL199" s="1806"/>
      <c r="AM199" s="1813"/>
      <c r="AN199" s="1811"/>
      <c r="AO199" s="1811"/>
      <c r="AP199" s="1811"/>
      <c r="AQ199" s="1811"/>
      <c r="AR199" s="1811"/>
      <c r="AS199" s="1811"/>
      <c r="AT199" s="1811"/>
      <c r="AU199" s="1811"/>
      <c r="AV199" s="1811"/>
      <c r="AW199" s="1811"/>
      <c r="AX199" s="1811"/>
      <c r="AY199" s="1811"/>
      <c r="AZ199" s="1811"/>
      <c r="BA199" s="1807"/>
      <c r="BB199" s="1811"/>
      <c r="BC199" s="1807"/>
      <c r="BD199" s="1811"/>
      <c r="BE199" s="1811"/>
      <c r="BF199" s="1811"/>
      <c r="BG199" s="1811"/>
      <c r="BH199" s="1811"/>
      <c r="BI199" s="1811"/>
      <c r="BJ199" s="1811"/>
      <c r="BK199" s="1811"/>
      <c r="BL199" s="1811"/>
      <c r="BM199" s="1806"/>
      <c r="BN199" s="1811"/>
      <c r="BO199" s="1811"/>
      <c r="BP199" s="1806"/>
      <c r="BQ199" s="1811"/>
      <c r="BR199" s="1811"/>
      <c r="BS199" s="1814"/>
      <c r="BT199" s="1814"/>
      <c r="BU199" s="1814"/>
      <c r="BV199" s="1815"/>
      <c r="BW199" s="1814"/>
      <c r="BX199" s="1816"/>
      <c r="BY199" s="1817"/>
      <c r="BZ199" s="1818"/>
      <c r="CA199" s="1818"/>
      <c r="CB199" s="1818"/>
      <c r="CC199" s="1814"/>
      <c r="CD199" s="1819"/>
      <c r="CE199" s="1819"/>
      <c r="CF199" s="1807"/>
      <c r="CG199" s="1821"/>
      <c r="CH199" s="1822"/>
    </row>
    <row r="200" spans="1:86" s="1808" customFormat="1" ht="20.100000000000001" customHeight="1">
      <c r="A200" s="1804"/>
      <c r="B200" s="2708"/>
      <c r="C200" s="2728"/>
      <c r="D200" s="1805"/>
      <c r="E200" s="1806"/>
      <c r="F200" s="1806"/>
      <c r="G200" s="1807"/>
      <c r="L200" s="1809"/>
      <c r="M200" s="1809"/>
      <c r="N200" s="1810"/>
      <c r="O200" s="1810"/>
      <c r="P200" s="1809"/>
      <c r="Q200" s="1809"/>
      <c r="S200" s="1810"/>
      <c r="U200" s="1811"/>
      <c r="V200" s="1806"/>
      <c r="W200" s="1806"/>
      <c r="Y200" s="2741" t="s">
        <v>5417</v>
      </c>
      <c r="AH200" s="1812"/>
      <c r="AI200" s="1812"/>
      <c r="AK200" s="1806"/>
      <c r="AL200" s="1806"/>
      <c r="AM200" s="1813"/>
      <c r="AN200" s="1811"/>
      <c r="AO200" s="1811"/>
      <c r="AP200" s="1811"/>
      <c r="AQ200" s="1811"/>
      <c r="AR200" s="1811"/>
      <c r="AS200" s="1811"/>
      <c r="AT200" s="1811"/>
      <c r="AU200" s="1811"/>
      <c r="AV200" s="1811"/>
      <c r="AW200" s="1811"/>
      <c r="AX200" s="1811"/>
      <c r="AY200" s="1811"/>
      <c r="AZ200" s="1811"/>
      <c r="BA200" s="1807"/>
      <c r="BB200" s="1811"/>
      <c r="BC200" s="1807"/>
      <c r="BD200" s="1811"/>
      <c r="BE200" s="1811"/>
      <c r="BF200" s="1811"/>
      <c r="BG200" s="1811"/>
      <c r="BH200" s="1811"/>
      <c r="BI200" s="1811"/>
      <c r="BJ200" s="1811"/>
      <c r="BK200" s="1811"/>
      <c r="BL200" s="1811"/>
      <c r="BM200" s="1806"/>
      <c r="BN200" s="1811"/>
      <c r="BO200" s="1811"/>
      <c r="BP200" s="1806"/>
      <c r="BQ200" s="1811"/>
      <c r="BR200" s="1811"/>
      <c r="BS200" s="1814"/>
      <c r="BT200" s="1814"/>
      <c r="BU200" s="1814"/>
      <c r="BV200" s="1815"/>
      <c r="BW200" s="1814"/>
      <c r="BX200" s="1816"/>
      <c r="BY200" s="1817"/>
      <c r="BZ200" s="1818"/>
      <c r="CA200" s="1818"/>
      <c r="CB200" s="1818"/>
      <c r="CC200" s="1814"/>
      <c r="CD200" s="1819"/>
      <c r="CE200" s="1819"/>
      <c r="CF200" s="1807"/>
      <c r="CG200" s="1821"/>
      <c r="CH200" s="1822"/>
    </row>
    <row r="201" spans="1:86" s="1808" customFormat="1" ht="20.100000000000001" customHeight="1">
      <c r="A201" s="1804"/>
      <c r="B201" s="2708"/>
      <c r="C201" s="2728"/>
      <c r="D201" s="1805"/>
      <c r="E201" s="1806"/>
      <c r="F201" s="1806"/>
      <c r="G201" s="1807"/>
      <c r="L201" s="1809"/>
      <c r="M201" s="1809"/>
      <c r="N201" s="1810"/>
      <c r="O201" s="1810"/>
      <c r="P201" s="1809"/>
      <c r="Q201" s="1809"/>
      <c r="S201" s="1810"/>
      <c r="U201" s="1811"/>
      <c r="V201" s="1806"/>
      <c r="W201" s="1806"/>
      <c r="Y201" s="2741" t="s">
        <v>5417</v>
      </c>
      <c r="AH201" s="1812"/>
      <c r="AI201" s="1812"/>
      <c r="AK201" s="1806"/>
      <c r="AL201" s="1806"/>
      <c r="AM201" s="1813"/>
      <c r="AN201" s="1811"/>
      <c r="AO201" s="1811"/>
      <c r="AP201" s="1811"/>
      <c r="AQ201" s="1811"/>
      <c r="AR201" s="1811"/>
      <c r="AS201" s="1811"/>
      <c r="AT201" s="1811"/>
      <c r="AU201" s="1811"/>
      <c r="AV201" s="1811"/>
      <c r="AW201" s="1811"/>
      <c r="AX201" s="1811"/>
      <c r="AY201" s="1811"/>
      <c r="AZ201" s="1811"/>
      <c r="BA201" s="1807"/>
      <c r="BB201" s="1811"/>
      <c r="BC201" s="1807"/>
      <c r="BD201" s="1811"/>
      <c r="BE201" s="1811"/>
      <c r="BF201" s="1811"/>
      <c r="BG201" s="1811"/>
      <c r="BH201" s="1811"/>
      <c r="BI201" s="1811"/>
      <c r="BJ201" s="1811"/>
      <c r="BK201" s="1811"/>
      <c r="BL201" s="1811"/>
      <c r="BM201" s="1806"/>
      <c r="BN201" s="1811"/>
      <c r="BO201" s="1811"/>
      <c r="BP201" s="1806"/>
      <c r="BQ201" s="1811"/>
      <c r="BR201" s="1811"/>
      <c r="BS201" s="1814"/>
      <c r="BT201" s="1814"/>
      <c r="BU201" s="1814"/>
      <c r="BV201" s="1815"/>
      <c r="BW201" s="1814"/>
      <c r="BX201" s="1816"/>
      <c r="BY201" s="1817"/>
      <c r="BZ201" s="1818"/>
      <c r="CA201" s="1818"/>
      <c r="CB201" s="1818"/>
      <c r="CC201" s="1814"/>
      <c r="CD201" s="1819"/>
      <c r="CE201" s="1819"/>
      <c r="CF201" s="1807"/>
      <c r="CG201" s="1821"/>
      <c r="CH201" s="1822"/>
    </row>
    <row r="202" spans="1:86" s="1808" customFormat="1" ht="20.100000000000001" customHeight="1">
      <c r="A202" s="1804"/>
      <c r="B202" s="2708"/>
      <c r="C202" s="2728"/>
      <c r="D202" s="1805"/>
      <c r="E202" s="1806"/>
      <c r="F202" s="1806"/>
      <c r="G202" s="1807"/>
      <c r="L202" s="1809"/>
      <c r="M202" s="1809"/>
      <c r="N202" s="1810"/>
      <c r="O202" s="1810"/>
      <c r="P202" s="1809"/>
      <c r="Q202" s="1809"/>
      <c r="S202" s="1810"/>
      <c r="U202" s="1811"/>
      <c r="V202" s="1806"/>
      <c r="W202" s="1806"/>
      <c r="Y202" s="2741" t="s">
        <v>5417</v>
      </c>
      <c r="AH202" s="1812"/>
      <c r="AI202" s="1812"/>
      <c r="AK202" s="1806"/>
      <c r="AL202" s="1806"/>
      <c r="AM202" s="1813"/>
      <c r="AN202" s="1811"/>
      <c r="AO202" s="1811"/>
      <c r="AP202" s="1811"/>
      <c r="AQ202" s="1811"/>
      <c r="AR202" s="1811"/>
      <c r="AS202" s="1811"/>
      <c r="AT202" s="1811"/>
      <c r="AU202" s="1811"/>
      <c r="AV202" s="1811"/>
      <c r="AW202" s="1811"/>
      <c r="AX202" s="1811"/>
      <c r="AY202" s="1811"/>
      <c r="AZ202" s="1811"/>
      <c r="BA202" s="1807"/>
      <c r="BB202" s="1811"/>
      <c r="BC202" s="1807"/>
      <c r="BD202" s="1811"/>
      <c r="BE202" s="1811"/>
      <c r="BF202" s="1811"/>
      <c r="BG202" s="1811"/>
      <c r="BH202" s="1811"/>
      <c r="BI202" s="1811"/>
      <c r="BJ202" s="1811"/>
      <c r="BK202" s="1811"/>
      <c r="BL202" s="1811"/>
      <c r="BM202" s="1806"/>
      <c r="BN202" s="1811"/>
      <c r="BO202" s="1811"/>
      <c r="BP202" s="1806"/>
      <c r="BQ202" s="1811"/>
      <c r="BR202" s="1811"/>
      <c r="BS202" s="1814"/>
      <c r="BT202" s="1814"/>
      <c r="BU202" s="1814"/>
      <c r="BV202" s="1815"/>
      <c r="BW202" s="1814"/>
      <c r="BX202" s="1816"/>
      <c r="BY202" s="1817"/>
      <c r="BZ202" s="1818"/>
      <c r="CA202" s="1818"/>
      <c r="CB202" s="1818"/>
      <c r="CC202" s="1814"/>
      <c r="CD202" s="1819"/>
      <c r="CE202" s="1819"/>
      <c r="CF202" s="1807"/>
      <c r="CG202" s="1821"/>
      <c r="CH202" s="1822"/>
    </row>
    <row r="203" spans="1:86" s="1808" customFormat="1" ht="20.100000000000001" customHeight="1">
      <c r="A203" s="1804"/>
      <c r="B203" s="2708"/>
      <c r="C203" s="2728"/>
      <c r="D203" s="1805"/>
      <c r="E203" s="1806"/>
      <c r="F203" s="1806"/>
      <c r="G203" s="1807"/>
      <c r="L203" s="1809"/>
      <c r="M203" s="1809"/>
      <c r="N203" s="1810"/>
      <c r="O203" s="1810"/>
      <c r="P203" s="1809"/>
      <c r="Q203" s="1809"/>
      <c r="S203" s="1810"/>
      <c r="U203" s="1811"/>
      <c r="V203" s="1806"/>
      <c r="W203" s="1806"/>
      <c r="Y203" s="2741" t="s">
        <v>5417</v>
      </c>
      <c r="AH203" s="1812"/>
      <c r="AI203" s="1812"/>
      <c r="AK203" s="1806"/>
      <c r="AL203" s="1806"/>
      <c r="AM203" s="1813"/>
      <c r="AN203" s="1811"/>
      <c r="AO203" s="1811"/>
      <c r="AP203" s="1811"/>
      <c r="AQ203" s="1811"/>
      <c r="AR203" s="1811"/>
      <c r="AS203" s="1811"/>
      <c r="AT203" s="1811"/>
      <c r="AU203" s="1811"/>
      <c r="AV203" s="1811"/>
      <c r="AW203" s="1811"/>
      <c r="AX203" s="1811"/>
      <c r="AY203" s="1811"/>
      <c r="AZ203" s="1811"/>
      <c r="BA203" s="1807"/>
      <c r="BB203" s="1811"/>
      <c r="BC203" s="1807"/>
      <c r="BD203" s="1811"/>
      <c r="BE203" s="1811"/>
      <c r="BF203" s="1811"/>
      <c r="BG203" s="1811"/>
      <c r="BH203" s="1811"/>
      <c r="BI203" s="1811"/>
      <c r="BJ203" s="1811"/>
      <c r="BK203" s="1811"/>
      <c r="BL203" s="1811"/>
      <c r="BM203" s="1806"/>
      <c r="BN203" s="1811"/>
      <c r="BO203" s="1811"/>
      <c r="BP203" s="1806"/>
      <c r="BQ203" s="1811"/>
      <c r="BR203" s="1811"/>
      <c r="BS203" s="1814"/>
      <c r="BT203" s="1814"/>
      <c r="BU203" s="1814"/>
      <c r="BV203" s="1815"/>
      <c r="BW203" s="1814"/>
      <c r="BX203" s="1816"/>
      <c r="BY203" s="1817"/>
      <c r="BZ203" s="1818"/>
      <c r="CA203" s="1818"/>
      <c r="CB203" s="1818"/>
      <c r="CC203" s="1814"/>
      <c r="CD203" s="1819"/>
      <c r="CE203" s="1819"/>
      <c r="CF203" s="1807"/>
      <c r="CG203" s="1821"/>
      <c r="CH203" s="1822"/>
    </row>
    <row r="204" spans="1:86" s="1808" customFormat="1" ht="20.100000000000001" customHeight="1">
      <c r="A204" s="1804"/>
      <c r="B204" s="2708"/>
      <c r="C204" s="2728"/>
      <c r="D204" s="1805"/>
      <c r="E204" s="1806"/>
      <c r="F204" s="1806"/>
      <c r="G204" s="1807"/>
      <c r="L204" s="1809"/>
      <c r="M204" s="1809"/>
      <c r="N204" s="1810"/>
      <c r="O204" s="1810"/>
      <c r="P204" s="1809"/>
      <c r="Q204" s="1809"/>
      <c r="S204" s="1810"/>
      <c r="U204" s="1811"/>
      <c r="V204" s="1806"/>
      <c r="W204" s="1806"/>
      <c r="Y204" s="2741" t="s">
        <v>5417</v>
      </c>
      <c r="AH204" s="1812"/>
      <c r="AI204" s="1812"/>
      <c r="AK204" s="1806"/>
      <c r="AL204" s="1806"/>
      <c r="AM204" s="1813"/>
      <c r="AN204" s="1811"/>
      <c r="AO204" s="1811"/>
      <c r="AP204" s="1811"/>
      <c r="AQ204" s="1811"/>
      <c r="AR204" s="1811"/>
      <c r="AS204" s="1811"/>
      <c r="AT204" s="1811"/>
      <c r="AU204" s="1811"/>
      <c r="AV204" s="1811"/>
      <c r="AW204" s="1811"/>
      <c r="AX204" s="1811"/>
      <c r="AY204" s="1811"/>
      <c r="AZ204" s="1811"/>
      <c r="BA204" s="1807"/>
      <c r="BB204" s="1811"/>
      <c r="BC204" s="1807"/>
      <c r="BD204" s="1811"/>
      <c r="BE204" s="1811"/>
      <c r="BF204" s="1811"/>
      <c r="BG204" s="1811"/>
      <c r="BH204" s="1811"/>
      <c r="BI204" s="1811"/>
      <c r="BJ204" s="1811"/>
      <c r="BK204" s="1811"/>
      <c r="BL204" s="1811"/>
      <c r="BM204" s="1806"/>
      <c r="BN204" s="1811"/>
      <c r="BO204" s="1811"/>
      <c r="BP204" s="1806"/>
      <c r="BQ204" s="1811"/>
      <c r="BR204" s="1811"/>
      <c r="BS204" s="1814"/>
      <c r="BT204" s="1814"/>
      <c r="BU204" s="1814"/>
      <c r="BV204" s="1815"/>
      <c r="BW204" s="1814"/>
      <c r="BX204" s="1816"/>
      <c r="BY204" s="1817"/>
      <c r="BZ204" s="1818"/>
      <c r="CA204" s="1818"/>
      <c r="CB204" s="1818"/>
      <c r="CC204" s="1814"/>
      <c r="CD204" s="1819"/>
      <c r="CE204" s="1819"/>
      <c r="CF204" s="1807"/>
      <c r="CG204" s="1821"/>
      <c r="CH204" s="1822"/>
    </row>
    <row r="205" spans="1:86" s="1808" customFormat="1" ht="20.100000000000001" customHeight="1">
      <c r="A205" s="1804"/>
      <c r="B205" s="2708"/>
      <c r="C205" s="2728"/>
      <c r="D205" s="1805"/>
      <c r="E205" s="1806"/>
      <c r="F205" s="1806"/>
      <c r="G205" s="1807"/>
      <c r="L205" s="1809"/>
      <c r="M205" s="1809"/>
      <c r="N205" s="1810"/>
      <c r="O205" s="1810"/>
      <c r="P205" s="1809"/>
      <c r="Q205" s="1809"/>
      <c r="S205" s="1810"/>
      <c r="U205" s="1811"/>
      <c r="V205" s="1806"/>
      <c r="W205" s="1806"/>
      <c r="Y205" s="2741" t="s">
        <v>5417</v>
      </c>
      <c r="AH205" s="1812"/>
      <c r="AI205" s="1812"/>
      <c r="AK205" s="1806"/>
      <c r="AL205" s="1806"/>
      <c r="AM205" s="1813"/>
      <c r="AN205" s="1811"/>
      <c r="AO205" s="1811"/>
      <c r="AP205" s="1811"/>
      <c r="AQ205" s="1811"/>
      <c r="AR205" s="1811"/>
      <c r="AS205" s="1811"/>
      <c r="AT205" s="1811"/>
      <c r="AU205" s="1811"/>
      <c r="AV205" s="1811"/>
      <c r="AW205" s="1811"/>
      <c r="AX205" s="1811"/>
      <c r="AY205" s="1811"/>
      <c r="AZ205" s="1811"/>
      <c r="BA205" s="1807"/>
      <c r="BB205" s="1811"/>
      <c r="BC205" s="1807"/>
      <c r="BD205" s="1811"/>
      <c r="BE205" s="1811"/>
      <c r="BF205" s="1811"/>
      <c r="BG205" s="1811"/>
      <c r="BH205" s="1811"/>
      <c r="BI205" s="1811"/>
      <c r="BJ205" s="1811"/>
      <c r="BK205" s="1811"/>
      <c r="BL205" s="1811"/>
      <c r="BM205" s="1806"/>
      <c r="BN205" s="1811"/>
      <c r="BO205" s="1811"/>
      <c r="BP205" s="1806"/>
      <c r="BQ205" s="1811"/>
      <c r="BR205" s="1811"/>
      <c r="BS205" s="1814"/>
      <c r="BT205" s="1814"/>
      <c r="BU205" s="1814"/>
      <c r="BV205" s="1815"/>
      <c r="BW205" s="1814"/>
      <c r="BX205" s="1816"/>
      <c r="BY205" s="1817"/>
      <c r="BZ205" s="1818"/>
      <c r="CA205" s="1818"/>
      <c r="CB205" s="1818"/>
      <c r="CC205" s="1814"/>
      <c r="CD205" s="1819"/>
      <c r="CE205" s="1819"/>
      <c r="CF205" s="1807"/>
      <c r="CG205" s="1821"/>
      <c r="CH205" s="1822"/>
    </row>
    <row r="206" spans="1:86" s="1808" customFormat="1" ht="20.100000000000001" customHeight="1">
      <c r="A206" s="1804"/>
      <c r="B206" s="2708"/>
      <c r="C206" s="2728"/>
      <c r="D206" s="1805"/>
      <c r="E206" s="1806"/>
      <c r="F206" s="1806"/>
      <c r="G206" s="1807"/>
      <c r="L206" s="1809"/>
      <c r="M206" s="1809"/>
      <c r="N206" s="1810"/>
      <c r="O206" s="1810"/>
      <c r="P206" s="1809"/>
      <c r="Q206" s="1809"/>
      <c r="S206" s="1810"/>
      <c r="U206" s="1811"/>
      <c r="V206" s="1806"/>
      <c r="W206" s="1806"/>
      <c r="Y206" s="2741" t="s">
        <v>5417</v>
      </c>
      <c r="AH206" s="1812"/>
      <c r="AI206" s="1812"/>
      <c r="AK206" s="1806"/>
      <c r="AL206" s="1806"/>
      <c r="AM206" s="1813"/>
      <c r="AN206" s="1811"/>
      <c r="AO206" s="1811"/>
      <c r="AP206" s="1811"/>
      <c r="AQ206" s="1811"/>
      <c r="AR206" s="1811"/>
      <c r="AS206" s="1811"/>
      <c r="AT206" s="1811"/>
      <c r="AU206" s="1811"/>
      <c r="AV206" s="1811"/>
      <c r="AW206" s="1811"/>
      <c r="AX206" s="1811"/>
      <c r="AY206" s="1811"/>
      <c r="AZ206" s="1811"/>
      <c r="BA206" s="1807"/>
      <c r="BB206" s="1811"/>
      <c r="BC206" s="1807"/>
      <c r="BD206" s="1811"/>
      <c r="BE206" s="1811"/>
      <c r="BF206" s="1811"/>
      <c r="BG206" s="1811"/>
      <c r="BH206" s="1811"/>
      <c r="BI206" s="1811"/>
      <c r="BJ206" s="1811"/>
      <c r="BK206" s="1811"/>
      <c r="BL206" s="1811"/>
      <c r="BM206" s="1806"/>
      <c r="BN206" s="1811"/>
      <c r="BO206" s="1811"/>
      <c r="BP206" s="1806"/>
      <c r="BQ206" s="1811"/>
      <c r="BR206" s="1811"/>
      <c r="BS206" s="1814"/>
      <c r="BT206" s="1814"/>
      <c r="BU206" s="1814"/>
      <c r="BV206" s="1815"/>
      <c r="BW206" s="1814"/>
      <c r="BX206" s="1816"/>
      <c r="BY206" s="1817"/>
      <c r="BZ206" s="1818"/>
      <c r="CA206" s="1818"/>
      <c r="CB206" s="1818"/>
      <c r="CC206" s="1814"/>
      <c r="CD206" s="1819"/>
      <c r="CE206" s="1819"/>
      <c r="CF206" s="1807"/>
      <c r="CG206" s="1821"/>
      <c r="CH206" s="1822"/>
    </row>
    <row r="207" spans="1:86" s="1808" customFormat="1" ht="20.100000000000001" customHeight="1">
      <c r="A207" s="1804"/>
      <c r="B207" s="2708"/>
      <c r="C207" s="2728"/>
      <c r="D207" s="1805"/>
      <c r="E207" s="1806"/>
      <c r="F207" s="1806"/>
      <c r="G207" s="1807"/>
      <c r="L207" s="1809"/>
      <c r="M207" s="1809"/>
      <c r="N207" s="1810"/>
      <c r="O207" s="1810"/>
      <c r="P207" s="1809"/>
      <c r="Q207" s="1809"/>
      <c r="S207" s="1810"/>
      <c r="U207" s="1811"/>
      <c r="V207" s="1806"/>
      <c r="W207" s="1806"/>
      <c r="Y207" s="2741" t="s">
        <v>5417</v>
      </c>
      <c r="AH207" s="1812"/>
      <c r="AI207" s="1812"/>
      <c r="AK207" s="1806"/>
      <c r="AL207" s="1806"/>
      <c r="AM207" s="1813"/>
      <c r="AN207" s="1811"/>
      <c r="AO207" s="1811"/>
      <c r="AP207" s="1811"/>
      <c r="AQ207" s="1811"/>
      <c r="AR207" s="1811"/>
      <c r="AS207" s="1811"/>
      <c r="AT207" s="1811"/>
      <c r="AU207" s="1811"/>
      <c r="AV207" s="1811"/>
      <c r="AW207" s="1811"/>
      <c r="AX207" s="1811"/>
      <c r="AY207" s="1811"/>
      <c r="AZ207" s="1811"/>
      <c r="BA207" s="1807"/>
      <c r="BB207" s="1811"/>
      <c r="BC207" s="1807"/>
      <c r="BD207" s="1811"/>
      <c r="BE207" s="1811"/>
      <c r="BF207" s="1811"/>
      <c r="BG207" s="1811"/>
      <c r="BH207" s="1811"/>
      <c r="BI207" s="1811"/>
      <c r="BJ207" s="1811"/>
      <c r="BK207" s="1811"/>
      <c r="BL207" s="1811"/>
      <c r="BM207" s="1806"/>
      <c r="BN207" s="1811"/>
      <c r="BO207" s="1811"/>
      <c r="BP207" s="1806"/>
      <c r="BQ207" s="1811"/>
      <c r="BR207" s="1811"/>
      <c r="BS207" s="1814"/>
      <c r="BT207" s="1814"/>
      <c r="BU207" s="1814"/>
      <c r="BV207" s="1815"/>
      <c r="BW207" s="1814"/>
      <c r="BX207" s="1816"/>
      <c r="BY207" s="1817"/>
      <c r="BZ207" s="1818"/>
      <c r="CA207" s="1818"/>
      <c r="CB207" s="1818"/>
      <c r="CC207" s="1814"/>
      <c r="CD207" s="1819"/>
      <c r="CE207" s="1819"/>
      <c r="CF207" s="1807"/>
      <c r="CG207" s="1821"/>
      <c r="CH207" s="1822"/>
    </row>
    <row r="208" spans="1:86" s="1808" customFormat="1" ht="20.100000000000001" customHeight="1">
      <c r="A208" s="1804"/>
      <c r="B208" s="2708"/>
      <c r="C208" s="2728"/>
      <c r="D208" s="1805"/>
      <c r="E208" s="1806"/>
      <c r="F208" s="1806"/>
      <c r="G208" s="1807"/>
      <c r="L208" s="1809"/>
      <c r="M208" s="1809"/>
      <c r="N208" s="1810"/>
      <c r="O208" s="1810"/>
      <c r="P208" s="1809"/>
      <c r="Q208" s="1809"/>
      <c r="S208" s="1810"/>
      <c r="U208" s="1811"/>
      <c r="V208" s="1806"/>
      <c r="W208" s="1806"/>
      <c r="Y208" s="2741" t="s">
        <v>5417</v>
      </c>
      <c r="AH208" s="1812"/>
      <c r="AI208" s="1812"/>
      <c r="AK208" s="1806"/>
      <c r="AL208" s="1806"/>
      <c r="AM208" s="1813"/>
      <c r="AN208" s="1811"/>
      <c r="AO208" s="1811"/>
      <c r="AP208" s="1811"/>
      <c r="AQ208" s="1811"/>
      <c r="AR208" s="1811"/>
      <c r="AS208" s="1811"/>
      <c r="AT208" s="1811"/>
      <c r="AU208" s="1811"/>
      <c r="AV208" s="1811"/>
      <c r="AW208" s="1811"/>
      <c r="AX208" s="1811"/>
      <c r="AY208" s="1811"/>
      <c r="AZ208" s="1811"/>
      <c r="BA208" s="1807"/>
      <c r="BB208" s="1811"/>
      <c r="BC208" s="1807"/>
      <c r="BD208" s="1811"/>
      <c r="BE208" s="1811"/>
      <c r="BF208" s="1811"/>
      <c r="BG208" s="1811"/>
      <c r="BH208" s="1811"/>
      <c r="BI208" s="1811"/>
      <c r="BJ208" s="1811"/>
      <c r="BK208" s="1811"/>
      <c r="BL208" s="1811"/>
      <c r="BM208" s="1806"/>
      <c r="BN208" s="1811"/>
      <c r="BO208" s="1811"/>
      <c r="BP208" s="1806"/>
      <c r="BQ208" s="1811"/>
      <c r="BR208" s="1811"/>
      <c r="BS208" s="1814"/>
      <c r="BT208" s="1814"/>
      <c r="BU208" s="1814"/>
      <c r="BV208" s="1815"/>
      <c r="BW208" s="1814"/>
      <c r="BX208" s="1816"/>
      <c r="BY208" s="1817"/>
      <c r="BZ208" s="1818"/>
      <c r="CA208" s="1818"/>
      <c r="CB208" s="1818"/>
      <c r="CC208" s="1814"/>
      <c r="CD208" s="1819"/>
      <c r="CE208" s="1819"/>
      <c r="CF208" s="1807"/>
      <c r="CG208" s="1821"/>
      <c r="CH208" s="1822"/>
    </row>
    <row r="209" spans="1:86" s="1808" customFormat="1" ht="20.100000000000001" customHeight="1">
      <c r="A209" s="1804"/>
      <c r="B209" s="2708"/>
      <c r="C209" s="2728"/>
      <c r="D209" s="1805"/>
      <c r="E209" s="1806"/>
      <c r="F209" s="1806"/>
      <c r="G209" s="1807"/>
      <c r="L209" s="1809"/>
      <c r="M209" s="1809"/>
      <c r="N209" s="1810"/>
      <c r="O209" s="1810"/>
      <c r="P209" s="1809"/>
      <c r="Q209" s="1809"/>
      <c r="S209" s="1810"/>
      <c r="U209" s="1811"/>
      <c r="V209" s="1806"/>
      <c r="W209" s="1806"/>
      <c r="Y209" s="2741" t="s">
        <v>5417</v>
      </c>
      <c r="AH209" s="1812"/>
      <c r="AI209" s="1812"/>
      <c r="AK209" s="1806"/>
      <c r="AL209" s="1806"/>
      <c r="AM209" s="1813"/>
      <c r="AN209" s="1811"/>
      <c r="AO209" s="1811"/>
      <c r="AP209" s="1811"/>
      <c r="AQ209" s="1811"/>
      <c r="AR209" s="1811"/>
      <c r="AS209" s="1811"/>
      <c r="AT209" s="1811"/>
      <c r="AU209" s="1811"/>
      <c r="AV209" s="1811"/>
      <c r="AW209" s="1811"/>
      <c r="AX209" s="1811"/>
      <c r="AY209" s="1811"/>
      <c r="AZ209" s="1811"/>
      <c r="BA209" s="1807"/>
      <c r="BB209" s="1811"/>
      <c r="BC209" s="1807"/>
      <c r="BD209" s="1811"/>
      <c r="BE209" s="1811"/>
      <c r="BF209" s="1811"/>
      <c r="BG209" s="1811"/>
      <c r="BH209" s="1811"/>
      <c r="BI209" s="1811"/>
      <c r="BJ209" s="1811"/>
      <c r="BK209" s="1811"/>
      <c r="BL209" s="1811"/>
      <c r="BM209" s="1806"/>
      <c r="BN209" s="1811"/>
      <c r="BO209" s="1811"/>
      <c r="BP209" s="1806"/>
      <c r="BQ209" s="1811"/>
      <c r="BR209" s="1811"/>
      <c r="BS209" s="1814"/>
      <c r="BT209" s="1814"/>
      <c r="BU209" s="1814"/>
      <c r="BV209" s="1815"/>
      <c r="BW209" s="1814"/>
      <c r="BX209" s="1816"/>
      <c r="BY209" s="1817"/>
      <c r="BZ209" s="1818"/>
      <c r="CA209" s="1818"/>
      <c r="CB209" s="1818"/>
      <c r="CC209" s="1814"/>
      <c r="CD209" s="1819"/>
      <c r="CE209" s="1819"/>
      <c r="CF209" s="1807"/>
      <c r="CG209" s="1821"/>
      <c r="CH209" s="1822"/>
    </row>
    <row r="210" spans="1:86" s="1808" customFormat="1" ht="20.100000000000001" customHeight="1">
      <c r="A210" s="1804"/>
      <c r="B210" s="2708"/>
      <c r="C210" s="2728"/>
      <c r="D210" s="1805"/>
      <c r="E210" s="1806"/>
      <c r="F210" s="1806"/>
      <c r="G210" s="1807"/>
      <c r="L210" s="1809"/>
      <c r="M210" s="1809"/>
      <c r="N210" s="1810"/>
      <c r="O210" s="1810"/>
      <c r="P210" s="1809"/>
      <c r="Q210" s="1809"/>
      <c r="S210" s="1810"/>
      <c r="U210" s="1811"/>
      <c r="V210" s="1806"/>
      <c r="W210" s="1806"/>
      <c r="Y210" s="2741" t="s">
        <v>5417</v>
      </c>
      <c r="AH210" s="1812"/>
      <c r="AI210" s="1812"/>
      <c r="AK210" s="1806"/>
      <c r="AL210" s="1806"/>
      <c r="AM210" s="1813"/>
      <c r="AN210" s="1811"/>
      <c r="AO210" s="1811"/>
      <c r="AP210" s="1811"/>
      <c r="AQ210" s="1811"/>
      <c r="AR210" s="1811"/>
      <c r="AS210" s="1811"/>
      <c r="AT210" s="1811"/>
      <c r="AU210" s="1811"/>
      <c r="AV210" s="1811"/>
      <c r="AW210" s="1811"/>
      <c r="AX210" s="1811"/>
      <c r="AY210" s="1811"/>
      <c r="AZ210" s="1811"/>
      <c r="BA210" s="1807"/>
      <c r="BB210" s="1811"/>
      <c r="BC210" s="1807"/>
      <c r="BD210" s="1811"/>
      <c r="BE210" s="1811"/>
      <c r="BF210" s="1811"/>
      <c r="BG210" s="1811"/>
      <c r="BH210" s="1811"/>
      <c r="BI210" s="1811"/>
      <c r="BJ210" s="1811"/>
      <c r="BK210" s="1811"/>
      <c r="BL210" s="1811"/>
      <c r="BM210" s="1806"/>
      <c r="BN210" s="1811"/>
      <c r="BO210" s="1811"/>
      <c r="BP210" s="1806"/>
      <c r="BQ210" s="1811"/>
      <c r="BR210" s="1811"/>
      <c r="BS210" s="1814"/>
      <c r="BT210" s="1814"/>
      <c r="BU210" s="1814"/>
      <c r="BV210" s="1815"/>
      <c r="BW210" s="1814"/>
      <c r="BX210" s="1816"/>
      <c r="BY210" s="1817"/>
      <c r="BZ210" s="1818"/>
      <c r="CA210" s="1818"/>
      <c r="CB210" s="1818"/>
      <c r="CC210" s="1814"/>
      <c r="CD210" s="1819"/>
      <c r="CE210" s="1819"/>
      <c r="CF210" s="1807"/>
      <c r="CG210" s="1821"/>
      <c r="CH210" s="1822"/>
    </row>
    <row r="211" spans="1:86" s="1808" customFormat="1" ht="20.100000000000001" customHeight="1">
      <c r="A211" s="1804"/>
      <c r="B211" s="2708"/>
      <c r="C211" s="2728"/>
      <c r="D211" s="1805"/>
      <c r="E211" s="1806"/>
      <c r="F211" s="1806"/>
      <c r="G211" s="1807"/>
      <c r="L211" s="1809"/>
      <c r="M211" s="1809"/>
      <c r="N211" s="1810"/>
      <c r="O211" s="1810"/>
      <c r="P211" s="1809"/>
      <c r="Q211" s="1809"/>
      <c r="S211" s="1810"/>
      <c r="U211" s="1811"/>
      <c r="V211" s="1806"/>
      <c r="W211" s="1806"/>
      <c r="Y211" s="2741" t="s">
        <v>5417</v>
      </c>
      <c r="AH211" s="1812"/>
      <c r="AI211" s="1812"/>
      <c r="AK211" s="1806"/>
      <c r="AL211" s="1806"/>
      <c r="AM211" s="1813"/>
      <c r="AN211" s="1811"/>
      <c r="AO211" s="1811"/>
      <c r="AP211" s="1811"/>
      <c r="AQ211" s="1811"/>
      <c r="AR211" s="1811"/>
      <c r="AS211" s="1811"/>
      <c r="AT211" s="1811"/>
      <c r="AU211" s="1811"/>
      <c r="AV211" s="1811"/>
      <c r="AW211" s="1811"/>
      <c r="AX211" s="1811"/>
      <c r="AY211" s="1811"/>
      <c r="AZ211" s="1811"/>
      <c r="BA211" s="1807"/>
      <c r="BB211" s="1811"/>
      <c r="BC211" s="1807"/>
      <c r="BD211" s="1811"/>
      <c r="BE211" s="1811"/>
      <c r="BF211" s="1811"/>
      <c r="BG211" s="1811"/>
      <c r="BH211" s="1811"/>
      <c r="BI211" s="1811"/>
      <c r="BJ211" s="1811"/>
      <c r="BK211" s="1811"/>
      <c r="BL211" s="1811"/>
      <c r="BM211" s="1806"/>
      <c r="BN211" s="1811"/>
      <c r="BO211" s="1811"/>
      <c r="BP211" s="1806"/>
      <c r="BQ211" s="1811"/>
      <c r="BR211" s="1811"/>
      <c r="BS211" s="1814"/>
      <c r="BT211" s="1814"/>
      <c r="BU211" s="1814"/>
      <c r="BV211" s="1815"/>
      <c r="BW211" s="1814"/>
      <c r="BX211" s="1816"/>
      <c r="BY211" s="1817"/>
      <c r="BZ211" s="1818"/>
      <c r="CA211" s="1818"/>
      <c r="CB211" s="1818"/>
      <c r="CC211" s="1814"/>
      <c r="CD211" s="1819"/>
      <c r="CE211" s="1819"/>
      <c r="CF211" s="1807"/>
      <c r="CG211" s="1821"/>
      <c r="CH211" s="1822"/>
    </row>
    <row r="212" spans="1:86" s="1808" customFormat="1" ht="20.100000000000001" customHeight="1">
      <c r="A212" s="1804"/>
      <c r="B212" s="2708"/>
      <c r="C212" s="2728"/>
      <c r="D212" s="1805"/>
      <c r="E212" s="1806"/>
      <c r="F212" s="1806"/>
      <c r="G212" s="1807"/>
      <c r="L212" s="1809"/>
      <c r="M212" s="1809"/>
      <c r="N212" s="1810"/>
      <c r="O212" s="1810"/>
      <c r="P212" s="1809"/>
      <c r="Q212" s="1809"/>
      <c r="S212" s="1810"/>
      <c r="U212" s="1811"/>
      <c r="V212" s="1806"/>
      <c r="W212" s="1806"/>
      <c r="Y212" s="2741" t="s">
        <v>5417</v>
      </c>
      <c r="AH212" s="1812"/>
      <c r="AI212" s="1812"/>
      <c r="AK212" s="1806"/>
      <c r="AL212" s="1806"/>
      <c r="AM212" s="1813"/>
      <c r="AN212" s="1811"/>
      <c r="AO212" s="1811"/>
      <c r="AP212" s="1811"/>
      <c r="AQ212" s="1811"/>
      <c r="AR212" s="1811"/>
      <c r="AS212" s="1811"/>
      <c r="AT212" s="1811"/>
      <c r="AU212" s="1811"/>
      <c r="AV212" s="1811"/>
      <c r="AW212" s="1811"/>
      <c r="AX212" s="1811"/>
      <c r="AY212" s="1811"/>
      <c r="AZ212" s="1811"/>
      <c r="BA212" s="1807"/>
      <c r="BB212" s="1811"/>
      <c r="BC212" s="1807"/>
      <c r="BD212" s="1811"/>
      <c r="BE212" s="1811"/>
      <c r="BF212" s="1811"/>
      <c r="BG212" s="1811"/>
      <c r="BH212" s="1811"/>
      <c r="BI212" s="1811"/>
      <c r="BJ212" s="1811"/>
      <c r="BK212" s="1811"/>
      <c r="BL212" s="1811"/>
      <c r="BM212" s="1806"/>
      <c r="BN212" s="1811"/>
      <c r="BO212" s="1811"/>
      <c r="BP212" s="1806"/>
      <c r="BQ212" s="1811"/>
      <c r="BR212" s="1811"/>
      <c r="BS212" s="1814"/>
      <c r="BT212" s="1814"/>
      <c r="BU212" s="1814"/>
      <c r="BV212" s="1815"/>
      <c r="BW212" s="1814"/>
      <c r="BX212" s="1816"/>
      <c r="BY212" s="1817"/>
      <c r="BZ212" s="1818"/>
      <c r="CA212" s="1818"/>
      <c r="CB212" s="1818"/>
      <c r="CC212" s="1814"/>
      <c r="CD212" s="1819"/>
      <c r="CE212" s="1819"/>
      <c r="CF212" s="1807"/>
      <c r="CG212" s="1821"/>
      <c r="CH212" s="1822"/>
    </row>
    <row r="213" spans="1:86" s="1808" customFormat="1" ht="20.100000000000001" customHeight="1">
      <c r="A213" s="1804"/>
      <c r="B213" s="2708"/>
      <c r="C213" s="2728"/>
      <c r="D213" s="1805"/>
      <c r="E213" s="1806"/>
      <c r="F213" s="1806"/>
      <c r="G213" s="1807"/>
      <c r="L213" s="1809"/>
      <c r="M213" s="1809"/>
      <c r="N213" s="1810"/>
      <c r="O213" s="1810"/>
      <c r="P213" s="1809"/>
      <c r="Q213" s="1809"/>
      <c r="S213" s="1810"/>
      <c r="U213" s="1811"/>
      <c r="V213" s="1806"/>
      <c r="W213" s="1806"/>
      <c r="Y213" s="2741" t="s">
        <v>5417</v>
      </c>
      <c r="AH213" s="1812"/>
      <c r="AI213" s="1812"/>
      <c r="AK213" s="1806"/>
      <c r="AL213" s="1806"/>
      <c r="AM213" s="1813"/>
      <c r="AN213" s="1811"/>
      <c r="AO213" s="1811"/>
      <c r="AP213" s="1811"/>
      <c r="AQ213" s="1811"/>
      <c r="AR213" s="1811"/>
      <c r="AS213" s="1811"/>
      <c r="AT213" s="1811"/>
      <c r="AU213" s="1811"/>
      <c r="AV213" s="1811"/>
      <c r="AW213" s="1811"/>
      <c r="AX213" s="1811"/>
      <c r="AY213" s="1811"/>
      <c r="AZ213" s="1811"/>
      <c r="BA213" s="1807"/>
      <c r="BB213" s="1811"/>
      <c r="BC213" s="1807"/>
      <c r="BD213" s="1811"/>
      <c r="BE213" s="1811"/>
      <c r="BF213" s="1811"/>
      <c r="BG213" s="1811"/>
      <c r="BH213" s="1811"/>
      <c r="BI213" s="1811"/>
      <c r="BJ213" s="1811"/>
      <c r="BK213" s="1811"/>
      <c r="BL213" s="1811"/>
      <c r="BM213" s="1806"/>
      <c r="BN213" s="1811"/>
      <c r="BO213" s="1811"/>
      <c r="BP213" s="1806"/>
      <c r="BQ213" s="1811"/>
      <c r="BR213" s="1811"/>
      <c r="BS213" s="1814"/>
      <c r="BT213" s="1814"/>
      <c r="BU213" s="1814"/>
      <c r="BV213" s="1815"/>
      <c r="BW213" s="1814"/>
      <c r="BX213" s="1816"/>
      <c r="BY213" s="1817"/>
      <c r="BZ213" s="1818"/>
      <c r="CA213" s="1818"/>
      <c r="CB213" s="1818"/>
      <c r="CC213" s="1814"/>
      <c r="CD213" s="1819"/>
      <c r="CE213" s="1819"/>
      <c r="CF213" s="1807"/>
      <c r="CG213" s="1821"/>
      <c r="CH213" s="1822"/>
    </row>
    <row r="214" spans="1:86" s="1808" customFormat="1" ht="20.100000000000001" customHeight="1">
      <c r="A214" s="1804"/>
      <c r="B214" s="2708"/>
      <c r="C214" s="2728"/>
      <c r="D214" s="1805"/>
      <c r="E214" s="1806"/>
      <c r="F214" s="1806"/>
      <c r="G214" s="1807"/>
      <c r="L214" s="1809"/>
      <c r="M214" s="1809"/>
      <c r="N214" s="1810"/>
      <c r="O214" s="1810"/>
      <c r="P214" s="1809"/>
      <c r="Q214" s="1809"/>
      <c r="S214" s="1810"/>
      <c r="U214" s="1811"/>
      <c r="V214" s="1806"/>
      <c r="W214" s="1806"/>
      <c r="Y214" s="2741" t="s">
        <v>5417</v>
      </c>
      <c r="AH214" s="1812"/>
      <c r="AI214" s="1812"/>
      <c r="AK214" s="1806"/>
      <c r="AL214" s="1806"/>
      <c r="AM214" s="1813"/>
      <c r="AN214" s="1811"/>
      <c r="AO214" s="1811"/>
      <c r="AP214" s="1811"/>
      <c r="AQ214" s="1811"/>
      <c r="AR214" s="1811"/>
      <c r="AS214" s="1811"/>
      <c r="AT214" s="1811"/>
      <c r="AU214" s="1811"/>
      <c r="AV214" s="1811"/>
      <c r="AW214" s="1811"/>
      <c r="AX214" s="1811"/>
      <c r="AY214" s="1811"/>
      <c r="AZ214" s="1811"/>
      <c r="BA214" s="1807"/>
      <c r="BB214" s="1811"/>
      <c r="BC214" s="1807"/>
      <c r="BD214" s="1811"/>
      <c r="BE214" s="1811"/>
      <c r="BF214" s="1811"/>
      <c r="BG214" s="1811"/>
      <c r="BH214" s="1811"/>
      <c r="BI214" s="1811"/>
      <c r="BJ214" s="1811"/>
      <c r="BK214" s="1811"/>
      <c r="BL214" s="1811"/>
      <c r="BM214" s="1806"/>
      <c r="BN214" s="1811"/>
      <c r="BO214" s="1811"/>
      <c r="BP214" s="1806"/>
      <c r="BQ214" s="1811"/>
      <c r="BR214" s="1811"/>
      <c r="BS214" s="1814"/>
      <c r="BT214" s="1814"/>
      <c r="BU214" s="1814"/>
      <c r="BV214" s="1815"/>
      <c r="BW214" s="1814"/>
      <c r="BX214" s="1816"/>
      <c r="BY214" s="1817"/>
      <c r="BZ214" s="1818"/>
      <c r="CA214" s="1818"/>
      <c r="CB214" s="1818"/>
      <c r="CC214" s="1814"/>
      <c r="CD214" s="1819"/>
      <c r="CE214" s="1819"/>
      <c r="CF214" s="1807"/>
      <c r="CG214" s="1821"/>
      <c r="CH214" s="1822"/>
    </row>
    <row r="215" spans="1:86" s="1808" customFormat="1" ht="20.100000000000001" customHeight="1">
      <c r="A215" s="1804"/>
      <c r="B215" s="2708"/>
      <c r="C215" s="2728"/>
      <c r="D215" s="1805"/>
      <c r="E215" s="1806"/>
      <c r="F215" s="1806"/>
      <c r="G215" s="1807"/>
      <c r="L215" s="1809"/>
      <c r="M215" s="1809"/>
      <c r="N215" s="1810"/>
      <c r="O215" s="1810"/>
      <c r="P215" s="1809"/>
      <c r="Q215" s="1809"/>
      <c r="S215" s="1810"/>
      <c r="U215" s="1811"/>
      <c r="V215" s="1806"/>
      <c r="W215" s="1806"/>
      <c r="Y215" s="2741" t="s">
        <v>5417</v>
      </c>
      <c r="AH215" s="1812"/>
      <c r="AI215" s="1812"/>
      <c r="AK215" s="1806"/>
      <c r="AL215" s="1806"/>
      <c r="AM215" s="1813"/>
      <c r="AN215" s="1811"/>
      <c r="AO215" s="1811"/>
      <c r="AP215" s="1811"/>
      <c r="AQ215" s="1811"/>
      <c r="AR215" s="1811"/>
      <c r="AS215" s="1811"/>
      <c r="AT215" s="1811"/>
      <c r="AU215" s="1811"/>
      <c r="AV215" s="1811"/>
      <c r="AW215" s="1811"/>
      <c r="AX215" s="1811"/>
      <c r="AY215" s="1811"/>
      <c r="AZ215" s="1811"/>
      <c r="BA215" s="1807"/>
      <c r="BB215" s="1811"/>
      <c r="BC215" s="1807"/>
      <c r="BD215" s="1811"/>
      <c r="BE215" s="1811"/>
      <c r="BF215" s="1811"/>
      <c r="BG215" s="1811"/>
      <c r="BH215" s="1811"/>
      <c r="BI215" s="1811"/>
      <c r="BJ215" s="1811"/>
      <c r="BK215" s="1811"/>
      <c r="BL215" s="1811"/>
      <c r="BM215" s="1806"/>
      <c r="BN215" s="1811"/>
      <c r="BO215" s="1811"/>
      <c r="BP215" s="1806"/>
      <c r="BQ215" s="1811"/>
      <c r="BR215" s="1811"/>
      <c r="BS215" s="1814"/>
      <c r="BT215" s="1814"/>
      <c r="BU215" s="1814"/>
      <c r="BV215" s="1815"/>
      <c r="BW215" s="1814"/>
      <c r="BX215" s="1816"/>
      <c r="BY215" s="1817"/>
      <c r="BZ215" s="1818"/>
      <c r="CA215" s="1818"/>
      <c r="CB215" s="1818"/>
      <c r="CC215" s="1814"/>
      <c r="CD215" s="1819"/>
      <c r="CE215" s="1819"/>
      <c r="CF215" s="1807"/>
      <c r="CG215" s="1821"/>
      <c r="CH215" s="1822"/>
    </row>
    <row r="216" spans="1:86" s="1808" customFormat="1" ht="20.100000000000001" customHeight="1">
      <c r="A216" s="1804"/>
      <c r="B216" s="2708"/>
      <c r="C216" s="2728"/>
      <c r="D216" s="1805"/>
      <c r="E216" s="1806"/>
      <c r="F216" s="1806"/>
      <c r="G216" s="1807"/>
      <c r="L216" s="1809"/>
      <c r="M216" s="1809"/>
      <c r="N216" s="1810"/>
      <c r="O216" s="1810"/>
      <c r="P216" s="1809"/>
      <c r="Q216" s="1809"/>
      <c r="S216" s="1810"/>
      <c r="U216" s="1811"/>
      <c r="V216" s="1806"/>
      <c r="W216" s="1806"/>
      <c r="Y216" s="2741" t="s">
        <v>5417</v>
      </c>
      <c r="AH216" s="1812"/>
      <c r="AI216" s="1812"/>
      <c r="AK216" s="1806"/>
      <c r="AL216" s="1806"/>
      <c r="AM216" s="1813"/>
      <c r="AN216" s="1811"/>
      <c r="AO216" s="1811"/>
      <c r="AP216" s="1811"/>
      <c r="AQ216" s="1811"/>
      <c r="AR216" s="1811"/>
      <c r="AS216" s="1811"/>
      <c r="AT216" s="1811"/>
      <c r="AU216" s="1811"/>
      <c r="AV216" s="1811"/>
      <c r="AW216" s="1811"/>
      <c r="AX216" s="1811"/>
      <c r="AY216" s="1811"/>
      <c r="AZ216" s="1811"/>
      <c r="BA216" s="1807"/>
      <c r="BB216" s="1811"/>
      <c r="BC216" s="1807"/>
      <c r="BD216" s="1811"/>
      <c r="BE216" s="1811"/>
      <c r="BF216" s="1811"/>
      <c r="BG216" s="1811"/>
      <c r="BH216" s="1811"/>
      <c r="BI216" s="1811"/>
      <c r="BJ216" s="1811"/>
      <c r="BK216" s="1811"/>
      <c r="BL216" s="1811"/>
      <c r="BM216" s="1806"/>
      <c r="BN216" s="1811"/>
      <c r="BO216" s="1811"/>
      <c r="BP216" s="1806"/>
      <c r="BQ216" s="1811"/>
      <c r="BR216" s="1811"/>
      <c r="BS216" s="1814"/>
      <c r="BT216" s="1814"/>
      <c r="BU216" s="1814"/>
      <c r="BV216" s="1815"/>
      <c r="BW216" s="1814"/>
      <c r="BX216" s="1816"/>
      <c r="BY216" s="1817"/>
      <c r="BZ216" s="1818"/>
      <c r="CA216" s="1818"/>
      <c r="CB216" s="1818"/>
      <c r="CC216" s="1814"/>
      <c r="CD216" s="1819"/>
      <c r="CE216" s="1819"/>
      <c r="CF216" s="1807"/>
      <c r="CG216" s="1821"/>
      <c r="CH216" s="1822"/>
    </row>
    <row r="217" spans="1:86" s="1808" customFormat="1" ht="20.100000000000001" customHeight="1">
      <c r="A217" s="1804"/>
      <c r="B217" s="2708"/>
      <c r="C217" s="2728"/>
      <c r="D217" s="1805"/>
      <c r="E217" s="1806"/>
      <c r="F217" s="1806"/>
      <c r="G217" s="1807"/>
      <c r="L217" s="1809"/>
      <c r="M217" s="1809"/>
      <c r="N217" s="1810"/>
      <c r="O217" s="1810"/>
      <c r="P217" s="1809"/>
      <c r="Q217" s="1809"/>
      <c r="S217" s="1810"/>
      <c r="U217" s="1811"/>
      <c r="V217" s="1806"/>
      <c r="W217" s="1806"/>
      <c r="Y217" s="2741" t="s">
        <v>5417</v>
      </c>
      <c r="AH217" s="1812"/>
      <c r="AI217" s="1812"/>
      <c r="AK217" s="1806"/>
      <c r="AL217" s="1806"/>
      <c r="AM217" s="1813"/>
      <c r="AN217" s="1811"/>
      <c r="AO217" s="1811"/>
      <c r="AP217" s="1811"/>
      <c r="AQ217" s="1811"/>
      <c r="AR217" s="1811"/>
      <c r="AS217" s="1811"/>
      <c r="AT217" s="1811"/>
      <c r="AU217" s="1811"/>
      <c r="AV217" s="1811"/>
      <c r="AW217" s="1811"/>
      <c r="AX217" s="1811"/>
      <c r="AY217" s="1811"/>
      <c r="AZ217" s="1811"/>
      <c r="BA217" s="1807"/>
      <c r="BB217" s="1811"/>
      <c r="BC217" s="1807"/>
      <c r="BD217" s="1811"/>
      <c r="BE217" s="1811"/>
      <c r="BF217" s="1811"/>
      <c r="BG217" s="1811"/>
      <c r="BH217" s="1811"/>
      <c r="BI217" s="1811"/>
      <c r="BJ217" s="1811"/>
      <c r="BK217" s="1811"/>
      <c r="BL217" s="1811"/>
      <c r="BM217" s="1806"/>
      <c r="BN217" s="1811"/>
      <c r="BO217" s="1811"/>
      <c r="BP217" s="1806"/>
      <c r="BQ217" s="1811"/>
      <c r="BR217" s="1811"/>
      <c r="BS217" s="1814"/>
      <c r="BT217" s="1814"/>
      <c r="BU217" s="1814"/>
      <c r="BV217" s="1815"/>
      <c r="BW217" s="1814"/>
      <c r="BX217" s="1816"/>
      <c r="BY217" s="1817"/>
      <c r="BZ217" s="1818"/>
      <c r="CA217" s="1818"/>
      <c r="CB217" s="1818"/>
      <c r="CC217" s="1814"/>
      <c r="CD217" s="1819"/>
      <c r="CE217" s="1819"/>
      <c r="CF217" s="1807"/>
      <c r="CG217" s="1821"/>
      <c r="CH217" s="1822"/>
    </row>
    <row r="218" spans="1:86" s="1808" customFormat="1" ht="20.100000000000001" customHeight="1">
      <c r="A218" s="1804"/>
      <c r="B218" s="2708"/>
      <c r="C218" s="2728"/>
      <c r="D218" s="1805"/>
      <c r="E218" s="1806"/>
      <c r="F218" s="1806"/>
      <c r="G218" s="1807"/>
      <c r="L218" s="1809"/>
      <c r="M218" s="1809"/>
      <c r="N218" s="1810"/>
      <c r="O218" s="1810"/>
      <c r="P218" s="1809"/>
      <c r="Q218" s="1809"/>
      <c r="S218" s="1810"/>
      <c r="U218" s="1811"/>
      <c r="V218" s="1806"/>
      <c r="W218" s="1806"/>
      <c r="Y218" s="2741" t="s">
        <v>5417</v>
      </c>
      <c r="AH218" s="1812"/>
      <c r="AI218" s="1812"/>
      <c r="AK218" s="1806"/>
      <c r="AL218" s="1806"/>
      <c r="AM218" s="1813"/>
      <c r="AN218" s="1811"/>
      <c r="AO218" s="1811"/>
      <c r="AP218" s="1811"/>
      <c r="AQ218" s="1811"/>
      <c r="AR218" s="1811"/>
      <c r="AS218" s="1811"/>
      <c r="AT218" s="1811"/>
      <c r="AU218" s="1811"/>
      <c r="AV218" s="1811"/>
      <c r="AW218" s="1811"/>
      <c r="AX218" s="1811"/>
      <c r="AY218" s="1811"/>
      <c r="AZ218" s="1811"/>
      <c r="BA218" s="1807"/>
      <c r="BB218" s="1811"/>
      <c r="BC218" s="1807"/>
      <c r="BD218" s="1811"/>
      <c r="BE218" s="1811"/>
      <c r="BF218" s="1811"/>
      <c r="BG218" s="1811"/>
      <c r="BH218" s="1811"/>
      <c r="BI218" s="1811"/>
      <c r="BJ218" s="1811"/>
      <c r="BK218" s="1811"/>
      <c r="BL218" s="1811"/>
      <c r="BM218" s="1806"/>
      <c r="BN218" s="1811"/>
      <c r="BO218" s="1811"/>
      <c r="BP218" s="1806"/>
      <c r="BQ218" s="1811"/>
      <c r="BR218" s="1811"/>
      <c r="BS218" s="1814"/>
      <c r="BT218" s="1814"/>
      <c r="BU218" s="1814"/>
      <c r="BV218" s="1815"/>
      <c r="BW218" s="1814"/>
      <c r="BX218" s="1816"/>
      <c r="BY218" s="1817"/>
      <c r="BZ218" s="1818"/>
      <c r="CA218" s="1818"/>
      <c r="CB218" s="1818"/>
      <c r="CC218" s="1814"/>
      <c r="CD218" s="1819"/>
      <c r="CE218" s="1819"/>
      <c r="CF218" s="1807"/>
      <c r="CG218" s="1821"/>
      <c r="CH218" s="1822"/>
    </row>
    <row r="219" spans="1:86" s="1808" customFormat="1" ht="20.100000000000001" customHeight="1">
      <c r="A219" s="1804"/>
      <c r="B219" s="2708"/>
      <c r="C219" s="2728"/>
      <c r="D219" s="1805"/>
      <c r="E219" s="1806"/>
      <c r="F219" s="1806"/>
      <c r="G219" s="1807"/>
      <c r="L219" s="1809"/>
      <c r="M219" s="1809"/>
      <c r="N219" s="1810"/>
      <c r="O219" s="1810"/>
      <c r="P219" s="1809"/>
      <c r="Q219" s="1809"/>
      <c r="S219" s="1810"/>
      <c r="U219" s="1811"/>
      <c r="V219" s="1806"/>
      <c r="W219" s="1806"/>
      <c r="Y219" s="2741" t="s">
        <v>5417</v>
      </c>
      <c r="AH219" s="1812"/>
      <c r="AI219" s="1812"/>
      <c r="AK219" s="1806"/>
      <c r="AL219" s="1806"/>
      <c r="AM219" s="1813"/>
      <c r="AN219" s="1811"/>
      <c r="AO219" s="1811"/>
      <c r="AP219" s="1811"/>
      <c r="AQ219" s="1811"/>
      <c r="AR219" s="1811"/>
      <c r="AS219" s="1811"/>
      <c r="AT219" s="1811"/>
      <c r="AU219" s="1811"/>
      <c r="AV219" s="1811"/>
      <c r="AW219" s="1811"/>
      <c r="AX219" s="1811"/>
      <c r="AY219" s="1811"/>
      <c r="AZ219" s="1811"/>
      <c r="BA219" s="1807"/>
      <c r="BB219" s="1811"/>
      <c r="BC219" s="1807"/>
      <c r="BD219" s="1811"/>
      <c r="BE219" s="1811"/>
      <c r="BF219" s="1811"/>
      <c r="BG219" s="1811"/>
      <c r="BH219" s="1811"/>
      <c r="BI219" s="1811"/>
      <c r="BJ219" s="1811"/>
      <c r="BK219" s="1811"/>
      <c r="BL219" s="1811"/>
      <c r="BM219" s="1806"/>
      <c r="BN219" s="1811"/>
      <c r="BO219" s="1811"/>
      <c r="BP219" s="1806"/>
      <c r="BQ219" s="1811"/>
      <c r="BR219" s="1811"/>
      <c r="BS219" s="1814"/>
      <c r="BT219" s="1814"/>
      <c r="BU219" s="1814"/>
      <c r="BV219" s="1815"/>
      <c r="BW219" s="1814"/>
      <c r="BX219" s="1816"/>
      <c r="BY219" s="1817"/>
      <c r="BZ219" s="1818"/>
      <c r="CA219" s="1818"/>
      <c r="CB219" s="1818"/>
      <c r="CC219" s="1814"/>
      <c r="CD219" s="1819"/>
      <c r="CE219" s="1819"/>
      <c r="CF219" s="1807"/>
      <c r="CG219" s="1821"/>
      <c r="CH219" s="1822"/>
    </row>
    <row r="220" spans="1:86" s="1808" customFormat="1" ht="20.100000000000001" customHeight="1">
      <c r="A220" s="1804"/>
      <c r="B220" s="2708"/>
      <c r="C220" s="2728"/>
      <c r="D220" s="1805"/>
      <c r="E220" s="1806"/>
      <c r="F220" s="1806"/>
      <c r="G220" s="1807"/>
      <c r="L220" s="1809"/>
      <c r="M220" s="1809"/>
      <c r="N220" s="1810"/>
      <c r="O220" s="1810"/>
      <c r="P220" s="1809"/>
      <c r="Q220" s="1809"/>
      <c r="S220" s="1810"/>
      <c r="U220" s="1811"/>
      <c r="V220" s="1806"/>
      <c r="W220" s="1806"/>
      <c r="Y220" s="2741" t="s">
        <v>5417</v>
      </c>
      <c r="AH220" s="1812"/>
      <c r="AI220" s="1812"/>
      <c r="AK220" s="1806"/>
      <c r="AL220" s="1806"/>
      <c r="AM220" s="1813"/>
      <c r="AN220" s="1811"/>
      <c r="AO220" s="1811"/>
      <c r="AP220" s="1811"/>
      <c r="AQ220" s="1811"/>
      <c r="AR220" s="1811"/>
      <c r="AS220" s="1811"/>
      <c r="AT220" s="1811"/>
      <c r="AU220" s="1811"/>
      <c r="AV220" s="1811"/>
      <c r="AW220" s="1811"/>
      <c r="AX220" s="1811"/>
      <c r="AY220" s="1811"/>
      <c r="AZ220" s="1811"/>
      <c r="BA220" s="1807"/>
      <c r="BB220" s="1811"/>
      <c r="BC220" s="1807"/>
      <c r="BD220" s="1811"/>
      <c r="BE220" s="1811"/>
      <c r="BF220" s="1811"/>
      <c r="BG220" s="1811"/>
      <c r="BH220" s="1811"/>
      <c r="BI220" s="1811"/>
      <c r="BJ220" s="1811"/>
      <c r="BK220" s="1811"/>
      <c r="BL220" s="1811"/>
      <c r="BM220" s="1806"/>
      <c r="BN220" s="1811"/>
      <c r="BO220" s="1811"/>
      <c r="BP220" s="1806"/>
      <c r="BQ220" s="1811"/>
      <c r="BR220" s="1811"/>
      <c r="BS220" s="1814"/>
      <c r="BT220" s="1814"/>
      <c r="BU220" s="1814"/>
      <c r="BV220" s="1815"/>
      <c r="BW220" s="1814"/>
      <c r="BX220" s="1816"/>
      <c r="BY220" s="1817"/>
      <c r="BZ220" s="1818"/>
      <c r="CA220" s="1818"/>
      <c r="CB220" s="1818"/>
      <c r="CC220" s="1814"/>
      <c r="CD220" s="1819"/>
      <c r="CE220" s="1819"/>
      <c r="CF220" s="1807"/>
      <c r="CG220" s="1821"/>
      <c r="CH220" s="1822"/>
    </row>
    <row r="221" spans="1:86" s="1808" customFormat="1" ht="20.100000000000001" customHeight="1">
      <c r="A221" s="1804"/>
      <c r="B221" s="2708"/>
      <c r="C221" s="2728"/>
      <c r="D221" s="1805"/>
      <c r="E221" s="1806"/>
      <c r="F221" s="1806"/>
      <c r="G221" s="1807"/>
      <c r="L221" s="1809"/>
      <c r="M221" s="1809"/>
      <c r="N221" s="1810"/>
      <c r="O221" s="1810"/>
      <c r="P221" s="1809"/>
      <c r="Q221" s="1809"/>
      <c r="S221" s="1810"/>
      <c r="U221" s="1811"/>
      <c r="V221" s="1806"/>
      <c r="W221" s="1806"/>
      <c r="Y221" s="2741" t="s">
        <v>5417</v>
      </c>
      <c r="AH221" s="1812"/>
      <c r="AI221" s="1812"/>
      <c r="AK221" s="1806"/>
      <c r="AL221" s="1806"/>
      <c r="AM221" s="1813"/>
      <c r="AN221" s="1811"/>
      <c r="AO221" s="1811"/>
      <c r="AP221" s="1811"/>
      <c r="AQ221" s="1811"/>
      <c r="AR221" s="1811"/>
      <c r="AS221" s="1811"/>
      <c r="AT221" s="1811"/>
      <c r="AU221" s="1811"/>
      <c r="AV221" s="1811"/>
      <c r="AW221" s="1811"/>
      <c r="AX221" s="1811"/>
      <c r="AY221" s="1811"/>
      <c r="AZ221" s="1811"/>
      <c r="BA221" s="1807"/>
      <c r="BB221" s="1811"/>
      <c r="BC221" s="1807"/>
      <c r="BD221" s="1811"/>
      <c r="BE221" s="1811"/>
      <c r="BF221" s="1811"/>
      <c r="BG221" s="1811"/>
      <c r="BH221" s="1811"/>
      <c r="BI221" s="1811"/>
      <c r="BJ221" s="1811"/>
      <c r="BK221" s="1811"/>
      <c r="BL221" s="1811"/>
      <c r="BM221" s="1806"/>
      <c r="BN221" s="1811"/>
      <c r="BO221" s="1811"/>
      <c r="BP221" s="1806"/>
      <c r="BQ221" s="1811"/>
      <c r="BR221" s="1811"/>
      <c r="BS221" s="1814"/>
      <c r="BT221" s="1814"/>
      <c r="BU221" s="1814"/>
      <c r="BV221" s="1815"/>
      <c r="BW221" s="1814"/>
      <c r="BX221" s="1816"/>
      <c r="BY221" s="1817"/>
      <c r="BZ221" s="1818"/>
      <c r="CA221" s="1818"/>
      <c r="CB221" s="1818"/>
      <c r="CC221" s="1814"/>
      <c r="CD221" s="1819"/>
      <c r="CE221" s="1819"/>
      <c r="CF221" s="1807"/>
      <c r="CG221" s="1821"/>
      <c r="CH221" s="1822"/>
    </row>
    <row r="222" spans="1:86" s="1808" customFormat="1" ht="20.100000000000001" customHeight="1">
      <c r="A222" s="1804"/>
      <c r="B222" s="2708"/>
      <c r="C222" s="2728"/>
      <c r="D222" s="1805"/>
      <c r="E222" s="1806"/>
      <c r="F222" s="1806"/>
      <c r="G222" s="1807"/>
      <c r="L222" s="1809"/>
      <c r="M222" s="1809"/>
      <c r="N222" s="1810"/>
      <c r="O222" s="1810"/>
      <c r="P222" s="1809"/>
      <c r="Q222" s="1809"/>
      <c r="S222" s="1810"/>
      <c r="U222" s="1811"/>
      <c r="V222" s="1806"/>
      <c r="W222" s="1806"/>
      <c r="Y222" s="2741" t="s">
        <v>5417</v>
      </c>
      <c r="AH222" s="1812"/>
      <c r="AI222" s="1812"/>
      <c r="AK222" s="1806"/>
      <c r="AL222" s="1806"/>
      <c r="AM222" s="1813"/>
      <c r="AN222" s="1811"/>
      <c r="AO222" s="1811"/>
      <c r="AP222" s="1811"/>
      <c r="AQ222" s="1811"/>
      <c r="AR222" s="1811"/>
      <c r="AS222" s="1811"/>
      <c r="AT222" s="1811"/>
      <c r="AU222" s="1811"/>
      <c r="AV222" s="1811"/>
      <c r="AW222" s="1811"/>
      <c r="AX222" s="1811"/>
      <c r="AY222" s="1811"/>
      <c r="AZ222" s="1811"/>
      <c r="BA222" s="1807"/>
      <c r="BB222" s="1811"/>
      <c r="BC222" s="1807"/>
      <c r="BD222" s="1811"/>
      <c r="BE222" s="1811"/>
      <c r="BF222" s="1811"/>
      <c r="BG222" s="1811"/>
      <c r="BH222" s="1811"/>
      <c r="BI222" s="1811"/>
      <c r="BJ222" s="1811"/>
      <c r="BK222" s="1811"/>
      <c r="BL222" s="1811"/>
      <c r="BM222" s="1806"/>
      <c r="BN222" s="1811"/>
      <c r="BO222" s="1811"/>
      <c r="BP222" s="1806"/>
      <c r="BQ222" s="1811"/>
      <c r="BR222" s="1811"/>
      <c r="BS222" s="1814"/>
      <c r="BT222" s="1814"/>
      <c r="BU222" s="1814"/>
      <c r="BV222" s="1815"/>
      <c r="BW222" s="1814"/>
      <c r="BX222" s="1816"/>
      <c r="BY222" s="1817"/>
      <c r="BZ222" s="1818"/>
      <c r="CA222" s="1818"/>
      <c r="CB222" s="1818"/>
      <c r="CC222" s="1814"/>
      <c r="CD222" s="1819"/>
      <c r="CE222" s="1819"/>
      <c r="CF222" s="1807"/>
      <c r="CG222" s="1821"/>
      <c r="CH222" s="1822"/>
    </row>
    <row r="223" spans="1:86" s="1808" customFormat="1" ht="20.100000000000001" customHeight="1">
      <c r="A223" s="1804"/>
      <c r="B223" s="2708"/>
      <c r="C223" s="2728"/>
      <c r="D223" s="1805"/>
      <c r="E223" s="1806"/>
      <c r="F223" s="1806"/>
      <c r="G223" s="1807"/>
      <c r="L223" s="1809"/>
      <c r="M223" s="1809"/>
      <c r="N223" s="1810"/>
      <c r="O223" s="1810"/>
      <c r="P223" s="1809"/>
      <c r="Q223" s="1809"/>
      <c r="S223" s="1810"/>
      <c r="U223" s="1811"/>
      <c r="V223" s="1806"/>
      <c r="W223" s="1806"/>
      <c r="Y223" s="2741" t="s">
        <v>5417</v>
      </c>
      <c r="AH223" s="1812"/>
      <c r="AI223" s="1812"/>
      <c r="AK223" s="1806"/>
      <c r="AL223" s="1806"/>
      <c r="AM223" s="1813"/>
      <c r="AN223" s="1811"/>
      <c r="AO223" s="1811"/>
      <c r="AP223" s="1811"/>
      <c r="AQ223" s="1811"/>
      <c r="AR223" s="1811"/>
      <c r="AS223" s="1811"/>
      <c r="AT223" s="1811"/>
      <c r="AU223" s="1811"/>
      <c r="AV223" s="1811"/>
      <c r="AW223" s="1811"/>
      <c r="AX223" s="1811"/>
      <c r="AY223" s="1811"/>
      <c r="AZ223" s="1811"/>
      <c r="BA223" s="1807"/>
      <c r="BB223" s="1811"/>
      <c r="BC223" s="1807"/>
      <c r="BD223" s="1811"/>
      <c r="BE223" s="1811"/>
      <c r="BF223" s="1811"/>
      <c r="BG223" s="1811"/>
      <c r="BH223" s="1811"/>
      <c r="BI223" s="1811"/>
      <c r="BJ223" s="1811"/>
      <c r="BK223" s="1811"/>
      <c r="BL223" s="1811"/>
      <c r="BM223" s="1806"/>
      <c r="BN223" s="1811"/>
      <c r="BO223" s="1811"/>
      <c r="BP223" s="1806"/>
      <c r="BQ223" s="1811"/>
      <c r="BR223" s="1811"/>
      <c r="BS223" s="1814"/>
      <c r="BT223" s="1814"/>
      <c r="BU223" s="1814"/>
      <c r="BV223" s="1815"/>
      <c r="BW223" s="1814"/>
      <c r="BX223" s="1816"/>
      <c r="BY223" s="1817"/>
      <c r="BZ223" s="1818"/>
      <c r="CA223" s="1818"/>
      <c r="CB223" s="1818"/>
      <c r="CC223" s="1814"/>
      <c r="CD223" s="1819"/>
      <c r="CE223" s="1819"/>
      <c r="CF223" s="1807"/>
      <c r="CG223" s="1821"/>
      <c r="CH223" s="1822"/>
    </row>
    <row r="224" spans="1:86" s="1808" customFormat="1" ht="20.100000000000001" customHeight="1">
      <c r="A224" s="1804"/>
      <c r="B224" s="2708"/>
      <c r="C224" s="2728"/>
      <c r="D224" s="1805"/>
      <c r="E224" s="1806"/>
      <c r="F224" s="1806"/>
      <c r="G224" s="1807"/>
      <c r="L224" s="1809"/>
      <c r="M224" s="1809"/>
      <c r="N224" s="1810"/>
      <c r="O224" s="1810"/>
      <c r="P224" s="1809"/>
      <c r="Q224" s="1809"/>
      <c r="S224" s="1810"/>
      <c r="U224" s="1811"/>
      <c r="V224" s="1806"/>
      <c r="W224" s="1806"/>
      <c r="Y224" s="2741" t="s">
        <v>5417</v>
      </c>
      <c r="AH224" s="1812"/>
      <c r="AI224" s="1812"/>
      <c r="AK224" s="1806"/>
      <c r="AL224" s="1806"/>
      <c r="AM224" s="1813"/>
      <c r="AN224" s="1811"/>
      <c r="AO224" s="1811"/>
      <c r="AP224" s="1811"/>
      <c r="AQ224" s="1811"/>
      <c r="AR224" s="1811"/>
      <c r="AS224" s="1811"/>
      <c r="AT224" s="1811"/>
      <c r="AU224" s="1811"/>
      <c r="AV224" s="1811"/>
      <c r="AW224" s="1811"/>
      <c r="AX224" s="1811"/>
      <c r="AY224" s="1811"/>
      <c r="AZ224" s="1811"/>
      <c r="BA224" s="1807"/>
      <c r="BB224" s="1811"/>
      <c r="BC224" s="1807"/>
      <c r="BD224" s="1811"/>
      <c r="BE224" s="1811"/>
      <c r="BF224" s="1811"/>
      <c r="BG224" s="1811"/>
      <c r="BH224" s="1811"/>
      <c r="BI224" s="1811"/>
      <c r="BJ224" s="1811"/>
      <c r="BK224" s="1811"/>
      <c r="BL224" s="1811"/>
      <c r="BM224" s="1806"/>
      <c r="BN224" s="1811"/>
      <c r="BO224" s="1811"/>
      <c r="BP224" s="1806"/>
      <c r="BQ224" s="1811"/>
      <c r="BR224" s="1811"/>
      <c r="BS224" s="1814"/>
      <c r="BT224" s="1814"/>
      <c r="BU224" s="1814"/>
      <c r="BV224" s="1815"/>
      <c r="BW224" s="1814"/>
      <c r="BX224" s="1816"/>
      <c r="BY224" s="1817"/>
      <c r="BZ224" s="1818"/>
      <c r="CA224" s="1818"/>
      <c r="CB224" s="1818"/>
      <c r="CC224" s="1814"/>
      <c r="CD224" s="1819"/>
      <c r="CE224" s="1819"/>
      <c r="CF224" s="1807"/>
      <c r="CG224" s="1821"/>
      <c r="CH224" s="1822"/>
    </row>
    <row r="225" spans="1:86" s="1808" customFormat="1" ht="20.100000000000001" customHeight="1">
      <c r="A225" s="1804"/>
      <c r="B225" s="2708"/>
      <c r="C225" s="2728"/>
      <c r="D225" s="1805"/>
      <c r="E225" s="1806"/>
      <c r="F225" s="1806"/>
      <c r="G225" s="1807"/>
      <c r="L225" s="1809"/>
      <c r="M225" s="1809"/>
      <c r="N225" s="1810"/>
      <c r="O225" s="1810"/>
      <c r="P225" s="1809"/>
      <c r="Q225" s="1809"/>
      <c r="S225" s="1810"/>
      <c r="U225" s="1811"/>
      <c r="V225" s="1806"/>
      <c r="W225" s="1806"/>
      <c r="Y225" s="2741" t="s">
        <v>5417</v>
      </c>
      <c r="AH225" s="1812"/>
      <c r="AI225" s="1812"/>
      <c r="AK225" s="1806"/>
      <c r="AL225" s="1806"/>
      <c r="AM225" s="1813"/>
      <c r="AN225" s="1811"/>
      <c r="AO225" s="1811"/>
      <c r="AP225" s="1811"/>
      <c r="AQ225" s="1811"/>
      <c r="AR225" s="1811"/>
      <c r="AS225" s="1811"/>
      <c r="AT225" s="1811"/>
      <c r="AU225" s="1811"/>
      <c r="AV225" s="1811"/>
      <c r="AW225" s="1811"/>
      <c r="AX225" s="1811"/>
      <c r="AY225" s="1811"/>
      <c r="AZ225" s="1811"/>
      <c r="BA225" s="1807"/>
      <c r="BB225" s="1811"/>
      <c r="BC225" s="1807"/>
      <c r="BD225" s="1811"/>
      <c r="BE225" s="1811"/>
      <c r="BF225" s="1811"/>
      <c r="BG225" s="1811"/>
      <c r="BH225" s="1811"/>
      <c r="BI225" s="1811"/>
      <c r="BJ225" s="1811"/>
      <c r="BK225" s="1811"/>
      <c r="BL225" s="1811"/>
      <c r="BM225" s="1806"/>
      <c r="BN225" s="1811"/>
      <c r="BO225" s="1811"/>
      <c r="BP225" s="1806"/>
      <c r="BQ225" s="1811"/>
      <c r="BR225" s="1811"/>
      <c r="BS225" s="1814"/>
      <c r="BT225" s="1814"/>
      <c r="BU225" s="1814"/>
      <c r="BV225" s="1815"/>
      <c r="BW225" s="1814"/>
      <c r="BX225" s="1816"/>
      <c r="BY225" s="1817"/>
      <c r="BZ225" s="1818"/>
      <c r="CA225" s="1818"/>
      <c r="CB225" s="1818"/>
      <c r="CC225" s="1814"/>
      <c r="CD225" s="1819"/>
      <c r="CE225" s="1819"/>
      <c r="CF225" s="1807"/>
      <c r="CG225" s="1821"/>
      <c r="CH225" s="1822"/>
    </row>
    <row r="226" spans="1:86" s="1808" customFormat="1" ht="20.100000000000001" customHeight="1">
      <c r="A226" s="1804"/>
      <c r="B226" s="2708"/>
      <c r="C226" s="2728"/>
      <c r="D226" s="1805"/>
      <c r="E226" s="1806"/>
      <c r="F226" s="1806"/>
      <c r="G226" s="1807"/>
      <c r="L226" s="1809"/>
      <c r="M226" s="1809"/>
      <c r="N226" s="1810"/>
      <c r="O226" s="1810"/>
      <c r="P226" s="1809"/>
      <c r="Q226" s="1809"/>
      <c r="S226" s="1810"/>
      <c r="U226" s="1811"/>
      <c r="V226" s="1806"/>
      <c r="W226" s="1806"/>
      <c r="Y226" s="2741" t="s">
        <v>5417</v>
      </c>
      <c r="AH226" s="1812"/>
      <c r="AI226" s="1812"/>
      <c r="AK226" s="1806"/>
      <c r="AL226" s="1806"/>
      <c r="AM226" s="1813"/>
      <c r="AN226" s="1811"/>
      <c r="AO226" s="1811"/>
      <c r="AP226" s="1811"/>
      <c r="AQ226" s="1811"/>
      <c r="AR226" s="1811"/>
      <c r="AS226" s="1811"/>
      <c r="AT226" s="1811"/>
      <c r="AU226" s="1811"/>
      <c r="AV226" s="1811"/>
      <c r="AW226" s="1811"/>
      <c r="AX226" s="1811"/>
      <c r="AY226" s="1811"/>
      <c r="AZ226" s="1811"/>
      <c r="BA226" s="1807"/>
      <c r="BB226" s="1811"/>
      <c r="BC226" s="1807"/>
      <c r="BD226" s="1811"/>
      <c r="BE226" s="1811"/>
      <c r="BF226" s="1811"/>
      <c r="BG226" s="1811"/>
      <c r="BH226" s="1811"/>
      <c r="BI226" s="1811"/>
      <c r="BJ226" s="1811"/>
      <c r="BK226" s="1811"/>
      <c r="BL226" s="1811"/>
      <c r="BM226" s="1806"/>
      <c r="BN226" s="1811"/>
      <c r="BO226" s="1811"/>
      <c r="BP226" s="1806"/>
      <c r="BQ226" s="1811"/>
      <c r="BR226" s="1811"/>
      <c r="BS226" s="1814"/>
      <c r="BT226" s="1814"/>
      <c r="BU226" s="1814"/>
      <c r="BV226" s="1815"/>
      <c r="BW226" s="1814"/>
      <c r="BX226" s="1816"/>
      <c r="BY226" s="1817"/>
      <c r="BZ226" s="1818"/>
      <c r="CA226" s="1818"/>
      <c r="CB226" s="1818"/>
      <c r="CC226" s="1814"/>
      <c r="CD226" s="1819"/>
      <c r="CE226" s="1819"/>
      <c r="CF226" s="1807"/>
      <c r="CG226" s="1821"/>
      <c r="CH226" s="1822"/>
    </row>
    <row r="227" spans="1:86" s="1808" customFormat="1" ht="20.100000000000001" customHeight="1">
      <c r="A227" s="1804"/>
      <c r="B227" s="2708"/>
      <c r="C227" s="2728"/>
      <c r="D227" s="1805"/>
      <c r="E227" s="1806"/>
      <c r="F227" s="1806"/>
      <c r="G227" s="1807"/>
      <c r="L227" s="1809"/>
      <c r="M227" s="1809"/>
      <c r="N227" s="1810"/>
      <c r="O227" s="1810"/>
      <c r="P227" s="1809"/>
      <c r="Q227" s="1809"/>
      <c r="S227" s="1810"/>
      <c r="U227" s="1811"/>
      <c r="V227" s="1806"/>
      <c r="W227" s="1806"/>
      <c r="Y227" s="2741" t="s">
        <v>5417</v>
      </c>
      <c r="AH227" s="1812"/>
      <c r="AI227" s="1812"/>
      <c r="AK227" s="1806"/>
      <c r="AL227" s="1806"/>
      <c r="AM227" s="1813"/>
      <c r="AN227" s="1811"/>
      <c r="AO227" s="1811"/>
      <c r="AP227" s="1811"/>
      <c r="AQ227" s="1811"/>
      <c r="AR227" s="1811"/>
      <c r="AS227" s="1811"/>
      <c r="AT227" s="1811"/>
      <c r="AU227" s="1811"/>
      <c r="AV227" s="1811"/>
      <c r="AW227" s="1811"/>
      <c r="AX227" s="1811"/>
      <c r="AY227" s="1811"/>
      <c r="AZ227" s="1811"/>
      <c r="BA227" s="1807"/>
      <c r="BB227" s="1811"/>
      <c r="BC227" s="1807"/>
      <c r="BD227" s="1811"/>
      <c r="BE227" s="1811"/>
      <c r="BF227" s="1811"/>
      <c r="BG227" s="1811"/>
      <c r="BH227" s="1811"/>
      <c r="BI227" s="1811"/>
      <c r="BJ227" s="1811"/>
      <c r="BK227" s="1811"/>
      <c r="BL227" s="1811"/>
      <c r="BM227" s="1806"/>
      <c r="BN227" s="1811"/>
      <c r="BO227" s="1811"/>
      <c r="BP227" s="1806"/>
      <c r="BQ227" s="1811"/>
      <c r="BR227" s="1811"/>
      <c r="BS227" s="1814"/>
      <c r="BT227" s="1814"/>
      <c r="BU227" s="1814"/>
      <c r="BV227" s="1815"/>
      <c r="BW227" s="1814"/>
      <c r="BX227" s="1816"/>
      <c r="BY227" s="1817"/>
      <c r="BZ227" s="1818"/>
      <c r="CA227" s="1818"/>
      <c r="CB227" s="1818"/>
      <c r="CC227" s="1814"/>
      <c r="CD227" s="1819"/>
      <c r="CE227" s="1819"/>
      <c r="CF227" s="1807"/>
      <c r="CG227" s="1821"/>
      <c r="CH227" s="1822"/>
    </row>
    <row r="228" spans="1:86" s="1808" customFormat="1" ht="20.100000000000001" customHeight="1">
      <c r="A228" s="1804"/>
      <c r="B228" s="2708"/>
      <c r="C228" s="2728"/>
      <c r="D228" s="1805"/>
      <c r="E228" s="1806"/>
      <c r="F228" s="1806"/>
      <c r="G228" s="1807"/>
      <c r="L228" s="1809"/>
      <c r="M228" s="1809"/>
      <c r="N228" s="1810"/>
      <c r="O228" s="1810"/>
      <c r="P228" s="1809"/>
      <c r="Q228" s="1809"/>
      <c r="S228" s="1810"/>
      <c r="U228" s="1811"/>
      <c r="V228" s="1806"/>
      <c r="W228" s="1806"/>
      <c r="Y228" s="2741" t="s">
        <v>5417</v>
      </c>
      <c r="AH228" s="1812"/>
      <c r="AI228" s="1812"/>
      <c r="AK228" s="1806"/>
      <c r="AL228" s="1806"/>
      <c r="AM228" s="1813"/>
      <c r="AN228" s="1811"/>
      <c r="AO228" s="1811"/>
      <c r="AP228" s="1811"/>
      <c r="AQ228" s="1811"/>
      <c r="AR228" s="1811"/>
      <c r="AS228" s="1811"/>
      <c r="AT228" s="1811"/>
      <c r="AU228" s="1811"/>
      <c r="AV228" s="1811"/>
      <c r="AW228" s="1811"/>
      <c r="AX228" s="1811"/>
      <c r="AY228" s="1811"/>
      <c r="AZ228" s="1811"/>
      <c r="BA228" s="1807"/>
      <c r="BB228" s="1811"/>
      <c r="BC228" s="1807"/>
      <c r="BD228" s="1811"/>
      <c r="BE228" s="1811"/>
      <c r="BF228" s="1811"/>
      <c r="BG228" s="1811"/>
      <c r="BH228" s="1811"/>
      <c r="BI228" s="1811"/>
      <c r="BJ228" s="1811"/>
      <c r="BK228" s="1811"/>
      <c r="BL228" s="1811"/>
      <c r="BM228" s="1806"/>
      <c r="BN228" s="1811"/>
      <c r="BO228" s="1811"/>
      <c r="BP228" s="1806"/>
      <c r="BQ228" s="1811"/>
      <c r="BR228" s="1811"/>
      <c r="BS228" s="1814"/>
      <c r="BT228" s="1814"/>
      <c r="BU228" s="1814"/>
      <c r="BV228" s="1815"/>
      <c r="BW228" s="1814"/>
      <c r="BX228" s="1816"/>
      <c r="BY228" s="1817"/>
      <c r="BZ228" s="1818"/>
      <c r="CA228" s="1818"/>
      <c r="CB228" s="1818"/>
      <c r="CC228" s="1814"/>
      <c r="CD228" s="1819"/>
      <c r="CE228" s="1819"/>
      <c r="CF228" s="1807"/>
      <c r="CG228" s="1821"/>
      <c r="CH228" s="1822"/>
    </row>
    <row r="229" spans="1:86" s="1808" customFormat="1" ht="20.100000000000001" customHeight="1">
      <c r="A229" s="1804"/>
      <c r="B229" s="2708"/>
      <c r="C229" s="2728"/>
      <c r="D229" s="1805"/>
      <c r="E229" s="1806"/>
      <c r="F229" s="1806"/>
      <c r="G229" s="1807"/>
      <c r="L229" s="1809"/>
      <c r="M229" s="1809"/>
      <c r="N229" s="1810"/>
      <c r="O229" s="1810"/>
      <c r="P229" s="1809"/>
      <c r="Q229" s="1809"/>
      <c r="S229" s="1810"/>
      <c r="U229" s="1811"/>
      <c r="V229" s="1806"/>
      <c r="W229" s="1806"/>
      <c r="Y229" s="2741" t="s">
        <v>5417</v>
      </c>
      <c r="AH229" s="1812"/>
      <c r="AI229" s="1812"/>
      <c r="AK229" s="1806"/>
      <c r="AL229" s="1806"/>
      <c r="AM229" s="1813"/>
      <c r="AN229" s="1811"/>
      <c r="AO229" s="1811"/>
      <c r="AP229" s="1811"/>
      <c r="AQ229" s="1811"/>
      <c r="AR229" s="1811"/>
      <c r="AS229" s="1811"/>
      <c r="AT229" s="1811"/>
      <c r="AU229" s="1811"/>
      <c r="AV229" s="1811"/>
      <c r="AW229" s="1811"/>
      <c r="AX229" s="1811"/>
      <c r="AY229" s="1811"/>
      <c r="AZ229" s="1811"/>
      <c r="BA229" s="1807"/>
      <c r="BB229" s="1811"/>
      <c r="BC229" s="1807"/>
      <c r="BD229" s="1811"/>
      <c r="BE229" s="1811"/>
      <c r="BF229" s="1811"/>
      <c r="BG229" s="1811"/>
      <c r="BH229" s="1811"/>
      <c r="BI229" s="1811"/>
      <c r="BJ229" s="1811"/>
      <c r="BK229" s="1811"/>
      <c r="BL229" s="1811"/>
      <c r="BM229" s="1806"/>
      <c r="BN229" s="1811"/>
      <c r="BO229" s="1811"/>
      <c r="BP229" s="1806"/>
      <c r="BQ229" s="1811"/>
      <c r="BR229" s="1811"/>
      <c r="BS229" s="1814"/>
      <c r="BT229" s="1814"/>
      <c r="BU229" s="1814"/>
      <c r="BV229" s="1815"/>
      <c r="BW229" s="1814"/>
      <c r="BX229" s="1816"/>
      <c r="BY229" s="1817"/>
      <c r="BZ229" s="1818"/>
      <c r="CA229" s="1818"/>
      <c r="CB229" s="1818"/>
      <c r="CC229" s="1814"/>
      <c r="CD229" s="1819"/>
      <c r="CE229" s="1819"/>
      <c r="CF229" s="1807"/>
      <c r="CG229" s="1821"/>
      <c r="CH229" s="1822"/>
    </row>
    <row r="230" spans="1:86" s="1808" customFormat="1" ht="20.100000000000001" customHeight="1">
      <c r="A230" s="1804"/>
      <c r="B230" s="2708"/>
      <c r="C230" s="2728"/>
      <c r="D230" s="1805"/>
      <c r="E230" s="1806"/>
      <c r="F230" s="1806"/>
      <c r="G230" s="1807"/>
      <c r="L230" s="1809"/>
      <c r="M230" s="1809"/>
      <c r="N230" s="1810"/>
      <c r="O230" s="1810"/>
      <c r="P230" s="1809"/>
      <c r="Q230" s="1809"/>
      <c r="S230" s="1810"/>
      <c r="U230" s="1811"/>
      <c r="V230" s="1806"/>
      <c r="W230" s="1806"/>
      <c r="Y230" s="2741" t="s">
        <v>5417</v>
      </c>
      <c r="AH230" s="1812"/>
      <c r="AI230" s="1812"/>
      <c r="AK230" s="1806"/>
      <c r="AL230" s="1806"/>
      <c r="AM230" s="1813"/>
      <c r="AN230" s="1811"/>
      <c r="AO230" s="1811"/>
      <c r="AP230" s="1811"/>
      <c r="AQ230" s="1811"/>
      <c r="AR230" s="1811"/>
      <c r="AS230" s="1811"/>
      <c r="AT230" s="1811"/>
      <c r="AU230" s="1811"/>
      <c r="AV230" s="1811"/>
      <c r="AW230" s="1811"/>
      <c r="AX230" s="1811"/>
      <c r="AY230" s="1811"/>
      <c r="AZ230" s="1811"/>
      <c r="BA230" s="1807"/>
      <c r="BB230" s="1811"/>
      <c r="BC230" s="1807"/>
      <c r="BD230" s="1811"/>
      <c r="BE230" s="1811"/>
      <c r="BF230" s="1811"/>
      <c r="BG230" s="1811"/>
      <c r="BH230" s="1811"/>
      <c r="BI230" s="1811"/>
      <c r="BJ230" s="1811"/>
      <c r="BK230" s="1811"/>
      <c r="BL230" s="1811"/>
      <c r="BM230" s="1806"/>
      <c r="BN230" s="1811"/>
      <c r="BO230" s="1811"/>
      <c r="BP230" s="1806"/>
      <c r="BQ230" s="1811"/>
      <c r="BR230" s="1811"/>
      <c r="BS230" s="1814"/>
      <c r="BT230" s="1814"/>
      <c r="BU230" s="1814"/>
      <c r="BV230" s="1815"/>
      <c r="BW230" s="1814"/>
      <c r="BX230" s="1816"/>
      <c r="BY230" s="1817"/>
      <c r="BZ230" s="1818"/>
      <c r="CA230" s="1818"/>
      <c r="CB230" s="1818"/>
      <c r="CC230" s="1814"/>
      <c r="CD230" s="1819"/>
      <c r="CE230" s="1819"/>
      <c r="CF230" s="1807"/>
      <c r="CG230" s="1821"/>
      <c r="CH230" s="1822"/>
    </row>
    <row r="231" spans="1:86" s="1808" customFormat="1" ht="20.100000000000001" customHeight="1">
      <c r="A231" s="1804"/>
      <c r="B231" s="2708"/>
      <c r="C231" s="2728"/>
      <c r="D231" s="1805"/>
      <c r="E231" s="1806"/>
      <c r="F231" s="1806"/>
      <c r="G231" s="1807"/>
      <c r="L231" s="1809"/>
      <c r="M231" s="1809"/>
      <c r="N231" s="1810"/>
      <c r="O231" s="1810"/>
      <c r="P231" s="1809"/>
      <c r="Q231" s="1809"/>
      <c r="S231" s="1810"/>
      <c r="U231" s="1811"/>
      <c r="V231" s="1806"/>
      <c r="W231" s="1806"/>
      <c r="Y231" s="2741" t="s">
        <v>5417</v>
      </c>
      <c r="AH231" s="1812"/>
      <c r="AI231" s="1812"/>
      <c r="AK231" s="1806"/>
      <c r="AL231" s="1806"/>
      <c r="AM231" s="1813"/>
      <c r="AN231" s="1811"/>
      <c r="AO231" s="1811"/>
      <c r="AP231" s="1811"/>
      <c r="AQ231" s="1811"/>
      <c r="AR231" s="1811"/>
      <c r="AS231" s="1811"/>
      <c r="AT231" s="1811"/>
      <c r="AU231" s="1811"/>
      <c r="AV231" s="1811"/>
      <c r="AW231" s="1811"/>
      <c r="AX231" s="1811"/>
      <c r="AY231" s="1811"/>
      <c r="AZ231" s="1811"/>
      <c r="BA231" s="1807"/>
      <c r="BB231" s="1811"/>
      <c r="BC231" s="1807"/>
      <c r="BD231" s="1811"/>
      <c r="BE231" s="1811"/>
      <c r="BF231" s="1811"/>
      <c r="BG231" s="1811"/>
      <c r="BH231" s="1811"/>
      <c r="BI231" s="1811"/>
      <c r="BJ231" s="1811"/>
      <c r="BK231" s="1811"/>
      <c r="BL231" s="1811"/>
      <c r="BM231" s="1806"/>
      <c r="BN231" s="1811"/>
      <c r="BO231" s="1811"/>
      <c r="BP231" s="1806"/>
      <c r="BQ231" s="1811"/>
      <c r="BR231" s="1811"/>
      <c r="BS231" s="1814"/>
      <c r="BT231" s="1814"/>
      <c r="BU231" s="1814"/>
      <c r="BV231" s="1815"/>
      <c r="BW231" s="1814"/>
      <c r="BX231" s="1816"/>
      <c r="BY231" s="1817"/>
      <c r="BZ231" s="1818"/>
      <c r="CA231" s="1818"/>
      <c r="CB231" s="1818"/>
      <c r="CC231" s="1814"/>
      <c r="CD231" s="1819"/>
      <c r="CE231" s="1819"/>
      <c r="CF231" s="1807"/>
      <c r="CG231" s="1821"/>
      <c r="CH231" s="1822"/>
    </row>
    <row r="232" spans="1:86" s="1808" customFormat="1" ht="20.100000000000001" customHeight="1">
      <c r="A232" s="1804"/>
      <c r="B232" s="2708"/>
      <c r="C232" s="2728"/>
      <c r="D232" s="1805"/>
      <c r="E232" s="1806"/>
      <c r="F232" s="1806"/>
      <c r="G232" s="1807"/>
      <c r="L232" s="1809"/>
      <c r="M232" s="1809"/>
      <c r="N232" s="1810"/>
      <c r="O232" s="1810"/>
      <c r="P232" s="1809"/>
      <c r="Q232" s="1809"/>
      <c r="S232" s="1810"/>
      <c r="U232" s="1811"/>
      <c r="V232" s="1806"/>
      <c r="W232" s="1806"/>
      <c r="Y232" s="2741" t="s">
        <v>5417</v>
      </c>
      <c r="AH232" s="1812"/>
      <c r="AI232" s="1812"/>
      <c r="AK232" s="1806"/>
      <c r="AL232" s="1806"/>
      <c r="AM232" s="1813"/>
      <c r="AN232" s="1811"/>
      <c r="AO232" s="1811"/>
      <c r="AP232" s="1811"/>
      <c r="AQ232" s="1811"/>
      <c r="AR232" s="1811"/>
      <c r="AS232" s="1811"/>
      <c r="AT232" s="1811"/>
      <c r="AU232" s="1811"/>
      <c r="AV232" s="1811"/>
      <c r="AW232" s="1811"/>
      <c r="AX232" s="1811"/>
      <c r="AY232" s="1811"/>
      <c r="AZ232" s="1811"/>
      <c r="BA232" s="1807"/>
      <c r="BB232" s="1811"/>
      <c r="BC232" s="1807"/>
      <c r="BD232" s="1811"/>
      <c r="BE232" s="1811"/>
      <c r="BF232" s="1811"/>
      <c r="BG232" s="1811"/>
      <c r="BH232" s="1811"/>
      <c r="BI232" s="1811"/>
      <c r="BJ232" s="1811"/>
      <c r="BK232" s="1811"/>
      <c r="BL232" s="1811"/>
      <c r="BM232" s="1806"/>
      <c r="BN232" s="1811"/>
      <c r="BO232" s="1811"/>
      <c r="BP232" s="1806"/>
      <c r="BQ232" s="1811"/>
      <c r="BR232" s="1811"/>
      <c r="BS232" s="1814"/>
      <c r="BT232" s="1814"/>
      <c r="BU232" s="1814"/>
      <c r="BV232" s="1815"/>
      <c r="BW232" s="1814"/>
      <c r="BX232" s="1816"/>
      <c r="BY232" s="1817"/>
      <c r="BZ232" s="1818"/>
      <c r="CA232" s="1818"/>
      <c r="CB232" s="1818"/>
      <c r="CC232" s="1814"/>
      <c r="CD232" s="1819"/>
      <c r="CE232" s="1819"/>
      <c r="CF232" s="1807"/>
      <c r="CG232" s="1821"/>
      <c r="CH232" s="1822"/>
    </row>
    <row r="233" spans="1:86" s="1808" customFormat="1" ht="20.100000000000001" customHeight="1">
      <c r="A233" s="1804"/>
      <c r="B233" s="2708"/>
      <c r="C233" s="2728"/>
      <c r="D233" s="1805"/>
      <c r="E233" s="1806"/>
      <c r="F233" s="1806"/>
      <c r="G233" s="1807"/>
      <c r="L233" s="1809"/>
      <c r="M233" s="1809"/>
      <c r="N233" s="1810"/>
      <c r="O233" s="1810"/>
      <c r="P233" s="1809"/>
      <c r="Q233" s="1809"/>
      <c r="S233" s="1810"/>
      <c r="U233" s="1811"/>
      <c r="V233" s="1806"/>
      <c r="W233" s="1806"/>
      <c r="Y233" s="2741" t="s">
        <v>5417</v>
      </c>
      <c r="AH233" s="1812"/>
      <c r="AI233" s="1812"/>
      <c r="AK233" s="1806"/>
      <c r="AL233" s="1806"/>
      <c r="AM233" s="1813"/>
      <c r="AN233" s="1811"/>
      <c r="AO233" s="1811"/>
      <c r="AP233" s="1811"/>
      <c r="AQ233" s="1811"/>
      <c r="AR233" s="1811"/>
      <c r="AS233" s="1811"/>
      <c r="AT233" s="1811"/>
      <c r="AU233" s="1811"/>
      <c r="AV233" s="1811"/>
      <c r="AW233" s="1811"/>
      <c r="AX233" s="1811"/>
      <c r="AY233" s="1811"/>
      <c r="AZ233" s="1811"/>
      <c r="BA233" s="1807"/>
      <c r="BB233" s="1811"/>
      <c r="BC233" s="1807"/>
      <c r="BD233" s="1811"/>
      <c r="BE233" s="1811"/>
      <c r="BF233" s="1811"/>
      <c r="BG233" s="1811"/>
      <c r="BH233" s="1811"/>
      <c r="BI233" s="1811"/>
      <c r="BJ233" s="1811"/>
      <c r="BK233" s="1811"/>
      <c r="BL233" s="1811"/>
      <c r="BM233" s="1806"/>
      <c r="BN233" s="1811"/>
      <c r="BO233" s="1811"/>
      <c r="BP233" s="1806"/>
      <c r="BQ233" s="1811"/>
      <c r="BR233" s="1811"/>
      <c r="BS233" s="1814"/>
      <c r="BT233" s="1814"/>
      <c r="BU233" s="1814"/>
      <c r="BV233" s="1815"/>
      <c r="BW233" s="1814"/>
      <c r="BX233" s="1816"/>
      <c r="BY233" s="1817"/>
      <c r="BZ233" s="1818"/>
      <c r="CA233" s="1818"/>
      <c r="CB233" s="1818"/>
      <c r="CC233" s="1814"/>
      <c r="CD233" s="1819"/>
      <c r="CE233" s="1819"/>
      <c r="CF233" s="1807"/>
      <c r="CG233" s="1821"/>
      <c r="CH233" s="1822"/>
    </row>
    <row r="234" spans="1:86" s="1808" customFormat="1" ht="20.100000000000001" customHeight="1">
      <c r="A234" s="1804"/>
      <c r="B234" s="2708"/>
      <c r="C234" s="2728"/>
      <c r="D234" s="1805"/>
      <c r="E234" s="1806"/>
      <c r="F234" s="1806"/>
      <c r="G234" s="1807"/>
      <c r="L234" s="1809"/>
      <c r="M234" s="1809"/>
      <c r="N234" s="1810"/>
      <c r="O234" s="1810"/>
      <c r="P234" s="1809"/>
      <c r="Q234" s="1809"/>
      <c r="S234" s="1810"/>
      <c r="U234" s="1811"/>
      <c r="V234" s="1806"/>
      <c r="W234" s="1806"/>
      <c r="Y234" s="2741" t="s">
        <v>5417</v>
      </c>
      <c r="AH234" s="1812"/>
      <c r="AI234" s="1812"/>
      <c r="AK234" s="1806"/>
      <c r="AL234" s="1806"/>
      <c r="AM234" s="1813"/>
      <c r="AN234" s="1811"/>
      <c r="AO234" s="1811"/>
      <c r="AP234" s="1811"/>
      <c r="AQ234" s="1811"/>
      <c r="AR234" s="1811"/>
      <c r="AS234" s="1811"/>
      <c r="AT234" s="1811"/>
      <c r="AU234" s="1811"/>
      <c r="AV234" s="1811"/>
      <c r="AW234" s="1811"/>
      <c r="AX234" s="1811"/>
      <c r="AY234" s="1811"/>
      <c r="AZ234" s="1811"/>
      <c r="BA234" s="1807"/>
      <c r="BB234" s="1811"/>
      <c r="BC234" s="1807"/>
      <c r="BD234" s="1811"/>
      <c r="BE234" s="1811"/>
      <c r="BF234" s="1811"/>
      <c r="BG234" s="1811"/>
      <c r="BH234" s="1811"/>
      <c r="BI234" s="1811"/>
      <c r="BJ234" s="1811"/>
      <c r="BK234" s="1811"/>
      <c r="BL234" s="1811"/>
      <c r="BM234" s="1806"/>
      <c r="BN234" s="1811"/>
      <c r="BO234" s="1811"/>
      <c r="BP234" s="1806"/>
      <c r="BQ234" s="1811"/>
      <c r="BR234" s="1811"/>
      <c r="BS234" s="1814"/>
      <c r="BT234" s="1814"/>
      <c r="BU234" s="1814"/>
      <c r="BV234" s="1815"/>
      <c r="BW234" s="1814"/>
      <c r="BX234" s="1816"/>
      <c r="BY234" s="1817"/>
      <c r="BZ234" s="1818"/>
      <c r="CA234" s="1818"/>
      <c r="CB234" s="1818"/>
      <c r="CC234" s="1814"/>
      <c r="CD234" s="1819"/>
      <c r="CE234" s="1819"/>
      <c r="CF234" s="1807"/>
      <c r="CG234" s="1821"/>
      <c r="CH234" s="1822"/>
    </row>
    <row r="235" spans="1:86" s="1808" customFormat="1" ht="20.100000000000001" customHeight="1">
      <c r="A235" s="1804"/>
      <c r="B235" s="2708"/>
      <c r="C235" s="2728"/>
      <c r="D235" s="1805"/>
      <c r="E235" s="1806"/>
      <c r="F235" s="1806"/>
      <c r="G235" s="1807"/>
      <c r="L235" s="1809"/>
      <c r="M235" s="1809"/>
      <c r="N235" s="1810"/>
      <c r="O235" s="1810"/>
      <c r="P235" s="1809"/>
      <c r="Q235" s="1809"/>
      <c r="S235" s="1810"/>
      <c r="U235" s="1811"/>
      <c r="V235" s="1806"/>
      <c r="W235" s="1806"/>
      <c r="Y235" s="2741" t="s">
        <v>5417</v>
      </c>
      <c r="AH235" s="1812"/>
      <c r="AI235" s="1812"/>
      <c r="AK235" s="1806"/>
      <c r="AL235" s="1806"/>
      <c r="AM235" s="1813"/>
      <c r="AN235" s="1811"/>
      <c r="AO235" s="1811"/>
      <c r="AP235" s="1811"/>
      <c r="AQ235" s="1811"/>
      <c r="AR235" s="1811"/>
      <c r="AS235" s="1811"/>
      <c r="AT235" s="1811"/>
      <c r="AU235" s="1811"/>
      <c r="AV235" s="1811"/>
      <c r="AW235" s="1811"/>
      <c r="AX235" s="1811"/>
      <c r="AY235" s="1811"/>
      <c r="AZ235" s="1811"/>
      <c r="BA235" s="1807"/>
      <c r="BB235" s="1811"/>
      <c r="BC235" s="1807"/>
      <c r="BD235" s="1811"/>
      <c r="BE235" s="1811"/>
      <c r="BF235" s="1811"/>
      <c r="BG235" s="1811"/>
      <c r="BH235" s="1811"/>
      <c r="BI235" s="1811"/>
      <c r="BJ235" s="1811"/>
      <c r="BK235" s="1811"/>
      <c r="BL235" s="1811"/>
      <c r="BM235" s="1806"/>
      <c r="BN235" s="1811"/>
      <c r="BO235" s="1811"/>
      <c r="BP235" s="1806"/>
      <c r="BQ235" s="1811"/>
      <c r="BR235" s="1811"/>
      <c r="BS235" s="1814"/>
      <c r="BT235" s="1814"/>
      <c r="BU235" s="1814"/>
      <c r="BV235" s="1815"/>
      <c r="BW235" s="1814"/>
      <c r="BX235" s="1816"/>
      <c r="BY235" s="1817"/>
      <c r="BZ235" s="1818"/>
      <c r="CA235" s="1818"/>
      <c r="CB235" s="1818"/>
      <c r="CC235" s="1814"/>
      <c r="CD235" s="1819"/>
      <c r="CE235" s="1819"/>
      <c r="CF235" s="1807"/>
      <c r="CG235" s="1821"/>
      <c r="CH235" s="1822"/>
    </row>
    <row r="236" spans="1:86" s="1808" customFormat="1" ht="20.100000000000001" customHeight="1">
      <c r="A236" s="1804"/>
      <c r="B236" s="2708"/>
      <c r="C236" s="2728"/>
      <c r="D236" s="1805"/>
      <c r="E236" s="1806"/>
      <c r="F236" s="1806"/>
      <c r="G236" s="1807"/>
      <c r="L236" s="1809"/>
      <c r="M236" s="1809"/>
      <c r="N236" s="1810"/>
      <c r="O236" s="1810"/>
      <c r="P236" s="1809"/>
      <c r="Q236" s="1809"/>
      <c r="S236" s="1810"/>
      <c r="U236" s="1811"/>
      <c r="V236" s="1806"/>
      <c r="W236" s="1806"/>
      <c r="Y236" s="2741" t="s">
        <v>5417</v>
      </c>
      <c r="AH236" s="1812"/>
      <c r="AI236" s="1812"/>
      <c r="AK236" s="1806"/>
      <c r="AL236" s="1806"/>
      <c r="AM236" s="1813"/>
      <c r="AN236" s="1811"/>
      <c r="AO236" s="1811"/>
      <c r="AP236" s="1811"/>
      <c r="AQ236" s="1811"/>
      <c r="AR236" s="1811"/>
      <c r="AS236" s="1811"/>
      <c r="AT236" s="1811"/>
      <c r="AU236" s="1811"/>
      <c r="AV236" s="1811"/>
      <c r="AW236" s="1811"/>
      <c r="AX236" s="1811"/>
      <c r="AY236" s="1811"/>
      <c r="AZ236" s="1811"/>
      <c r="BA236" s="1807"/>
      <c r="BB236" s="1811"/>
      <c r="BC236" s="1807"/>
      <c r="BD236" s="1811"/>
      <c r="BE236" s="1811"/>
      <c r="BF236" s="1811"/>
      <c r="BG236" s="1811"/>
      <c r="BH236" s="1811"/>
      <c r="BI236" s="1811"/>
      <c r="BJ236" s="1811"/>
      <c r="BK236" s="1811"/>
      <c r="BL236" s="1811"/>
      <c r="BM236" s="1806"/>
      <c r="BN236" s="1811"/>
      <c r="BO236" s="1811"/>
      <c r="BP236" s="1806"/>
      <c r="BQ236" s="1811"/>
      <c r="BR236" s="1811"/>
      <c r="BS236" s="1814"/>
      <c r="BT236" s="1814"/>
      <c r="BU236" s="1814"/>
      <c r="BV236" s="1815"/>
      <c r="BW236" s="1814"/>
      <c r="BX236" s="1816"/>
      <c r="BY236" s="1817"/>
      <c r="BZ236" s="1818"/>
      <c r="CA236" s="1818"/>
      <c r="CB236" s="1818"/>
      <c r="CC236" s="1814"/>
      <c r="CD236" s="1819"/>
      <c r="CE236" s="1819"/>
      <c r="CF236" s="1807"/>
      <c r="CG236" s="1821"/>
      <c r="CH236" s="1822"/>
    </row>
    <row r="237" spans="1:86" s="1808" customFormat="1" ht="20.100000000000001" customHeight="1">
      <c r="A237" s="1804"/>
      <c r="B237" s="2708"/>
      <c r="C237" s="2728"/>
      <c r="D237" s="1805"/>
      <c r="E237" s="1806"/>
      <c r="F237" s="1806"/>
      <c r="G237" s="1807"/>
      <c r="L237" s="1809"/>
      <c r="M237" s="1809"/>
      <c r="N237" s="1810"/>
      <c r="O237" s="1810"/>
      <c r="P237" s="1809"/>
      <c r="Q237" s="1809"/>
      <c r="S237" s="1810"/>
      <c r="U237" s="1811"/>
      <c r="V237" s="1806"/>
      <c r="W237" s="1806"/>
      <c r="Y237" s="2741" t="s">
        <v>5417</v>
      </c>
      <c r="AH237" s="1812"/>
      <c r="AI237" s="1812"/>
      <c r="AK237" s="1806"/>
      <c r="AL237" s="1806"/>
      <c r="AM237" s="1813"/>
      <c r="AN237" s="1811"/>
      <c r="AO237" s="1811"/>
      <c r="AP237" s="1811"/>
      <c r="AQ237" s="1811"/>
      <c r="AR237" s="1811"/>
      <c r="AS237" s="1811"/>
      <c r="AT237" s="1811"/>
      <c r="AU237" s="1811"/>
      <c r="AV237" s="1811"/>
      <c r="AW237" s="1811"/>
      <c r="AX237" s="1811"/>
      <c r="AY237" s="1811"/>
      <c r="AZ237" s="1811"/>
      <c r="BA237" s="1807"/>
      <c r="BB237" s="1811"/>
      <c r="BC237" s="1807"/>
      <c r="BD237" s="1811"/>
      <c r="BE237" s="1811"/>
      <c r="BF237" s="1811"/>
      <c r="BG237" s="1811"/>
      <c r="BH237" s="1811"/>
      <c r="BI237" s="1811"/>
      <c r="BJ237" s="1811"/>
      <c r="BK237" s="1811"/>
      <c r="BL237" s="1811"/>
      <c r="BM237" s="1806"/>
      <c r="BN237" s="1811"/>
      <c r="BO237" s="1811"/>
      <c r="BP237" s="1806"/>
      <c r="BQ237" s="1811"/>
      <c r="BR237" s="1811"/>
      <c r="BS237" s="1814"/>
      <c r="BT237" s="1814"/>
      <c r="BU237" s="1814"/>
      <c r="BV237" s="1815"/>
      <c r="BW237" s="1814"/>
      <c r="BX237" s="1816"/>
      <c r="BY237" s="1817"/>
      <c r="BZ237" s="1818"/>
      <c r="CA237" s="1818"/>
      <c r="CB237" s="1818"/>
      <c r="CC237" s="1814"/>
      <c r="CD237" s="1819"/>
      <c r="CE237" s="1819"/>
      <c r="CF237" s="1807"/>
      <c r="CG237" s="1821"/>
      <c r="CH237" s="1822"/>
    </row>
    <row r="238" spans="1:86" s="1808" customFormat="1" ht="20.100000000000001" customHeight="1">
      <c r="A238" s="1804"/>
      <c r="B238" s="2708"/>
      <c r="C238" s="2728"/>
      <c r="D238" s="1805"/>
      <c r="E238" s="1806"/>
      <c r="F238" s="1806"/>
      <c r="G238" s="1807"/>
      <c r="L238" s="1809"/>
      <c r="M238" s="1809"/>
      <c r="N238" s="1810"/>
      <c r="O238" s="1810"/>
      <c r="P238" s="1809"/>
      <c r="Q238" s="1809"/>
      <c r="S238" s="1810"/>
      <c r="U238" s="1811"/>
      <c r="V238" s="1806"/>
      <c r="W238" s="1806"/>
      <c r="Y238" s="2741" t="s">
        <v>5417</v>
      </c>
      <c r="AH238" s="1812"/>
      <c r="AI238" s="1812"/>
      <c r="AK238" s="1806"/>
      <c r="AL238" s="1806"/>
      <c r="AM238" s="1813"/>
      <c r="AN238" s="1811"/>
      <c r="AO238" s="1811"/>
      <c r="AP238" s="1811"/>
      <c r="AQ238" s="1811"/>
      <c r="AR238" s="1811"/>
      <c r="AS238" s="1811"/>
      <c r="AT238" s="1811"/>
      <c r="AU238" s="1811"/>
      <c r="AV238" s="1811"/>
      <c r="AW238" s="1811"/>
      <c r="AX238" s="1811"/>
      <c r="AY238" s="1811"/>
      <c r="AZ238" s="1811"/>
      <c r="BA238" s="1807"/>
      <c r="BB238" s="1811"/>
      <c r="BC238" s="1807"/>
      <c r="BD238" s="1811"/>
      <c r="BE238" s="1811"/>
      <c r="BF238" s="1811"/>
      <c r="BG238" s="1811"/>
      <c r="BH238" s="1811"/>
      <c r="BI238" s="1811"/>
      <c r="BJ238" s="1811"/>
      <c r="BK238" s="1811"/>
      <c r="BL238" s="1811"/>
      <c r="BM238" s="1806"/>
      <c r="BN238" s="1811"/>
      <c r="BO238" s="1811"/>
      <c r="BP238" s="1806"/>
      <c r="BQ238" s="1811"/>
      <c r="BR238" s="1811"/>
      <c r="BS238" s="1814"/>
      <c r="BT238" s="1814"/>
      <c r="BU238" s="1814"/>
      <c r="BV238" s="1815"/>
      <c r="BW238" s="1814"/>
      <c r="BX238" s="1816"/>
      <c r="BY238" s="1817"/>
      <c r="BZ238" s="1818"/>
      <c r="CA238" s="1818"/>
      <c r="CB238" s="1818"/>
      <c r="CC238" s="1814"/>
      <c r="CD238" s="1819"/>
      <c r="CE238" s="1819"/>
      <c r="CF238" s="1807"/>
      <c r="CG238" s="1821"/>
      <c r="CH238" s="1822"/>
    </row>
    <row r="239" spans="1:86" s="1808" customFormat="1" ht="20.100000000000001" customHeight="1">
      <c r="A239" s="1804"/>
      <c r="B239" s="2708"/>
      <c r="C239" s="2728"/>
      <c r="D239" s="1805"/>
      <c r="E239" s="1806"/>
      <c r="F239" s="1806"/>
      <c r="G239" s="1807"/>
      <c r="L239" s="1809"/>
      <c r="M239" s="1809"/>
      <c r="N239" s="1810"/>
      <c r="O239" s="1810"/>
      <c r="P239" s="1809"/>
      <c r="Q239" s="1809"/>
      <c r="S239" s="1810"/>
      <c r="U239" s="1811"/>
      <c r="V239" s="1806"/>
      <c r="W239" s="1806"/>
      <c r="Y239" s="2741" t="s">
        <v>5417</v>
      </c>
      <c r="AH239" s="1812"/>
      <c r="AI239" s="1812"/>
      <c r="AK239" s="1806"/>
      <c r="AL239" s="1806"/>
      <c r="AM239" s="1813"/>
      <c r="AN239" s="1811"/>
      <c r="AO239" s="1811"/>
      <c r="AP239" s="1811"/>
      <c r="AQ239" s="1811"/>
      <c r="AR239" s="1811"/>
      <c r="AS239" s="1811"/>
      <c r="AT239" s="1811"/>
      <c r="AU239" s="1811"/>
      <c r="AV239" s="1811"/>
      <c r="AW239" s="1811"/>
      <c r="AX239" s="1811"/>
      <c r="AY239" s="1811"/>
      <c r="AZ239" s="1811"/>
      <c r="BA239" s="1807"/>
      <c r="BB239" s="1811"/>
      <c r="BC239" s="1807"/>
      <c r="BD239" s="1811"/>
      <c r="BE239" s="1811"/>
      <c r="BF239" s="1811"/>
      <c r="BG239" s="1811"/>
      <c r="BH239" s="1811"/>
      <c r="BI239" s="1811"/>
      <c r="BJ239" s="1811"/>
      <c r="BK239" s="1811"/>
      <c r="BL239" s="1811"/>
      <c r="BM239" s="1806"/>
      <c r="BN239" s="1811"/>
      <c r="BO239" s="1811"/>
      <c r="BP239" s="1806"/>
      <c r="BQ239" s="1811"/>
      <c r="BR239" s="1811"/>
      <c r="BS239" s="1814"/>
      <c r="BT239" s="1814"/>
      <c r="BU239" s="1814"/>
      <c r="BV239" s="1815"/>
      <c r="BW239" s="1814"/>
      <c r="BX239" s="1816"/>
      <c r="BY239" s="1817"/>
      <c r="BZ239" s="1818"/>
      <c r="CA239" s="1818"/>
      <c r="CB239" s="1818"/>
      <c r="CC239" s="1814"/>
      <c r="CD239" s="1819"/>
      <c r="CE239" s="1819"/>
      <c r="CF239" s="1807"/>
      <c r="CG239" s="1821"/>
      <c r="CH239" s="1822"/>
    </row>
    <row r="240" spans="1:86" s="1808" customFormat="1" ht="20.100000000000001" customHeight="1">
      <c r="A240" s="1804"/>
      <c r="B240" s="2708"/>
      <c r="C240" s="2728"/>
      <c r="D240" s="1805"/>
      <c r="E240" s="1806"/>
      <c r="F240" s="1806"/>
      <c r="G240" s="1807"/>
      <c r="L240" s="1809"/>
      <c r="M240" s="1809"/>
      <c r="N240" s="1810"/>
      <c r="O240" s="1810"/>
      <c r="P240" s="1809"/>
      <c r="Q240" s="1809"/>
      <c r="S240" s="1810"/>
      <c r="U240" s="1811"/>
      <c r="V240" s="1806"/>
      <c r="W240" s="1806"/>
      <c r="Y240" s="2741" t="s">
        <v>5417</v>
      </c>
      <c r="AH240" s="1812"/>
      <c r="AI240" s="1812"/>
      <c r="AK240" s="1806"/>
      <c r="AL240" s="1806"/>
      <c r="AM240" s="1813"/>
      <c r="AN240" s="1811"/>
      <c r="AO240" s="1811"/>
      <c r="AP240" s="1811"/>
      <c r="AQ240" s="1811"/>
      <c r="AR240" s="1811"/>
      <c r="AS240" s="1811"/>
      <c r="AT240" s="1811"/>
      <c r="AU240" s="1811"/>
      <c r="AV240" s="1811"/>
      <c r="AW240" s="1811"/>
      <c r="AX240" s="1811"/>
      <c r="AY240" s="1811"/>
      <c r="AZ240" s="1811"/>
      <c r="BA240" s="1807"/>
      <c r="BB240" s="1811"/>
      <c r="BC240" s="1807"/>
      <c r="BD240" s="1811"/>
      <c r="BE240" s="1811"/>
      <c r="BF240" s="1811"/>
      <c r="BG240" s="1811"/>
      <c r="BH240" s="1811"/>
      <c r="BI240" s="1811"/>
      <c r="BJ240" s="1811"/>
      <c r="BK240" s="1811"/>
      <c r="BL240" s="1811"/>
      <c r="BM240" s="1806"/>
      <c r="BN240" s="1811"/>
      <c r="BO240" s="1811"/>
      <c r="BP240" s="1806"/>
      <c r="BQ240" s="1811"/>
      <c r="BR240" s="1811"/>
      <c r="BS240" s="1814"/>
      <c r="BT240" s="1814"/>
      <c r="BU240" s="1814"/>
      <c r="BV240" s="1815"/>
      <c r="BW240" s="1814"/>
      <c r="BX240" s="1816"/>
      <c r="BY240" s="1817"/>
      <c r="BZ240" s="1818"/>
      <c r="CA240" s="1818"/>
      <c r="CB240" s="1818"/>
      <c r="CC240" s="1814"/>
      <c r="CD240" s="1819"/>
      <c r="CE240" s="1819"/>
      <c r="CF240" s="1807"/>
      <c r="CG240" s="1821"/>
      <c r="CH240" s="1822"/>
    </row>
    <row r="241" spans="1:86" s="1808" customFormat="1" ht="20.100000000000001" customHeight="1">
      <c r="A241" s="1804"/>
      <c r="B241" s="2708"/>
      <c r="C241" s="2728"/>
      <c r="D241" s="1805"/>
      <c r="E241" s="1806"/>
      <c r="F241" s="1806"/>
      <c r="G241" s="1807"/>
      <c r="L241" s="1809"/>
      <c r="M241" s="1809"/>
      <c r="N241" s="1810"/>
      <c r="O241" s="1810"/>
      <c r="P241" s="1809"/>
      <c r="Q241" s="1809"/>
      <c r="S241" s="1810"/>
      <c r="U241" s="1811"/>
      <c r="V241" s="1806"/>
      <c r="W241" s="1806"/>
      <c r="Y241" s="2741" t="s">
        <v>5417</v>
      </c>
      <c r="AH241" s="1812"/>
      <c r="AI241" s="1812"/>
      <c r="AK241" s="1806"/>
      <c r="AL241" s="1806"/>
      <c r="AM241" s="1813"/>
      <c r="AN241" s="1811"/>
      <c r="AO241" s="1811"/>
      <c r="AP241" s="1811"/>
      <c r="AQ241" s="1811"/>
      <c r="AR241" s="1811"/>
      <c r="AS241" s="1811"/>
      <c r="AT241" s="1811"/>
      <c r="AU241" s="1811"/>
      <c r="AV241" s="1811"/>
      <c r="AW241" s="1811"/>
      <c r="AX241" s="1811"/>
      <c r="AY241" s="1811"/>
      <c r="AZ241" s="1811"/>
      <c r="BA241" s="1807"/>
      <c r="BB241" s="1811"/>
      <c r="BC241" s="1807"/>
      <c r="BD241" s="1811"/>
      <c r="BE241" s="1811"/>
      <c r="BF241" s="1811"/>
      <c r="BG241" s="1811"/>
      <c r="BH241" s="1811"/>
      <c r="BI241" s="1811"/>
      <c r="BJ241" s="1811"/>
      <c r="BK241" s="1811"/>
      <c r="BL241" s="1811"/>
      <c r="BM241" s="1806"/>
      <c r="BN241" s="1811"/>
      <c r="BO241" s="1811"/>
      <c r="BP241" s="1806"/>
      <c r="BQ241" s="1811"/>
      <c r="BR241" s="1811"/>
      <c r="BS241" s="1814"/>
      <c r="BT241" s="1814"/>
      <c r="BU241" s="1814"/>
      <c r="BV241" s="1815"/>
      <c r="BW241" s="1814"/>
      <c r="BX241" s="1816"/>
      <c r="BY241" s="1817"/>
      <c r="BZ241" s="1818"/>
      <c r="CA241" s="1818"/>
      <c r="CB241" s="1818"/>
      <c r="CC241" s="1814"/>
      <c r="CD241" s="1819"/>
      <c r="CE241" s="1819"/>
      <c r="CF241" s="1807"/>
      <c r="CG241" s="1821"/>
      <c r="CH241" s="1822"/>
    </row>
    <row r="242" spans="1:86" s="1808" customFormat="1" ht="20.100000000000001" customHeight="1">
      <c r="A242" s="1804"/>
      <c r="B242" s="2708"/>
      <c r="C242" s="2728"/>
      <c r="D242" s="1805"/>
      <c r="E242" s="1806"/>
      <c r="F242" s="1806"/>
      <c r="G242" s="1807"/>
      <c r="L242" s="1809"/>
      <c r="M242" s="1809"/>
      <c r="N242" s="1810"/>
      <c r="O242" s="1810"/>
      <c r="P242" s="1809"/>
      <c r="Q242" s="1809"/>
      <c r="S242" s="1810"/>
      <c r="U242" s="1811"/>
      <c r="V242" s="1806"/>
      <c r="W242" s="1806"/>
      <c r="Y242" s="2741" t="s">
        <v>5417</v>
      </c>
      <c r="AH242" s="1812"/>
      <c r="AI242" s="1812"/>
      <c r="AK242" s="1806"/>
      <c r="AL242" s="1806"/>
      <c r="AM242" s="1813"/>
      <c r="AN242" s="1811"/>
      <c r="AO242" s="1811"/>
      <c r="AP242" s="1811"/>
      <c r="AQ242" s="1811"/>
      <c r="AR242" s="1811"/>
      <c r="AS242" s="1811"/>
      <c r="AT242" s="1811"/>
      <c r="AU242" s="1811"/>
      <c r="AV242" s="1811"/>
      <c r="AW242" s="1811"/>
      <c r="AX242" s="1811"/>
      <c r="AY242" s="1811"/>
      <c r="AZ242" s="1811"/>
      <c r="BA242" s="1807"/>
      <c r="BB242" s="1811"/>
      <c r="BC242" s="1807"/>
      <c r="BD242" s="1811"/>
      <c r="BE242" s="1811"/>
      <c r="BF242" s="1811"/>
      <c r="BG242" s="1811"/>
      <c r="BH242" s="1811"/>
      <c r="BI242" s="1811"/>
      <c r="BJ242" s="1811"/>
      <c r="BK242" s="1811"/>
      <c r="BL242" s="1811"/>
      <c r="BM242" s="1806"/>
      <c r="BN242" s="1811"/>
      <c r="BO242" s="1811"/>
      <c r="BP242" s="1806"/>
      <c r="BQ242" s="1811"/>
      <c r="BR242" s="1811"/>
      <c r="BS242" s="1814"/>
      <c r="BT242" s="1814"/>
      <c r="BU242" s="1814"/>
      <c r="BV242" s="1815"/>
      <c r="BW242" s="1814"/>
      <c r="BX242" s="1816"/>
      <c r="BY242" s="1817"/>
      <c r="BZ242" s="1818"/>
      <c r="CA242" s="1818"/>
      <c r="CB242" s="1818"/>
      <c r="CC242" s="1814"/>
      <c r="CD242" s="1819"/>
      <c r="CE242" s="1819"/>
      <c r="CF242" s="1807"/>
      <c r="CG242" s="1821"/>
      <c r="CH242" s="1822"/>
    </row>
    <row r="243" spans="1:86" s="1808" customFormat="1" ht="20.100000000000001" customHeight="1">
      <c r="A243" s="1804"/>
      <c r="B243" s="2708"/>
      <c r="C243" s="2728"/>
      <c r="D243" s="1805"/>
      <c r="E243" s="1806"/>
      <c r="F243" s="1806"/>
      <c r="G243" s="1807"/>
      <c r="L243" s="1809"/>
      <c r="M243" s="1809"/>
      <c r="N243" s="1810"/>
      <c r="O243" s="1810"/>
      <c r="P243" s="1809"/>
      <c r="Q243" s="1809"/>
      <c r="S243" s="1810"/>
      <c r="U243" s="1811"/>
      <c r="V243" s="1806"/>
      <c r="W243" s="1806"/>
      <c r="Y243" s="2741" t="s">
        <v>5417</v>
      </c>
      <c r="AH243" s="1812"/>
      <c r="AI243" s="1812"/>
      <c r="AK243" s="1806"/>
      <c r="AL243" s="1806"/>
      <c r="AM243" s="1813"/>
      <c r="AN243" s="1811"/>
      <c r="AO243" s="1811"/>
      <c r="AP243" s="1811"/>
      <c r="AQ243" s="1811"/>
      <c r="AR243" s="1811"/>
      <c r="AS243" s="1811"/>
      <c r="AT243" s="1811"/>
      <c r="AU243" s="1811"/>
      <c r="AV243" s="1811"/>
      <c r="AW243" s="1811"/>
      <c r="AX243" s="1811"/>
      <c r="AY243" s="1811"/>
      <c r="AZ243" s="1811"/>
      <c r="BA243" s="1807"/>
      <c r="BB243" s="1811"/>
      <c r="BC243" s="1807"/>
      <c r="BD243" s="1811"/>
      <c r="BE243" s="1811"/>
      <c r="BF243" s="1811"/>
      <c r="BG243" s="1811"/>
      <c r="BH243" s="1811"/>
      <c r="BI243" s="1811"/>
      <c r="BJ243" s="1811"/>
      <c r="BK243" s="1811"/>
      <c r="BL243" s="1811"/>
      <c r="BM243" s="1806"/>
      <c r="BN243" s="1811"/>
      <c r="BO243" s="1811"/>
      <c r="BP243" s="1806"/>
      <c r="BQ243" s="1811"/>
      <c r="BR243" s="1811"/>
      <c r="BS243" s="1814"/>
      <c r="BT243" s="1814"/>
      <c r="BU243" s="1814"/>
      <c r="BV243" s="1815"/>
      <c r="BW243" s="1814"/>
      <c r="BX243" s="1816"/>
      <c r="BY243" s="1817"/>
      <c r="BZ243" s="1818"/>
      <c r="CA243" s="1818"/>
      <c r="CB243" s="1818"/>
      <c r="CC243" s="1814"/>
      <c r="CD243" s="1819"/>
      <c r="CE243" s="1819"/>
      <c r="CF243" s="1807"/>
      <c r="CG243" s="1821"/>
      <c r="CH243" s="1822"/>
    </row>
    <row r="244" spans="1:86" s="1808" customFormat="1" ht="20.100000000000001" customHeight="1">
      <c r="A244" s="1804"/>
      <c r="B244" s="2708"/>
      <c r="C244" s="2728"/>
      <c r="D244" s="1805"/>
      <c r="E244" s="1806"/>
      <c r="F244" s="1806"/>
      <c r="G244" s="1807"/>
      <c r="L244" s="1809"/>
      <c r="M244" s="1809"/>
      <c r="N244" s="1810"/>
      <c r="O244" s="1810"/>
      <c r="P244" s="1809"/>
      <c r="Q244" s="1809"/>
      <c r="S244" s="1810"/>
      <c r="U244" s="1811"/>
      <c r="V244" s="1806"/>
      <c r="W244" s="1806"/>
      <c r="Y244" s="2741" t="s">
        <v>5417</v>
      </c>
      <c r="AH244" s="1812"/>
      <c r="AI244" s="1812"/>
      <c r="AK244" s="1806"/>
      <c r="AL244" s="1806"/>
      <c r="AM244" s="1813"/>
      <c r="AN244" s="1811"/>
      <c r="AO244" s="1811"/>
      <c r="AP244" s="1811"/>
      <c r="AQ244" s="1811"/>
      <c r="AR244" s="1811"/>
      <c r="AS244" s="1811"/>
      <c r="AT244" s="1811"/>
      <c r="AU244" s="1811"/>
      <c r="AV244" s="1811"/>
      <c r="AW244" s="1811"/>
      <c r="AX244" s="1811"/>
      <c r="AY244" s="1811"/>
      <c r="AZ244" s="1811"/>
      <c r="BA244" s="1807"/>
      <c r="BB244" s="1811"/>
      <c r="BC244" s="1807"/>
      <c r="BD244" s="1811"/>
      <c r="BE244" s="1811"/>
      <c r="BF244" s="1811"/>
      <c r="BG244" s="1811"/>
      <c r="BH244" s="1811"/>
      <c r="BI244" s="1811"/>
      <c r="BJ244" s="1811"/>
      <c r="BK244" s="1811"/>
      <c r="BL244" s="1811"/>
      <c r="BM244" s="1806"/>
      <c r="BN244" s="1811"/>
      <c r="BO244" s="1811"/>
      <c r="BP244" s="1806"/>
      <c r="BQ244" s="1811"/>
      <c r="BR244" s="1811"/>
      <c r="BS244" s="1814"/>
      <c r="BT244" s="1814"/>
      <c r="BU244" s="1814"/>
      <c r="BV244" s="1815"/>
      <c r="BW244" s="1814"/>
      <c r="BX244" s="1816"/>
      <c r="BY244" s="1817"/>
      <c r="BZ244" s="1818"/>
      <c r="CA244" s="1818"/>
      <c r="CB244" s="1818"/>
      <c r="CC244" s="1814"/>
      <c r="CD244" s="1819"/>
      <c r="CE244" s="1819"/>
      <c r="CF244" s="1807"/>
      <c r="CG244" s="1821"/>
      <c r="CH244" s="1822"/>
    </row>
    <row r="245" spans="1:86" s="1808" customFormat="1" ht="20.100000000000001" customHeight="1">
      <c r="A245" s="1804"/>
      <c r="B245" s="2708"/>
      <c r="C245" s="2728"/>
      <c r="D245" s="1805"/>
      <c r="E245" s="1806"/>
      <c r="F245" s="1806"/>
      <c r="G245" s="1807"/>
      <c r="L245" s="1809"/>
      <c r="M245" s="1809"/>
      <c r="N245" s="1810"/>
      <c r="O245" s="1810"/>
      <c r="P245" s="1809"/>
      <c r="Q245" s="1809"/>
      <c r="S245" s="1810"/>
      <c r="U245" s="1811"/>
      <c r="V245" s="1806"/>
      <c r="W245" s="1806"/>
      <c r="Y245" s="2741" t="s">
        <v>5417</v>
      </c>
      <c r="AH245" s="1812"/>
      <c r="AI245" s="1812"/>
      <c r="AK245" s="1806"/>
      <c r="AL245" s="1806"/>
      <c r="AM245" s="1813"/>
      <c r="AN245" s="1811"/>
      <c r="AO245" s="1811"/>
      <c r="AP245" s="1811"/>
      <c r="AQ245" s="1811"/>
      <c r="AR245" s="1811"/>
      <c r="AS245" s="1811"/>
      <c r="AT245" s="1811"/>
      <c r="AU245" s="1811"/>
      <c r="AV245" s="1811"/>
      <c r="AW245" s="1811"/>
      <c r="AX245" s="1811"/>
      <c r="AY245" s="1811"/>
      <c r="AZ245" s="1811"/>
      <c r="BA245" s="1807"/>
      <c r="BB245" s="1811"/>
      <c r="BC245" s="1807"/>
      <c r="BD245" s="1811"/>
      <c r="BE245" s="1811"/>
      <c r="BF245" s="1811"/>
      <c r="BG245" s="1811"/>
      <c r="BH245" s="1811"/>
      <c r="BI245" s="1811"/>
      <c r="BJ245" s="1811"/>
      <c r="BK245" s="1811"/>
      <c r="BL245" s="1811"/>
      <c r="BM245" s="1806"/>
      <c r="BN245" s="1811"/>
      <c r="BO245" s="1811"/>
      <c r="BP245" s="1806"/>
      <c r="BQ245" s="1811"/>
      <c r="BR245" s="1811"/>
      <c r="BS245" s="1814"/>
      <c r="BT245" s="1814"/>
      <c r="BU245" s="1814"/>
      <c r="BV245" s="1815"/>
      <c r="BW245" s="1814"/>
      <c r="BX245" s="1816"/>
      <c r="BY245" s="1817"/>
      <c r="BZ245" s="1818"/>
      <c r="CA245" s="1818"/>
      <c r="CB245" s="1818"/>
      <c r="CC245" s="1814"/>
      <c r="CD245" s="1819"/>
      <c r="CE245" s="1819"/>
      <c r="CF245" s="1807"/>
      <c r="CG245" s="1821"/>
      <c r="CH245" s="1822"/>
    </row>
    <row r="246" spans="1:86" s="1808" customFormat="1" ht="20.100000000000001" customHeight="1">
      <c r="A246" s="1804"/>
      <c r="B246" s="2708"/>
      <c r="C246" s="2728"/>
      <c r="D246" s="1805"/>
      <c r="E246" s="1806"/>
      <c r="F246" s="1806"/>
      <c r="G246" s="1807"/>
      <c r="L246" s="1809"/>
      <c r="M246" s="1809"/>
      <c r="N246" s="1810"/>
      <c r="O246" s="1810"/>
      <c r="P246" s="1809"/>
      <c r="Q246" s="1809"/>
      <c r="S246" s="1810"/>
      <c r="U246" s="1811"/>
      <c r="V246" s="1806"/>
      <c r="W246" s="1806"/>
      <c r="Y246" s="2741" t="s">
        <v>5417</v>
      </c>
      <c r="AH246" s="1812"/>
      <c r="AI246" s="1812"/>
      <c r="AK246" s="1806"/>
      <c r="AL246" s="1806"/>
      <c r="AM246" s="1813"/>
      <c r="AN246" s="1811"/>
      <c r="AO246" s="1811"/>
      <c r="AP246" s="1811"/>
      <c r="AQ246" s="1811"/>
      <c r="AR246" s="1811"/>
      <c r="AS246" s="1811"/>
      <c r="AT246" s="1811"/>
      <c r="AU246" s="1811"/>
      <c r="AV246" s="1811"/>
      <c r="AW246" s="1811"/>
      <c r="AX246" s="1811"/>
      <c r="AY246" s="1811"/>
      <c r="AZ246" s="1811"/>
      <c r="BA246" s="1807"/>
      <c r="BB246" s="1811"/>
      <c r="BC246" s="1807"/>
      <c r="BD246" s="1811"/>
      <c r="BE246" s="1811"/>
      <c r="BF246" s="1811"/>
      <c r="BG246" s="1811"/>
      <c r="BH246" s="1811"/>
      <c r="BI246" s="1811"/>
      <c r="BJ246" s="1811"/>
      <c r="BK246" s="1811"/>
      <c r="BL246" s="1811"/>
      <c r="BM246" s="1806"/>
      <c r="BN246" s="1811"/>
      <c r="BO246" s="1811"/>
      <c r="BP246" s="1806"/>
      <c r="BQ246" s="1811"/>
      <c r="BR246" s="1811"/>
      <c r="BS246" s="1814"/>
      <c r="BT246" s="1814"/>
      <c r="BU246" s="1814"/>
      <c r="BV246" s="1815"/>
      <c r="BW246" s="1814"/>
      <c r="BX246" s="1816"/>
      <c r="BY246" s="1817"/>
      <c r="BZ246" s="1818"/>
      <c r="CA246" s="1818"/>
      <c r="CB246" s="1818"/>
      <c r="CC246" s="1814"/>
      <c r="CD246" s="1819"/>
      <c r="CE246" s="1819"/>
      <c r="CF246" s="1807"/>
      <c r="CG246" s="1821"/>
      <c r="CH246" s="1822"/>
    </row>
    <row r="247" spans="1:86" s="1808" customFormat="1" ht="20.100000000000001" customHeight="1">
      <c r="A247" s="1804"/>
      <c r="B247" s="2708"/>
      <c r="C247" s="2728"/>
      <c r="D247" s="1805"/>
      <c r="E247" s="1806"/>
      <c r="F247" s="1806"/>
      <c r="G247" s="1807"/>
      <c r="L247" s="1809"/>
      <c r="M247" s="1809"/>
      <c r="N247" s="1810"/>
      <c r="O247" s="1810"/>
      <c r="P247" s="1809"/>
      <c r="Q247" s="1809"/>
      <c r="S247" s="1810"/>
      <c r="U247" s="1811"/>
      <c r="V247" s="1806"/>
      <c r="W247" s="1806"/>
      <c r="Y247" s="2741" t="s">
        <v>5417</v>
      </c>
      <c r="AH247" s="1812"/>
      <c r="AI247" s="1812"/>
      <c r="AK247" s="1806"/>
      <c r="AL247" s="1806"/>
      <c r="AM247" s="1813"/>
      <c r="AN247" s="1811"/>
      <c r="AO247" s="1811"/>
      <c r="AP247" s="1811"/>
      <c r="AQ247" s="1811"/>
      <c r="AR247" s="1811"/>
      <c r="AS247" s="1811"/>
      <c r="AT247" s="1811"/>
      <c r="AU247" s="1811"/>
      <c r="AV247" s="1811"/>
      <c r="AW247" s="1811"/>
      <c r="AX247" s="1811"/>
      <c r="AY247" s="1811"/>
      <c r="AZ247" s="1811"/>
      <c r="BA247" s="1807"/>
      <c r="BB247" s="1811"/>
      <c r="BC247" s="1807"/>
      <c r="BD247" s="1811"/>
      <c r="BE247" s="1811"/>
      <c r="BF247" s="1811"/>
      <c r="BG247" s="1811"/>
      <c r="BH247" s="1811"/>
      <c r="BI247" s="1811"/>
      <c r="BJ247" s="1811"/>
      <c r="BK247" s="1811"/>
      <c r="BL247" s="1811"/>
      <c r="BM247" s="1806"/>
      <c r="BN247" s="1811"/>
      <c r="BO247" s="1811"/>
      <c r="BP247" s="1806"/>
      <c r="BQ247" s="1811"/>
      <c r="BR247" s="1811"/>
      <c r="BS247" s="1814"/>
      <c r="BT247" s="1814"/>
      <c r="BU247" s="1814"/>
      <c r="BV247" s="1815"/>
      <c r="BW247" s="1814"/>
      <c r="BX247" s="1816"/>
      <c r="BY247" s="1817"/>
      <c r="BZ247" s="1818"/>
      <c r="CA247" s="1818"/>
      <c r="CB247" s="1818"/>
      <c r="CC247" s="1814"/>
      <c r="CD247" s="1819"/>
      <c r="CE247" s="1819"/>
      <c r="CF247" s="1807"/>
      <c r="CG247" s="1821"/>
      <c r="CH247" s="1822"/>
    </row>
    <row r="248" spans="1:86" s="1808" customFormat="1" ht="20.100000000000001" customHeight="1">
      <c r="A248" s="1804"/>
      <c r="B248" s="2708"/>
      <c r="C248" s="2728"/>
      <c r="D248" s="1805"/>
      <c r="E248" s="1806"/>
      <c r="F248" s="1806"/>
      <c r="G248" s="1807"/>
      <c r="L248" s="1809"/>
      <c r="M248" s="1809"/>
      <c r="N248" s="1810"/>
      <c r="O248" s="1810"/>
      <c r="P248" s="1809"/>
      <c r="Q248" s="1809"/>
      <c r="S248" s="1810"/>
      <c r="U248" s="1811"/>
      <c r="V248" s="1806"/>
      <c r="W248" s="1806"/>
      <c r="Y248" s="2741" t="s">
        <v>5417</v>
      </c>
      <c r="AH248" s="1812"/>
      <c r="AI248" s="1812"/>
      <c r="AK248" s="1806"/>
      <c r="AL248" s="1806"/>
      <c r="AM248" s="1813"/>
      <c r="AN248" s="1811"/>
      <c r="AO248" s="1811"/>
      <c r="AP248" s="1811"/>
      <c r="AQ248" s="1811"/>
      <c r="AR248" s="1811"/>
      <c r="AS248" s="1811"/>
      <c r="AT248" s="1811"/>
      <c r="AU248" s="1811"/>
      <c r="AV248" s="1811"/>
      <c r="AW248" s="1811"/>
      <c r="AX248" s="1811"/>
      <c r="AY248" s="1811"/>
      <c r="AZ248" s="1811"/>
      <c r="BA248" s="1807"/>
      <c r="BB248" s="1811"/>
      <c r="BC248" s="1807"/>
      <c r="BD248" s="1811"/>
      <c r="BE248" s="1811"/>
      <c r="BF248" s="1811"/>
      <c r="BG248" s="1811"/>
      <c r="BH248" s="1811"/>
      <c r="BI248" s="1811"/>
      <c r="BJ248" s="1811"/>
      <c r="BK248" s="1811"/>
      <c r="BL248" s="1811"/>
      <c r="BM248" s="1806"/>
      <c r="BN248" s="1811"/>
      <c r="BO248" s="1811"/>
      <c r="BP248" s="1806"/>
      <c r="BQ248" s="1811"/>
      <c r="BR248" s="1811"/>
      <c r="BS248" s="1814"/>
      <c r="BT248" s="1814"/>
      <c r="BU248" s="1814"/>
      <c r="BV248" s="1815"/>
      <c r="BW248" s="1814"/>
      <c r="BX248" s="1816"/>
      <c r="BY248" s="1817"/>
      <c r="BZ248" s="1818"/>
      <c r="CA248" s="1818"/>
      <c r="CB248" s="1818"/>
      <c r="CC248" s="1814"/>
      <c r="CD248" s="1819"/>
      <c r="CE248" s="1819"/>
      <c r="CF248" s="1807"/>
      <c r="CG248" s="1821"/>
      <c r="CH248" s="1822"/>
    </row>
    <row r="249" spans="1:86" s="1808" customFormat="1" ht="20.100000000000001" customHeight="1">
      <c r="A249" s="1804"/>
      <c r="B249" s="2708"/>
      <c r="C249" s="2728"/>
      <c r="D249" s="1805"/>
      <c r="E249" s="1806"/>
      <c r="F249" s="1806"/>
      <c r="G249" s="1807"/>
      <c r="L249" s="1809"/>
      <c r="M249" s="1809"/>
      <c r="N249" s="1810"/>
      <c r="O249" s="1810"/>
      <c r="P249" s="1809"/>
      <c r="Q249" s="1809"/>
      <c r="S249" s="1810"/>
      <c r="U249" s="1811"/>
      <c r="V249" s="1806"/>
      <c r="W249" s="1806"/>
      <c r="Y249" s="2741" t="s">
        <v>5417</v>
      </c>
      <c r="AH249" s="1812"/>
      <c r="AI249" s="1812"/>
      <c r="AK249" s="1806"/>
      <c r="AL249" s="1806"/>
      <c r="AM249" s="1813"/>
      <c r="AN249" s="1811"/>
      <c r="AO249" s="1811"/>
      <c r="AP249" s="1811"/>
      <c r="AQ249" s="1811"/>
      <c r="AR249" s="1811"/>
      <c r="AS249" s="1811"/>
      <c r="AT249" s="1811"/>
      <c r="AU249" s="1811"/>
      <c r="AV249" s="1811"/>
      <c r="AW249" s="1811"/>
      <c r="AX249" s="1811"/>
      <c r="AY249" s="1811"/>
      <c r="AZ249" s="1811"/>
      <c r="BA249" s="1807"/>
      <c r="BB249" s="1811"/>
      <c r="BC249" s="1807"/>
      <c r="BD249" s="1811"/>
      <c r="BE249" s="1811"/>
      <c r="BF249" s="1811"/>
      <c r="BG249" s="1811"/>
      <c r="BH249" s="1811"/>
      <c r="BI249" s="1811"/>
      <c r="BJ249" s="1811"/>
      <c r="BK249" s="1811"/>
      <c r="BL249" s="1811"/>
      <c r="BM249" s="1806"/>
      <c r="BN249" s="1811"/>
      <c r="BO249" s="1811"/>
      <c r="BP249" s="1806"/>
      <c r="BQ249" s="1811"/>
      <c r="BR249" s="1811"/>
      <c r="BS249" s="1814"/>
      <c r="BT249" s="1814"/>
      <c r="BU249" s="1814"/>
      <c r="BV249" s="1815"/>
      <c r="BW249" s="1814"/>
      <c r="BX249" s="1816"/>
      <c r="BY249" s="1817"/>
      <c r="BZ249" s="1818"/>
      <c r="CA249" s="1818"/>
      <c r="CB249" s="1818"/>
      <c r="CC249" s="1814"/>
      <c r="CD249" s="1819"/>
      <c r="CE249" s="1819"/>
      <c r="CF249" s="1807"/>
      <c r="CG249" s="1821"/>
      <c r="CH249" s="1822"/>
    </row>
    <row r="250" spans="1:86" s="1808" customFormat="1" ht="20.100000000000001" customHeight="1">
      <c r="A250" s="1804"/>
      <c r="B250" s="2708"/>
      <c r="C250" s="2728"/>
      <c r="D250" s="1805"/>
      <c r="E250" s="1806"/>
      <c r="F250" s="1806"/>
      <c r="G250" s="1807"/>
      <c r="L250" s="1809"/>
      <c r="M250" s="1809"/>
      <c r="N250" s="1810"/>
      <c r="O250" s="1810"/>
      <c r="P250" s="1809"/>
      <c r="Q250" s="1809"/>
      <c r="S250" s="1810"/>
      <c r="U250" s="1811"/>
      <c r="V250" s="1806"/>
      <c r="W250" s="1806"/>
      <c r="Y250" s="2741" t="s">
        <v>5417</v>
      </c>
      <c r="AH250" s="1812"/>
      <c r="AI250" s="1812"/>
      <c r="AK250" s="1806"/>
      <c r="AL250" s="1806"/>
      <c r="AM250" s="1813"/>
      <c r="AN250" s="1811"/>
      <c r="AO250" s="1811"/>
      <c r="AP250" s="1811"/>
      <c r="AQ250" s="1811"/>
      <c r="AR250" s="1811"/>
      <c r="AS250" s="1811"/>
      <c r="AT250" s="1811"/>
      <c r="AU250" s="1811"/>
      <c r="AV250" s="1811"/>
      <c r="AW250" s="1811"/>
      <c r="AX250" s="1811"/>
      <c r="AY250" s="1811"/>
      <c r="AZ250" s="1811"/>
      <c r="BA250" s="1807"/>
      <c r="BB250" s="1811"/>
      <c r="BC250" s="1807"/>
      <c r="BD250" s="1811"/>
      <c r="BE250" s="1811"/>
      <c r="BF250" s="1811"/>
      <c r="BG250" s="1811"/>
      <c r="BH250" s="1811"/>
      <c r="BI250" s="1811"/>
      <c r="BJ250" s="1811"/>
      <c r="BK250" s="1811"/>
      <c r="BL250" s="1811"/>
      <c r="BM250" s="1806"/>
      <c r="BN250" s="1811"/>
      <c r="BO250" s="1811"/>
      <c r="BP250" s="1806"/>
      <c r="BQ250" s="1811"/>
      <c r="BR250" s="1811"/>
      <c r="BS250" s="1814"/>
      <c r="BT250" s="1814"/>
      <c r="BU250" s="1814"/>
      <c r="BV250" s="1815"/>
      <c r="BW250" s="1814"/>
      <c r="BX250" s="1816"/>
      <c r="BY250" s="1817"/>
      <c r="BZ250" s="1818"/>
      <c r="CA250" s="1818"/>
      <c r="CB250" s="1818"/>
      <c r="CC250" s="1814"/>
      <c r="CD250" s="1819"/>
      <c r="CE250" s="1819"/>
      <c r="CF250" s="1807"/>
      <c r="CG250" s="1821"/>
      <c r="CH250" s="1822"/>
    </row>
    <row r="251" spans="1:86" s="1808" customFormat="1" ht="20.100000000000001" customHeight="1">
      <c r="A251" s="1804"/>
      <c r="B251" s="2708"/>
      <c r="C251" s="2728"/>
      <c r="D251" s="1805"/>
      <c r="E251" s="1806"/>
      <c r="F251" s="1806"/>
      <c r="G251" s="1807"/>
      <c r="L251" s="1809"/>
      <c r="M251" s="1809"/>
      <c r="N251" s="1810"/>
      <c r="O251" s="1810"/>
      <c r="P251" s="1809"/>
      <c r="Q251" s="1809"/>
      <c r="S251" s="1810"/>
      <c r="U251" s="1811"/>
      <c r="V251" s="1806"/>
      <c r="W251" s="1806"/>
      <c r="Y251" s="2741" t="s">
        <v>5417</v>
      </c>
      <c r="AH251" s="1812"/>
      <c r="AI251" s="1812"/>
      <c r="AK251" s="1806"/>
      <c r="AL251" s="1806"/>
      <c r="AM251" s="1813"/>
      <c r="AN251" s="1811"/>
      <c r="AO251" s="1811"/>
      <c r="AP251" s="1811"/>
      <c r="AQ251" s="1811"/>
      <c r="AR251" s="1811"/>
      <c r="AS251" s="1811"/>
      <c r="AT251" s="1811"/>
      <c r="AU251" s="1811"/>
      <c r="AV251" s="1811"/>
      <c r="AW251" s="1811"/>
      <c r="AX251" s="1811"/>
      <c r="AY251" s="1811"/>
      <c r="AZ251" s="1811"/>
      <c r="BA251" s="1807"/>
      <c r="BB251" s="1811"/>
      <c r="BC251" s="1807"/>
      <c r="BD251" s="1811"/>
      <c r="BE251" s="1811"/>
      <c r="BF251" s="1811"/>
      <c r="BG251" s="1811"/>
      <c r="BH251" s="1811"/>
      <c r="BI251" s="1811"/>
      <c r="BJ251" s="1811"/>
      <c r="BK251" s="1811"/>
      <c r="BL251" s="1811"/>
      <c r="BM251" s="1806"/>
      <c r="BN251" s="1811"/>
      <c r="BO251" s="1811"/>
      <c r="BP251" s="1806"/>
      <c r="BQ251" s="1811"/>
      <c r="BR251" s="1811"/>
      <c r="BS251" s="1814"/>
      <c r="BT251" s="1814"/>
      <c r="BU251" s="1814"/>
      <c r="BV251" s="1815"/>
      <c r="BW251" s="1814"/>
      <c r="BX251" s="1816"/>
      <c r="BY251" s="1817"/>
      <c r="BZ251" s="1818"/>
      <c r="CA251" s="1818"/>
      <c r="CB251" s="1818"/>
      <c r="CC251" s="1814"/>
      <c r="CD251" s="1819"/>
      <c r="CE251" s="1819"/>
      <c r="CF251" s="1807"/>
      <c r="CG251" s="1821"/>
      <c r="CH251" s="1822"/>
    </row>
    <row r="252" spans="1:86" s="1808" customFormat="1" ht="20.100000000000001" customHeight="1">
      <c r="A252" s="1804"/>
      <c r="B252" s="2708"/>
      <c r="C252" s="2728"/>
      <c r="D252" s="1805"/>
      <c r="E252" s="1806"/>
      <c r="F252" s="1806"/>
      <c r="G252" s="1807"/>
      <c r="L252" s="1809"/>
      <c r="M252" s="1809"/>
      <c r="N252" s="1810"/>
      <c r="O252" s="1810"/>
      <c r="P252" s="1809"/>
      <c r="Q252" s="1809"/>
      <c r="S252" s="1810"/>
      <c r="U252" s="1811"/>
      <c r="V252" s="1806"/>
      <c r="W252" s="1806"/>
      <c r="Y252" s="2741" t="s">
        <v>5417</v>
      </c>
      <c r="AH252" s="1812"/>
      <c r="AI252" s="1812"/>
      <c r="AK252" s="1806"/>
      <c r="AL252" s="1806"/>
      <c r="AM252" s="1813"/>
      <c r="AN252" s="1811"/>
      <c r="AO252" s="1811"/>
      <c r="AP252" s="1811"/>
      <c r="AQ252" s="1811"/>
      <c r="AR252" s="1811"/>
      <c r="AS252" s="1811"/>
      <c r="AT252" s="1811"/>
      <c r="AU252" s="1811"/>
      <c r="AV252" s="1811"/>
      <c r="AW252" s="1811"/>
      <c r="AX252" s="1811"/>
      <c r="AY252" s="1811"/>
      <c r="AZ252" s="1811"/>
      <c r="BA252" s="1807"/>
      <c r="BB252" s="1811"/>
      <c r="BC252" s="1807"/>
      <c r="BD252" s="1811"/>
      <c r="BE252" s="1811"/>
      <c r="BF252" s="1811"/>
      <c r="BG252" s="1811"/>
      <c r="BH252" s="1811"/>
      <c r="BI252" s="1811"/>
      <c r="BJ252" s="1811"/>
      <c r="BK252" s="1811"/>
      <c r="BL252" s="1811"/>
      <c r="BM252" s="1806"/>
      <c r="BN252" s="1811"/>
      <c r="BO252" s="1811"/>
      <c r="BP252" s="1806"/>
      <c r="BQ252" s="1811"/>
      <c r="BR252" s="1811"/>
      <c r="BS252" s="1814"/>
      <c r="BT252" s="1814"/>
      <c r="BU252" s="1814"/>
      <c r="BV252" s="1815"/>
      <c r="BW252" s="1814"/>
      <c r="BX252" s="1816"/>
      <c r="BY252" s="1817"/>
      <c r="BZ252" s="1818"/>
      <c r="CA252" s="1818"/>
      <c r="CB252" s="1818"/>
      <c r="CC252" s="1814"/>
      <c r="CD252" s="1819"/>
      <c r="CE252" s="1819"/>
      <c r="CF252" s="1807"/>
      <c r="CG252" s="1821"/>
      <c r="CH252" s="1822"/>
    </row>
    <row r="253" spans="1:86" s="1808" customFormat="1" ht="20.100000000000001" customHeight="1">
      <c r="A253" s="1804"/>
      <c r="B253" s="2708"/>
      <c r="C253" s="2728"/>
      <c r="D253" s="1805"/>
      <c r="E253" s="1806"/>
      <c r="F253" s="1806"/>
      <c r="G253" s="1807"/>
      <c r="L253" s="1809"/>
      <c r="M253" s="1809"/>
      <c r="N253" s="1810"/>
      <c r="O253" s="1810"/>
      <c r="P253" s="1809"/>
      <c r="Q253" s="1809"/>
      <c r="S253" s="1810"/>
      <c r="U253" s="1811"/>
      <c r="V253" s="1806"/>
      <c r="W253" s="1806"/>
      <c r="Y253" s="2741" t="s">
        <v>5417</v>
      </c>
      <c r="AH253" s="1812"/>
      <c r="AI253" s="1812"/>
      <c r="AK253" s="1806"/>
      <c r="AL253" s="1806"/>
      <c r="AM253" s="1813"/>
      <c r="AN253" s="1811"/>
      <c r="AO253" s="1811"/>
      <c r="AP253" s="1811"/>
      <c r="AQ253" s="1811"/>
      <c r="AR253" s="1811"/>
      <c r="AS253" s="1811"/>
      <c r="AT253" s="1811"/>
      <c r="AU253" s="1811"/>
      <c r="AV253" s="1811"/>
      <c r="AW253" s="1811"/>
      <c r="AX253" s="1811"/>
      <c r="AY253" s="1811"/>
      <c r="AZ253" s="1811"/>
      <c r="BA253" s="1807"/>
      <c r="BB253" s="1811"/>
      <c r="BC253" s="1807"/>
      <c r="BD253" s="1811"/>
      <c r="BE253" s="1811"/>
      <c r="BF253" s="1811"/>
      <c r="BG253" s="1811"/>
      <c r="BH253" s="1811"/>
      <c r="BI253" s="1811"/>
      <c r="BJ253" s="1811"/>
      <c r="BK253" s="1811"/>
      <c r="BL253" s="1811"/>
      <c r="BM253" s="1806"/>
      <c r="BN253" s="1811"/>
      <c r="BO253" s="1811"/>
      <c r="BP253" s="1806"/>
      <c r="BQ253" s="1811"/>
      <c r="BR253" s="1811"/>
      <c r="BS253" s="1814"/>
      <c r="BT253" s="1814"/>
      <c r="BU253" s="1814"/>
      <c r="BV253" s="1815"/>
      <c r="BW253" s="1814"/>
      <c r="BX253" s="1816"/>
      <c r="BY253" s="1817"/>
      <c r="BZ253" s="1818"/>
      <c r="CA253" s="1818"/>
      <c r="CB253" s="1818"/>
      <c r="CC253" s="1814"/>
      <c r="CD253" s="1819"/>
      <c r="CE253" s="1819"/>
      <c r="CF253" s="1807"/>
      <c r="CG253" s="1821"/>
      <c r="CH253" s="1822"/>
    </row>
    <row r="254" spans="1:86" s="1808" customFormat="1" ht="20.100000000000001" customHeight="1">
      <c r="A254" s="1804"/>
      <c r="B254" s="2708"/>
      <c r="C254" s="2728"/>
      <c r="D254" s="1805"/>
      <c r="E254" s="1806"/>
      <c r="F254" s="1806"/>
      <c r="G254" s="1807"/>
      <c r="L254" s="1809"/>
      <c r="M254" s="1809"/>
      <c r="N254" s="1810"/>
      <c r="O254" s="1810"/>
      <c r="P254" s="1809"/>
      <c r="Q254" s="1809"/>
      <c r="S254" s="1810"/>
      <c r="U254" s="1811"/>
      <c r="V254" s="1806"/>
      <c r="W254" s="1806"/>
      <c r="Y254" s="2741" t="s">
        <v>5417</v>
      </c>
      <c r="AH254" s="1812"/>
      <c r="AI254" s="1812"/>
      <c r="AK254" s="1806"/>
      <c r="AL254" s="1806"/>
      <c r="AM254" s="1813"/>
      <c r="AN254" s="1811"/>
      <c r="AO254" s="1811"/>
      <c r="AP254" s="1811"/>
      <c r="AQ254" s="1811"/>
      <c r="AR254" s="1811"/>
      <c r="AS254" s="1811"/>
      <c r="AT254" s="1811"/>
      <c r="AU254" s="1811"/>
      <c r="AV254" s="1811"/>
      <c r="AW254" s="1811"/>
      <c r="AX254" s="1811"/>
      <c r="AY254" s="1811"/>
      <c r="AZ254" s="1811"/>
      <c r="BA254" s="1807"/>
      <c r="BB254" s="1811"/>
      <c r="BC254" s="1807"/>
      <c r="BD254" s="1811"/>
      <c r="BE254" s="1811"/>
      <c r="BF254" s="1811"/>
      <c r="BG254" s="1811"/>
      <c r="BH254" s="1811"/>
      <c r="BI254" s="1811"/>
      <c r="BJ254" s="1811"/>
      <c r="BK254" s="1811"/>
      <c r="BL254" s="1811"/>
      <c r="BM254" s="1806"/>
      <c r="BN254" s="1811"/>
      <c r="BO254" s="1811"/>
      <c r="BP254" s="1806"/>
      <c r="BQ254" s="1811"/>
      <c r="BR254" s="1811"/>
      <c r="BS254" s="1814"/>
      <c r="BT254" s="1814"/>
      <c r="BU254" s="1814"/>
      <c r="BV254" s="1815"/>
      <c r="BW254" s="1814"/>
      <c r="BX254" s="1816"/>
      <c r="BY254" s="1817"/>
      <c r="BZ254" s="1818"/>
      <c r="CA254" s="1818"/>
      <c r="CB254" s="1818"/>
      <c r="CC254" s="1814"/>
      <c r="CD254" s="1819"/>
      <c r="CE254" s="1819"/>
      <c r="CF254" s="1807"/>
      <c r="CG254" s="1821"/>
      <c r="CH254" s="1822"/>
    </row>
    <row r="255" spans="1:86" s="1808" customFormat="1" ht="20.100000000000001" customHeight="1">
      <c r="A255" s="1804"/>
      <c r="B255" s="2708"/>
      <c r="C255" s="2728"/>
      <c r="D255" s="1805"/>
      <c r="E255" s="1806"/>
      <c r="F255" s="1806"/>
      <c r="G255" s="1807"/>
      <c r="L255" s="1809"/>
      <c r="M255" s="1809"/>
      <c r="N255" s="1810"/>
      <c r="O255" s="1810"/>
      <c r="P255" s="1809"/>
      <c r="Q255" s="1809"/>
      <c r="S255" s="1810"/>
      <c r="U255" s="1811"/>
      <c r="V255" s="1806"/>
      <c r="W255" s="1806"/>
      <c r="Y255" s="2741" t="s">
        <v>5417</v>
      </c>
      <c r="AH255" s="1812"/>
      <c r="AI255" s="1812"/>
      <c r="AK255" s="1806"/>
      <c r="AL255" s="1806"/>
      <c r="AM255" s="1813"/>
      <c r="AN255" s="1811"/>
      <c r="AO255" s="1811"/>
      <c r="AP255" s="1811"/>
      <c r="AQ255" s="1811"/>
      <c r="AR255" s="1811"/>
      <c r="AS255" s="1811"/>
      <c r="AT255" s="1811"/>
      <c r="AU255" s="1811"/>
      <c r="AV255" s="1811"/>
      <c r="AW255" s="1811"/>
      <c r="AX255" s="1811"/>
      <c r="AY255" s="1811"/>
      <c r="AZ255" s="1811"/>
      <c r="BA255" s="1807"/>
      <c r="BB255" s="1811"/>
      <c r="BC255" s="1807"/>
      <c r="BD255" s="1811"/>
      <c r="BE255" s="1811"/>
      <c r="BF255" s="1811"/>
      <c r="BG255" s="1811"/>
      <c r="BH255" s="1811"/>
      <c r="BI255" s="1811"/>
      <c r="BJ255" s="1811"/>
      <c r="BK255" s="1811"/>
      <c r="BL255" s="1811"/>
      <c r="BM255" s="1806"/>
      <c r="BN255" s="1811"/>
      <c r="BO255" s="1811"/>
      <c r="BP255" s="1806"/>
      <c r="BQ255" s="1811"/>
      <c r="BR255" s="1811"/>
      <c r="BS255" s="1814"/>
      <c r="BT255" s="1814"/>
      <c r="BU255" s="1814"/>
      <c r="BV255" s="1815"/>
      <c r="BW255" s="1814"/>
      <c r="BX255" s="1816"/>
      <c r="BY255" s="1817"/>
      <c r="BZ255" s="1818"/>
      <c r="CA255" s="1818"/>
      <c r="CB255" s="1818"/>
      <c r="CC255" s="1814"/>
      <c r="CD255" s="1819"/>
      <c r="CE255" s="1819"/>
      <c r="CF255" s="1807"/>
      <c r="CG255" s="1821"/>
      <c r="CH255" s="1822"/>
    </row>
    <row r="256" spans="1:86" s="1808" customFormat="1" ht="20.100000000000001" customHeight="1">
      <c r="A256" s="1804"/>
      <c r="B256" s="2708"/>
      <c r="C256" s="2728"/>
      <c r="D256" s="1805"/>
      <c r="E256" s="1806"/>
      <c r="F256" s="1806"/>
      <c r="G256" s="1807"/>
      <c r="L256" s="1809"/>
      <c r="M256" s="1809"/>
      <c r="N256" s="1810"/>
      <c r="O256" s="1810"/>
      <c r="P256" s="1809"/>
      <c r="Q256" s="1809"/>
      <c r="S256" s="1810"/>
      <c r="U256" s="1811"/>
      <c r="V256" s="1806"/>
      <c r="W256" s="1806"/>
      <c r="Y256" s="2741" t="s">
        <v>5417</v>
      </c>
      <c r="AH256" s="1812"/>
      <c r="AI256" s="1812"/>
      <c r="AK256" s="1806"/>
      <c r="AL256" s="1806"/>
      <c r="AM256" s="1813"/>
      <c r="AN256" s="1811"/>
      <c r="AO256" s="1811"/>
      <c r="AP256" s="1811"/>
      <c r="AQ256" s="1811"/>
      <c r="AR256" s="1811"/>
      <c r="AS256" s="1811"/>
      <c r="AT256" s="1811"/>
      <c r="AU256" s="1811"/>
      <c r="AV256" s="1811"/>
      <c r="AW256" s="1811"/>
      <c r="AX256" s="1811"/>
      <c r="AY256" s="1811"/>
      <c r="AZ256" s="1811"/>
      <c r="BA256" s="1807"/>
      <c r="BB256" s="1811"/>
      <c r="BC256" s="1807"/>
      <c r="BD256" s="1811"/>
      <c r="BE256" s="1811"/>
      <c r="BF256" s="1811"/>
      <c r="BG256" s="1811"/>
      <c r="BH256" s="1811"/>
      <c r="BI256" s="1811"/>
      <c r="BJ256" s="1811"/>
      <c r="BK256" s="1811"/>
      <c r="BL256" s="1811"/>
      <c r="BM256" s="1806"/>
      <c r="BN256" s="1811"/>
      <c r="BO256" s="1811"/>
      <c r="BP256" s="1806"/>
      <c r="BQ256" s="1811"/>
      <c r="BR256" s="1811"/>
      <c r="BS256" s="1814"/>
      <c r="BT256" s="1814"/>
      <c r="BU256" s="1814"/>
      <c r="BV256" s="1815"/>
      <c r="BW256" s="1814"/>
      <c r="BX256" s="1816"/>
      <c r="BY256" s="1817"/>
      <c r="BZ256" s="1818"/>
      <c r="CA256" s="1818"/>
      <c r="CB256" s="1818"/>
      <c r="CC256" s="1814"/>
      <c r="CD256" s="1819"/>
      <c r="CE256" s="1819"/>
      <c r="CF256" s="1807"/>
      <c r="CG256" s="1821"/>
      <c r="CH256" s="1822"/>
    </row>
    <row r="257" spans="1:86" s="1808" customFormat="1" ht="20.100000000000001" customHeight="1">
      <c r="A257" s="1804"/>
      <c r="B257" s="2708"/>
      <c r="C257" s="2728"/>
      <c r="D257" s="1805"/>
      <c r="E257" s="1806"/>
      <c r="F257" s="1806"/>
      <c r="G257" s="1807"/>
      <c r="L257" s="1809"/>
      <c r="M257" s="1809"/>
      <c r="N257" s="1810"/>
      <c r="O257" s="1810"/>
      <c r="P257" s="1809"/>
      <c r="Q257" s="1809"/>
      <c r="S257" s="1810"/>
      <c r="U257" s="1811"/>
      <c r="V257" s="1806"/>
      <c r="W257" s="1806"/>
      <c r="Y257" s="2741" t="s">
        <v>5417</v>
      </c>
      <c r="AH257" s="1812"/>
      <c r="AI257" s="1812"/>
      <c r="AK257" s="1806"/>
      <c r="AL257" s="1806"/>
      <c r="AM257" s="1813"/>
      <c r="AN257" s="1811"/>
      <c r="AO257" s="1811"/>
      <c r="AP257" s="1811"/>
      <c r="AQ257" s="1811"/>
      <c r="AR257" s="1811"/>
      <c r="AS257" s="1811"/>
      <c r="AT257" s="1811"/>
      <c r="AU257" s="1811"/>
      <c r="AV257" s="1811"/>
      <c r="AW257" s="1811"/>
      <c r="AX257" s="1811"/>
      <c r="AY257" s="1811"/>
      <c r="AZ257" s="1811"/>
      <c r="BA257" s="1807"/>
      <c r="BB257" s="1811"/>
      <c r="BC257" s="1807"/>
      <c r="BD257" s="1811"/>
      <c r="BE257" s="1811"/>
      <c r="BF257" s="1811"/>
      <c r="BG257" s="1811"/>
      <c r="BH257" s="1811"/>
      <c r="BI257" s="1811"/>
      <c r="BJ257" s="1811"/>
      <c r="BK257" s="1811"/>
      <c r="BL257" s="1811"/>
      <c r="BM257" s="1806"/>
      <c r="BN257" s="1811"/>
      <c r="BO257" s="1811"/>
      <c r="BP257" s="1806"/>
      <c r="BQ257" s="1811"/>
      <c r="BR257" s="1811"/>
      <c r="BS257" s="1814"/>
      <c r="BT257" s="1814"/>
      <c r="BU257" s="1814"/>
      <c r="BV257" s="1815"/>
      <c r="BW257" s="1814"/>
      <c r="BX257" s="1816"/>
      <c r="BY257" s="1817"/>
      <c r="BZ257" s="1818"/>
      <c r="CA257" s="1818"/>
      <c r="CB257" s="1818"/>
      <c r="CC257" s="1814"/>
      <c r="CD257" s="1819"/>
      <c r="CE257" s="1819"/>
      <c r="CF257" s="1807"/>
      <c r="CG257" s="1821"/>
      <c r="CH257" s="1822"/>
    </row>
    <row r="258" spans="1:86" s="1808" customFormat="1" ht="20.100000000000001" customHeight="1">
      <c r="A258" s="1804"/>
      <c r="B258" s="2708"/>
      <c r="C258" s="2728"/>
      <c r="D258" s="1805"/>
      <c r="E258" s="1806"/>
      <c r="F258" s="1806"/>
      <c r="G258" s="1807"/>
      <c r="L258" s="1809"/>
      <c r="M258" s="1809"/>
      <c r="N258" s="1810"/>
      <c r="O258" s="1810"/>
      <c r="P258" s="1809"/>
      <c r="Q258" s="1809"/>
      <c r="S258" s="1810"/>
      <c r="U258" s="1811"/>
      <c r="V258" s="1806"/>
      <c r="W258" s="1806"/>
      <c r="Y258" s="2741" t="s">
        <v>5417</v>
      </c>
      <c r="AH258" s="1812"/>
      <c r="AI258" s="1812"/>
      <c r="AK258" s="1806"/>
      <c r="AL258" s="1806"/>
      <c r="AM258" s="1813"/>
      <c r="AN258" s="1811"/>
      <c r="AO258" s="1811"/>
      <c r="AP258" s="1811"/>
      <c r="AQ258" s="1811"/>
      <c r="AR258" s="1811"/>
      <c r="AS258" s="1811"/>
      <c r="AT258" s="1811"/>
      <c r="AU258" s="1811"/>
      <c r="AV258" s="1811"/>
      <c r="AW258" s="1811"/>
      <c r="AX258" s="1811"/>
      <c r="AY258" s="1811"/>
      <c r="AZ258" s="1811"/>
      <c r="BA258" s="1807"/>
      <c r="BB258" s="1811"/>
      <c r="BC258" s="1807"/>
      <c r="BD258" s="1811"/>
      <c r="BE258" s="1811"/>
      <c r="BF258" s="1811"/>
      <c r="BG258" s="1811"/>
      <c r="BH258" s="1811"/>
      <c r="BI258" s="1811"/>
      <c r="BJ258" s="1811"/>
      <c r="BK258" s="1811"/>
      <c r="BL258" s="1811"/>
      <c r="BM258" s="1806"/>
      <c r="BN258" s="1811"/>
      <c r="BO258" s="1811"/>
      <c r="BP258" s="1806"/>
      <c r="BQ258" s="1811"/>
      <c r="BR258" s="1811"/>
      <c r="BS258" s="1814"/>
      <c r="BT258" s="1814"/>
      <c r="BU258" s="1814"/>
      <c r="BV258" s="1815"/>
      <c r="BW258" s="1814"/>
      <c r="BX258" s="1816"/>
      <c r="BY258" s="1817"/>
      <c r="BZ258" s="1818"/>
      <c r="CA258" s="1818"/>
      <c r="CB258" s="1818"/>
      <c r="CC258" s="1814"/>
      <c r="CD258" s="1819"/>
      <c r="CE258" s="1819"/>
      <c r="CF258" s="1807"/>
      <c r="CG258" s="1821"/>
      <c r="CH258" s="1822"/>
    </row>
    <row r="259" spans="1:86" s="1808" customFormat="1" ht="20.100000000000001" customHeight="1">
      <c r="A259" s="1804"/>
      <c r="B259" s="2708"/>
      <c r="C259" s="2728"/>
      <c r="D259" s="1805"/>
      <c r="E259" s="1806"/>
      <c r="F259" s="1806"/>
      <c r="G259" s="1807"/>
      <c r="L259" s="1809"/>
      <c r="M259" s="1809"/>
      <c r="N259" s="1810"/>
      <c r="O259" s="1810"/>
      <c r="P259" s="1809"/>
      <c r="Q259" s="1809"/>
      <c r="S259" s="1810"/>
      <c r="U259" s="1811"/>
      <c r="V259" s="1806"/>
      <c r="W259" s="1806"/>
      <c r="Y259" s="2741" t="s">
        <v>5417</v>
      </c>
      <c r="AH259" s="1812"/>
      <c r="AI259" s="1812"/>
      <c r="AK259" s="1806"/>
      <c r="AL259" s="1806"/>
      <c r="AM259" s="1813"/>
      <c r="AN259" s="1811"/>
      <c r="AO259" s="1811"/>
      <c r="AP259" s="1811"/>
      <c r="AQ259" s="1811"/>
      <c r="AR259" s="1811"/>
      <c r="AS259" s="1811"/>
      <c r="AT259" s="1811"/>
      <c r="AU259" s="1811"/>
      <c r="AV259" s="1811"/>
      <c r="AW259" s="1811"/>
      <c r="AX259" s="1811"/>
      <c r="AY259" s="1811"/>
      <c r="AZ259" s="1811"/>
      <c r="BA259" s="1807"/>
      <c r="BB259" s="1811"/>
      <c r="BC259" s="1807"/>
      <c r="BD259" s="1811"/>
      <c r="BE259" s="1811"/>
      <c r="BF259" s="1811"/>
      <c r="BG259" s="1811"/>
      <c r="BH259" s="1811"/>
      <c r="BI259" s="1811"/>
      <c r="BJ259" s="1811"/>
      <c r="BK259" s="1811"/>
      <c r="BL259" s="1811"/>
      <c r="BM259" s="1806"/>
      <c r="BN259" s="1811"/>
      <c r="BO259" s="1811"/>
      <c r="BP259" s="1806"/>
      <c r="BQ259" s="1811"/>
      <c r="BR259" s="1811"/>
      <c r="BS259" s="1814"/>
      <c r="BT259" s="1814"/>
      <c r="BU259" s="1814"/>
      <c r="BV259" s="1815"/>
      <c r="BW259" s="1814"/>
      <c r="BX259" s="1816"/>
      <c r="BY259" s="1817"/>
      <c r="BZ259" s="1818"/>
      <c r="CA259" s="1818"/>
      <c r="CB259" s="1818"/>
      <c r="CC259" s="1814"/>
      <c r="CD259" s="1819"/>
      <c r="CE259" s="1819"/>
      <c r="CF259" s="1807"/>
      <c r="CG259" s="1821"/>
      <c r="CH259" s="1822"/>
    </row>
    <row r="260" spans="1:86" s="1808" customFormat="1" ht="20.100000000000001" customHeight="1">
      <c r="A260" s="1804"/>
      <c r="B260" s="2708"/>
      <c r="C260" s="2728"/>
      <c r="D260" s="1805"/>
      <c r="E260" s="1806"/>
      <c r="F260" s="1806"/>
      <c r="G260" s="1807"/>
      <c r="L260" s="1809"/>
      <c r="M260" s="1809"/>
      <c r="N260" s="1810"/>
      <c r="O260" s="1810"/>
      <c r="P260" s="1809"/>
      <c r="Q260" s="1809"/>
      <c r="S260" s="1810"/>
      <c r="U260" s="1811"/>
      <c r="V260" s="1806"/>
      <c r="W260" s="1806"/>
      <c r="Y260" s="2741" t="s">
        <v>5417</v>
      </c>
      <c r="AH260" s="1812"/>
      <c r="AI260" s="1812"/>
      <c r="AK260" s="1806"/>
      <c r="AL260" s="1806"/>
      <c r="AM260" s="1813"/>
      <c r="AN260" s="1811"/>
      <c r="AO260" s="1811"/>
      <c r="AP260" s="1811"/>
      <c r="AQ260" s="1811"/>
      <c r="AR260" s="1811"/>
      <c r="AS260" s="1811"/>
      <c r="AT260" s="1811"/>
      <c r="AU260" s="1811"/>
      <c r="AV260" s="1811"/>
      <c r="AW260" s="1811"/>
      <c r="AX260" s="1811"/>
      <c r="AY260" s="1811"/>
      <c r="AZ260" s="1811"/>
      <c r="BA260" s="1807"/>
      <c r="BB260" s="1811"/>
      <c r="BC260" s="1807"/>
      <c r="BD260" s="1811"/>
      <c r="BE260" s="1811"/>
      <c r="BF260" s="1811"/>
      <c r="BG260" s="1811"/>
      <c r="BH260" s="1811"/>
      <c r="BI260" s="1811"/>
      <c r="BJ260" s="1811"/>
      <c r="BK260" s="1811"/>
      <c r="BL260" s="1811"/>
      <c r="BM260" s="1806"/>
      <c r="BN260" s="1811"/>
      <c r="BO260" s="1811"/>
      <c r="BP260" s="1806"/>
      <c r="BQ260" s="1811"/>
      <c r="BR260" s="1811"/>
      <c r="BS260" s="1814"/>
      <c r="BT260" s="1814"/>
      <c r="BU260" s="1814"/>
      <c r="BV260" s="1815"/>
      <c r="BW260" s="1814"/>
      <c r="BX260" s="1816"/>
      <c r="BY260" s="1817"/>
      <c r="BZ260" s="1818"/>
      <c r="CA260" s="1818"/>
      <c r="CB260" s="1818"/>
      <c r="CC260" s="1814"/>
      <c r="CD260" s="1819"/>
      <c r="CE260" s="1819"/>
      <c r="CF260" s="1807"/>
      <c r="CG260" s="1821"/>
      <c r="CH260" s="1822"/>
    </row>
    <row r="261" spans="1:86" s="1808" customFormat="1" ht="20.100000000000001" customHeight="1">
      <c r="A261" s="1804"/>
      <c r="B261" s="2708"/>
      <c r="C261" s="2728"/>
      <c r="D261" s="1805"/>
      <c r="E261" s="1806"/>
      <c r="F261" s="1806"/>
      <c r="G261" s="1807"/>
      <c r="L261" s="1809"/>
      <c r="M261" s="1809"/>
      <c r="N261" s="1810"/>
      <c r="O261" s="1810"/>
      <c r="P261" s="1809"/>
      <c r="Q261" s="1809"/>
      <c r="S261" s="1810"/>
      <c r="U261" s="1811"/>
      <c r="V261" s="1806"/>
      <c r="W261" s="1806"/>
      <c r="Y261" s="2741" t="s">
        <v>5417</v>
      </c>
      <c r="AH261" s="1812"/>
      <c r="AI261" s="1812"/>
      <c r="AK261" s="1806"/>
      <c r="AL261" s="1806"/>
      <c r="AM261" s="1813"/>
      <c r="AN261" s="1811"/>
      <c r="AO261" s="1811"/>
      <c r="AP261" s="1811"/>
      <c r="AQ261" s="1811"/>
      <c r="AR261" s="1811"/>
      <c r="AS261" s="1811"/>
      <c r="AT261" s="1811"/>
      <c r="AU261" s="1811"/>
      <c r="AV261" s="1811"/>
      <c r="AW261" s="1811"/>
      <c r="AX261" s="1811"/>
      <c r="AY261" s="1811"/>
      <c r="AZ261" s="1811"/>
      <c r="BA261" s="1807"/>
      <c r="BB261" s="1811"/>
      <c r="BC261" s="1807"/>
      <c r="BD261" s="1811"/>
      <c r="BE261" s="1811"/>
      <c r="BF261" s="1811"/>
      <c r="BG261" s="1811"/>
      <c r="BH261" s="1811"/>
      <c r="BI261" s="1811"/>
      <c r="BJ261" s="1811"/>
      <c r="BK261" s="1811"/>
      <c r="BL261" s="1811"/>
      <c r="BM261" s="1806"/>
      <c r="BN261" s="1811"/>
      <c r="BO261" s="1811"/>
      <c r="BP261" s="1806"/>
      <c r="BQ261" s="1811"/>
      <c r="BR261" s="1811"/>
      <c r="BS261" s="1814"/>
      <c r="BT261" s="1814"/>
      <c r="BU261" s="1814"/>
      <c r="BV261" s="1815"/>
      <c r="BW261" s="1814"/>
      <c r="BX261" s="1816"/>
      <c r="BY261" s="1817"/>
      <c r="BZ261" s="1818"/>
      <c r="CA261" s="1818"/>
      <c r="CB261" s="1818"/>
      <c r="CC261" s="1814"/>
      <c r="CD261" s="1819"/>
      <c r="CE261" s="1819"/>
      <c r="CF261" s="1807"/>
      <c r="CG261" s="1821"/>
      <c r="CH261" s="1822"/>
    </row>
    <row r="262" spans="1:86" s="1808" customFormat="1" ht="20.100000000000001" customHeight="1">
      <c r="A262" s="1804"/>
      <c r="B262" s="2708"/>
      <c r="C262" s="2728"/>
      <c r="D262" s="1805"/>
      <c r="E262" s="1806"/>
      <c r="F262" s="1806"/>
      <c r="G262" s="1807"/>
      <c r="L262" s="1809"/>
      <c r="M262" s="1809"/>
      <c r="N262" s="1810"/>
      <c r="O262" s="1810"/>
      <c r="P262" s="1809"/>
      <c r="Q262" s="1809"/>
      <c r="S262" s="1810"/>
      <c r="U262" s="1811"/>
      <c r="V262" s="1806"/>
      <c r="W262" s="1806"/>
      <c r="Y262" s="2741" t="s">
        <v>5417</v>
      </c>
      <c r="AH262" s="1812"/>
      <c r="AI262" s="1812"/>
      <c r="AK262" s="1806"/>
      <c r="AL262" s="1806"/>
      <c r="AM262" s="1813"/>
      <c r="AN262" s="1811"/>
      <c r="AO262" s="1811"/>
      <c r="AP262" s="1811"/>
      <c r="AQ262" s="1811"/>
      <c r="AR262" s="1811"/>
      <c r="AS262" s="1811"/>
      <c r="AT262" s="1811"/>
      <c r="AU262" s="1811"/>
      <c r="AV262" s="1811"/>
      <c r="AW262" s="1811"/>
      <c r="AX262" s="1811"/>
      <c r="AY262" s="1811"/>
      <c r="AZ262" s="1811"/>
      <c r="BA262" s="1807"/>
      <c r="BB262" s="1811"/>
      <c r="BC262" s="1807"/>
      <c r="BD262" s="1811"/>
      <c r="BE262" s="1811"/>
      <c r="BF262" s="1811"/>
      <c r="BG262" s="1811"/>
      <c r="BH262" s="1811"/>
      <c r="BI262" s="1811"/>
      <c r="BJ262" s="1811"/>
      <c r="BK262" s="1811"/>
      <c r="BL262" s="1811"/>
      <c r="BM262" s="1806"/>
      <c r="BN262" s="1811"/>
      <c r="BO262" s="1811"/>
      <c r="BP262" s="1806"/>
      <c r="BQ262" s="1811"/>
      <c r="BR262" s="1811"/>
      <c r="BS262" s="1814"/>
      <c r="BT262" s="1814"/>
      <c r="BU262" s="1814"/>
      <c r="BV262" s="1815"/>
      <c r="BW262" s="1814"/>
      <c r="BX262" s="1816"/>
      <c r="BY262" s="1817"/>
      <c r="BZ262" s="1818"/>
      <c r="CA262" s="1818"/>
      <c r="CB262" s="1818"/>
      <c r="CC262" s="1814"/>
      <c r="CD262" s="1819"/>
      <c r="CE262" s="1819"/>
      <c r="CF262" s="1807"/>
      <c r="CG262" s="1821"/>
      <c r="CH262" s="1822"/>
    </row>
    <row r="263" spans="1:86" s="1808" customFormat="1" ht="20.100000000000001" customHeight="1">
      <c r="A263" s="1804"/>
      <c r="B263" s="2708"/>
      <c r="C263" s="2728"/>
      <c r="D263" s="1805"/>
      <c r="E263" s="1806"/>
      <c r="F263" s="1806"/>
      <c r="G263" s="1807"/>
      <c r="L263" s="1809"/>
      <c r="M263" s="1809"/>
      <c r="N263" s="1810"/>
      <c r="O263" s="1810"/>
      <c r="P263" s="1809"/>
      <c r="Q263" s="1809"/>
      <c r="S263" s="1810"/>
      <c r="U263" s="1811"/>
      <c r="V263" s="1806"/>
      <c r="W263" s="1806"/>
      <c r="Y263" s="2741" t="s">
        <v>5417</v>
      </c>
      <c r="AH263" s="1812"/>
      <c r="AI263" s="1812"/>
      <c r="AK263" s="1806"/>
      <c r="AL263" s="1806"/>
      <c r="AM263" s="1813"/>
      <c r="AN263" s="1811"/>
      <c r="AO263" s="1811"/>
      <c r="AP263" s="1811"/>
      <c r="AQ263" s="1811"/>
      <c r="AR263" s="1811"/>
      <c r="AS263" s="1811"/>
      <c r="AT263" s="1811"/>
      <c r="AU263" s="1811"/>
      <c r="AV263" s="1811"/>
      <c r="AW263" s="1811"/>
      <c r="AX263" s="1811"/>
      <c r="AY263" s="1811"/>
      <c r="AZ263" s="1811"/>
      <c r="BA263" s="1807"/>
      <c r="BB263" s="1811"/>
      <c r="BC263" s="1807"/>
      <c r="BD263" s="1811"/>
      <c r="BE263" s="1811"/>
      <c r="BF263" s="1811"/>
      <c r="BG263" s="1811"/>
      <c r="BH263" s="1811"/>
      <c r="BI263" s="1811"/>
      <c r="BJ263" s="1811"/>
      <c r="BK263" s="1811"/>
      <c r="BL263" s="1811"/>
      <c r="BM263" s="1806"/>
      <c r="BN263" s="1811"/>
      <c r="BO263" s="1811"/>
      <c r="BP263" s="1806"/>
      <c r="BQ263" s="1811"/>
      <c r="BR263" s="1811"/>
      <c r="BS263" s="1814"/>
      <c r="BT263" s="1814"/>
      <c r="BU263" s="1814"/>
      <c r="BV263" s="1815"/>
      <c r="BW263" s="1814"/>
      <c r="BX263" s="1816"/>
      <c r="BY263" s="1817"/>
      <c r="BZ263" s="1818"/>
      <c r="CA263" s="1818"/>
      <c r="CB263" s="1818"/>
      <c r="CC263" s="1814"/>
      <c r="CD263" s="1819"/>
      <c r="CE263" s="1819"/>
      <c r="CF263" s="1807"/>
      <c r="CG263" s="1821"/>
      <c r="CH263" s="1822"/>
    </row>
    <row r="264" spans="1:86" s="1808" customFormat="1" ht="20.100000000000001" customHeight="1">
      <c r="A264" s="1804"/>
      <c r="B264" s="2708"/>
      <c r="C264" s="2728"/>
      <c r="D264" s="1805"/>
      <c r="E264" s="1806"/>
      <c r="F264" s="1806"/>
      <c r="G264" s="1807"/>
      <c r="L264" s="1809"/>
      <c r="M264" s="1809"/>
      <c r="N264" s="1810"/>
      <c r="O264" s="1810"/>
      <c r="P264" s="1809"/>
      <c r="Q264" s="1809"/>
      <c r="S264" s="1810"/>
      <c r="U264" s="1811"/>
      <c r="V264" s="1806"/>
      <c r="W264" s="1806"/>
      <c r="Y264" s="2741" t="s">
        <v>5417</v>
      </c>
      <c r="AH264" s="1812"/>
      <c r="AI264" s="1812"/>
      <c r="AK264" s="1806"/>
      <c r="AL264" s="1806"/>
      <c r="AM264" s="1813"/>
      <c r="AN264" s="1811"/>
      <c r="AO264" s="1811"/>
      <c r="AP264" s="1811"/>
      <c r="AQ264" s="1811"/>
      <c r="AR264" s="1811"/>
      <c r="AS264" s="1811"/>
      <c r="AT264" s="1811"/>
      <c r="AU264" s="1811"/>
      <c r="AV264" s="1811"/>
      <c r="AW264" s="1811"/>
      <c r="AX264" s="1811"/>
      <c r="AY264" s="1811"/>
      <c r="AZ264" s="1811"/>
      <c r="BA264" s="1807"/>
      <c r="BB264" s="1811"/>
      <c r="BC264" s="1807"/>
      <c r="BD264" s="1811"/>
      <c r="BE264" s="1811"/>
      <c r="BF264" s="1811"/>
      <c r="BG264" s="1811"/>
      <c r="BH264" s="1811"/>
      <c r="BI264" s="1811"/>
      <c r="BJ264" s="1811"/>
      <c r="BK264" s="1811"/>
      <c r="BL264" s="1811"/>
      <c r="BM264" s="1806"/>
      <c r="BN264" s="1811"/>
      <c r="BO264" s="1811"/>
      <c r="BP264" s="1806"/>
      <c r="BQ264" s="1811"/>
      <c r="BR264" s="1811"/>
      <c r="BS264" s="1814"/>
      <c r="BT264" s="1814"/>
      <c r="BU264" s="1814"/>
      <c r="BV264" s="1815"/>
      <c r="BW264" s="1814"/>
      <c r="BX264" s="1816"/>
      <c r="BY264" s="1817"/>
      <c r="BZ264" s="1818"/>
      <c r="CA264" s="1818"/>
      <c r="CB264" s="1818"/>
      <c r="CC264" s="1814"/>
      <c r="CD264" s="1819"/>
      <c r="CE264" s="1819"/>
      <c r="CF264" s="1807"/>
      <c r="CG264" s="1821"/>
      <c r="CH264" s="1822"/>
    </row>
    <row r="265" spans="1:86" s="1808" customFormat="1" ht="20.100000000000001" customHeight="1">
      <c r="A265" s="1804"/>
      <c r="B265" s="2708"/>
      <c r="C265" s="2728"/>
      <c r="D265" s="1805"/>
      <c r="E265" s="1806"/>
      <c r="F265" s="1806"/>
      <c r="G265" s="1807"/>
      <c r="L265" s="1809"/>
      <c r="M265" s="1809"/>
      <c r="N265" s="1810"/>
      <c r="O265" s="1810"/>
      <c r="P265" s="1809"/>
      <c r="Q265" s="1809"/>
      <c r="S265" s="1810"/>
      <c r="U265" s="1811"/>
      <c r="V265" s="1806"/>
      <c r="W265" s="1806"/>
      <c r="Y265" s="2741" t="s">
        <v>5417</v>
      </c>
      <c r="AH265" s="1812"/>
      <c r="AI265" s="1812"/>
      <c r="AK265" s="1806"/>
      <c r="AL265" s="1806"/>
      <c r="AM265" s="1813"/>
      <c r="AN265" s="1811"/>
      <c r="AO265" s="1811"/>
      <c r="AP265" s="1811"/>
      <c r="AQ265" s="1811"/>
      <c r="AR265" s="1811"/>
      <c r="AS265" s="1811"/>
      <c r="AT265" s="1811"/>
      <c r="AU265" s="1811"/>
      <c r="AV265" s="1811"/>
      <c r="AW265" s="1811"/>
      <c r="AX265" s="1811"/>
      <c r="AY265" s="1811"/>
      <c r="AZ265" s="1811"/>
      <c r="BA265" s="1807"/>
      <c r="BB265" s="1811"/>
      <c r="BC265" s="1807"/>
      <c r="BD265" s="1811"/>
      <c r="BE265" s="1811"/>
      <c r="BF265" s="1811"/>
      <c r="BG265" s="1811"/>
      <c r="BH265" s="1811"/>
      <c r="BI265" s="1811"/>
      <c r="BJ265" s="1811"/>
      <c r="BK265" s="1811"/>
      <c r="BL265" s="1811"/>
      <c r="BM265" s="1806"/>
      <c r="BN265" s="1811"/>
      <c r="BO265" s="1811"/>
      <c r="BP265" s="1806"/>
      <c r="BQ265" s="1811"/>
      <c r="BR265" s="1811"/>
      <c r="BS265" s="1814"/>
      <c r="BT265" s="1814"/>
      <c r="BU265" s="1814"/>
      <c r="BV265" s="1815"/>
      <c r="BW265" s="1814"/>
      <c r="BX265" s="1816"/>
      <c r="BY265" s="1817"/>
      <c r="BZ265" s="1818"/>
      <c r="CA265" s="1818"/>
      <c r="CB265" s="1818"/>
      <c r="CC265" s="1814"/>
      <c r="CD265" s="1819"/>
      <c r="CE265" s="1819"/>
      <c r="CF265" s="1807"/>
      <c r="CG265" s="1821"/>
      <c r="CH265" s="1822"/>
    </row>
    <row r="266" spans="1:86" s="1808" customFormat="1" ht="20.100000000000001" customHeight="1">
      <c r="A266" s="1804"/>
      <c r="B266" s="2708"/>
      <c r="C266" s="2728"/>
      <c r="D266" s="1805"/>
      <c r="E266" s="1806"/>
      <c r="F266" s="1806"/>
      <c r="G266" s="1807"/>
      <c r="L266" s="1809"/>
      <c r="M266" s="1809"/>
      <c r="N266" s="1810"/>
      <c r="O266" s="1810"/>
      <c r="P266" s="1809"/>
      <c r="Q266" s="1809"/>
      <c r="S266" s="1810"/>
      <c r="U266" s="1811"/>
      <c r="V266" s="1806"/>
      <c r="W266" s="1806"/>
      <c r="Y266" s="2741" t="s">
        <v>5417</v>
      </c>
      <c r="AH266" s="1812"/>
      <c r="AI266" s="1812"/>
      <c r="AK266" s="1806"/>
      <c r="AL266" s="1806"/>
      <c r="AM266" s="1813"/>
      <c r="AN266" s="1811"/>
      <c r="AO266" s="1811"/>
      <c r="AP266" s="1811"/>
      <c r="AQ266" s="1811"/>
      <c r="AR266" s="1811"/>
      <c r="AS266" s="1811"/>
      <c r="AT266" s="1811"/>
      <c r="AU266" s="1811"/>
      <c r="AV266" s="1811"/>
      <c r="AW266" s="1811"/>
      <c r="AX266" s="1811"/>
      <c r="AY266" s="1811"/>
      <c r="AZ266" s="1811"/>
      <c r="BA266" s="1807"/>
      <c r="BB266" s="1811"/>
      <c r="BC266" s="1807"/>
      <c r="BD266" s="1811"/>
      <c r="BE266" s="1811"/>
      <c r="BF266" s="1811"/>
      <c r="BG266" s="1811"/>
      <c r="BH266" s="1811"/>
      <c r="BI266" s="1811"/>
      <c r="BJ266" s="1811"/>
      <c r="BK266" s="1811"/>
      <c r="BL266" s="1811"/>
      <c r="BM266" s="1806"/>
      <c r="BN266" s="1811"/>
      <c r="BO266" s="1811"/>
      <c r="BP266" s="1806"/>
      <c r="BQ266" s="1811"/>
      <c r="BR266" s="1811"/>
      <c r="BS266" s="1814"/>
      <c r="BT266" s="1814"/>
      <c r="BU266" s="1814"/>
      <c r="BV266" s="1815"/>
      <c r="BW266" s="1814"/>
      <c r="BX266" s="1816"/>
      <c r="BY266" s="1817"/>
      <c r="BZ266" s="1818"/>
      <c r="CA266" s="1818"/>
      <c r="CB266" s="1818"/>
      <c r="CC266" s="1814"/>
      <c r="CD266" s="1819"/>
      <c r="CE266" s="1819"/>
      <c r="CF266" s="1807"/>
      <c r="CG266" s="1821"/>
      <c r="CH266" s="1822"/>
    </row>
    <row r="267" spans="1:86" s="1808" customFormat="1" ht="20.100000000000001" customHeight="1">
      <c r="A267" s="1804"/>
      <c r="B267" s="2708"/>
      <c r="C267" s="2728"/>
      <c r="D267" s="1805"/>
      <c r="E267" s="1806"/>
      <c r="F267" s="1806"/>
      <c r="G267" s="1807"/>
      <c r="L267" s="1809"/>
      <c r="M267" s="1809"/>
      <c r="N267" s="1810"/>
      <c r="O267" s="1810"/>
      <c r="P267" s="1809"/>
      <c r="Q267" s="1809"/>
      <c r="S267" s="1810"/>
      <c r="U267" s="1811"/>
      <c r="V267" s="1806"/>
      <c r="W267" s="1806"/>
      <c r="Y267" s="2741" t="s">
        <v>5417</v>
      </c>
      <c r="AH267" s="1812"/>
      <c r="AI267" s="1812"/>
      <c r="AK267" s="1806"/>
      <c r="AL267" s="1806"/>
      <c r="AM267" s="1813"/>
      <c r="AN267" s="1811"/>
      <c r="AO267" s="1811"/>
      <c r="AP267" s="1811"/>
      <c r="AQ267" s="1811"/>
      <c r="AR267" s="1811"/>
      <c r="AS267" s="1811"/>
      <c r="AT267" s="1811"/>
      <c r="AU267" s="1811"/>
      <c r="AV267" s="1811"/>
      <c r="AW267" s="1811"/>
      <c r="AX267" s="1811"/>
      <c r="AY267" s="1811"/>
      <c r="AZ267" s="1811"/>
      <c r="BA267" s="1807"/>
      <c r="BB267" s="1811"/>
      <c r="BC267" s="1807"/>
      <c r="BD267" s="1811"/>
      <c r="BE267" s="1811"/>
      <c r="BF267" s="1811"/>
      <c r="BG267" s="1811"/>
      <c r="BH267" s="1811"/>
      <c r="BI267" s="1811"/>
      <c r="BJ267" s="1811"/>
      <c r="BK267" s="1811"/>
      <c r="BL267" s="1811"/>
      <c r="BM267" s="1806"/>
      <c r="BN267" s="1811"/>
      <c r="BO267" s="1811"/>
      <c r="BP267" s="1806"/>
      <c r="BQ267" s="1811"/>
      <c r="BR267" s="1811"/>
      <c r="BS267" s="1814"/>
      <c r="BT267" s="1814"/>
      <c r="BU267" s="1814"/>
      <c r="BV267" s="1815"/>
      <c r="BW267" s="1814"/>
      <c r="BX267" s="1816"/>
      <c r="BY267" s="1817"/>
      <c r="BZ267" s="1818"/>
      <c r="CA267" s="1818"/>
      <c r="CB267" s="1818"/>
      <c r="CC267" s="1814"/>
      <c r="CD267" s="1819"/>
      <c r="CE267" s="1819"/>
      <c r="CF267" s="1807"/>
      <c r="CG267" s="1821"/>
      <c r="CH267" s="1822"/>
    </row>
    <row r="268" spans="1:86" s="1808" customFormat="1" ht="20.100000000000001" customHeight="1">
      <c r="A268" s="1804"/>
      <c r="B268" s="2708"/>
      <c r="C268" s="2728"/>
      <c r="D268" s="1805"/>
      <c r="E268" s="1806"/>
      <c r="F268" s="1806"/>
      <c r="G268" s="1807"/>
      <c r="L268" s="1809"/>
      <c r="M268" s="1809"/>
      <c r="N268" s="1810"/>
      <c r="O268" s="1810"/>
      <c r="P268" s="1809"/>
      <c r="Q268" s="1809"/>
      <c r="S268" s="1810"/>
      <c r="U268" s="1811"/>
      <c r="V268" s="1806"/>
      <c r="W268" s="1806"/>
      <c r="Y268" s="2741" t="s">
        <v>5417</v>
      </c>
      <c r="AH268" s="1812"/>
      <c r="AI268" s="1812"/>
      <c r="AK268" s="1806"/>
      <c r="AL268" s="1806"/>
      <c r="AM268" s="1813"/>
      <c r="AN268" s="1811"/>
      <c r="AO268" s="1811"/>
      <c r="AP268" s="1811"/>
      <c r="AQ268" s="1811"/>
      <c r="AR268" s="1811"/>
      <c r="AS268" s="1811"/>
      <c r="AT268" s="1811"/>
      <c r="AU268" s="1811"/>
      <c r="AV268" s="1811"/>
      <c r="AW268" s="1811"/>
      <c r="AX268" s="1811"/>
      <c r="AY268" s="1811"/>
      <c r="AZ268" s="1811"/>
      <c r="BA268" s="1807"/>
      <c r="BB268" s="1811"/>
      <c r="BC268" s="1807"/>
      <c r="BD268" s="1811"/>
      <c r="BE268" s="1811"/>
      <c r="BF268" s="1811"/>
      <c r="BG268" s="1811"/>
      <c r="BH268" s="1811"/>
      <c r="BI268" s="1811"/>
      <c r="BJ268" s="1811"/>
      <c r="BK268" s="1811"/>
      <c r="BL268" s="1811"/>
      <c r="BM268" s="1806"/>
      <c r="BN268" s="1811"/>
      <c r="BO268" s="1811"/>
      <c r="BP268" s="1806"/>
      <c r="BQ268" s="1811"/>
      <c r="BR268" s="1811"/>
      <c r="BS268" s="1814"/>
      <c r="BT268" s="1814"/>
      <c r="BU268" s="1814"/>
      <c r="BV268" s="1815"/>
      <c r="BW268" s="1814"/>
      <c r="BX268" s="1816"/>
      <c r="BY268" s="1817"/>
      <c r="BZ268" s="1818"/>
      <c r="CA268" s="1818"/>
      <c r="CB268" s="1818"/>
      <c r="CC268" s="1814"/>
      <c r="CD268" s="1819"/>
      <c r="CE268" s="1819"/>
      <c r="CF268" s="1807"/>
      <c r="CG268" s="1821"/>
      <c r="CH268" s="1822"/>
    </row>
    <row r="269" spans="1:86" s="1808" customFormat="1" ht="20.100000000000001" customHeight="1">
      <c r="A269" s="1804"/>
      <c r="B269" s="2708"/>
      <c r="C269" s="2728"/>
      <c r="D269" s="1805"/>
      <c r="E269" s="1806"/>
      <c r="F269" s="1806"/>
      <c r="G269" s="1807"/>
      <c r="L269" s="1809"/>
      <c r="M269" s="1809"/>
      <c r="N269" s="1810"/>
      <c r="O269" s="1810"/>
      <c r="P269" s="1809"/>
      <c r="Q269" s="1809"/>
      <c r="S269" s="1810"/>
      <c r="U269" s="1811"/>
      <c r="V269" s="1806"/>
      <c r="W269" s="1806"/>
      <c r="Y269" s="2741" t="s">
        <v>5417</v>
      </c>
      <c r="AH269" s="1812"/>
      <c r="AI269" s="1812"/>
      <c r="AK269" s="1806"/>
      <c r="AL269" s="1806"/>
      <c r="AM269" s="1813"/>
      <c r="AN269" s="1811"/>
      <c r="AO269" s="1811"/>
      <c r="AP269" s="1811"/>
      <c r="AQ269" s="1811"/>
      <c r="AR269" s="1811"/>
      <c r="AS269" s="1811"/>
      <c r="AT269" s="1811"/>
      <c r="AU269" s="1811"/>
      <c r="AV269" s="1811"/>
      <c r="AW269" s="1811"/>
      <c r="AX269" s="1811"/>
      <c r="AY269" s="1811"/>
      <c r="AZ269" s="1811"/>
      <c r="BA269" s="1807"/>
      <c r="BB269" s="1811"/>
      <c r="BC269" s="1807"/>
      <c r="BD269" s="1811"/>
      <c r="BE269" s="1811"/>
      <c r="BF269" s="1811"/>
      <c r="BG269" s="1811"/>
      <c r="BH269" s="1811"/>
      <c r="BI269" s="1811"/>
      <c r="BJ269" s="1811"/>
      <c r="BK269" s="1811"/>
      <c r="BL269" s="1811"/>
      <c r="BM269" s="1806"/>
      <c r="BN269" s="1811"/>
      <c r="BO269" s="1811"/>
      <c r="BP269" s="1806"/>
      <c r="BQ269" s="1811"/>
      <c r="BR269" s="1811"/>
      <c r="BS269" s="1814"/>
      <c r="BT269" s="1814"/>
      <c r="BU269" s="1814"/>
      <c r="BV269" s="1815"/>
      <c r="BW269" s="1814"/>
      <c r="BX269" s="1816"/>
      <c r="BY269" s="1817"/>
      <c r="BZ269" s="1818"/>
      <c r="CA269" s="1818"/>
      <c r="CB269" s="1818"/>
      <c r="CC269" s="1814"/>
      <c r="CD269" s="1819"/>
      <c r="CE269" s="1819"/>
      <c r="CF269" s="1807"/>
      <c r="CG269" s="1821"/>
      <c r="CH269" s="1822"/>
    </row>
    <row r="270" spans="1:86" s="1808" customFormat="1" ht="20.100000000000001" customHeight="1">
      <c r="A270" s="1804"/>
      <c r="B270" s="2708"/>
      <c r="C270" s="2728"/>
      <c r="D270" s="1805"/>
      <c r="E270" s="1806"/>
      <c r="F270" s="1806"/>
      <c r="G270" s="1807"/>
      <c r="L270" s="1809"/>
      <c r="M270" s="1809"/>
      <c r="N270" s="1810"/>
      <c r="O270" s="1810"/>
      <c r="P270" s="1809"/>
      <c r="Q270" s="1809"/>
      <c r="S270" s="1810"/>
      <c r="U270" s="1811"/>
      <c r="V270" s="1806"/>
      <c r="W270" s="1806"/>
      <c r="Y270" s="2741" t="s">
        <v>5417</v>
      </c>
      <c r="AH270" s="1812"/>
      <c r="AI270" s="1812"/>
      <c r="AK270" s="1806"/>
      <c r="AL270" s="1806"/>
      <c r="AM270" s="1813"/>
      <c r="AN270" s="1811"/>
      <c r="AO270" s="1811"/>
      <c r="AP270" s="1811"/>
      <c r="AQ270" s="1811"/>
      <c r="AR270" s="1811"/>
      <c r="AS270" s="1811"/>
      <c r="AT270" s="1811"/>
      <c r="AU270" s="1811"/>
      <c r="AV270" s="1811"/>
      <c r="AW270" s="1811"/>
      <c r="AX270" s="1811"/>
      <c r="AY270" s="1811"/>
      <c r="AZ270" s="1811"/>
      <c r="BA270" s="1807"/>
      <c r="BB270" s="1811"/>
      <c r="BC270" s="1807"/>
      <c r="BD270" s="1811"/>
      <c r="BE270" s="1811"/>
      <c r="BF270" s="1811"/>
      <c r="BG270" s="1811"/>
      <c r="BH270" s="1811"/>
      <c r="BI270" s="1811"/>
      <c r="BJ270" s="1811"/>
      <c r="BK270" s="1811"/>
      <c r="BL270" s="1811"/>
      <c r="BM270" s="1806"/>
      <c r="BN270" s="1811"/>
      <c r="BO270" s="1811"/>
      <c r="BP270" s="1806"/>
      <c r="BQ270" s="1811"/>
      <c r="BR270" s="1811"/>
      <c r="BS270" s="1814"/>
      <c r="BT270" s="1814"/>
      <c r="BU270" s="1814"/>
      <c r="BV270" s="1815"/>
      <c r="BW270" s="1814"/>
      <c r="BX270" s="1816"/>
      <c r="BY270" s="1817"/>
      <c r="BZ270" s="1818"/>
      <c r="CA270" s="1818"/>
      <c r="CB270" s="1818"/>
      <c r="CC270" s="1814"/>
      <c r="CD270" s="1819"/>
      <c r="CE270" s="1819"/>
      <c r="CF270" s="1807"/>
      <c r="CG270" s="1821"/>
      <c r="CH270" s="1822"/>
    </row>
    <row r="271" spans="1:86" s="1808" customFormat="1" ht="20.100000000000001" customHeight="1">
      <c r="A271" s="1804"/>
      <c r="B271" s="2708"/>
      <c r="C271" s="2728"/>
      <c r="D271" s="1805"/>
      <c r="E271" s="1806"/>
      <c r="F271" s="1806"/>
      <c r="G271" s="1807"/>
      <c r="L271" s="1809"/>
      <c r="M271" s="1809"/>
      <c r="N271" s="1810"/>
      <c r="O271" s="1810"/>
      <c r="P271" s="1809"/>
      <c r="Q271" s="1809"/>
      <c r="S271" s="1810"/>
      <c r="U271" s="1811"/>
      <c r="V271" s="1806"/>
      <c r="W271" s="1806"/>
      <c r="Y271" s="2741" t="s">
        <v>5417</v>
      </c>
      <c r="AH271" s="1812"/>
      <c r="AI271" s="1812"/>
      <c r="AK271" s="1806"/>
      <c r="AL271" s="1806"/>
      <c r="AM271" s="1813"/>
      <c r="AN271" s="1811"/>
      <c r="AO271" s="1811"/>
      <c r="AP271" s="1811"/>
      <c r="AQ271" s="1811"/>
      <c r="AR271" s="1811"/>
      <c r="AS271" s="1811"/>
      <c r="AT271" s="1811"/>
      <c r="AU271" s="1811"/>
      <c r="AV271" s="1811"/>
      <c r="AW271" s="1811"/>
      <c r="AX271" s="1811"/>
      <c r="AY271" s="1811"/>
      <c r="AZ271" s="1811"/>
      <c r="BA271" s="1807"/>
      <c r="BB271" s="1811"/>
      <c r="BC271" s="1807"/>
      <c r="BD271" s="1811"/>
      <c r="BE271" s="1811"/>
      <c r="BF271" s="1811"/>
      <c r="BG271" s="1811"/>
      <c r="BH271" s="1811"/>
      <c r="BI271" s="1811"/>
      <c r="BJ271" s="1811"/>
      <c r="BK271" s="1811"/>
      <c r="BL271" s="1811"/>
      <c r="BM271" s="1806"/>
      <c r="BN271" s="1811"/>
      <c r="BO271" s="1811"/>
      <c r="BP271" s="1806"/>
      <c r="BQ271" s="1811"/>
      <c r="BR271" s="1811"/>
      <c r="BS271" s="1814"/>
      <c r="BT271" s="1814"/>
      <c r="BU271" s="1814"/>
      <c r="BV271" s="1815"/>
      <c r="BW271" s="1814"/>
      <c r="BX271" s="1816"/>
      <c r="BY271" s="1817"/>
      <c r="BZ271" s="1818"/>
      <c r="CA271" s="1818"/>
      <c r="CB271" s="1818"/>
      <c r="CC271" s="1814"/>
      <c r="CD271" s="1819"/>
      <c r="CE271" s="1819"/>
      <c r="CF271" s="1807"/>
      <c r="CG271" s="1821"/>
      <c r="CH271" s="1822"/>
    </row>
    <row r="272" spans="1:86" s="1808" customFormat="1" ht="20.100000000000001" customHeight="1">
      <c r="A272" s="1804"/>
      <c r="B272" s="2708"/>
      <c r="C272" s="2728"/>
      <c r="D272" s="1805"/>
      <c r="E272" s="1806"/>
      <c r="F272" s="1806"/>
      <c r="G272" s="1807"/>
      <c r="L272" s="1809"/>
      <c r="M272" s="1809"/>
      <c r="N272" s="1810"/>
      <c r="O272" s="1810"/>
      <c r="P272" s="1809"/>
      <c r="Q272" s="1809"/>
      <c r="S272" s="1810"/>
      <c r="U272" s="1811"/>
      <c r="V272" s="1806"/>
      <c r="W272" s="1806"/>
      <c r="Y272" s="2741" t="s">
        <v>5417</v>
      </c>
      <c r="AH272" s="1812"/>
      <c r="AI272" s="1812"/>
      <c r="AK272" s="1806"/>
      <c r="AL272" s="1806"/>
      <c r="AM272" s="1813"/>
      <c r="AN272" s="1811"/>
      <c r="AO272" s="1811"/>
      <c r="AP272" s="1811"/>
      <c r="AQ272" s="1811"/>
      <c r="AR272" s="1811"/>
      <c r="AS272" s="1811"/>
      <c r="AT272" s="1811"/>
      <c r="AU272" s="1811"/>
      <c r="AV272" s="1811"/>
      <c r="AW272" s="1811"/>
      <c r="AX272" s="1811"/>
      <c r="AY272" s="1811"/>
      <c r="AZ272" s="1811"/>
      <c r="BA272" s="1807"/>
      <c r="BB272" s="1811"/>
      <c r="BC272" s="1807"/>
      <c r="BD272" s="1811"/>
      <c r="BE272" s="1811"/>
      <c r="BF272" s="1811"/>
      <c r="BG272" s="1811"/>
      <c r="BH272" s="1811"/>
      <c r="BI272" s="1811"/>
      <c r="BJ272" s="1811"/>
      <c r="BK272" s="1811"/>
      <c r="BL272" s="1811"/>
      <c r="BM272" s="1806"/>
      <c r="BN272" s="1811"/>
      <c r="BO272" s="1811"/>
      <c r="BP272" s="1806"/>
      <c r="BQ272" s="1811"/>
      <c r="BR272" s="1811"/>
      <c r="BS272" s="1814"/>
      <c r="BT272" s="1814"/>
      <c r="BU272" s="1814"/>
      <c r="BV272" s="1815"/>
      <c r="BW272" s="1814"/>
      <c r="BX272" s="1816"/>
      <c r="BY272" s="1817"/>
      <c r="BZ272" s="1818"/>
      <c r="CA272" s="1818"/>
      <c r="CB272" s="1818"/>
      <c r="CC272" s="1814"/>
      <c r="CD272" s="1819"/>
      <c r="CE272" s="1819"/>
      <c r="CF272" s="1807"/>
      <c r="CG272" s="1821"/>
      <c r="CH272" s="1822"/>
    </row>
    <row r="273" spans="1:86" s="1808" customFormat="1" ht="20.100000000000001" customHeight="1">
      <c r="A273" s="1804"/>
      <c r="B273" s="2708"/>
      <c r="C273" s="2728"/>
      <c r="D273" s="1805"/>
      <c r="E273" s="1806"/>
      <c r="F273" s="1806"/>
      <c r="G273" s="1807"/>
      <c r="L273" s="1809"/>
      <c r="M273" s="1809"/>
      <c r="N273" s="1810"/>
      <c r="O273" s="1810"/>
      <c r="P273" s="1809"/>
      <c r="Q273" s="1809"/>
      <c r="S273" s="1810"/>
      <c r="U273" s="1811"/>
      <c r="V273" s="1806"/>
      <c r="W273" s="1806"/>
      <c r="Y273" s="2741" t="s">
        <v>5417</v>
      </c>
      <c r="AH273" s="1812"/>
      <c r="AI273" s="1812"/>
      <c r="AK273" s="1806"/>
      <c r="AL273" s="1806"/>
      <c r="AM273" s="1813"/>
      <c r="AN273" s="1811"/>
      <c r="AO273" s="1811"/>
      <c r="AP273" s="1811"/>
      <c r="AQ273" s="1811"/>
      <c r="AR273" s="1811"/>
      <c r="AS273" s="1811"/>
      <c r="AT273" s="1811"/>
      <c r="AU273" s="1811"/>
      <c r="AV273" s="1811"/>
      <c r="AW273" s="1811"/>
      <c r="AX273" s="1811"/>
      <c r="AY273" s="1811"/>
      <c r="AZ273" s="1811"/>
      <c r="BA273" s="1807"/>
      <c r="BB273" s="1811"/>
      <c r="BC273" s="1807"/>
      <c r="BD273" s="1811"/>
      <c r="BE273" s="1811"/>
      <c r="BF273" s="1811"/>
      <c r="BG273" s="1811"/>
      <c r="BH273" s="1811"/>
      <c r="BI273" s="1811"/>
      <c r="BJ273" s="1811"/>
      <c r="BK273" s="1811"/>
      <c r="BL273" s="1811"/>
      <c r="BM273" s="1806"/>
      <c r="BN273" s="1811"/>
      <c r="BO273" s="1811"/>
      <c r="BP273" s="1806"/>
      <c r="BQ273" s="1811"/>
      <c r="BR273" s="1811"/>
      <c r="BS273" s="1814"/>
      <c r="BT273" s="1814"/>
      <c r="BU273" s="1814"/>
      <c r="BV273" s="1815"/>
      <c r="BW273" s="1814"/>
      <c r="BX273" s="1816"/>
      <c r="BY273" s="1817"/>
      <c r="BZ273" s="1818"/>
      <c r="CA273" s="1818"/>
      <c r="CB273" s="1818"/>
      <c r="CC273" s="1814"/>
      <c r="CD273" s="1819"/>
      <c r="CE273" s="1819"/>
      <c r="CF273" s="1807"/>
      <c r="CG273" s="1821"/>
      <c r="CH273" s="1822"/>
    </row>
    <row r="274" spans="1:86" s="1808" customFormat="1" ht="20.100000000000001" customHeight="1">
      <c r="A274" s="1804"/>
      <c r="B274" s="2708"/>
      <c r="C274" s="2728"/>
      <c r="D274" s="1805"/>
      <c r="E274" s="1806"/>
      <c r="F274" s="1806"/>
      <c r="G274" s="1807"/>
      <c r="L274" s="1809"/>
      <c r="M274" s="1809"/>
      <c r="N274" s="1810"/>
      <c r="O274" s="1810"/>
      <c r="P274" s="1809"/>
      <c r="Q274" s="1809"/>
      <c r="S274" s="1810"/>
      <c r="U274" s="1811"/>
      <c r="V274" s="1806"/>
      <c r="W274" s="1806"/>
      <c r="Y274" s="2741" t="s">
        <v>5417</v>
      </c>
      <c r="AH274" s="1812"/>
      <c r="AI274" s="1812"/>
      <c r="AK274" s="1806"/>
      <c r="AL274" s="1806"/>
      <c r="AM274" s="1813"/>
      <c r="AN274" s="1811"/>
      <c r="AO274" s="1811"/>
      <c r="AP274" s="1811"/>
      <c r="AQ274" s="1811"/>
      <c r="AR274" s="1811"/>
      <c r="AS274" s="1811"/>
      <c r="AT274" s="1811"/>
      <c r="AU274" s="1811"/>
      <c r="AV274" s="1811"/>
      <c r="AW274" s="1811"/>
      <c r="AX274" s="1811"/>
      <c r="AY274" s="1811"/>
      <c r="AZ274" s="1811"/>
      <c r="BA274" s="1807"/>
      <c r="BB274" s="1811"/>
      <c r="BC274" s="1807"/>
      <c r="BD274" s="1811"/>
      <c r="BE274" s="1811"/>
      <c r="BF274" s="1811"/>
      <c r="BG274" s="1811"/>
      <c r="BH274" s="1811"/>
      <c r="BI274" s="1811"/>
      <c r="BJ274" s="1811"/>
      <c r="BK274" s="1811"/>
      <c r="BL274" s="1811"/>
      <c r="BM274" s="1806"/>
      <c r="BN274" s="1811"/>
      <c r="BO274" s="1811"/>
      <c r="BP274" s="1806"/>
      <c r="BQ274" s="1811"/>
      <c r="BR274" s="1811"/>
      <c r="BS274" s="1814"/>
      <c r="BT274" s="1814"/>
      <c r="BU274" s="1814"/>
      <c r="BV274" s="1815"/>
      <c r="BW274" s="1814"/>
      <c r="BX274" s="1816"/>
      <c r="BY274" s="1817"/>
      <c r="BZ274" s="1818"/>
      <c r="CA274" s="1818"/>
      <c r="CB274" s="1818"/>
      <c r="CC274" s="1814"/>
      <c r="CD274" s="1819"/>
      <c r="CE274" s="1819"/>
      <c r="CF274" s="1807"/>
      <c r="CG274" s="1821"/>
      <c r="CH274" s="1822"/>
    </row>
    <row r="275" spans="1:86" s="1808" customFormat="1" ht="20.100000000000001" customHeight="1">
      <c r="A275" s="1804"/>
      <c r="B275" s="2708"/>
      <c r="C275" s="2728"/>
      <c r="D275" s="1805"/>
      <c r="E275" s="1806"/>
      <c r="F275" s="1806"/>
      <c r="G275" s="1807"/>
      <c r="L275" s="1809"/>
      <c r="M275" s="1809"/>
      <c r="N275" s="1810"/>
      <c r="O275" s="1810"/>
      <c r="P275" s="1809"/>
      <c r="Q275" s="1809"/>
      <c r="S275" s="1810"/>
      <c r="U275" s="1811"/>
      <c r="V275" s="1806"/>
      <c r="W275" s="1806"/>
      <c r="Y275" s="2741" t="s">
        <v>5417</v>
      </c>
      <c r="AH275" s="1812"/>
      <c r="AI275" s="1812"/>
      <c r="AK275" s="1806"/>
      <c r="AL275" s="1806"/>
      <c r="AM275" s="1813"/>
      <c r="AN275" s="1811"/>
      <c r="AO275" s="1811"/>
      <c r="AP275" s="1811"/>
      <c r="AQ275" s="1811"/>
      <c r="AR275" s="1811"/>
      <c r="AS275" s="1811"/>
      <c r="AT275" s="1811"/>
      <c r="AU275" s="1811"/>
      <c r="AV275" s="1811"/>
      <c r="AW275" s="1811"/>
      <c r="AX275" s="1811"/>
      <c r="AY275" s="1811"/>
      <c r="AZ275" s="1811"/>
      <c r="BA275" s="1807"/>
      <c r="BB275" s="1811"/>
      <c r="BC275" s="1807"/>
      <c r="BD275" s="1811"/>
      <c r="BE275" s="1811"/>
      <c r="BF275" s="1811"/>
      <c r="BG275" s="1811"/>
      <c r="BH275" s="1811"/>
      <c r="BI275" s="1811"/>
      <c r="BJ275" s="1811"/>
      <c r="BK275" s="1811"/>
      <c r="BL275" s="1811"/>
      <c r="BM275" s="1806"/>
      <c r="BN275" s="1811"/>
      <c r="BO275" s="1811"/>
      <c r="BP275" s="1806"/>
      <c r="BQ275" s="1811"/>
      <c r="BR275" s="1811"/>
      <c r="BS275" s="1814"/>
      <c r="BT275" s="1814"/>
      <c r="BU275" s="1814"/>
      <c r="BV275" s="1815"/>
      <c r="BW275" s="1814"/>
      <c r="BX275" s="1816"/>
      <c r="BY275" s="1817"/>
      <c r="BZ275" s="1818"/>
      <c r="CA275" s="1818"/>
      <c r="CB275" s="1818"/>
      <c r="CC275" s="1814"/>
      <c r="CD275" s="1819"/>
      <c r="CE275" s="1819"/>
      <c r="CF275" s="1807"/>
      <c r="CG275" s="1821"/>
      <c r="CH275" s="1822"/>
    </row>
    <row r="276" spans="1:86" s="1808" customFormat="1" ht="20.100000000000001" customHeight="1">
      <c r="A276" s="1804"/>
      <c r="B276" s="2708"/>
      <c r="C276" s="2728"/>
      <c r="D276" s="1805"/>
      <c r="E276" s="1806"/>
      <c r="F276" s="1806"/>
      <c r="G276" s="1807"/>
      <c r="L276" s="1809"/>
      <c r="M276" s="1809"/>
      <c r="N276" s="1810"/>
      <c r="O276" s="1810"/>
      <c r="P276" s="1809"/>
      <c r="Q276" s="1809"/>
      <c r="S276" s="1810"/>
      <c r="U276" s="1811"/>
      <c r="V276" s="1806"/>
      <c r="W276" s="1806"/>
      <c r="Y276" s="2741" t="s">
        <v>5417</v>
      </c>
      <c r="AH276" s="1812"/>
      <c r="AI276" s="1812"/>
      <c r="AK276" s="1806"/>
      <c r="AL276" s="1806"/>
      <c r="AM276" s="1813"/>
      <c r="AN276" s="1811"/>
      <c r="AO276" s="1811"/>
      <c r="AP276" s="1811"/>
      <c r="AQ276" s="1811"/>
      <c r="AR276" s="1811"/>
      <c r="AS276" s="1811"/>
      <c r="AT276" s="1811"/>
      <c r="AU276" s="1811"/>
      <c r="AV276" s="1811"/>
      <c r="AW276" s="1811"/>
      <c r="AX276" s="1811"/>
      <c r="AY276" s="1811"/>
      <c r="AZ276" s="1811"/>
      <c r="BA276" s="1807"/>
      <c r="BB276" s="1811"/>
      <c r="BC276" s="1807"/>
      <c r="BD276" s="1811"/>
      <c r="BE276" s="1811"/>
      <c r="BF276" s="1811"/>
      <c r="BG276" s="1811"/>
      <c r="BH276" s="1811"/>
      <c r="BI276" s="1811"/>
      <c r="BJ276" s="1811"/>
      <c r="BK276" s="1811"/>
      <c r="BL276" s="1811"/>
      <c r="BM276" s="1806"/>
      <c r="BN276" s="1811"/>
      <c r="BO276" s="1811"/>
      <c r="BP276" s="1806"/>
      <c r="BQ276" s="1811"/>
      <c r="BR276" s="1811"/>
      <c r="BS276" s="1814"/>
      <c r="BT276" s="1814"/>
      <c r="BU276" s="1814"/>
      <c r="BV276" s="1815"/>
      <c r="BW276" s="1814"/>
      <c r="BX276" s="1816"/>
      <c r="BY276" s="1817"/>
      <c r="BZ276" s="1818"/>
      <c r="CA276" s="1818"/>
      <c r="CB276" s="1818"/>
      <c r="CC276" s="1814"/>
      <c r="CD276" s="1819"/>
      <c r="CE276" s="1819"/>
      <c r="CF276" s="1807"/>
      <c r="CG276" s="1821"/>
      <c r="CH276" s="1822"/>
    </row>
    <row r="277" spans="1:86" s="1808" customFormat="1" ht="20.100000000000001" customHeight="1">
      <c r="A277" s="1804"/>
      <c r="B277" s="2708"/>
      <c r="C277" s="2728"/>
      <c r="D277" s="1805"/>
      <c r="E277" s="1806"/>
      <c r="F277" s="1806"/>
      <c r="G277" s="1807"/>
      <c r="L277" s="1809"/>
      <c r="M277" s="1809"/>
      <c r="N277" s="1810"/>
      <c r="O277" s="1810"/>
      <c r="P277" s="1809"/>
      <c r="Q277" s="1809"/>
      <c r="S277" s="1810"/>
      <c r="U277" s="1811"/>
      <c r="V277" s="1806"/>
      <c r="W277" s="1806"/>
      <c r="Y277" s="2741" t="s">
        <v>5417</v>
      </c>
      <c r="AH277" s="1812"/>
      <c r="AI277" s="1812"/>
      <c r="AK277" s="1806"/>
      <c r="AL277" s="1806"/>
      <c r="AM277" s="1813"/>
      <c r="AN277" s="1811"/>
      <c r="AO277" s="1811"/>
      <c r="AP277" s="1811"/>
      <c r="AQ277" s="1811"/>
      <c r="AR277" s="1811"/>
      <c r="AS277" s="1811"/>
      <c r="AT277" s="1811"/>
      <c r="AU277" s="1811"/>
      <c r="AV277" s="1811"/>
      <c r="AW277" s="1811"/>
      <c r="AX277" s="1811"/>
      <c r="AY277" s="1811"/>
      <c r="AZ277" s="1811"/>
      <c r="BA277" s="1807"/>
      <c r="BB277" s="1811"/>
      <c r="BC277" s="1807"/>
      <c r="BD277" s="1811"/>
      <c r="BE277" s="1811"/>
      <c r="BF277" s="1811"/>
      <c r="BG277" s="1811"/>
      <c r="BH277" s="1811"/>
      <c r="BI277" s="1811"/>
      <c r="BJ277" s="1811"/>
      <c r="BK277" s="1811"/>
      <c r="BL277" s="1811"/>
      <c r="BM277" s="1806"/>
      <c r="BN277" s="1811"/>
      <c r="BO277" s="1811"/>
      <c r="BP277" s="1806"/>
      <c r="BQ277" s="1811"/>
      <c r="BR277" s="1811"/>
      <c r="BS277" s="1814"/>
      <c r="BT277" s="1814"/>
      <c r="BU277" s="1814"/>
      <c r="BV277" s="1815"/>
      <c r="BW277" s="1814"/>
      <c r="BX277" s="1816"/>
      <c r="BY277" s="1817"/>
      <c r="BZ277" s="1818"/>
      <c r="CA277" s="1818"/>
      <c r="CB277" s="1818"/>
      <c r="CC277" s="1814"/>
      <c r="CD277" s="1819"/>
      <c r="CE277" s="1819"/>
      <c r="CF277" s="1807"/>
      <c r="CG277" s="1821"/>
      <c r="CH277" s="1822"/>
    </row>
    <row r="278" spans="1:86" s="1808" customFormat="1" ht="20.100000000000001" customHeight="1">
      <c r="A278" s="1804"/>
      <c r="B278" s="2708"/>
      <c r="C278" s="2728"/>
      <c r="D278" s="1805"/>
      <c r="E278" s="1806"/>
      <c r="F278" s="1806"/>
      <c r="G278" s="1807"/>
      <c r="L278" s="1809"/>
      <c r="M278" s="1809"/>
      <c r="N278" s="1810"/>
      <c r="O278" s="1810"/>
      <c r="P278" s="1809"/>
      <c r="Q278" s="1809"/>
      <c r="S278" s="1810"/>
      <c r="U278" s="1811"/>
      <c r="V278" s="1806"/>
      <c r="W278" s="1806"/>
      <c r="Y278" s="2741" t="s">
        <v>5417</v>
      </c>
      <c r="AH278" s="1812"/>
      <c r="AI278" s="1812"/>
      <c r="AK278" s="1806"/>
      <c r="AL278" s="1806"/>
      <c r="AM278" s="1813"/>
      <c r="AN278" s="1811"/>
      <c r="AO278" s="1811"/>
      <c r="AP278" s="1811"/>
      <c r="AQ278" s="1811"/>
      <c r="AR278" s="1811"/>
      <c r="AS278" s="1811"/>
      <c r="AT278" s="1811"/>
      <c r="AU278" s="1811"/>
      <c r="AV278" s="1811"/>
      <c r="AW278" s="1811"/>
      <c r="AX278" s="1811"/>
      <c r="AY278" s="1811"/>
      <c r="AZ278" s="1811"/>
      <c r="BA278" s="1807"/>
      <c r="BB278" s="1811"/>
      <c r="BC278" s="1807"/>
      <c r="BD278" s="1811"/>
      <c r="BE278" s="1811"/>
      <c r="BF278" s="1811"/>
      <c r="BG278" s="1811"/>
      <c r="BH278" s="1811"/>
      <c r="BI278" s="1811"/>
      <c r="BJ278" s="1811"/>
      <c r="BK278" s="1811"/>
      <c r="BL278" s="1811"/>
      <c r="BM278" s="1806"/>
      <c r="BN278" s="1811"/>
      <c r="BO278" s="1811"/>
      <c r="BP278" s="1806"/>
      <c r="BQ278" s="1811"/>
      <c r="BR278" s="1811"/>
      <c r="BS278" s="1814"/>
      <c r="BT278" s="1814"/>
      <c r="BU278" s="1814"/>
      <c r="BV278" s="1815"/>
      <c r="BW278" s="1814"/>
      <c r="BX278" s="1816"/>
      <c r="BY278" s="1817"/>
      <c r="BZ278" s="1818"/>
      <c r="CA278" s="1818"/>
      <c r="CB278" s="1818"/>
      <c r="CC278" s="1814"/>
      <c r="CD278" s="1819"/>
      <c r="CE278" s="1819"/>
      <c r="CF278" s="1807"/>
      <c r="CG278" s="1821"/>
      <c r="CH278" s="1822"/>
    </row>
    <row r="279" spans="1:86" s="1808" customFormat="1" ht="20.100000000000001" customHeight="1">
      <c r="A279" s="1804"/>
      <c r="B279" s="2708"/>
      <c r="C279" s="2728"/>
      <c r="D279" s="1805"/>
      <c r="E279" s="1806"/>
      <c r="F279" s="1806"/>
      <c r="G279" s="1807"/>
      <c r="L279" s="1809"/>
      <c r="M279" s="1809"/>
      <c r="N279" s="1810"/>
      <c r="O279" s="1810"/>
      <c r="P279" s="1809"/>
      <c r="Q279" s="1809"/>
      <c r="S279" s="1810"/>
      <c r="U279" s="1811"/>
      <c r="V279" s="1806"/>
      <c r="W279" s="1806"/>
      <c r="Y279" s="2741" t="s">
        <v>5417</v>
      </c>
      <c r="AH279" s="1812"/>
      <c r="AI279" s="1812"/>
      <c r="AK279" s="1806"/>
      <c r="AL279" s="1806"/>
      <c r="AM279" s="1813"/>
      <c r="AN279" s="1811"/>
      <c r="AO279" s="1811"/>
      <c r="AP279" s="1811"/>
      <c r="AQ279" s="1811"/>
      <c r="AR279" s="1811"/>
      <c r="AS279" s="1811"/>
      <c r="AT279" s="1811"/>
      <c r="AU279" s="1811"/>
      <c r="AV279" s="1811"/>
      <c r="AW279" s="1811"/>
      <c r="AX279" s="1811"/>
      <c r="AY279" s="1811"/>
      <c r="AZ279" s="1811"/>
      <c r="BA279" s="1807"/>
      <c r="BB279" s="1811"/>
      <c r="BC279" s="1807"/>
      <c r="BD279" s="1811"/>
      <c r="BE279" s="1811"/>
      <c r="BF279" s="1811"/>
      <c r="BG279" s="1811"/>
      <c r="BH279" s="1811"/>
      <c r="BI279" s="1811"/>
      <c r="BJ279" s="1811"/>
      <c r="BK279" s="1811"/>
      <c r="BL279" s="1811"/>
      <c r="BM279" s="1806"/>
      <c r="BN279" s="1811"/>
      <c r="BO279" s="1811"/>
      <c r="BP279" s="1806"/>
      <c r="BQ279" s="1811"/>
      <c r="BR279" s="1811"/>
      <c r="BS279" s="1814"/>
      <c r="BT279" s="1814"/>
      <c r="BU279" s="1814"/>
      <c r="BV279" s="1815"/>
      <c r="BW279" s="1814"/>
      <c r="BX279" s="1816"/>
      <c r="BY279" s="1817"/>
      <c r="BZ279" s="1818"/>
      <c r="CA279" s="1818"/>
      <c r="CB279" s="1818"/>
      <c r="CC279" s="1814"/>
      <c r="CD279" s="1819"/>
      <c r="CE279" s="1819"/>
      <c r="CF279" s="1807"/>
      <c r="CG279" s="1821"/>
      <c r="CH279" s="1822"/>
    </row>
    <row r="280" spans="1:86" s="1808" customFormat="1" ht="20.100000000000001" customHeight="1">
      <c r="A280" s="1804"/>
      <c r="B280" s="2708"/>
      <c r="C280" s="2728"/>
      <c r="D280" s="1805"/>
      <c r="E280" s="1806"/>
      <c r="F280" s="1806"/>
      <c r="G280" s="1807"/>
      <c r="L280" s="1809"/>
      <c r="M280" s="1809"/>
      <c r="N280" s="1810"/>
      <c r="O280" s="1810"/>
      <c r="P280" s="1809"/>
      <c r="Q280" s="1809"/>
      <c r="S280" s="1810"/>
      <c r="U280" s="1811"/>
      <c r="V280" s="1806"/>
      <c r="W280" s="1806"/>
      <c r="Y280" s="2741" t="s">
        <v>5417</v>
      </c>
      <c r="AH280" s="1812"/>
      <c r="AI280" s="1812"/>
      <c r="AK280" s="1806"/>
      <c r="AL280" s="1806"/>
      <c r="AM280" s="1813"/>
      <c r="AN280" s="1811"/>
      <c r="AO280" s="1811"/>
      <c r="AP280" s="1811"/>
      <c r="AQ280" s="1811"/>
      <c r="AR280" s="1811"/>
      <c r="AS280" s="1811"/>
      <c r="AT280" s="1811"/>
      <c r="AU280" s="1811"/>
      <c r="AV280" s="1811"/>
      <c r="AW280" s="1811"/>
      <c r="AX280" s="1811"/>
      <c r="AY280" s="1811"/>
      <c r="AZ280" s="1811"/>
      <c r="BA280" s="1807"/>
      <c r="BB280" s="1811"/>
      <c r="BC280" s="1807"/>
      <c r="BD280" s="1811"/>
      <c r="BE280" s="1811"/>
      <c r="BF280" s="1811"/>
      <c r="BG280" s="1811"/>
      <c r="BH280" s="1811"/>
      <c r="BI280" s="1811"/>
      <c r="BJ280" s="1811"/>
      <c r="BK280" s="1811"/>
      <c r="BL280" s="1811"/>
      <c r="BM280" s="1806"/>
      <c r="BN280" s="1811"/>
      <c r="BO280" s="1811"/>
      <c r="BP280" s="1806"/>
      <c r="BQ280" s="1811"/>
      <c r="BR280" s="1811"/>
      <c r="BS280" s="1814"/>
      <c r="BT280" s="1814"/>
      <c r="BU280" s="1814"/>
      <c r="BV280" s="1815"/>
      <c r="BW280" s="1814"/>
      <c r="BX280" s="1816"/>
      <c r="BY280" s="1817"/>
      <c r="BZ280" s="1818"/>
      <c r="CA280" s="1818"/>
      <c r="CB280" s="1818"/>
      <c r="CC280" s="1814"/>
      <c r="CD280" s="1819"/>
      <c r="CE280" s="1819"/>
      <c r="CF280" s="1807"/>
      <c r="CG280" s="1821"/>
      <c r="CH280" s="1822"/>
    </row>
    <row r="281" spans="1:86" s="1808" customFormat="1" ht="20.100000000000001" customHeight="1">
      <c r="A281" s="1804"/>
      <c r="B281" s="2708"/>
      <c r="C281" s="2728"/>
      <c r="D281" s="1805"/>
      <c r="E281" s="1806"/>
      <c r="F281" s="1806"/>
      <c r="G281" s="1807"/>
      <c r="L281" s="1809"/>
      <c r="M281" s="1809"/>
      <c r="N281" s="1810"/>
      <c r="O281" s="1810"/>
      <c r="P281" s="1809"/>
      <c r="Q281" s="1809"/>
      <c r="S281" s="1810"/>
      <c r="U281" s="1811"/>
      <c r="V281" s="1806"/>
      <c r="W281" s="1806"/>
      <c r="Y281" s="2741" t="s">
        <v>5417</v>
      </c>
      <c r="AH281" s="1812"/>
      <c r="AI281" s="1812"/>
      <c r="AK281" s="1806"/>
      <c r="AL281" s="1806"/>
      <c r="AM281" s="1813"/>
      <c r="AN281" s="1811"/>
      <c r="AO281" s="1811"/>
      <c r="AP281" s="1811"/>
      <c r="AQ281" s="1811"/>
      <c r="AR281" s="1811"/>
      <c r="AS281" s="1811"/>
      <c r="AT281" s="1811"/>
      <c r="AU281" s="1811"/>
      <c r="AV281" s="1811"/>
      <c r="AW281" s="1811"/>
      <c r="AX281" s="1811"/>
      <c r="AY281" s="1811"/>
      <c r="AZ281" s="1811"/>
      <c r="BA281" s="1807"/>
      <c r="BB281" s="1811"/>
      <c r="BC281" s="1807"/>
      <c r="BD281" s="1811"/>
      <c r="BE281" s="1811"/>
      <c r="BF281" s="1811"/>
      <c r="BG281" s="1811"/>
      <c r="BH281" s="1811"/>
      <c r="BI281" s="1811"/>
      <c r="BJ281" s="1811"/>
      <c r="BK281" s="1811"/>
      <c r="BL281" s="1811"/>
      <c r="BM281" s="1806"/>
      <c r="BN281" s="1811"/>
      <c r="BO281" s="1811"/>
      <c r="BP281" s="1806"/>
      <c r="BQ281" s="1811"/>
      <c r="BR281" s="1811"/>
      <c r="BS281" s="1814"/>
      <c r="BT281" s="1814"/>
      <c r="BU281" s="1814"/>
      <c r="BV281" s="1815"/>
      <c r="BW281" s="1814"/>
      <c r="BX281" s="1816"/>
      <c r="BY281" s="1817"/>
      <c r="BZ281" s="1818"/>
      <c r="CA281" s="1818"/>
      <c r="CB281" s="1818"/>
      <c r="CC281" s="1814"/>
      <c r="CD281" s="1819"/>
      <c r="CE281" s="1819"/>
      <c r="CF281" s="1807"/>
      <c r="CG281" s="1821"/>
      <c r="CH281" s="1822"/>
    </row>
    <row r="282" spans="1:86" s="1808" customFormat="1" ht="20.100000000000001" customHeight="1">
      <c r="A282" s="1804"/>
      <c r="B282" s="2708"/>
      <c r="C282" s="2728"/>
      <c r="D282" s="1805"/>
      <c r="E282" s="1806"/>
      <c r="F282" s="1806"/>
      <c r="G282" s="1807"/>
      <c r="L282" s="1809"/>
      <c r="M282" s="1809"/>
      <c r="N282" s="1810"/>
      <c r="O282" s="1810"/>
      <c r="P282" s="1809"/>
      <c r="Q282" s="1809"/>
      <c r="S282" s="1810"/>
      <c r="U282" s="1811"/>
      <c r="V282" s="1806"/>
      <c r="W282" s="1806"/>
      <c r="Y282" s="2741" t="s">
        <v>5417</v>
      </c>
      <c r="AH282" s="1812"/>
      <c r="AI282" s="1812"/>
      <c r="AK282" s="1806"/>
      <c r="AL282" s="1806"/>
      <c r="AM282" s="1813"/>
      <c r="AN282" s="1811"/>
      <c r="AO282" s="1811"/>
      <c r="AP282" s="1811"/>
      <c r="AQ282" s="1811"/>
      <c r="AR282" s="1811"/>
      <c r="AS282" s="1811"/>
      <c r="AT282" s="1811"/>
      <c r="AU282" s="1811"/>
      <c r="AV282" s="1811"/>
      <c r="AW282" s="1811"/>
      <c r="AX282" s="1811"/>
      <c r="AY282" s="1811"/>
      <c r="AZ282" s="1811"/>
      <c r="BA282" s="1807"/>
      <c r="BB282" s="1811"/>
      <c r="BC282" s="1807"/>
      <c r="BD282" s="1811"/>
      <c r="BE282" s="1811"/>
      <c r="BF282" s="1811"/>
      <c r="BG282" s="1811"/>
      <c r="BH282" s="1811"/>
      <c r="BI282" s="1811"/>
      <c r="BJ282" s="1811"/>
      <c r="BK282" s="1811"/>
      <c r="BL282" s="1811"/>
      <c r="BM282" s="1806"/>
      <c r="BN282" s="1811"/>
      <c r="BO282" s="1811"/>
      <c r="BP282" s="1806"/>
      <c r="BQ282" s="1811"/>
      <c r="BR282" s="1811"/>
      <c r="BS282" s="1814"/>
      <c r="BT282" s="1814"/>
      <c r="BU282" s="1814"/>
      <c r="BV282" s="1815"/>
      <c r="BW282" s="1814"/>
      <c r="BX282" s="1816"/>
      <c r="BY282" s="1817"/>
      <c r="BZ282" s="1818"/>
      <c r="CA282" s="1818"/>
      <c r="CB282" s="1818"/>
      <c r="CC282" s="1814"/>
      <c r="CD282" s="1819"/>
      <c r="CE282" s="1819"/>
      <c r="CF282" s="1807"/>
      <c r="CG282" s="1821"/>
      <c r="CH282" s="1822"/>
    </row>
    <row r="283" spans="1:86" s="1808" customFormat="1" ht="20.100000000000001" customHeight="1">
      <c r="A283" s="1804"/>
      <c r="B283" s="2708"/>
      <c r="C283" s="2728"/>
      <c r="D283" s="1805"/>
      <c r="E283" s="1806"/>
      <c r="F283" s="1806"/>
      <c r="G283" s="1807"/>
      <c r="L283" s="1809"/>
      <c r="M283" s="1809"/>
      <c r="N283" s="1810"/>
      <c r="O283" s="1810"/>
      <c r="P283" s="1809"/>
      <c r="Q283" s="1809"/>
      <c r="S283" s="1810"/>
      <c r="U283" s="1811"/>
      <c r="V283" s="1806"/>
      <c r="W283" s="1806"/>
      <c r="Y283" s="2741" t="s">
        <v>5417</v>
      </c>
      <c r="AH283" s="1812"/>
      <c r="AI283" s="1812"/>
      <c r="AK283" s="1806"/>
      <c r="AL283" s="1806"/>
      <c r="AM283" s="1813"/>
      <c r="AN283" s="1811"/>
      <c r="AO283" s="1811"/>
      <c r="AP283" s="1811"/>
      <c r="AQ283" s="1811"/>
      <c r="AR283" s="1811"/>
      <c r="AS283" s="1811"/>
      <c r="AT283" s="1811"/>
      <c r="AU283" s="1811"/>
      <c r="AV283" s="1811"/>
      <c r="AW283" s="1811"/>
      <c r="AX283" s="1811"/>
      <c r="AY283" s="1811"/>
      <c r="AZ283" s="1811"/>
      <c r="BA283" s="1807"/>
      <c r="BB283" s="1811"/>
      <c r="BC283" s="1807"/>
      <c r="BD283" s="1811"/>
      <c r="BE283" s="1811"/>
      <c r="BF283" s="1811"/>
      <c r="BG283" s="1811"/>
      <c r="BH283" s="1811"/>
      <c r="BI283" s="1811"/>
      <c r="BJ283" s="1811"/>
      <c r="BK283" s="1811"/>
      <c r="BL283" s="1811"/>
      <c r="BM283" s="1806"/>
      <c r="BN283" s="1811"/>
      <c r="BO283" s="1811"/>
      <c r="BP283" s="1806"/>
      <c r="BQ283" s="1811"/>
      <c r="BR283" s="1811"/>
      <c r="BS283" s="1814"/>
      <c r="BT283" s="1814"/>
      <c r="BU283" s="1814"/>
      <c r="BV283" s="1815"/>
      <c r="BW283" s="1814"/>
      <c r="BX283" s="1816"/>
      <c r="BY283" s="1817"/>
      <c r="BZ283" s="1818"/>
      <c r="CA283" s="1818"/>
      <c r="CB283" s="1818"/>
      <c r="CC283" s="1814"/>
      <c r="CD283" s="1819"/>
      <c r="CE283" s="1819"/>
      <c r="CF283" s="1807"/>
      <c r="CG283" s="1821"/>
      <c r="CH283" s="1822"/>
    </row>
    <row r="284" spans="1:86" s="1808" customFormat="1" ht="20.100000000000001" customHeight="1">
      <c r="A284" s="1804"/>
      <c r="B284" s="2708"/>
      <c r="C284" s="2728"/>
      <c r="D284" s="1805"/>
      <c r="E284" s="1806"/>
      <c r="F284" s="1806"/>
      <c r="G284" s="1807"/>
      <c r="L284" s="1809"/>
      <c r="M284" s="1809"/>
      <c r="N284" s="1810"/>
      <c r="O284" s="1810"/>
      <c r="P284" s="1809"/>
      <c r="Q284" s="1809"/>
      <c r="S284" s="1810"/>
      <c r="U284" s="1811"/>
      <c r="V284" s="1806"/>
      <c r="W284" s="1806"/>
      <c r="Y284" s="2741" t="s">
        <v>5417</v>
      </c>
      <c r="AH284" s="1812"/>
      <c r="AI284" s="1812"/>
      <c r="AK284" s="1806"/>
      <c r="AL284" s="1806"/>
      <c r="AM284" s="1813"/>
      <c r="AN284" s="1811"/>
      <c r="AO284" s="1811"/>
      <c r="AP284" s="1811"/>
      <c r="AQ284" s="1811"/>
      <c r="AR284" s="1811"/>
      <c r="AS284" s="1811"/>
      <c r="AT284" s="1811"/>
      <c r="AU284" s="1811"/>
      <c r="AV284" s="1811"/>
      <c r="AW284" s="1811"/>
      <c r="AX284" s="1811"/>
      <c r="AY284" s="1811"/>
      <c r="AZ284" s="1811"/>
      <c r="BA284" s="1807"/>
      <c r="BB284" s="1811"/>
      <c r="BC284" s="1807"/>
      <c r="BD284" s="1811"/>
      <c r="BE284" s="1811"/>
      <c r="BF284" s="1811"/>
      <c r="BG284" s="1811"/>
      <c r="BH284" s="1811"/>
      <c r="BI284" s="1811"/>
      <c r="BJ284" s="1811"/>
      <c r="BK284" s="1811"/>
      <c r="BL284" s="1811"/>
      <c r="BM284" s="1806"/>
      <c r="BN284" s="1811"/>
      <c r="BO284" s="1811"/>
      <c r="BP284" s="1806"/>
      <c r="BQ284" s="1811"/>
      <c r="BR284" s="1811"/>
      <c r="BS284" s="1814"/>
      <c r="BT284" s="1814"/>
      <c r="BU284" s="1814"/>
      <c r="BV284" s="1815"/>
      <c r="BW284" s="1814"/>
      <c r="BX284" s="1816"/>
      <c r="BY284" s="1817"/>
      <c r="BZ284" s="1818"/>
      <c r="CA284" s="1818"/>
      <c r="CB284" s="1818"/>
      <c r="CC284" s="1814"/>
      <c r="CD284" s="1819"/>
      <c r="CE284" s="1819"/>
      <c r="CF284" s="1807"/>
      <c r="CG284" s="1821"/>
      <c r="CH284" s="1822"/>
    </row>
    <row r="285" spans="1:86" s="1808" customFormat="1" ht="20.100000000000001" customHeight="1">
      <c r="A285" s="1804"/>
      <c r="B285" s="2708"/>
      <c r="C285" s="2728"/>
      <c r="D285" s="1805"/>
      <c r="E285" s="1806"/>
      <c r="F285" s="1806"/>
      <c r="G285" s="1807"/>
      <c r="L285" s="1809"/>
      <c r="M285" s="1809"/>
      <c r="N285" s="1810"/>
      <c r="O285" s="1810"/>
      <c r="P285" s="1809"/>
      <c r="Q285" s="1809"/>
      <c r="S285" s="1810"/>
      <c r="U285" s="1811"/>
      <c r="V285" s="1806"/>
      <c r="W285" s="1806"/>
      <c r="Y285" s="2741" t="s">
        <v>5417</v>
      </c>
      <c r="AH285" s="1812"/>
      <c r="AI285" s="1812"/>
      <c r="AK285" s="1806"/>
      <c r="AL285" s="1806"/>
      <c r="AM285" s="1813"/>
      <c r="AN285" s="1811"/>
      <c r="AO285" s="1811"/>
      <c r="AP285" s="1811"/>
      <c r="AQ285" s="1811"/>
      <c r="AR285" s="1811"/>
      <c r="AS285" s="1811"/>
      <c r="AT285" s="1811"/>
      <c r="AU285" s="1811"/>
      <c r="AV285" s="1811"/>
      <c r="AW285" s="1811"/>
      <c r="AX285" s="1811"/>
      <c r="AY285" s="1811"/>
      <c r="AZ285" s="1811"/>
      <c r="BA285" s="1807"/>
      <c r="BB285" s="1811"/>
      <c r="BC285" s="1807"/>
      <c r="BD285" s="1811"/>
      <c r="BE285" s="1811"/>
      <c r="BF285" s="1811"/>
      <c r="BG285" s="1811"/>
      <c r="BH285" s="1811"/>
      <c r="BI285" s="1811"/>
      <c r="BJ285" s="1811"/>
      <c r="BK285" s="1811"/>
      <c r="BL285" s="1811"/>
      <c r="BM285" s="1806"/>
      <c r="BN285" s="1811"/>
      <c r="BO285" s="1811"/>
      <c r="BP285" s="1806"/>
      <c r="BQ285" s="1811"/>
      <c r="BR285" s="1811"/>
      <c r="BS285" s="1814"/>
      <c r="BT285" s="1814"/>
      <c r="BU285" s="1814"/>
      <c r="BV285" s="1815"/>
      <c r="BW285" s="1814"/>
      <c r="BX285" s="1816"/>
      <c r="BY285" s="1817"/>
      <c r="BZ285" s="1818"/>
      <c r="CA285" s="1818"/>
      <c r="CB285" s="1818"/>
      <c r="CC285" s="1814"/>
      <c r="CD285" s="1819"/>
      <c r="CE285" s="1819"/>
      <c r="CF285" s="1807"/>
      <c r="CG285" s="1821"/>
      <c r="CH285" s="1822"/>
    </row>
    <row r="286" spans="1:86" s="1808" customFormat="1" ht="20.100000000000001" customHeight="1">
      <c r="A286" s="1804"/>
      <c r="B286" s="2708"/>
      <c r="C286" s="2728"/>
      <c r="D286" s="1805"/>
      <c r="E286" s="1806"/>
      <c r="F286" s="1806"/>
      <c r="G286" s="1807"/>
      <c r="L286" s="1809"/>
      <c r="M286" s="1809"/>
      <c r="N286" s="1810"/>
      <c r="O286" s="1810"/>
      <c r="P286" s="1809"/>
      <c r="Q286" s="1809"/>
      <c r="S286" s="1810"/>
      <c r="U286" s="1811"/>
      <c r="V286" s="1806"/>
      <c r="W286" s="1806"/>
      <c r="Y286" s="2741" t="s">
        <v>5417</v>
      </c>
      <c r="AH286" s="1812"/>
      <c r="AI286" s="1812"/>
      <c r="AK286" s="1806"/>
      <c r="AL286" s="1806"/>
      <c r="AM286" s="1813"/>
      <c r="AN286" s="1811"/>
      <c r="AO286" s="1811"/>
      <c r="AP286" s="1811"/>
      <c r="AQ286" s="1811"/>
      <c r="AR286" s="1811"/>
      <c r="AS286" s="1811"/>
      <c r="AT286" s="1811"/>
      <c r="AU286" s="1811"/>
      <c r="AV286" s="1811"/>
      <c r="AW286" s="1811"/>
      <c r="AX286" s="1811"/>
      <c r="AY286" s="1811"/>
      <c r="AZ286" s="1811"/>
      <c r="BA286" s="1807"/>
      <c r="BB286" s="1811"/>
      <c r="BC286" s="1807"/>
      <c r="BD286" s="1811"/>
      <c r="BE286" s="1811"/>
      <c r="BF286" s="1811"/>
      <c r="BG286" s="1811"/>
      <c r="BH286" s="1811"/>
      <c r="BI286" s="1811"/>
      <c r="BJ286" s="1811"/>
      <c r="BK286" s="1811"/>
      <c r="BL286" s="1811"/>
      <c r="BM286" s="1806"/>
      <c r="BN286" s="1811"/>
      <c r="BO286" s="1811"/>
      <c r="BP286" s="1806"/>
      <c r="BQ286" s="1811"/>
      <c r="BR286" s="1811"/>
      <c r="BS286" s="1814"/>
      <c r="BT286" s="1814"/>
      <c r="BU286" s="1814"/>
      <c r="BV286" s="1815"/>
      <c r="BW286" s="1814"/>
      <c r="BX286" s="1816"/>
      <c r="BY286" s="1817"/>
      <c r="BZ286" s="1818"/>
      <c r="CA286" s="1818"/>
      <c r="CB286" s="1818"/>
      <c r="CC286" s="1814"/>
      <c r="CD286" s="1819"/>
      <c r="CE286" s="1819"/>
      <c r="CF286" s="1807"/>
      <c r="CG286" s="1821"/>
      <c r="CH286" s="1822"/>
    </row>
    <row r="287" spans="1:86" s="1808" customFormat="1" ht="20.100000000000001" customHeight="1">
      <c r="A287" s="1804"/>
      <c r="B287" s="2708"/>
      <c r="C287" s="2728"/>
      <c r="D287" s="1805"/>
      <c r="E287" s="1806"/>
      <c r="F287" s="1806"/>
      <c r="G287" s="1807"/>
      <c r="L287" s="1809"/>
      <c r="M287" s="1809"/>
      <c r="N287" s="1810"/>
      <c r="O287" s="1810"/>
      <c r="P287" s="1809"/>
      <c r="Q287" s="1809"/>
      <c r="S287" s="1810"/>
      <c r="U287" s="1811"/>
      <c r="V287" s="1806"/>
      <c r="W287" s="1806"/>
      <c r="Y287" s="2741" t="s">
        <v>5417</v>
      </c>
      <c r="AH287" s="1812"/>
      <c r="AI287" s="1812"/>
      <c r="AK287" s="1806"/>
      <c r="AL287" s="1806"/>
      <c r="AM287" s="1813"/>
      <c r="AN287" s="1811"/>
      <c r="AO287" s="1811"/>
      <c r="AP287" s="1811"/>
      <c r="AQ287" s="1811"/>
      <c r="AR287" s="1811"/>
      <c r="AS287" s="1811"/>
      <c r="AT287" s="1811"/>
      <c r="AU287" s="1811"/>
      <c r="AV287" s="1811"/>
      <c r="AW287" s="1811"/>
      <c r="AX287" s="1811"/>
      <c r="AY287" s="1811"/>
      <c r="AZ287" s="1811"/>
      <c r="BA287" s="1807"/>
      <c r="BB287" s="1811"/>
      <c r="BC287" s="1807"/>
      <c r="BD287" s="1811"/>
      <c r="BE287" s="1811"/>
      <c r="BF287" s="1811"/>
      <c r="BG287" s="1811"/>
      <c r="BH287" s="1811"/>
      <c r="BI287" s="1811"/>
      <c r="BJ287" s="1811"/>
      <c r="BK287" s="1811"/>
      <c r="BL287" s="1811"/>
      <c r="BM287" s="1806"/>
      <c r="BN287" s="1811"/>
      <c r="BO287" s="1811"/>
      <c r="BP287" s="1806"/>
      <c r="BQ287" s="1811"/>
      <c r="BR287" s="1811"/>
      <c r="BS287" s="1814"/>
      <c r="BT287" s="1814"/>
      <c r="BU287" s="1814"/>
      <c r="BV287" s="1815"/>
      <c r="BW287" s="1814"/>
      <c r="BX287" s="1816"/>
      <c r="BY287" s="1817"/>
      <c r="BZ287" s="1818"/>
      <c r="CA287" s="1818"/>
      <c r="CB287" s="1818"/>
      <c r="CC287" s="1814"/>
      <c r="CD287" s="1819"/>
      <c r="CE287" s="1819"/>
      <c r="CF287" s="1807"/>
      <c r="CG287" s="1821"/>
      <c r="CH287" s="1822"/>
    </row>
    <row r="288" spans="1:86" s="1808" customFormat="1" ht="20.100000000000001" customHeight="1">
      <c r="A288" s="1804"/>
      <c r="B288" s="2708"/>
      <c r="C288" s="2728"/>
      <c r="D288" s="1805"/>
      <c r="E288" s="1806"/>
      <c r="F288" s="1806"/>
      <c r="G288" s="1807"/>
      <c r="L288" s="1809"/>
      <c r="M288" s="1809"/>
      <c r="N288" s="1810"/>
      <c r="O288" s="1810"/>
      <c r="P288" s="1809"/>
      <c r="Q288" s="1809"/>
      <c r="S288" s="1810"/>
      <c r="U288" s="1811"/>
      <c r="V288" s="1806"/>
      <c r="W288" s="1806"/>
      <c r="Y288" s="2741" t="s">
        <v>5417</v>
      </c>
      <c r="AH288" s="1812"/>
      <c r="AI288" s="1812"/>
      <c r="AK288" s="1806"/>
      <c r="AL288" s="1806"/>
      <c r="AM288" s="1813"/>
      <c r="AN288" s="1811"/>
      <c r="AO288" s="1811"/>
      <c r="AP288" s="1811"/>
      <c r="AQ288" s="1811"/>
      <c r="AR288" s="1811"/>
      <c r="AS288" s="1811"/>
      <c r="AT288" s="1811"/>
      <c r="AU288" s="1811"/>
      <c r="AV288" s="1811"/>
      <c r="AW288" s="1811"/>
      <c r="AX288" s="1811"/>
      <c r="AY288" s="1811"/>
      <c r="AZ288" s="1811"/>
      <c r="BA288" s="1807"/>
      <c r="BB288" s="1811"/>
      <c r="BC288" s="1807"/>
      <c r="BD288" s="1811"/>
      <c r="BE288" s="1811"/>
      <c r="BF288" s="1811"/>
      <c r="BG288" s="1811"/>
      <c r="BH288" s="1811"/>
      <c r="BI288" s="1811"/>
      <c r="BJ288" s="1811"/>
      <c r="BK288" s="1811"/>
      <c r="BL288" s="1811"/>
      <c r="BM288" s="1806"/>
      <c r="BN288" s="1811"/>
      <c r="BO288" s="1811"/>
      <c r="BP288" s="1806"/>
      <c r="BQ288" s="1811"/>
      <c r="BR288" s="1811"/>
      <c r="BS288" s="1814"/>
      <c r="BT288" s="1814"/>
      <c r="BU288" s="1814"/>
      <c r="BV288" s="1815"/>
      <c r="BW288" s="1814"/>
      <c r="BX288" s="1816"/>
      <c r="BY288" s="1817"/>
      <c r="BZ288" s="1818"/>
      <c r="CA288" s="1818"/>
      <c r="CB288" s="1818"/>
      <c r="CC288" s="1814"/>
      <c r="CD288" s="1819"/>
      <c r="CE288" s="1819"/>
      <c r="CF288" s="1807"/>
      <c r="CG288" s="1821"/>
      <c r="CH288" s="1822"/>
    </row>
    <row r="289" spans="1:101" s="1808" customFormat="1" ht="20.100000000000001" customHeight="1">
      <c r="A289" s="1804"/>
      <c r="B289" s="2708"/>
      <c r="C289" s="2728"/>
      <c r="D289" s="1805"/>
      <c r="E289" s="1806"/>
      <c r="F289" s="1806"/>
      <c r="G289" s="1807"/>
      <c r="L289" s="1809"/>
      <c r="M289" s="1809"/>
      <c r="N289" s="1810"/>
      <c r="O289" s="1810"/>
      <c r="P289" s="1809"/>
      <c r="Q289" s="1809"/>
      <c r="S289" s="1810"/>
      <c r="U289" s="1811"/>
      <c r="V289" s="1806"/>
      <c r="W289" s="1806"/>
      <c r="Y289" s="2741" t="s">
        <v>5417</v>
      </c>
      <c r="AH289" s="1812"/>
      <c r="AI289" s="1812"/>
      <c r="AK289" s="1806"/>
      <c r="AL289" s="1806"/>
      <c r="AM289" s="1813"/>
      <c r="AN289" s="1811"/>
      <c r="AO289" s="1811"/>
      <c r="AP289" s="1811"/>
      <c r="AQ289" s="1811"/>
      <c r="AR289" s="1811"/>
      <c r="AS289" s="1811"/>
      <c r="AT289" s="1811"/>
      <c r="AU289" s="1811"/>
      <c r="AV289" s="1811"/>
      <c r="AW289" s="1811"/>
      <c r="AX289" s="1811"/>
      <c r="AY289" s="1811"/>
      <c r="AZ289" s="1811"/>
      <c r="BA289" s="1807"/>
      <c r="BB289" s="1811"/>
      <c r="BC289" s="1807"/>
      <c r="BD289" s="1811"/>
      <c r="BE289" s="1811"/>
      <c r="BF289" s="1811"/>
      <c r="BG289" s="1811"/>
      <c r="BH289" s="1811"/>
      <c r="BI289" s="1811"/>
      <c r="BJ289" s="1811"/>
      <c r="BK289" s="1811"/>
      <c r="BL289" s="1811"/>
      <c r="BM289" s="1806"/>
      <c r="BN289" s="1811"/>
      <c r="BO289" s="1811"/>
      <c r="BP289" s="1806"/>
      <c r="BQ289" s="1811"/>
      <c r="BR289" s="1811"/>
      <c r="BS289" s="1814"/>
      <c r="BT289" s="1814"/>
      <c r="BU289" s="1814"/>
      <c r="BV289" s="1815"/>
      <c r="BW289" s="1814"/>
      <c r="BX289" s="1816"/>
      <c r="BY289" s="1817"/>
      <c r="BZ289" s="1818"/>
      <c r="CA289" s="1818"/>
      <c r="CB289" s="1818"/>
      <c r="CC289" s="1814"/>
      <c r="CD289" s="1819"/>
      <c r="CE289" s="1819"/>
      <c r="CF289" s="1807"/>
      <c r="CG289" s="1821"/>
      <c r="CH289" s="1822"/>
    </row>
    <row r="290" spans="1:101" s="1808" customFormat="1" ht="20.100000000000001" customHeight="1">
      <c r="A290" s="1804"/>
      <c r="B290" s="2708"/>
      <c r="C290" s="2728"/>
      <c r="D290" s="1805"/>
      <c r="E290" s="1806"/>
      <c r="F290" s="1806"/>
      <c r="G290" s="1807"/>
      <c r="L290" s="1809"/>
      <c r="M290" s="1809"/>
      <c r="N290" s="1810"/>
      <c r="O290" s="1810"/>
      <c r="P290" s="1809"/>
      <c r="Q290" s="1809"/>
      <c r="S290" s="1810"/>
      <c r="U290" s="1811"/>
      <c r="V290" s="1806"/>
      <c r="W290" s="1806"/>
      <c r="Y290" s="2741" t="s">
        <v>5417</v>
      </c>
      <c r="AH290" s="1812"/>
      <c r="AI290" s="1812"/>
      <c r="AK290" s="1806"/>
      <c r="AL290" s="1806"/>
      <c r="AM290" s="1813"/>
      <c r="AN290" s="1811"/>
      <c r="AO290" s="1811"/>
      <c r="AP290" s="1811"/>
      <c r="AQ290" s="1811"/>
      <c r="AR290" s="1811"/>
      <c r="AS290" s="1811"/>
      <c r="AT290" s="1811"/>
      <c r="AU290" s="1811"/>
      <c r="AV290" s="1811"/>
      <c r="AW290" s="1811"/>
      <c r="AX290" s="1811"/>
      <c r="AY290" s="1811"/>
      <c r="AZ290" s="1811"/>
      <c r="BA290" s="1807"/>
      <c r="BB290" s="1811"/>
      <c r="BC290" s="1807"/>
      <c r="BD290" s="1811"/>
      <c r="BE290" s="1811"/>
      <c r="BF290" s="1811"/>
      <c r="BG290" s="1811"/>
      <c r="BH290" s="1811"/>
      <c r="BI290" s="1811"/>
      <c r="BJ290" s="1811"/>
      <c r="BK290" s="1811"/>
      <c r="BL290" s="1811"/>
      <c r="BM290" s="1806"/>
      <c r="BN290" s="1811"/>
      <c r="BO290" s="1811"/>
      <c r="BP290" s="1806"/>
      <c r="BQ290" s="1811"/>
      <c r="BR290" s="1811"/>
      <c r="BS290" s="1911"/>
      <c r="BT290" s="1911"/>
      <c r="BU290" s="1911"/>
      <c r="BV290" s="1912"/>
      <c r="BW290" s="1911"/>
      <c r="BX290" s="1913"/>
      <c r="BY290" s="1914"/>
      <c r="BZ290" s="1915"/>
      <c r="CA290" s="1915"/>
      <c r="CB290" s="1915"/>
      <c r="CC290" s="1911"/>
      <c r="CD290" s="1819"/>
      <c r="CE290" s="1819"/>
      <c r="CF290" s="1807"/>
      <c r="CG290" s="1821"/>
      <c r="CH290" s="1822"/>
    </row>
    <row r="291" spans="1:101" s="1819" customFormat="1">
      <c r="A291" s="1804"/>
      <c r="B291" s="2708"/>
      <c r="C291" s="2728"/>
      <c r="D291" s="1805"/>
      <c r="E291" s="1806"/>
      <c r="F291" s="1806"/>
      <c r="G291" s="1807"/>
      <c r="H291" s="1808"/>
      <c r="I291" s="1808"/>
      <c r="J291" s="1808"/>
      <c r="K291" s="1808"/>
      <c r="L291" s="1809"/>
      <c r="M291" s="1809"/>
      <c r="N291" s="1810"/>
      <c r="O291" s="1810"/>
      <c r="P291" s="1809"/>
      <c r="Q291" s="1809"/>
      <c r="R291" s="1808"/>
      <c r="S291" s="1810"/>
      <c r="T291" s="1808"/>
      <c r="U291" s="1811"/>
      <c r="V291" s="1806"/>
      <c r="W291" s="1806"/>
      <c r="X291" s="1808"/>
      <c r="Y291" s="2741" t="s">
        <v>5417</v>
      </c>
      <c r="Z291" s="1808"/>
      <c r="AA291" s="1808"/>
      <c r="AB291" s="1808"/>
      <c r="AC291" s="1808"/>
      <c r="AD291" s="1808"/>
      <c r="AE291" s="1808"/>
      <c r="AF291" s="1808"/>
      <c r="AG291" s="1808"/>
      <c r="AH291" s="1812"/>
      <c r="AI291" s="1812"/>
      <c r="AJ291" s="1808"/>
      <c r="AK291" s="1806"/>
      <c r="AL291" s="1806"/>
      <c r="AM291" s="1813"/>
      <c r="AN291" s="1811"/>
      <c r="AO291" s="1811"/>
      <c r="AP291" s="1811"/>
      <c r="AQ291" s="1811"/>
      <c r="AR291" s="1811"/>
      <c r="AS291" s="1811"/>
      <c r="AT291" s="1811"/>
      <c r="AU291" s="1811"/>
      <c r="AV291" s="1811"/>
      <c r="AW291" s="1811"/>
      <c r="AX291" s="1811"/>
      <c r="AY291" s="1811"/>
      <c r="AZ291" s="1811"/>
      <c r="BA291" s="1807"/>
      <c r="BB291" s="1811"/>
      <c r="BC291" s="1807"/>
      <c r="BD291" s="1811"/>
      <c r="BE291" s="1811"/>
      <c r="BF291" s="1811"/>
      <c r="BG291" s="1811"/>
      <c r="BH291" s="1811"/>
      <c r="BI291" s="1811"/>
      <c r="BJ291" s="1811"/>
      <c r="BK291" s="1811"/>
      <c r="BL291" s="1811"/>
      <c r="BM291" s="1806"/>
      <c r="BN291" s="1811"/>
      <c r="BO291" s="1811"/>
      <c r="BP291" s="1806"/>
      <c r="BQ291" s="1811"/>
      <c r="BR291" s="1811"/>
      <c r="BS291" s="1911"/>
      <c r="BT291" s="1911"/>
      <c r="BU291" s="1911"/>
      <c r="BV291" s="1912"/>
      <c r="BW291" s="1911"/>
      <c r="BX291" s="1913"/>
      <c r="BY291" s="1914"/>
      <c r="BZ291" s="1915"/>
      <c r="CA291" s="1915"/>
      <c r="CB291" s="1915"/>
      <c r="CC291" s="1911"/>
      <c r="CF291" s="1807"/>
      <c r="CG291" s="1821"/>
      <c r="CH291" s="1822"/>
      <c r="CI291" s="1822"/>
      <c r="CJ291" s="1822"/>
      <c r="CK291" s="1822"/>
      <c r="CL291" s="1822"/>
      <c r="CM291" s="1822"/>
      <c r="CN291" s="1822"/>
      <c r="CO291" s="1822"/>
      <c r="CP291" s="1822"/>
      <c r="CQ291" s="1822"/>
      <c r="CR291" s="1822"/>
      <c r="CS291" s="1822"/>
      <c r="CT291" s="1822"/>
      <c r="CU291" s="1822"/>
      <c r="CV291" s="1822"/>
      <c r="CW291" s="1822"/>
    </row>
    <row r="292" spans="1:101" s="1819" customFormat="1">
      <c r="A292" s="1804"/>
      <c r="B292" s="2708"/>
      <c r="C292" s="2728"/>
      <c r="D292" s="1805"/>
      <c r="E292" s="1806"/>
      <c r="F292" s="1806"/>
      <c r="G292" s="1807"/>
      <c r="H292" s="1808"/>
      <c r="I292" s="1808"/>
      <c r="J292" s="1808"/>
      <c r="K292" s="1808"/>
      <c r="L292" s="1809"/>
      <c r="M292" s="1809"/>
      <c r="N292" s="1810"/>
      <c r="O292" s="1810"/>
      <c r="P292" s="1809"/>
      <c r="Q292" s="1809"/>
      <c r="R292" s="1808"/>
      <c r="S292" s="1810"/>
      <c r="T292" s="1808"/>
      <c r="U292" s="1811"/>
      <c r="V292" s="1806"/>
      <c r="W292" s="1806"/>
      <c r="X292" s="1808"/>
      <c r="Y292" s="2741" t="s">
        <v>5417</v>
      </c>
      <c r="Z292" s="1808"/>
      <c r="AA292" s="1808"/>
      <c r="AB292" s="1808"/>
      <c r="AC292" s="1808"/>
      <c r="AD292" s="1808"/>
      <c r="AE292" s="1808"/>
      <c r="AF292" s="1808"/>
      <c r="AG292" s="1808"/>
      <c r="AH292" s="1812"/>
      <c r="AI292" s="1812"/>
      <c r="AJ292" s="1808"/>
      <c r="AK292" s="1806"/>
      <c r="AL292" s="1806"/>
      <c r="AM292" s="1813"/>
      <c r="AN292" s="1811"/>
      <c r="AO292" s="1811"/>
      <c r="AP292" s="1811"/>
      <c r="AQ292" s="1811"/>
      <c r="AR292" s="1811"/>
      <c r="AS292" s="1811"/>
      <c r="AT292" s="1811"/>
      <c r="AU292" s="1811"/>
      <c r="AV292" s="1811"/>
      <c r="AW292" s="1811"/>
      <c r="AX292" s="1811"/>
      <c r="AY292" s="1811"/>
      <c r="AZ292" s="1811"/>
      <c r="BA292" s="1807"/>
      <c r="BB292" s="1811"/>
      <c r="BC292" s="1807"/>
      <c r="BD292" s="1811"/>
      <c r="BE292" s="1811"/>
      <c r="BF292" s="1811"/>
      <c r="BG292" s="1811"/>
      <c r="BH292" s="1811"/>
      <c r="BI292" s="1811"/>
      <c r="BJ292" s="1811"/>
      <c r="BK292" s="1811"/>
      <c r="BL292" s="1811"/>
      <c r="BM292" s="1806"/>
      <c r="BN292" s="1811"/>
      <c r="BO292" s="1811"/>
      <c r="BP292" s="1806"/>
      <c r="BQ292" s="1811"/>
      <c r="BR292" s="1811"/>
      <c r="BS292" s="1911"/>
      <c r="BT292" s="1911"/>
      <c r="BU292" s="1911"/>
      <c r="BV292" s="1912"/>
      <c r="BW292" s="1911"/>
      <c r="BX292" s="1913"/>
      <c r="BY292" s="1914"/>
      <c r="BZ292" s="1915"/>
      <c r="CA292" s="1915"/>
      <c r="CB292" s="1915"/>
      <c r="CC292" s="1911"/>
      <c r="CF292" s="1807"/>
      <c r="CG292" s="1821"/>
      <c r="CH292" s="1822"/>
      <c r="CI292" s="1822"/>
      <c r="CJ292" s="1822"/>
      <c r="CK292" s="1822"/>
      <c r="CL292" s="1822"/>
      <c r="CM292" s="1822"/>
      <c r="CN292" s="1822"/>
      <c r="CO292" s="1822"/>
      <c r="CP292" s="1822"/>
      <c r="CQ292" s="1822"/>
      <c r="CR292" s="1822"/>
      <c r="CS292" s="1822"/>
      <c r="CT292" s="1822"/>
      <c r="CU292" s="1822"/>
      <c r="CV292" s="1822"/>
      <c r="CW292" s="1822"/>
    </row>
    <row r="293" spans="1:101" s="1819" customFormat="1">
      <c r="A293" s="1804"/>
      <c r="B293" s="2708"/>
      <c r="C293" s="2728"/>
      <c r="D293" s="1805"/>
      <c r="E293" s="1806"/>
      <c r="F293" s="1806"/>
      <c r="G293" s="1807"/>
      <c r="H293" s="1808"/>
      <c r="I293" s="1808"/>
      <c r="J293" s="1808"/>
      <c r="K293" s="1808"/>
      <c r="L293" s="1809"/>
      <c r="M293" s="1809"/>
      <c r="N293" s="1810"/>
      <c r="O293" s="1810"/>
      <c r="P293" s="1809"/>
      <c r="Q293" s="1809"/>
      <c r="R293" s="1808"/>
      <c r="S293" s="1810"/>
      <c r="T293" s="1808"/>
      <c r="U293" s="1811"/>
      <c r="V293" s="1806"/>
      <c r="W293" s="1806"/>
      <c r="X293" s="1808"/>
      <c r="Y293" s="2741" t="s">
        <v>5417</v>
      </c>
      <c r="Z293" s="1808"/>
      <c r="AA293" s="1808"/>
      <c r="AB293" s="1808"/>
      <c r="AC293" s="1808"/>
      <c r="AD293" s="1808"/>
      <c r="AE293" s="1808"/>
      <c r="AF293" s="1808"/>
      <c r="AG293" s="1808"/>
      <c r="AH293" s="1812"/>
      <c r="AI293" s="1812"/>
      <c r="AJ293" s="1808"/>
      <c r="AK293" s="1806"/>
      <c r="AL293" s="1806"/>
      <c r="AM293" s="1813"/>
      <c r="AN293" s="1811"/>
      <c r="AO293" s="1811"/>
      <c r="AP293" s="1811"/>
      <c r="AQ293" s="1811"/>
      <c r="AR293" s="1811"/>
      <c r="AS293" s="1811"/>
      <c r="AT293" s="1811"/>
      <c r="AU293" s="1811"/>
      <c r="AV293" s="1811"/>
      <c r="AW293" s="1811"/>
      <c r="AX293" s="1811"/>
      <c r="AY293" s="1811"/>
      <c r="AZ293" s="1811"/>
      <c r="BA293" s="1807"/>
      <c r="BB293" s="1811"/>
      <c r="BC293" s="1807"/>
      <c r="BD293" s="1811"/>
      <c r="BE293" s="1811"/>
      <c r="BF293" s="1811"/>
      <c r="BG293" s="1811"/>
      <c r="BH293" s="1811"/>
      <c r="BI293" s="1811"/>
      <c r="BJ293" s="1811"/>
      <c r="BK293" s="1811"/>
      <c r="BL293" s="1811"/>
      <c r="BM293" s="1806"/>
      <c r="BN293" s="1811"/>
      <c r="BO293" s="1811"/>
      <c r="BP293" s="1806"/>
      <c r="BQ293" s="1811"/>
      <c r="BR293" s="1811"/>
      <c r="BS293" s="1911"/>
      <c r="BT293" s="1911"/>
      <c r="BU293" s="1911"/>
      <c r="BV293" s="1912"/>
      <c r="BW293" s="1911"/>
      <c r="BX293" s="1913"/>
      <c r="BY293" s="1914"/>
      <c r="BZ293" s="1915"/>
      <c r="CA293" s="1915"/>
      <c r="CB293" s="1915"/>
      <c r="CC293" s="1911"/>
      <c r="CF293" s="1807"/>
      <c r="CG293" s="1821"/>
      <c r="CH293" s="1822"/>
      <c r="CI293" s="1822"/>
      <c r="CJ293" s="1822"/>
      <c r="CK293" s="1822"/>
      <c r="CL293" s="1822"/>
      <c r="CM293" s="1822"/>
      <c r="CN293" s="1822"/>
      <c r="CO293" s="1822"/>
      <c r="CP293" s="1822"/>
      <c r="CQ293" s="1822"/>
      <c r="CR293" s="1822"/>
      <c r="CS293" s="1822"/>
      <c r="CT293" s="1822"/>
      <c r="CU293" s="1822"/>
      <c r="CV293" s="1822"/>
      <c r="CW293" s="1822"/>
    </row>
    <row r="294" spans="1:101" s="1819" customFormat="1">
      <c r="A294" s="1804"/>
      <c r="B294" s="2708"/>
      <c r="C294" s="2728"/>
      <c r="D294" s="1805"/>
      <c r="E294" s="1806"/>
      <c r="F294" s="1806"/>
      <c r="G294" s="1807"/>
      <c r="H294" s="1808"/>
      <c r="I294" s="1808"/>
      <c r="J294" s="1808"/>
      <c r="K294" s="1808"/>
      <c r="L294" s="1809"/>
      <c r="M294" s="1809"/>
      <c r="N294" s="1810"/>
      <c r="O294" s="1810"/>
      <c r="P294" s="1809"/>
      <c r="Q294" s="1809"/>
      <c r="R294" s="1808"/>
      <c r="S294" s="1810"/>
      <c r="T294" s="1808"/>
      <c r="U294" s="1811"/>
      <c r="V294" s="1806"/>
      <c r="W294" s="1806"/>
      <c r="X294" s="1808"/>
      <c r="Y294" s="2741" t="s">
        <v>5417</v>
      </c>
      <c r="Z294" s="1808"/>
      <c r="AA294" s="1808"/>
      <c r="AB294" s="1808"/>
      <c r="AC294" s="1808"/>
      <c r="AD294" s="1808"/>
      <c r="AE294" s="1808"/>
      <c r="AF294" s="1808"/>
      <c r="AG294" s="1808"/>
      <c r="AH294" s="1812"/>
      <c r="AI294" s="1812"/>
      <c r="AJ294" s="1808"/>
      <c r="AK294" s="1806"/>
      <c r="AL294" s="1806"/>
      <c r="AM294" s="1813"/>
      <c r="AN294" s="1811"/>
      <c r="AO294" s="1811"/>
      <c r="AP294" s="1811"/>
      <c r="AQ294" s="1811"/>
      <c r="AR294" s="1811"/>
      <c r="AS294" s="1811"/>
      <c r="AT294" s="1811"/>
      <c r="AU294" s="1811"/>
      <c r="AV294" s="1811"/>
      <c r="AW294" s="1811"/>
      <c r="AX294" s="1811"/>
      <c r="AY294" s="1811"/>
      <c r="AZ294" s="1811"/>
      <c r="BA294" s="1807"/>
      <c r="BB294" s="1811"/>
      <c r="BC294" s="1807"/>
      <c r="BD294" s="1811"/>
      <c r="BE294" s="1811"/>
      <c r="BF294" s="1811"/>
      <c r="BG294" s="1811"/>
      <c r="BH294" s="1811"/>
      <c r="BI294" s="1811"/>
      <c r="BJ294" s="1811"/>
      <c r="BK294" s="1811"/>
      <c r="BL294" s="1811"/>
      <c r="BM294" s="1806"/>
      <c r="BN294" s="1811"/>
      <c r="BO294" s="1811"/>
      <c r="BP294" s="1806"/>
      <c r="BQ294" s="1811"/>
      <c r="BR294" s="1811"/>
      <c r="BS294" s="1911"/>
      <c r="BT294" s="1911"/>
      <c r="BU294" s="1911"/>
      <c r="BV294" s="1912"/>
      <c r="BW294" s="1911"/>
      <c r="BX294" s="1913"/>
      <c r="BY294" s="1914"/>
      <c r="BZ294" s="1915"/>
      <c r="CA294" s="1915"/>
      <c r="CB294" s="1915"/>
      <c r="CC294" s="1911"/>
      <c r="CF294" s="1807"/>
      <c r="CG294" s="1821"/>
      <c r="CH294" s="1822"/>
      <c r="CI294" s="1822"/>
      <c r="CJ294" s="1822"/>
      <c r="CK294" s="1822"/>
      <c r="CL294" s="1822"/>
      <c r="CM294" s="1822"/>
      <c r="CN294" s="1822"/>
      <c r="CO294" s="1822"/>
      <c r="CP294" s="1822"/>
      <c r="CQ294" s="1822"/>
      <c r="CR294" s="1822"/>
      <c r="CS294" s="1822"/>
      <c r="CT294" s="1822"/>
      <c r="CU294" s="1822"/>
      <c r="CV294" s="1822"/>
      <c r="CW294" s="1822"/>
    </row>
    <row r="295" spans="1:101" s="1819" customFormat="1">
      <c r="A295" s="1804"/>
      <c r="B295" s="2708"/>
      <c r="C295" s="2728"/>
      <c r="D295" s="1805"/>
      <c r="E295" s="1806"/>
      <c r="F295" s="1806"/>
      <c r="G295" s="1807"/>
      <c r="H295" s="1808"/>
      <c r="I295" s="1808"/>
      <c r="J295" s="1808"/>
      <c r="K295" s="1808"/>
      <c r="L295" s="1809"/>
      <c r="M295" s="1809"/>
      <c r="N295" s="1810"/>
      <c r="O295" s="1810"/>
      <c r="P295" s="1809"/>
      <c r="Q295" s="1809"/>
      <c r="R295" s="1808"/>
      <c r="S295" s="1810"/>
      <c r="T295" s="1808"/>
      <c r="U295" s="1811"/>
      <c r="V295" s="1806"/>
      <c r="W295" s="1806"/>
      <c r="X295" s="1808"/>
      <c r="Y295" s="2741" t="s">
        <v>5417</v>
      </c>
      <c r="Z295" s="1808"/>
      <c r="AA295" s="1808"/>
      <c r="AB295" s="1808"/>
      <c r="AC295" s="1808"/>
      <c r="AD295" s="1808"/>
      <c r="AE295" s="1808"/>
      <c r="AF295" s="1808"/>
      <c r="AG295" s="1808"/>
      <c r="AH295" s="1812"/>
      <c r="AI295" s="1812"/>
      <c r="AJ295" s="1808"/>
      <c r="AK295" s="1806"/>
      <c r="AL295" s="1806"/>
      <c r="AM295" s="1813"/>
      <c r="AN295" s="1811"/>
      <c r="AO295" s="1811"/>
      <c r="AP295" s="1811"/>
      <c r="AQ295" s="1811"/>
      <c r="AR295" s="1811"/>
      <c r="AS295" s="1811"/>
      <c r="AT295" s="1811"/>
      <c r="AU295" s="1811"/>
      <c r="AV295" s="1811"/>
      <c r="AW295" s="1811"/>
      <c r="AX295" s="1811"/>
      <c r="AY295" s="1811"/>
      <c r="AZ295" s="1811"/>
      <c r="BA295" s="1807"/>
      <c r="BB295" s="1811"/>
      <c r="BC295" s="1807"/>
      <c r="BD295" s="1811"/>
      <c r="BE295" s="1811"/>
      <c r="BF295" s="1811"/>
      <c r="BG295" s="1811"/>
      <c r="BH295" s="1811"/>
      <c r="BI295" s="1811"/>
      <c r="BJ295" s="1811"/>
      <c r="BK295" s="1811"/>
      <c r="BL295" s="1811"/>
      <c r="BM295" s="1806"/>
      <c r="BN295" s="1811"/>
      <c r="BO295" s="1811"/>
      <c r="BP295" s="1806"/>
      <c r="BQ295" s="1811"/>
      <c r="BR295" s="1811"/>
      <c r="BS295" s="1911"/>
      <c r="BT295" s="1911"/>
      <c r="BU295" s="1911"/>
      <c r="BV295" s="1912"/>
      <c r="BW295" s="1911"/>
      <c r="BX295" s="1913"/>
      <c r="BY295" s="1914"/>
      <c r="BZ295" s="1915"/>
      <c r="CA295" s="1915"/>
      <c r="CB295" s="1915"/>
      <c r="CC295" s="1911"/>
      <c r="CF295" s="1807"/>
      <c r="CG295" s="1821"/>
      <c r="CH295" s="1822"/>
      <c r="CI295" s="1822"/>
      <c r="CJ295" s="1822"/>
      <c r="CK295" s="1822"/>
      <c r="CL295" s="1822"/>
      <c r="CM295" s="1822"/>
      <c r="CN295" s="1822"/>
      <c r="CO295" s="1822"/>
      <c r="CP295" s="1822"/>
      <c r="CQ295" s="1822"/>
      <c r="CR295" s="1822"/>
      <c r="CS295" s="1822"/>
      <c r="CT295" s="1822"/>
      <c r="CU295" s="1822"/>
      <c r="CV295" s="1822"/>
      <c r="CW295" s="1822"/>
    </row>
    <row r="296" spans="1:101" s="1819" customFormat="1">
      <c r="A296" s="1804"/>
      <c r="B296" s="2708"/>
      <c r="C296" s="2728"/>
      <c r="D296" s="1805"/>
      <c r="E296" s="1806"/>
      <c r="F296" s="1806"/>
      <c r="G296" s="1807"/>
      <c r="H296" s="1808"/>
      <c r="I296" s="1808"/>
      <c r="J296" s="1808"/>
      <c r="K296" s="1808"/>
      <c r="L296" s="1809"/>
      <c r="M296" s="1809"/>
      <c r="N296" s="1810"/>
      <c r="O296" s="1810"/>
      <c r="P296" s="1809"/>
      <c r="Q296" s="1809"/>
      <c r="R296" s="1808"/>
      <c r="S296" s="1810"/>
      <c r="T296" s="1808"/>
      <c r="U296" s="1811"/>
      <c r="V296" s="1806"/>
      <c r="W296" s="1806"/>
      <c r="X296" s="1808"/>
      <c r="Y296" s="2741" t="s">
        <v>5417</v>
      </c>
      <c r="Z296" s="1808"/>
      <c r="AA296" s="1808"/>
      <c r="AB296" s="1808"/>
      <c r="AC296" s="1808"/>
      <c r="AD296" s="1808"/>
      <c r="AE296" s="1808"/>
      <c r="AF296" s="1808"/>
      <c r="AG296" s="1808"/>
      <c r="AH296" s="1812"/>
      <c r="AI296" s="1812"/>
      <c r="AJ296" s="1808"/>
      <c r="AK296" s="1806"/>
      <c r="AL296" s="1806"/>
      <c r="AM296" s="1813"/>
      <c r="AN296" s="1811"/>
      <c r="AO296" s="1811"/>
      <c r="AP296" s="1811"/>
      <c r="AQ296" s="1811"/>
      <c r="AR296" s="1811"/>
      <c r="AS296" s="1811"/>
      <c r="AT296" s="1811"/>
      <c r="AU296" s="1811"/>
      <c r="AV296" s="1811"/>
      <c r="AW296" s="1811"/>
      <c r="AX296" s="1811"/>
      <c r="AY296" s="1811"/>
      <c r="AZ296" s="1811"/>
      <c r="BA296" s="1807"/>
      <c r="BB296" s="1811"/>
      <c r="BC296" s="1807"/>
      <c r="BD296" s="1811"/>
      <c r="BE296" s="1811"/>
      <c r="BF296" s="1811"/>
      <c r="BG296" s="1811"/>
      <c r="BH296" s="1811"/>
      <c r="BI296" s="1811"/>
      <c r="BJ296" s="1811"/>
      <c r="BK296" s="1811"/>
      <c r="BL296" s="1811"/>
      <c r="BM296" s="1806"/>
      <c r="BN296" s="1811"/>
      <c r="BO296" s="1811"/>
      <c r="BP296" s="1806"/>
      <c r="BQ296" s="1811"/>
      <c r="BR296" s="1811"/>
      <c r="BS296" s="1911"/>
      <c r="BT296" s="1911"/>
      <c r="BU296" s="1911"/>
      <c r="BV296" s="1912"/>
      <c r="BW296" s="1911"/>
      <c r="BX296" s="1913"/>
      <c r="BY296" s="1914"/>
      <c r="BZ296" s="1915"/>
      <c r="CA296" s="1915"/>
      <c r="CB296" s="1915"/>
      <c r="CC296" s="1911"/>
      <c r="CF296" s="1807"/>
      <c r="CG296" s="1821"/>
      <c r="CH296" s="1822"/>
      <c r="CI296" s="1822"/>
      <c r="CJ296" s="1822"/>
      <c r="CK296" s="1822"/>
      <c r="CL296" s="1822"/>
      <c r="CM296" s="1822"/>
      <c r="CN296" s="1822"/>
      <c r="CO296" s="1822"/>
      <c r="CP296" s="1822"/>
      <c r="CQ296" s="1822"/>
      <c r="CR296" s="1822"/>
      <c r="CS296" s="1822"/>
      <c r="CT296" s="1822"/>
      <c r="CU296" s="1822"/>
      <c r="CV296" s="1822"/>
      <c r="CW296" s="1822"/>
    </row>
    <row r="297" spans="1:101" s="1819" customFormat="1">
      <c r="A297" s="1804"/>
      <c r="B297" s="2708"/>
      <c r="C297" s="2728"/>
      <c r="D297" s="1805"/>
      <c r="E297" s="1806"/>
      <c r="F297" s="1806"/>
      <c r="G297" s="1807"/>
      <c r="H297" s="1808"/>
      <c r="I297" s="1808"/>
      <c r="J297" s="1808"/>
      <c r="K297" s="1808"/>
      <c r="L297" s="1809"/>
      <c r="M297" s="1809"/>
      <c r="N297" s="1810"/>
      <c r="O297" s="1810"/>
      <c r="P297" s="1809"/>
      <c r="Q297" s="1809"/>
      <c r="R297" s="1808"/>
      <c r="S297" s="1810"/>
      <c r="T297" s="1808"/>
      <c r="U297" s="1811"/>
      <c r="V297" s="1806"/>
      <c r="W297" s="1806"/>
      <c r="X297" s="1808"/>
      <c r="Y297" s="2741" t="s">
        <v>5417</v>
      </c>
      <c r="Z297" s="1808"/>
      <c r="AA297" s="1808"/>
      <c r="AB297" s="1808"/>
      <c r="AC297" s="1808"/>
      <c r="AD297" s="1808"/>
      <c r="AE297" s="1808"/>
      <c r="AF297" s="1808"/>
      <c r="AG297" s="1808"/>
      <c r="AH297" s="1812"/>
      <c r="AI297" s="1812"/>
      <c r="AJ297" s="1808"/>
      <c r="AK297" s="1806"/>
      <c r="AL297" s="1806"/>
      <c r="AM297" s="1813"/>
      <c r="AN297" s="1811"/>
      <c r="AO297" s="1811"/>
      <c r="AP297" s="1811"/>
      <c r="AQ297" s="1811"/>
      <c r="AR297" s="1811"/>
      <c r="AS297" s="1811"/>
      <c r="AT297" s="1811"/>
      <c r="AU297" s="1811"/>
      <c r="AV297" s="1811"/>
      <c r="AW297" s="1811"/>
      <c r="AX297" s="1811"/>
      <c r="AY297" s="1811"/>
      <c r="AZ297" s="1811"/>
      <c r="BA297" s="1807"/>
      <c r="BB297" s="1811"/>
      <c r="BC297" s="1807"/>
      <c r="BD297" s="1811"/>
      <c r="BE297" s="1811"/>
      <c r="BF297" s="1811"/>
      <c r="BG297" s="1811"/>
      <c r="BH297" s="1811"/>
      <c r="BI297" s="1811"/>
      <c r="BJ297" s="1811"/>
      <c r="BK297" s="1811"/>
      <c r="BL297" s="1811"/>
      <c r="BM297" s="1806"/>
      <c r="BN297" s="1811"/>
      <c r="BO297" s="1811"/>
      <c r="BP297" s="1806"/>
      <c r="BQ297" s="1811"/>
      <c r="BR297" s="1811"/>
      <c r="BS297" s="1911"/>
      <c r="BT297" s="1911"/>
      <c r="BU297" s="1911"/>
      <c r="BV297" s="1912"/>
      <c r="BW297" s="1911"/>
      <c r="BX297" s="1913"/>
      <c r="BY297" s="1914"/>
      <c r="BZ297" s="1915"/>
      <c r="CA297" s="1915"/>
      <c r="CB297" s="1915"/>
      <c r="CC297" s="1911"/>
      <c r="CF297" s="1807"/>
      <c r="CG297" s="1821"/>
      <c r="CH297" s="1822"/>
      <c r="CI297" s="1822"/>
      <c r="CJ297" s="1822"/>
      <c r="CK297" s="1822"/>
      <c r="CL297" s="1822"/>
      <c r="CM297" s="1822"/>
      <c r="CN297" s="1822"/>
      <c r="CO297" s="1822"/>
      <c r="CP297" s="1822"/>
      <c r="CQ297" s="1822"/>
      <c r="CR297" s="1822"/>
      <c r="CS297" s="1822"/>
      <c r="CT297" s="1822"/>
      <c r="CU297" s="1822"/>
      <c r="CV297" s="1822"/>
      <c r="CW297" s="1822"/>
    </row>
    <row r="298" spans="1:101" s="1819" customFormat="1">
      <c r="A298" s="1804"/>
      <c r="B298" s="2708"/>
      <c r="C298" s="2728"/>
      <c r="D298" s="1805"/>
      <c r="E298" s="1806"/>
      <c r="F298" s="1806"/>
      <c r="G298" s="1807"/>
      <c r="H298" s="1808"/>
      <c r="I298" s="1808"/>
      <c r="J298" s="1808"/>
      <c r="K298" s="1808"/>
      <c r="L298" s="1809"/>
      <c r="M298" s="1809"/>
      <c r="N298" s="1810"/>
      <c r="O298" s="1810"/>
      <c r="P298" s="1809"/>
      <c r="Q298" s="1809"/>
      <c r="R298" s="1808"/>
      <c r="S298" s="1810"/>
      <c r="T298" s="1808"/>
      <c r="U298" s="1811"/>
      <c r="V298" s="1806"/>
      <c r="W298" s="1806"/>
      <c r="X298" s="1808"/>
      <c r="Y298" s="2741" t="s">
        <v>5417</v>
      </c>
      <c r="Z298" s="1808"/>
      <c r="AA298" s="1808"/>
      <c r="AB298" s="1808"/>
      <c r="AC298" s="1808"/>
      <c r="AD298" s="1808"/>
      <c r="AE298" s="1808"/>
      <c r="AF298" s="1808"/>
      <c r="AG298" s="1808"/>
      <c r="AH298" s="1812"/>
      <c r="AI298" s="1812"/>
      <c r="AJ298" s="1808"/>
      <c r="AK298" s="1806"/>
      <c r="AL298" s="1806"/>
      <c r="AM298" s="1813"/>
      <c r="AN298" s="1811"/>
      <c r="AO298" s="1811"/>
      <c r="AP298" s="1811"/>
      <c r="AQ298" s="1811"/>
      <c r="AR298" s="1811"/>
      <c r="AS298" s="1811"/>
      <c r="AT298" s="1811"/>
      <c r="AU298" s="1811"/>
      <c r="AV298" s="1811"/>
      <c r="AW298" s="1811"/>
      <c r="AX298" s="1811"/>
      <c r="AY298" s="1811"/>
      <c r="AZ298" s="1811"/>
      <c r="BA298" s="1807"/>
      <c r="BB298" s="1811"/>
      <c r="BC298" s="1807"/>
      <c r="BD298" s="1811"/>
      <c r="BE298" s="1811"/>
      <c r="BF298" s="1811"/>
      <c r="BG298" s="1811"/>
      <c r="BH298" s="1811"/>
      <c r="BI298" s="1811"/>
      <c r="BJ298" s="1811"/>
      <c r="BK298" s="1811"/>
      <c r="BL298" s="1811"/>
      <c r="BM298" s="1806"/>
      <c r="BN298" s="1811"/>
      <c r="BO298" s="1811"/>
      <c r="BP298" s="1806"/>
      <c r="BQ298" s="1811"/>
      <c r="BR298" s="1811"/>
      <c r="BS298" s="1911"/>
      <c r="BT298" s="1911"/>
      <c r="BU298" s="1911"/>
      <c r="BV298" s="1912"/>
      <c r="BW298" s="1911"/>
      <c r="BX298" s="1913"/>
      <c r="BY298" s="1914"/>
      <c r="BZ298" s="1915"/>
      <c r="CA298" s="1915"/>
      <c r="CB298" s="1915"/>
      <c r="CC298" s="1911"/>
      <c r="CF298" s="1807"/>
      <c r="CG298" s="1821"/>
      <c r="CH298" s="1822"/>
      <c r="CI298" s="1822"/>
      <c r="CJ298" s="1822"/>
      <c r="CK298" s="1822"/>
      <c r="CL298" s="1822"/>
      <c r="CM298" s="1822"/>
      <c r="CN298" s="1822"/>
      <c r="CO298" s="1822"/>
      <c r="CP298" s="1822"/>
      <c r="CQ298" s="1822"/>
      <c r="CR298" s="1822"/>
      <c r="CS298" s="1822"/>
      <c r="CT298" s="1822"/>
      <c r="CU298" s="1822"/>
      <c r="CV298" s="1822"/>
      <c r="CW298" s="1822"/>
    </row>
    <row r="299" spans="1:101" s="1819" customFormat="1">
      <c r="A299" s="1804"/>
      <c r="B299" s="2708"/>
      <c r="C299" s="2728"/>
      <c r="D299" s="1805"/>
      <c r="E299" s="1806"/>
      <c r="F299" s="1806"/>
      <c r="G299" s="1807"/>
      <c r="H299" s="1808"/>
      <c r="I299" s="1808"/>
      <c r="J299" s="1808"/>
      <c r="K299" s="1808"/>
      <c r="L299" s="1809"/>
      <c r="M299" s="1809"/>
      <c r="N299" s="1810"/>
      <c r="O299" s="1810"/>
      <c r="P299" s="1809"/>
      <c r="Q299" s="1809"/>
      <c r="R299" s="1808"/>
      <c r="S299" s="1810"/>
      <c r="T299" s="1808"/>
      <c r="U299" s="1811"/>
      <c r="V299" s="1806"/>
      <c r="W299" s="1806"/>
      <c r="X299" s="1808"/>
      <c r="Y299" s="2741" t="s">
        <v>5417</v>
      </c>
      <c r="Z299" s="1808"/>
      <c r="AA299" s="1808"/>
      <c r="AB299" s="1808"/>
      <c r="AC299" s="1808"/>
      <c r="AD299" s="1808"/>
      <c r="AE299" s="1808"/>
      <c r="AF299" s="1808"/>
      <c r="AG299" s="1808"/>
      <c r="AH299" s="1812"/>
      <c r="AI299" s="1812"/>
      <c r="AJ299" s="1808"/>
      <c r="AK299" s="1806"/>
      <c r="AL299" s="1806"/>
      <c r="AM299" s="1813"/>
      <c r="AN299" s="1811"/>
      <c r="AO299" s="1811"/>
      <c r="AP299" s="1811"/>
      <c r="AQ299" s="1811"/>
      <c r="AR299" s="1811"/>
      <c r="AS299" s="1811"/>
      <c r="AT299" s="1811"/>
      <c r="AU299" s="1811"/>
      <c r="AV299" s="1811"/>
      <c r="AW299" s="1811"/>
      <c r="AX299" s="1811"/>
      <c r="AY299" s="1811"/>
      <c r="AZ299" s="1811"/>
      <c r="BA299" s="1807"/>
      <c r="BB299" s="1811"/>
      <c r="BC299" s="1807"/>
      <c r="BD299" s="1811"/>
      <c r="BE299" s="1811"/>
      <c r="BF299" s="1811"/>
      <c r="BG299" s="1811"/>
      <c r="BH299" s="1811"/>
      <c r="BI299" s="1811"/>
      <c r="BJ299" s="1811"/>
      <c r="BK299" s="1811"/>
      <c r="BL299" s="1811"/>
      <c r="BM299" s="1806"/>
      <c r="BN299" s="1811"/>
      <c r="BO299" s="1811"/>
      <c r="BP299" s="1806"/>
      <c r="BQ299" s="1811"/>
      <c r="BR299" s="1811"/>
      <c r="BS299" s="1911"/>
      <c r="BT299" s="1911"/>
      <c r="BU299" s="1911"/>
      <c r="BV299" s="1912"/>
      <c r="BW299" s="1911"/>
      <c r="BX299" s="1913"/>
      <c r="BY299" s="1914"/>
      <c r="BZ299" s="1915"/>
      <c r="CA299" s="1915"/>
      <c r="CB299" s="1915"/>
      <c r="CC299" s="1911"/>
      <c r="CF299" s="1807"/>
      <c r="CG299" s="1821"/>
      <c r="CH299" s="1822"/>
      <c r="CI299" s="1822"/>
      <c r="CJ299" s="1822"/>
      <c r="CK299" s="1822"/>
      <c r="CL299" s="1822"/>
      <c r="CM299" s="1822"/>
      <c r="CN299" s="1822"/>
      <c r="CO299" s="1822"/>
      <c r="CP299" s="1822"/>
      <c r="CQ299" s="1822"/>
      <c r="CR299" s="1822"/>
      <c r="CS299" s="1822"/>
      <c r="CT299" s="1822"/>
      <c r="CU299" s="1822"/>
      <c r="CV299" s="1822"/>
      <c r="CW299" s="1822"/>
    </row>
    <row r="300" spans="1:101" s="1819" customFormat="1">
      <c r="A300" s="1804"/>
      <c r="B300" s="2708"/>
      <c r="C300" s="2728"/>
      <c r="D300" s="1805"/>
      <c r="E300" s="1806"/>
      <c r="F300" s="1806"/>
      <c r="G300" s="1807"/>
      <c r="H300" s="1808"/>
      <c r="I300" s="1808"/>
      <c r="J300" s="1808"/>
      <c r="K300" s="1808"/>
      <c r="L300" s="1809"/>
      <c r="M300" s="1809"/>
      <c r="N300" s="1810"/>
      <c r="O300" s="1810"/>
      <c r="P300" s="1809"/>
      <c r="Q300" s="1809"/>
      <c r="R300" s="1808"/>
      <c r="S300" s="1810"/>
      <c r="T300" s="1808"/>
      <c r="U300" s="1811"/>
      <c r="V300" s="1806"/>
      <c r="W300" s="1806"/>
      <c r="X300" s="1808"/>
      <c r="Y300" s="2741" t="s">
        <v>5417</v>
      </c>
      <c r="Z300" s="1808"/>
      <c r="AA300" s="1808"/>
      <c r="AB300" s="1808"/>
      <c r="AC300" s="1808"/>
      <c r="AD300" s="1808"/>
      <c r="AE300" s="1808"/>
      <c r="AF300" s="1808"/>
      <c r="AG300" s="1808"/>
      <c r="AH300" s="1812"/>
      <c r="AI300" s="1812"/>
      <c r="AJ300" s="1808"/>
      <c r="AK300" s="1806"/>
      <c r="AL300" s="1806"/>
      <c r="AM300" s="1813"/>
      <c r="AN300" s="1811"/>
      <c r="AO300" s="1811"/>
      <c r="AP300" s="1811"/>
      <c r="AQ300" s="1811"/>
      <c r="AR300" s="1811"/>
      <c r="AS300" s="1811"/>
      <c r="AT300" s="1811"/>
      <c r="AU300" s="1811"/>
      <c r="AV300" s="1811"/>
      <c r="AW300" s="1811"/>
      <c r="AX300" s="1811"/>
      <c r="AY300" s="1811"/>
      <c r="AZ300" s="1811"/>
      <c r="BA300" s="1807"/>
      <c r="BB300" s="1811"/>
      <c r="BC300" s="1807"/>
      <c r="BD300" s="1811"/>
      <c r="BE300" s="1811"/>
      <c r="BF300" s="1811"/>
      <c r="BG300" s="1811"/>
      <c r="BH300" s="1811"/>
      <c r="BI300" s="1811"/>
      <c r="BJ300" s="1811"/>
      <c r="BK300" s="1811"/>
      <c r="BL300" s="1811"/>
      <c r="BM300" s="1806"/>
      <c r="BN300" s="1811"/>
      <c r="BO300" s="1811"/>
      <c r="BP300" s="1806"/>
      <c r="BQ300" s="1811"/>
      <c r="BR300" s="1811"/>
      <c r="BS300" s="1911"/>
      <c r="BT300" s="1911"/>
      <c r="BU300" s="1911"/>
      <c r="BV300" s="1912"/>
      <c r="BW300" s="1911"/>
      <c r="BX300" s="1913"/>
      <c r="BY300" s="1914"/>
      <c r="BZ300" s="1915"/>
      <c r="CA300" s="1915"/>
      <c r="CB300" s="1915"/>
      <c r="CC300" s="1911"/>
      <c r="CF300" s="1807"/>
      <c r="CG300" s="1821"/>
      <c r="CH300" s="1822"/>
      <c r="CI300" s="1822"/>
      <c r="CJ300" s="1822"/>
      <c r="CK300" s="1822"/>
      <c r="CL300" s="1822"/>
      <c r="CM300" s="1822"/>
      <c r="CN300" s="1822"/>
      <c r="CO300" s="1822"/>
      <c r="CP300" s="1822"/>
      <c r="CQ300" s="1822"/>
      <c r="CR300" s="1822"/>
      <c r="CS300" s="1822"/>
      <c r="CT300" s="1822"/>
      <c r="CU300" s="1822"/>
      <c r="CV300" s="1822"/>
      <c r="CW300" s="1822"/>
    </row>
    <row r="301" spans="1:101" s="1819" customFormat="1">
      <c r="A301" s="1804"/>
      <c r="B301" s="2708"/>
      <c r="C301" s="2728"/>
      <c r="D301" s="1805"/>
      <c r="E301" s="1806"/>
      <c r="F301" s="1806"/>
      <c r="G301" s="1807"/>
      <c r="H301" s="1808"/>
      <c r="I301" s="1808"/>
      <c r="J301" s="1808"/>
      <c r="K301" s="1808"/>
      <c r="L301" s="1809"/>
      <c r="M301" s="1809"/>
      <c r="N301" s="1810"/>
      <c r="O301" s="1810"/>
      <c r="P301" s="1809"/>
      <c r="Q301" s="1809"/>
      <c r="R301" s="1808"/>
      <c r="S301" s="1810"/>
      <c r="T301" s="1808"/>
      <c r="U301" s="1811"/>
      <c r="V301" s="1806"/>
      <c r="W301" s="1806"/>
      <c r="X301" s="1808"/>
      <c r="Y301" s="2741" t="s">
        <v>5417</v>
      </c>
      <c r="Z301" s="1808"/>
      <c r="AA301" s="1808"/>
      <c r="AB301" s="1808"/>
      <c r="AC301" s="1808"/>
      <c r="AD301" s="1808"/>
      <c r="AE301" s="1808"/>
      <c r="AF301" s="1808"/>
      <c r="AG301" s="1808"/>
      <c r="AH301" s="1812"/>
      <c r="AI301" s="1812"/>
      <c r="AJ301" s="1808"/>
      <c r="AK301" s="1806"/>
      <c r="AL301" s="1806"/>
      <c r="AM301" s="1813"/>
      <c r="AN301" s="1811"/>
      <c r="AO301" s="1811"/>
      <c r="AP301" s="1811"/>
      <c r="AQ301" s="1811"/>
      <c r="AR301" s="1811"/>
      <c r="AS301" s="1811"/>
      <c r="AT301" s="1811"/>
      <c r="AU301" s="1811"/>
      <c r="AV301" s="1811"/>
      <c r="AW301" s="1811"/>
      <c r="AX301" s="1811"/>
      <c r="AY301" s="1811"/>
      <c r="AZ301" s="1811"/>
      <c r="BA301" s="1807"/>
      <c r="BB301" s="1811"/>
      <c r="BC301" s="1807"/>
      <c r="BD301" s="1811"/>
      <c r="BE301" s="1811"/>
      <c r="BF301" s="1811"/>
      <c r="BG301" s="1811"/>
      <c r="BH301" s="1811"/>
      <c r="BI301" s="1811"/>
      <c r="BJ301" s="1811"/>
      <c r="BK301" s="1811"/>
      <c r="BL301" s="1811"/>
      <c r="BM301" s="1806"/>
      <c r="BN301" s="1811"/>
      <c r="BO301" s="1811"/>
      <c r="BP301" s="1806"/>
      <c r="BQ301" s="1811"/>
      <c r="BR301" s="1811"/>
      <c r="BS301" s="1911"/>
      <c r="BT301" s="1911"/>
      <c r="BU301" s="1911"/>
      <c r="BV301" s="1912"/>
      <c r="BW301" s="1911"/>
      <c r="BX301" s="1913"/>
      <c r="BY301" s="1914"/>
      <c r="BZ301" s="1915"/>
      <c r="CA301" s="1915"/>
      <c r="CB301" s="1915"/>
      <c r="CC301" s="1911"/>
      <c r="CF301" s="1807"/>
      <c r="CG301" s="1821"/>
      <c r="CH301" s="1822"/>
      <c r="CI301" s="1822"/>
      <c r="CJ301" s="1822"/>
      <c r="CK301" s="1822"/>
      <c r="CL301" s="1822"/>
      <c r="CM301" s="1822"/>
      <c r="CN301" s="1822"/>
      <c r="CO301" s="1822"/>
      <c r="CP301" s="1822"/>
      <c r="CQ301" s="1822"/>
      <c r="CR301" s="1822"/>
      <c r="CS301" s="1822"/>
      <c r="CT301" s="1822"/>
      <c r="CU301" s="1822"/>
      <c r="CV301" s="1822"/>
      <c r="CW301" s="1822"/>
    </row>
    <row r="302" spans="1:101" s="1819" customFormat="1">
      <c r="A302" s="1804"/>
      <c r="B302" s="2708"/>
      <c r="C302" s="2728"/>
      <c r="D302" s="1805"/>
      <c r="E302" s="1806"/>
      <c r="F302" s="1806"/>
      <c r="G302" s="1807"/>
      <c r="H302" s="1808"/>
      <c r="I302" s="1808"/>
      <c r="J302" s="1808"/>
      <c r="K302" s="1808"/>
      <c r="L302" s="1809"/>
      <c r="M302" s="1809"/>
      <c r="N302" s="1810"/>
      <c r="O302" s="1810"/>
      <c r="P302" s="1809"/>
      <c r="Q302" s="1809"/>
      <c r="R302" s="1808"/>
      <c r="S302" s="1810"/>
      <c r="T302" s="1808"/>
      <c r="U302" s="1811"/>
      <c r="V302" s="1806"/>
      <c r="W302" s="1806"/>
      <c r="X302" s="1808"/>
      <c r="Y302" s="2741" t="s">
        <v>5417</v>
      </c>
      <c r="Z302" s="1808"/>
      <c r="AA302" s="1808"/>
      <c r="AB302" s="1808"/>
      <c r="AC302" s="1808"/>
      <c r="AD302" s="1808"/>
      <c r="AE302" s="1808"/>
      <c r="AF302" s="1808"/>
      <c r="AG302" s="1808"/>
      <c r="AH302" s="1812"/>
      <c r="AI302" s="1812"/>
      <c r="AJ302" s="1808"/>
      <c r="AK302" s="1806"/>
      <c r="AL302" s="1806"/>
      <c r="AM302" s="1813"/>
      <c r="AN302" s="1811"/>
      <c r="AO302" s="1811"/>
      <c r="AP302" s="1811"/>
      <c r="AQ302" s="1811"/>
      <c r="AR302" s="1811"/>
      <c r="AS302" s="1811"/>
      <c r="AT302" s="1811"/>
      <c r="AU302" s="1811"/>
      <c r="AV302" s="1811"/>
      <c r="AW302" s="1811"/>
      <c r="AX302" s="1811"/>
      <c r="AY302" s="1811"/>
      <c r="AZ302" s="1811"/>
      <c r="BA302" s="1807"/>
      <c r="BB302" s="1811"/>
      <c r="BC302" s="1807"/>
      <c r="BD302" s="1811"/>
      <c r="BE302" s="1811"/>
      <c r="BF302" s="1811"/>
      <c r="BG302" s="1811"/>
      <c r="BH302" s="1811"/>
      <c r="BI302" s="1811"/>
      <c r="BJ302" s="1811"/>
      <c r="BK302" s="1811"/>
      <c r="BL302" s="1811"/>
      <c r="BM302" s="1806"/>
      <c r="BN302" s="1811"/>
      <c r="BO302" s="1811"/>
      <c r="BP302" s="1806"/>
      <c r="BQ302" s="1811"/>
      <c r="BR302" s="1811"/>
      <c r="BS302" s="1911"/>
      <c r="BT302" s="1911"/>
      <c r="BU302" s="1911"/>
      <c r="BV302" s="1912"/>
      <c r="BW302" s="1911"/>
      <c r="BX302" s="1913"/>
      <c r="BY302" s="1914"/>
      <c r="BZ302" s="1915"/>
      <c r="CA302" s="1915"/>
      <c r="CB302" s="1915"/>
      <c r="CC302" s="1911"/>
      <c r="CF302" s="1807"/>
      <c r="CG302" s="1821"/>
      <c r="CH302" s="1822"/>
      <c r="CI302" s="1822"/>
      <c r="CJ302" s="1822"/>
      <c r="CK302" s="1822"/>
      <c r="CL302" s="1822"/>
      <c r="CM302" s="1822"/>
      <c r="CN302" s="1822"/>
      <c r="CO302" s="1822"/>
      <c r="CP302" s="1822"/>
      <c r="CQ302" s="1822"/>
      <c r="CR302" s="1822"/>
      <c r="CS302" s="1822"/>
      <c r="CT302" s="1822"/>
      <c r="CU302" s="1822"/>
      <c r="CV302" s="1822"/>
      <c r="CW302" s="1822"/>
    </row>
    <row r="303" spans="1:101" s="1819" customFormat="1">
      <c r="A303" s="1804"/>
      <c r="B303" s="2708"/>
      <c r="C303" s="2728"/>
      <c r="D303" s="1805"/>
      <c r="E303" s="1806"/>
      <c r="F303" s="1806"/>
      <c r="G303" s="1807"/>
      <c r="H303" s="1808"/>
      <c r="I303" s="1808"/>
      <c r="J303" s="1808"/>
      <c r="K303" s="1808"/>
      <c r="L303" s="1809"/>
      <c r="M303" s="1809"/>
      <c r="N303" s="1810"/>
      <c r="O303" s="1810"/>
      <c r="P303" s="1809"/>
      <c r="Q303" s="1809"/>
      <c r="R303" s="1808"/>
      <c r="S303" s="1810"/>
      <c r="T303" s="1808"/>
      <c r="U303" s="1811"/>
      <c r="V303" s="1806"/>
      <c r="W303" s="1806"/>
      <c r="X303" s="1808"/>
      <c r="Y303" s="2741" t="s">
        <v>5417</v>
      </c>
      <c r="Z303" s="1808"/>
      <c r="AA303" s="1808"/>
      <c r="AB303" s="1808"/>
      <c r="AC303" s="1808"/>
      <c r="AD303" s="1808"/>
      <c r="AE303" s="1808"/>
      <c r="AF303" s="1808"/>
      <c r="AG303" s="1808"/>
      <c r="AH303" s="1812"/>
      <c r="AI303" s="1812"/>
      <c r="AJ303" s="1808"/>
      <c r="AK303" s="1806"/>
      <c r="AL303" s="1806"/>
      <c r="AM303" s="1813"/>
      <c r="AN303" s="1811"/>
      <c r="AO303" s="1811"/>
      <c r="AP303" s="1811"/>
      <c r="AQ303" s="1811"/>
      <c r="AR303" s="1811"/>
      <c r="AS303" s="1811"/>
      <c r="AT303" s="1811"/>
      <c r="AU303" s="1811"/>
      <c r="AV303" s="1811"/>
      <c r="AW303" s="1811"/>
      <c r="AX303" s="1811"/>
      <c r="AY303" s="1811"/>
      <c r="AZ303" s="1811"/>
      <c r="BA303" s="1807"/>
      <c r="BB303" s="1811"/>
      <c r="BC303" s="1807"/>
      <c r="BD303" s="1811"/>
      <c r="BE303" s="1811"/>
      <c r="BF303" s="1811"/>
      <c r="BG303" s="1811"/>
      <c r="BH303" s="1811"/>
      <c r="BI303" s="1811"/>
      <c r="BJ303" s="1811"/>
      <c r="BK303" s="1811"/>
      <c r="BL303" s="1811"/>
      <c r="BM303" s="1806"/>
      <c r="BN303" s="1811"/>
      <c r="BO303" s="1811"/>
      <c r="BP303" s="1806"/>
      <c r="BQ303" s="1811"/>
      <c r="BR303" s="1811"/>
      <c r="BS303" s="1911"/>
      <c r="BT303" s="1911"/>
      <c r="BU303" s="1911"/>
      <c r="BV303" s="1912"/>
      <c r="BW303" s="1911"/>
      <c r="BX303" s="1913"/>
      <c r="BY303" s="1914"/>
      <c r="BZ303" s="1915"/>
      <c r="CA303" s="1915"/>
      <c r="CB303" s="1915"/>
      <c r="CC303" s="1911"/>
      <c r="CF303" s="1807"/>
      <c r="CG303" s="1821"/>
      <c r="CH303" s="1822"/>
      <c r="CI303" s="1822"/>
      <c r="CJ303" s="1822"/>
      <c r="CK303" s="1822"/>
      <c r="CL303" s="1822"/>
      <c r="CM303" s="1822"/>
      <c r="CN303" s="1822"/>
      <c r="CO303" s="1822"/>
      <c r="CP303" s="1822"/>
      <c r="CQ303" s="1822"/>
      <c r="CR303" s="1822"/>
      <c r="CS303" s="1822"/>
      <c r="CT303" s="1822"/>
      <c r="CU303" s="1822"/>
      <c r="CV303" s="1822"/>
      <c r="CW303" s="1822"/>
    </row>
    <row r="304" spans="1:101" s="1819" customFormat="1">
      <c r="A304" s="1804"/>
      <c r="B304" s="2708"/>
      <c r="C304" s="2728"/>
      <c r="D304" s="1805"/>
      <c r="E304" s="1806"/>
      <c r="F304" s="1806"/>
      <c r="G304" s="1807"/>
      <c r="H304" s="1808"/>
      <c r="I304" s="1808"/>
      <c r="J304" s="1808"/>
      <c r="K304" s="1808"/>
      <c r="L304" s="1809"/>
      <c r="M304" s="1809"/>
      <c r="N304" s="1810"/>
      <c r="O304" s="1810"/>
      <c r="P304" s="1809"/>
      <c r="Q304" s="1809"/>
      <c r="R304" s="1808"/>
      <c r="S304" s="1810"/>
      <c r="T304" s="1808"/>
      <c r="U304" s="1811"/>
      <c r="V304" s="1806"/>
      <c r="W304" s="1806"/>
      <c r="X304" s="1808"/>
      <c r="Y304" s="2741" t="s">
        <v>5417</v>
      </c>
      <c r="Z304" s="1808"/>
      <c r="AA304" s="1808"/>
      <c r="AB304" s="1808"/>
      <c r="AC304" s="1808"/>
      <c r="AD304" s="1808"/>
      <c r="AE304" s="1808"/>
      <c r="AF304" s="1808"/>
      <c r="AG304" s="1808"/>
      <c r="AH304" s="1812"/>
      <c r="AI304" s="1812"/>
      <c r="AJ304" s="1808"/>
      <c r="AK304" s="1806"/>
      <c r="AL304" s="1806"/>
      <c r="AM304" s="1813"/>
      <c r="AN304" s="1811"/>
      <c r="AO304" s="1811"/>
      <c r="AP304" s="1811"/>
      <c r="AQ304" s="1811"/>
      <c r="AR304" s="1811"/>
      <c r="AS304" s="1811"/>
      <c r="AT304" s="1811"/>
      <c r="AU304" s="1811"/>
      <c r="AV304" s="1811"/>
      <c r="AW304" s="1811"/>
      <c r="AX304" s="1811"/>
      <c r="AY304" s="1811"/>
      <c r="AZ304" s="1811"/>
      <c r="BA304" s="1807"/>
      <c r="BB304" s="1811"/>
      <c r="BC304" s="1807"/>
      <c r="BD304" s="1811"/>
      <c r="BE304" s="1811"/>
      <c r="BF304" s="1811"/>
      <c r="BG304" s="1811"/>
      <c r="BH304" s="1811"/>
      <c r="BI304" s="1811"/>
      <c r="BJ304" s="1811"/>
      <c r="BK304" s="1811"/>
      <c r="BL304" s="1811"/>
      <c r="BM304" s="1806"/>
      <c r="BN304" s="1811"/>
      <c r="BO304" s="1811"/>
      <c r="BP304" s="1806"/>
      <c r="BQ304" s="1811"/>
      <c r="BR304" s="1811"/>
      <c r="BS304" s="1911"/>
      <c r="BT304" s="1911"/>
      <c r="BU304" s="1911"/>
      <c r="BV304" s="1912"/>
      <c r="BW304" s="1911"/>
      <c r="BX304" s="1913"/>
      <c r="BY304" s="1914"/>
      <c r="BZ304" s="1915"/>
      <c r="CA304" s="1915"/>
      <c r="CB304" s="1915"/>
      <c r="CC304" s="1911"/>
      <c r="CF304" s="1807"/>
      <c r="CG304" s="1821"/>
      <c r="CH304" s="1822"/>
      <c r="CI304" s="1822"/>
      <c r="CJ304" s="1822"/>
      <c r="CK304" s="1822"/>
      <c r="CL304" s="1822"/>
      <c r="CM304" s="1822"/>
      <c r="CN304" s="1822"/>
      <c r="CO304" s="1822"/>
      <c r="CP304" s="1822"/>
      <c r="CQ304" s="1822"/>
      <c r="CR304" s="1822"/>
      <c r="CS304" s="1822"/>
      <c r="CT304" s="1822"/>
      <c r="CU304" s="1822"/>
      <c r="CV304" s="1822"/>
      <c r="CW304" s="1822"/>
    </row>
    <row r="305" spans="1:101" s="1819" customFormat="1">
      <c r="A305" s="1804"/>
      <c r="B305" s="2708"/>
      <c r="C305" s="2728"/>
      <c r="D305" s="1805"/>
      <c r="E305" s="1806"/>
      <c r="F305" s="1806"/>
      <c r="G305" s="1807"/>
      <c r="H305" s="1808"/>
      <c r="I305" s="1808"/>
      <c r="J305" s="1808"/>
      <c r="K305" s="1808"/>
      <c r="L305" s="1809"/>
      <c r="M305" s="1809"/>
      <c r="N305" s="1810"/>
      <c r="O305" s="1810"/>
      <c r="P305" s="1809"/>
      <c r="Q305" s="1809"/>
      <c r="R305" s="1808"/>
      <c r="S305" s="1810"/>
      <c r="T305" s="1808"/>
      <c r="U305" s="1811"/>
      <c r="V305" s="1806"/>
      <c r="W305" s="1806"/>
      <c r="X305" s="1808"/>
      <c r="Y305" s="2741" t="s">
        <v>5417</v>
      </c>
      <c r="Z305" s="1808"/>
      <c r="AA305" s="1808"/>
      <c r="AB305" s="1808"/>
      <c r="AC305" s="1808"/>
      <c r="AD305" s="1808"/>
      <c r="AE305" s="1808"/>
      <c r="AF305" s="1808"/>
      <c r="AG305" s="1808"/>
      <c r="AH305" s="1812"/>
      <c r="AI305" s="1812"/>
      <c r="AJ305" s="1808"/>
      <c r="AK305" s="1806"/>
      <c r="AL305" s="1806"/>
      <c r="AM305" s="1813"/>
      <c r="AN305" s="1811"/>
      <c r="AO305" s="1811"/>
      <c r="AP305" s="1811"/>
      <c r="AQ305" s="1811"/>
      <c r="AR305" s="1811"/>
      <c r="AS305" s="1811"/>
      <c r="AT305" s="1811"/>
      <c r="AU305" s="1811"/>
      <c r="AV305" s="1811"/>
      <c r="AW305" s="1811"/>
      <c r="AX305" s="1811"/>
      <c r="AY305" s="1811"/>
      <c r="AZ305" s="1811"/>
      <c r="BA305" s="1807"/>
      <c r="BB305" s="1811"/>
      <c r="BC305" s="1807"/>
      <c r="BD305" s="1811"/>
      <c r="BE305" s="1811"/>
      <c r="BF305" s="1811"/>
      <c r="BG305" s="1811"/>
      <c r="BH305" s="1811"/>
      <c r="BI305" s="1811"/>
      <c r="BJ305" s="1811"/>
      <c r="BK305" s="1811"/>
      <c r="BL305" s="1811"/>
      <c r="BM305" s="1806"/>
      <c r="BN305" s="1811"/>
      <c r="BO305" s="1811"/>
      <c r="BP305" s="1806"/>
      <c r="BQ305" s="1811"/>
      <c r="BR305" s="1811"/>
      <c r="BS305" s="1911"/>
      <c r="BT305" s="1911"/>
      <c r="BU305" s="1911"/>
      <c r="BV305" s="1912"/>
      <c r="BW305" s="1911"/>
      <c r="BX305" s="1913"/>
      <c r="BY305" s="1914"/>
      <c r="BZ305" s="1915"/>
      <c r="CA305" s="1915"/>
      <c r="CB305" s="1915"/>
      <c r="CC305" s="1911"/>
      <c r="CF305" s="1807"/>
      <c r="CG305" s="1821"/>
      <c r="CH305" s="1822"/>
      <c r="CI305" s="1822"/>
      <c r="CJ305" s="1822"/>
      <c r="CK305" s="1822"/>
      <c r="CL305" s="1822"/>
      <c r="CM305" s="1822"/>
      <c r="CN305" s="1822"/>
      <c r="CO305" s="1822"/>
      <c r="CP305" s="1822"/>
      <c r="CQ305" s="1822"/>
      <c r="CR305" s="1822"/>
      <c r="CS305" s="1822"/>
      <c r="CT305" s="1822"/>
      <c r="CU305" s="1822"/>
      <c r="CV305" s="1822"/>
      <c r="CW305" s="1822"/>
    </row>
    <row r="306" spans="1:101" s="1819" customFormat="1">
      <c r="A306" s="1804"/>
      <c r="B306" s="2708"/>
      <c r="C306" s="2728"/>
      <c r="D306" s="1805"/>
      <c r="E306" s="1806"/>
      <c r="F306" s="1806"/>
      <c r="G306" s="1807"/>
      <c r="H306" s="1808"/>
      <c r="I306" s="1808"/>
      <c r="J306" s="1808"/>
      <c r="K306" s="1808"/>
      <c r="L306" s="1809"/>
      <c r="M306" s="1809"/>
      <c r="N306" s="1810"/>
      <c r="O306" s="1810"/>
      <c r="P306" s="1809"/>
      <c r="Q306" s="1809"/>
      <c r="R306" s="1808"/>
      <c r="S306" s="1810"/>
      <c r="T306" s="1808"/>
      <c r="U306" s="1811"/>
      <c r="V306" s="1806"/>
      <c r="W306" s="1806"/>
      <c r="X306" s="1808"/>
      <c r="Y306" s="2741" t="s">
        <v>5417</v>
      </c>
      <c r="Z306" s="1808"/>
      <c r="AA306" s="1808"/>
      <c r="AB306" s="1808"/>
      <c r="AC306" s="1808"/>
      <c r="AD306" s="1808"/>
      <c r="AE306" s="1808"/>
      <c r="AF306" s="1808"/>
      <c r="AG306" s="1808"/>
      <c r="AH306" s="1812"/>
      <c r="AI306" s="1812"/>
      <c r="AJ306" s="1808"/>
      <c r="AK306" s="1806"/>
      <c r="AL306" s="1806"/>
      <c r="AM306" s="1813"/>
      <c r="AN306" s="1811"/>
      <c r="AO306" s="1811"/>
      <c r="AP306" s="1811"/>
      <c r="AQ306" s="1811"/>
      <c r="AR306" s="1811"/>
      <c r="AS306" s="1811"/>
      <c r="AT306" s="1811"/>
      <c r="AU306" s="1811"/>
      <c r="AV306" s="1811"/>
      <c r="AW306" s="1811"/>
      <c r="AX306" s="1811"/>
      <c r="AY306" s="1811"/>
      <c r="AZ306" s="1811"/>
      <c r="BA306" s="1807"/>
      <c r="BB306" s="1811"/>
      <c r="BC306" s="1807"/>
      <c r="BD306" s="1811"/>
      <c r="BE306" s="1811"/>
      <c r="BF306" s="1811"/>
      <c r="BG306" s="1811"/>
      <c r="BH306" s="1811"/>
      <c r="BI306" s="1811"/>
      <c r="BJ306" s="1811"/>
      <c r="BK306" s="1811"/>
      <c r="BL306" s="1811"/>
      <c r="BM306" s="1806"/>
      <c r="BN306" s="1811"/>
      <c r="BO306" s="1811"/>
      <c r="BP306" s="1806"/>
      <c r="BQ306" s="1811"/>
      <c r="BR306" s="1811"/>
      <c r="BS306" s="1911"/>
      <c r="BT306" s="1911"/>
      <c r="BU306" s="1911"/>
      <c r="BV306" s="1912"/>
      <c r="BW306" s="1911"/>
      <c r="BX306" s="1913"/>
      <c r="BY306" s="1914"/>
      <c r="BZ306" s="1915"/>
      <c r="CA306" s="1915"/>
      <c r="CB306" s="1915"/>
      <c r="CC306" s="1911"/>
      <c r="CF306" s="1807"/>
      <c r="CG306" s="1821"/>
      <c r="CH306" s="1822"/>
      <c r="CI306" s="1822"/>
      <c r="CJ306" s="1822"/>
      <c r="CK306" s="1822"/>
      <c r="CL306" s="1822"/>
      <c r="CM306" s="1822"/>
      <c r="CN306" s="1822"/>
      <c r="CO306" s="1822"/>
      <c r="CP306" s="1822"/>
      <c r="CQ306" s="1822"/>
      <c r="CR306" s="1822"/>
      <c r="CS306" s="1822"/>
      <c r="CT306" s="1822"/>
      <c r="CU306" s="1822"/>
      <c r="CV306" s="1822"/>
      <c r="CW306" s="1822"/>
    </row>
    <row r="307" spans="1:101" s="1819" customFormat="1">
      <c r="A307" s="1804"/>
      <c r="B307" s="2708"/>
      <c r="C307" s="2728"/>
      <c r="D307" s="1805"/>
      <c r="E307" s="1806"/>
      <c r="F307" s="1806"/>
      <c r="G307" s="1807"/>
      <c r="H307" s="1808"/>
      <c r="I307" s="1808"/>
      <c r="J307" s="1808"/>
      <c r="K307" s="1808"/>
      <c r="L307" s="1809"/>
      <c r="M307" s="1809"/>
      <c r="N307" s="1810"/>
      <c r="O307" s="1810"/>
      <c r="P307" s="1809"/>
      <c r="Q307" s="1809"/>
      <c r="R307" s="1808"/>
      <c r="S307" s="1810"/>
      <c r="T307" s="1808"/>
      <c r="U307" s="1811"/>
      <c r="V307" s="1806"/>
      <c r="W307" s="1806"/>
      <c r="X307" s="1808"/>
      <c r="Y307" s="2741" t="s">
        <v>5417</v>
      </c>
      <c r="Z307" s="1808"/>
      <c r="AA307" s="1808"/>
      <c r="AB307" s="1808"/>
      <c r="AC307" s="1808"/>
      <c r="AD307" s="1808"/>
      <c r="AE307" s="1808"/>
      <c r="AF307" s="1808"/>
      <c r="AG307" s="1808"/>
      <c r="AH307" s="1812"/>
      <c r="AI307" s="1812"/>
      <c r="AJ307" s="1808"/>
      <c r="AK307" s="1806"/>
      <c r="AL307" s="1806"/>
      <c r="AM307" s="1813"/>
      <c r="AN307" s="1811"/>
      <c r="AO307" s="1811"/>
      <c r="AP307" s="1811"/>
      <c r="AQ307" s="1811"/>
      <c r="AR307" s="1811"/>
      <c r="AS307" s="1811"/>
      <c r="AT307" s="1811"/>
      <c r="AU307" s="1811"/>
      <c r="AV307" s="1811"/>
      <c r="AW307" s="1811"/>
      <c r="AX307" s="1811"/>
      <c r="AY307" s="1811"/>
      <c r="AZ307" s="1811"/>
      <c r="BA307" s="1807"/>
      <c r="BB307" s="1811"/>
      <c r="BC307" s="1807"/>
      <c r="BD307" s="1811"/>
      <c r="BE307" s="1811"/>
      <c r="BF307" s="1811"/>
      <c r="BG307" s="1811"/>
      <c r="BH307" s="1811"/>
      <c r="BI307" s="1811"/>
      <c r="BJ307" s="1811"/>
      <c r="BK307" s="1811"/>
      <c r="BL307" s="1811"/>
      <c r="BM307" s="1806"/>
      <c r="BN307" s="1811"/>
      <c r="BO307" s="1811"/>
      <c r="BP307" s="1806"/>
      <c r="BQ307" s="1811"/>
      <c r="BR307" s="1811"/>
      <c r="BS307" s="1911"/>
      <c r="BT307" s="1911"/>
      <c r="BU307" s="1911"/>
      <c r="BV307" s="1912"/>
      <c r="BW307" s="1911"/>
      <c r="BX307" s="1913"/>
      <c r="BY307" s="1914"/>
      <c r="BZ307" s="1915"/>
      <c r="CA307" s="1915"/>
      <c r="CB307" s="1915"/>
      <c r="CC307" s="1911"/>
      <c r="CF307" s="1807"/>
      <c r="CG307" s="1821"/>
      <c r="CH307" s="1822"/>
      <c r="CI307" s="1822"/>
      <c r="CJ307" s="1822"/>
      <c r="CK307" s="1822"/>
      <c r="CL307" s="1822"/>
      <c r="CM307" s="1822"/>
      <c r="CN307" s="1822"/>
      <c r="CO307" s="1822"/>
      <c r="CP307" s="1822"/>
      <c r="CQ307" s="1822"/>
      <c r="CR307" s="1822"/>
      <c r="CS307" s="1822"/>
      <c r="CT307" s="1822"/>
      <c r="CU307" s="1822"/>
      <c r="CV307" s="1822"/>
      <c r="CW307" s="1822"/>
    </row>
    <row r="308" spans="1:101" s="1819" customFormat="1">
      <c r="A308" s="1804"/>
      <c r="B308" s="2708"/>
      <c r="C308" s="2728"/>
      <c r="D308" s="1805"/>
      <c r="E308" s="1806"/>
      <c r="F308" s="1806"/>
      <c r="G308" s="1807"/>
      <c r="H308" s="1808"/>
      <c r="I308" s="1808"/>
      <c r="J308" s="1808"/>
      <c r="K308" s="1808"/>
      <c r="L308" s="1809"/>
      <c r="M308" s="1809"/>
      <c r="N308" s="1810"/>
      <c r="O308" s="1810"/>
      <c r="P308" s="1809"/>
      <c r="Q308" s="1809"/>
      <c r="R308" s="1808"/>
      <c r="S308" s="1810"/>
      <c r="T308" s="1808"/>
      <c r="U308" s="1811"/>
      <c r="V308" s="1806"/>
      <c r="W308" s="1806"/>
      <c r="X308" s="1808"/>
      <c r="Y308" s="2741" t="s">
        <v>5417</v>
      </c>
      <c r="Z308" s="1808"/>
      <c r="AA308" s="1808"/>
      <c r="AB308" s="1808"/>
      <c r="AC308" s="1808"/>
      <c r="AD308" s="1808"/>
      <c r="AE308" s="1808"/>
      <c r="AF308" s="1808"/>
      <c r="AG308" s="1808"/>
      <c r="AH308" s="1812"/>
      <c r="AI308" s="1812"/>
      <c r="AJ308" s="1808"/>
      <c r="AK308" s="1806"/>
      <c r="AL308" s="1806"/>
      <c r="AM308" s="1813"/>
      <c r="AN308" s="1811"/>
      <c r="AO308" s="1811"/>
      <c r="AP308" s="1811"/>
      <c r="AQ308" s="1811"/>
      <c r="AR308" s="1811"/>
      <c r="AS308" s="1811"/>
      <c r="AT308" s="1811"/>
      <c r="AU308" s="1811"/>
      <c r="AV308" s="1811"/>
      <c r="AW308" s="1811"/>
      <c r="AX308" s="1811"/>
      <c r="AY308" s="1811"/>
      <c r="AZ308" s="1811"/>
      <c r="BA308" s="1807"/>
      <c r="BB308" s="1811"/>
      <c r="BC308" s="1807"/>
      <c r="BD308" s="1811"/>
      <c r="BE308" s="1811"/>
      <c r="BF308" s="1811"/>
      <c r="BG308" s="1811"/>
      <c r="BH308" s="1811"/>
      <c r="BI308" s="1811"/>
      <c r="BJ308" s="1811"/>
      <c r="BK308" s="1811"/>
      <c r="BL308" s="1811"/>
      <c r="BM308" s="1806"/>
      <c r="BN308" s="1811"/>
      <c r="BO308" s="1811"/>
      <c r="BP308" s="1806"/>
      <c r="BQ308" s="1811"/>
      <c r="BR308" s="1811"/>
      <c r="BS308" s="1911"/>
      <c r="BT308" s="1911"/>
      <c r="BU308" s="1911"/>
      <c r="BV308" s="1912"/>
      <c r="BW308" s="1911"/>
      <c r="BX308" s="1913"/>
      <c r="BY308" s="1914"/>
      <c r="BZ308" s="1915"/>
      <c r="CA308" s="1915"/>
      <c r="CB308" s="1915"/>
      <c r="CC308" s="1911"/>
      <c r="CF308" s="1807"/>
      <c r="CG308" s="1821"/>
      <c r="CH308" s="1822"/>
      <c r="CI308" s="1822"/>
      <c r="CJ308" s="1822"/>
      <c r="CK308" s="1822"/>
      <c r="CL308" s="1822"/>
      <c r="CM308" s="1822"/>
      <c r="CN308" s="1822"/>
      <c r="CO308" s="1822"/>
      <c r="CP308" s="1822"/>
      <c r="CQ308" s="1822"/>
      <c r="CR308" s="1822"/>
      <c r="CS308" s="1822"/>
      <c r="CT308" s="1822"/>
      <c r="CU308" s="1822"/>
      <c r="CV308" s="1822"/>
      <c r="CW308" s="1822"/>
    </row>
    <row r="309" spans="1:101" s="1819" customFormat="1">
      <c r="A309" s="1804"/>
      <c r="B309" s="2708"/>
      <c r="C309" s="2728"/>
      <c r="D309" s="1805"/>
      <c r="E309" s="1806"/>
      <c r="F309" s="1806"/>
      <c r="G309" s="1807"/>
      <c r="H309" s="1808"/>
      <c r="I309" s="1808"/>
      <c r="J309" s="1808"/>
      <c r="K309" s="1808"/>
      <c r="L309" s="1809"/>
      <c r="M309" s="1809"/>
      <c r="N309" s="1810"/>
      <c r="O309" s="1810"/>
      <c r="P309" s="1809"/>
      <c r="Q309" s="1809"/>
      <c r="R309" s="1808"/>
      <c r="S309" s="1810"/>
      <c r="T309" s="1808"/>
      <c r="U309" s="1811"/>
      <c r="V309" s="1806"/>
      <c r="W309" s="1806"/>
      <c r="X309" s="1808"/>
      <c r="Y309" s="2741" t="s">
        <v>5417</v>
      </c>
      <c r="Z309" s="1808"/>
      <c r="AA309" s="1808"/>
      <c r="AB309" s="1808"/>
      <c r="AC309" s="1808"/>
      <c r="AD309" s="1808"/>
      <c r="AE309" s="1808"/>
      <c r="AF309" s="1808"/>
      <c r="AG309" s="1808"/>
      <c r="AH309" s="1812"/>
      <c r="AI309" s="1812"/>
      <c r="AJ309" s="1808"/>
      <c r="AK309" s="1806"/>
      <c r="AL309" s="1806"/>
      <c r="AM309" s="1813"/>
      <c r="AN309" s="1811"/>
      <c r="AO309" s="1811"/>
      <c r="AP309" s="1811"/>
      <c r="AQ309" s="1811"/>
      <c r="AR309" s="1811"/>
      <c r="AS309" s="1811"/>
      <c r="AT309" s="1811"/>
      <c r="AU309" s="1811"/>
      <c r="AV309" s="1811"/>
      <c r="AW309" s="1811"/>
      <c r="AX309" s="1811"/>
      <c r="AY309" s="1811"/>
      <c r="AZ309" s="1811"/>
      <c r="BA309" s="1807"/>
      <c r="BB309" s="1811"/>
      <c r="BC309" s="1807"/>
      <c r="BD309" s="1811"/>
      <c r="BE309" s="1811"/>
      <c r="BF309" s="1811"/>
      <c r="BG309" s="1811"/>
      <c r="BH309" s="1811"/>
      <c r="BI309" s="1811"/>
      <c r="BJ309" s="1811"/>
      <c r="BK309" s="1811"/>
      <c r="BL309" s="1811"/>
      <c r="BM309" s="1806"/>
      <c r="BN309" s="1811"/>
      <c r="BO309" s="1811"/>
      <c r="BP309" s="1806"/>
      <c r="BQ309" s="1811"/>
      <c r="BR309" s="1811"/>
      <c r="BS309" s="1911"/>
      <c r="BT309" s="1911"/>
      <c r="BU309" s="1911"/>
      <c r="BV309" s="1912"/>
      <c r="BW309" s="1911"/>
      <c r="BX309" s="1913"/>
      <c r="BY309" s="1914"/>
      <c r="BZ309" s="1915"/>
      <c r="CA309" s="1915"/>
      <c r="CB309" s="1915"/>
      <c r="CC309" s="1911"/>
      <c r="CF309" s="1807"/>
      <c r="CG309" s="1821"/>
      <c r="CH309" s="1822"/>
      <c r="CI309" s="1822"/>
      <c r="CJ309" s="1822"/>
      <c r="CK309" s="1822"/>
      <c r="CL309" s="1822"/>
      <c r="CM309" s="1822"/>
      <c r="CN309" s="1822"/>
      <c r="CO309" s="1822"/>
      <c r="CP309" s="1822"/>
      <c r="CQ309" s="1822"/>
      <c r="CR309" s="1822"/>
      <c r="CS309" s="1822"/>
      <c r="CT309" s="1822"/>
      <c r="CU309" s="1822"/>
      <c r="CV309" s="1822"/>
      <c r="CW309" s="1822"/>
    </row>
    <row r="310" spans="1:101" s="1819" customFormat="1">
      <c r="A310" s="1804"/>
      <c r="B310" s="2708"/>
      <c r="C310" s="2728"/>
      <c r="D310" s="1805"/>
      <c r="E310" s="1806"/>
      <c r="F310" s="1806"/>
      <c r="G310" s="1807"/>
      <c r="H310" s="1808"/>
      <c r="I310" s="1808"/>
      <c r="J310" s="1808"/>
      <c r="K310" s="1808"/>
      <c r="L310" s="1809"/>
      <c r="M310" s="1809"/>
      <c r="N310" s="1810"/>
      <c r="O310" s="1810"/>
      <c r="P310" s="1809"/>
      <c r="Q310" s="1809"/>
      <c r="R310" s="1808"/>
      <c r="S310" s="1810"/>
      <c r="T310" s="1808"/>
      <c r="U310" s="1811"/>
      <c r="V310" s="1806"/>
      <c r="W310" s="1806"/>
      <c r="X310" s="1808"/>
      <c r="Y310" s="2741" t="s">
        <v>5417</v>
      </c>
      <c r="Z310" s="1808"/>
      <c r="AA310" s="1808"/>
      <c r="AB310" s="1808"/>
      <c r="AC310" s="1808"/>
      <c r="AD310" s="1808"/>
      <c r="AE310" s="1808"/>
      <c r="AF310" s="1808"/>
      <c r="AG310" s="1808"/>
      <c r="AH310" s="1812"/>
      <c r="AI310" s="1812"/>
      <c r="AJ310" s="1808"/>
      <c r="AK310" s="1806"/>
      <c r="AL310" s="1806"/>
      <c r="AM310" s="1813"/>
      <c r="AN310" s="1811"/>
      <c r="AO310" s="1811"/>
      <c r="AP310" s="1811"/>
      <c r="AQ310" s="1811"/>
      <c r="AR310" s="1811"/>
      <c r="AS310" s="1811"/>
      <c r="AT310" s="1811"/>
      <c r="AU310" s="1811"/>
      <c r="AV310" s="1811"/>
      <c r="AW310" s="1811"/>
      <c r="AX310" s="1811"/>
      <c r="AY310" s="1811"/>
      <c r="AZ310" s="1811"/>
      <c r="BA310" s="1807"/>
      <c r="BB310" s="1811"/>
      <c r="BC310" s="1807"/>
      <c r="BD310" s="1811"/>
      <c r="BE310" s="1811"/>
      <c r="BF310" s="1811"/>
      <c r="BG310" s="1811"/>
      <c r="BH310" s="1811"/>
      <c r="BI310" s="1811"/>
      <c r="BJ310" s="1811"/>
      <c r="BK310" s="1811"/>
      <c r="BL310" s="1811"/>
      <c r="BM310" s="1806"/>
      <c r="BN310" s="1811"/>
      <c r="BO310" s="1811"/>
      <c r="BP310" s="1806"/>
      <c r="BQ310" s="1811"/>
      <c r="BR310" s="1811"/>
      <c r="BS310" s="1911"/>
      <c r="BT310" s="1911"/>
      <c r="BU310" s="1911"/>
      <c r="BV310" s="1912"/>
      <c r="BW310" s="1911"/>
      <c r="BX310" s="1913"/>
      <c r="BY310" s="1914"/>
      <c r="BZ310" s="1915"/>
      <c r="CA310" s="1915"/>
      <c r="CB310" s="1915"/>
      <c r="CC310" s="1911"/>
      <c r="CF310" s="1807"/>
      <c r="CG310" s="1821"/>
      <c r="CH310" s="1822"/>
      <c r="CI310" s="1822"/>
      <c r="CJ310" s="1822"/>
      <c r="CK310" s="1822"/>
      <c r="CL310" s="1822"/>
      <c r="CM310" s="1822"/>
      <c r="CN310" s="1822"/>
      <c r="CO310" s="1822"/>
      <c r="CP310" s="1822"/>
      <c r="CQ310" s="1822"/>
      <c r="CR310" s="1822"/>
      <c r="CS310" s="1822"/>
      <c r="CT310" s="1822"/>
      <c r="CU310" s="1822"/>
      <c r="CV310" s="1822"/>
      <c r="CW310" s="1822"/>
    </row>
    <row r="311" spans="1:101" s="1819" customFormat="1">
      <c r="A311" s="1804"/>
      <c r="B311" s="2708"/>
      <c r="C311" s="2728"/>
      <c r="D311" s="1805"/>
      <c r="E311" s="1806"/>
      <c r="F311" s="1806"/>
      <c r="G311" s="1807"/>
      <c r="H311" s="1808"/>
      <c r="I311" s="1808"/>
      <c r="J311" s="1808"/>
      <c r="K311" s="1808"/>
      <c r="L311" s="1809"/>
      <c r="M311" s="1809"/>
      <c r="N311" s="1810"/>
      <c r="O311" s="1810"/>
      <c r="P311" s="1809"/>
      <c r="Q311" s="1809"/>
      <c r="R311" s="1808"/>
      <c r="S311" s="1810"/>
      <c r="T311" s="1808"/>
      <c r="U311" s="1811"/>
      <c r="V311" s="1806"/>
      <c r="W311" s="1806"/>
      <c r="X311" s="1808"/>
      <c r="Y311" s="2741" t="s">
        <v>5417</v>
      </c>
      <c r="Z311" s="1808"/>
      <c r="AA311" s="1808"/>
      <c r="AB311" s="1808"/>
      <c r="AC311" s="1808"/>
      <c r="AD311" s="1808"/>
      <c r="AE311" s="1808"/>
      <c r="AF311" s="1808"/>
      <c r="AG311" s="1808"/>
      <c r="AH311" s="1812"/>
      <c r="AI311" s="1812"/>
      <c r="AJ311" s="1808"/>
      <c r="AK311" s="1806"/>
      <c r="AL311" s="1806"/>
      <c r="AM311" s="1813"/>
      <c r="AN311" s="1811"/>
      <c r="AO311" s="1811"/>
      <c r="AP311" s="1811"/>
      <c r="AQ311" s="1811"/>
      <c r="AR311" s="1811"/>
      <c r="AS311" s="1811"/>
      <c r="AT311" s="1811"/>
      <c r="AU311" s="1811"/>
      <c r="AV311" s="1811"/>
      <c r="AW311" s="1811"/>
      <c r="AX311" s="1811"/>
      <c r="AY311" s="1811"/>
      <c r="AZ311" s="1811"/>
      <c r="BA311" s="1807"/>
      <c r="BB311" s="1811"/>
      <c r="BC311" s="1807"/>
      <c r="BD311" s="1811"/>
      <c r="BE311" s="1811"/>
      <c r="BF311" s="1811"/>
      <c r="BG311" s="1811"/>
      <c r="BH311" s="1811"/>
      <c r="BI311" s="1811"/>
      <c r="BJ311" s="1811"/>
      <c r="BK311" s="1811"/>
      <c r="BL311" s="1811"/>
      <c r="BM311" s="1806"/>
      <c r="BN311" s="1811"/>
      <c r="BO311" s="1811"/>
      <c r="BP311" s="1806"/>
      <c r="BQ311" s="1811"/>
      <c r="BR311" s="1811"/>
      <c r="BS311" s="1911"/>
      <c r="BT311" s="1911"/>
      <c r="BU311" s="1911"/>
      <c r="BV311" s="1912"/>
      <c r="BW311" s="1911"/>
      <c r="BX311" s="1913"/>
      <c r="BY311" s="1914"/>
      <c r="BZ311" s="1915"/>
      <c r="CA311" s="1915"/>
      <c r="CB311" s="1915"/>
      <c r="CC311" s="1911"/>
      <c r="CF311" s="1807"/>
      <c r="CG311" s="1821"/>
      <c r="CH311" s="1822"/>
      <c r="CI311" s="1822"/>
      <c r="CJ311" s="1822"/>
      <c r="CK311" s="1822"/>
      <c r="CL311" s="1822"/>
      <c r="CM311" s="1822"/>
      <c r="CN311" s="1822"/>
      <c r="CO311" s="1822"/>
      <c r="CP311" s="1822"/>
      <c r="CQ311" s="1822"/>
      <c r="CR311" s="1822"/>
      <c r="CS311" s="1822"/>
      <c r="CT311" s="1822"/>
      <c r="CU311" s="1822"/>
      <c r="CV311" s="1822"/>
      <c r="CW311" s="1822"/>
    </row>
    <row r="312" spans="1:101" s="1819" customFormat="1">
      <c r="A312" s="1804"/>
      <c r="B312" s="2708"/>
      <c r="C312" s="2728"/>
      <c r="D312" s="1805"/>
      <c r="E312" s="1806"/>
      <c r="F312" s="1806"/>
      <c r="G312" s="1807"/>
      <c r="H312" s="1808"/>
      <c r="I312" s="1808"/>
      <c r="J312" s="1808"/>
      <c r="K312" s="1808"/>
      <c r="L312" s="1809"/>
      <c r="M312" s="1809"/>
      <c r="N312" s="1810"/>
      <c r="O312" s="1810"/>
      <c r="P312" s="1809"/>
      <c r="Q312" s="1809"/>
      <c r="R312" s="1808"/>
      <c r="S312" s="1810"/>
      <c r="T312" s="1808"/>
      <c r="U312" s="1811"/>
      <c r="V312" s="1806"/>
      <c r="W312" s="1806"/>
      <c r="X312" s="1808"/>
      <c r="Y312" s="2741" t="s">
        <v>5417</v>
      </c>
      <c r="Z312" s="1808"/>
      <c r="AA312" s="1808"/>
      <c r="AB312" s="1808"/>
      <c r="AC312" s="1808"/>
      <c r="AD312" s="1808"/>
      <c r="AE312" s="1808"/>
      <c r="AF312" s="1808"/>
      <c r="AG312" s="1808"/>
      <c r="AH312" s="1812"/>
      <c r="AI312" s="1812"/>
      <c r="AJ312" s="1808"/>
      <c r="AK312" s="1806"/>
      <c r="AL312" s="1806"/>
      <c r="AM312" s="1813"/>
      <c r="AN312" s="1811"/>
      <c r="AO312" s="1811"/>
      <c r="AP312" s="1811"/>
      <c r="AQ312" s="1811"/>
      <c r="AR312" s="1811"/>
      <c r="AS312" s="1811"/>
      <c r="AT312" s="1811"/>
      <c r="AU312" s="1811"/>
      <c r="AV312" s="1811"/>
      <c r="AW312" s="1811"/>
      <c r="AX312" s="1811"/>
      <c r="AY312" s="1811"/>
      <c r="AZ312" s="1811"/>
      <c r="BA312" s="1807"/>
      <c r="BB312" s="1811"/>
      <c r="BC312" s="1807"/>
      <c r="BD312" s="1811"/>
      <c r="BE312" s="1811"/>
      <c r="BF312" s="1811"/>
      <c r="BG312" s="1811"/>
      <c r="BH312" s="1811"/>
      <c r="BI312" s="1811"/>
      <c r="BJ312" s="1811"/>
      <c r="BK312" s="1811"/>
      <c r="BL312" s="1811"/>
      <c r="BM312" s="1806"/>
      <c r="BN312" s="1811"/>
      <c r="BO312" s="1811"/>
      <c r="BP312" s="1806"/>
      <c r="BQ312" s="1811"/>
      <c r="BR312" s="1811"/>
      <c r="BS312" s="1911"/>
      <c r="BT312" s="1911"/>
      <c r="BU312" s="1911"/>
      <c r="BV312" s="1912"/>
      <c r="BW312" s="1911"/>
      <c r="BX312" s="1913"/>
      <c r="BY312" s="1914"/>
      <c r="BZ312" s="1915"/>
      <c r="CA312" s="1915"/>
      <c r="CB312" s="1915"/>
      <c r="CC312" s="1911"/>
      <c r="CF312" s="1807"/>
      <c r="CG312" s="1821"/>
      <c r="CH312" s="1822"/>
      <c r="CI312" s="1822"/>
      <c r="CJ312" s="1822"/>
      <c r="CK312" s="1822"/>
      <c r="CL312" s="1822"/>
      <c r="CM312" s="1822"/>
      <c r="CN312" s="1822"/>
      <c r="CO312" s="1822"/>
      <c r="CP312" s="1822"/>
      <c r="CQ312" s="1822"/>
      <c r="CR312" s="1822"/>
      <c r="CS312" s="1822"/>
      <c r="CT312" s="1822"/>
      <c r="CU312" s="1822"/>
      <c r="CV312" s="1822"/>
      <c r="CW312" s="1822"/>
    </row>
    <row r="313" spans="1:101" s="1819" customFormat="1">
      <c r="A313" s="1804"/>
      <c r="B313" s="2708"/>
      <c r="C313" s="2728"/>
      <c r="D313" s="1805"/>
      <c r="E313" s="1806"/>
      <c r="F313" s="1806"/>
      <c r="G313" s="1807"/>
      <c r="H313" s="1808"/>
      <c r="I313" s="1808"/>
      <c r="J313" s="1808"/>
      <c r="K313" s="1808"/>
      <c r="L313" s="1809"/>
      <c r="M313" s="1809"/>
      <c r="N313" s="1810"/>
      <c r="O313" s="1810"/>
      <c r="P313" s="1809"/>
      <c r="Q313" s="1809"/>
      <c r="R313" s="1808"/>
      <c r="S313" s="1810"/>
      <c r="T313" s="1808"/>
      <c r="U313" s="1811"/>
      <c r="V313" s="1806"/>
      <c r="W313" s="1806"/>
      <c r="X313" s="1808"/>
      <c r="Y313" s="2741" t="s">
        <v>5417</v>
      </c>
      <c r="Z313" s="1808"/>
      <c r="AA313" s="1808"/>
      <c r="AB313" s="1808"/>
      <c r="AC313" s="1808"/>
      <c r="AD313" s="1808"/>
      <c r="AE313" s="1808"/>
      <c r="AF313" s="1808"/>
      <c r="AG313" s="1808"/>
      <c r="AH313" s="1812"/>
      <c r="AI313" s="1812"/>
      <c r="AJ313" s="1808"/>
      <c r="AK313" s="1806"/>
      <c r="AL313" s="1806"/>
      <c r="AM313" s="1813"/>
      <c r="AN313" s="1811"/>
      <c r="AO313" s="1811"/>
      <c r="AP313" s="1811"/>
      <c r="AQ313" s="1811"/>
      <c r="AR313" s="1811"/>
      <c r="AS313" s="1811"/>
      <c r="AT313" s="1811"/>
      <c r="AU313" s="1811"/>
      <c r="AV313" s="1811"/>
      <c r="AW313" s="1811"/>
      <c r="AX313" s="1811"/>
      <c r="AY313" s="1811"/>
      <c r="AZ313" s="1811"/>
      <c r="BA313" s="1807"/>
      <c r="BB313" s="1811"/>
      <c r="BC313" s="1807"/>
      <c r="BD313" s="1811"/>
      <c r="BE313" s="1811"/>
      <c r="BF313" s="1811"/>
      <c r="BG313" s="1811"/>
      <c r="BH313" s="1811"/>
      <c r="BI313" s="1811"/>
      <c r="BJ313" s="1811"/>
      <c r="BK313" s="1811"/>
      <c r="BL313" s="1811"/>
      <c r="BM313" s="1806"/>
      <c r="BN313" s="1811"/>
      <c r="BO313" s="1811"/>
      <c r="BP313" s="1806"/>
      <c r="BQ313" s="1811"/>
      <c r="BR313" s="1811"/>
      <c r="BS313" s="1911"/>
      <c r="BT313" s="1911"/>
      <c r="BU313" s="1911"/>
      <c r="BV313" s="1912"/>
      <c r="BW313" s="1911"/>
      <c r="BX313" s="1913"/>
      <c r="BY313" s="1914"/>
      <c r="BZ313" s="1915"/>
      <c r="CA313" s="1915"/>
      <c r="CB313" s="1915"/>
      <c r="CC313" s="1911"/>
      <c r="CF313" s="1807"/>
      <c r="CG313" s="1821"/>
      <c r="CH313" s="1822"/>
      <c r="CI313" s="1822"/>
      <c r="CJ313" s="1822"/>
      <c r="CK313" s="1822"/>
      <c r="CL313" s="1822"/>
      <c r="CM313" s="1822"/>
      <c r="CN313" s="1822"/>
      <c r="CO313" s="1822"/>
      <c r="CP313" s="1822"/>
      <c r="CQ313" s="1822"/>
      <c r="CR313" s="1822"/>
      <c r="CS313" s="1822"/>
      <c r="CT313" s="1822"/>
      <c r="CU313" s="1822"/>
      <c r="CV313" s="1822"/>
      <c r="CW313" s="1822"/>
    </row>
    <row r="314" spans="1:101" s="1819" customFormat="1">
      <c r="A314" s="1804"/>
      <c r="B314" s="2708"/>
      <c r="C314" s="2728"/>
      <c r="D314" s="1805"/>
      <c r="E314" s="1806"/>
      <c r="F314" s="1806"/>
      <c r="G314" s="1807"/>
      <c r="H314" s="1808"/>
      <c r="I314" s="1808"/>
      <c r="J314" s="1808"/>
      <c r="K314" s="1808"/>
      <c r="L314" s="1809"/>
      <c r="M314" s="1809"/>
      <c r="N314" s="1810"/>
      <c r="O314" s="1810"/>
      <c r="P314" s="1809"/>
      <c r="Q314" s="1809"/>
      <c r="R314" s="1808"/>
      <c r="S314" s="1810"/>
      <c r="T314" s="1808"/>
      <c r="U314" s="1811"/>
      <c r="V314" s="1806"/>
      <c r="W314" s="1806"/>
      <c r="X314" s="1808"/>
      <c r="Y314" s="2741" t="s">
        <v>5417</v>
      </c>
      <c r="Z314" s="1808"/>
      <c r="AA314" s="1808"/>
      <c r="AB314" s="1808"/>
      <c r="AC314" s="1808"/>
      <c r="AD314" s="1808"/>
      <c r="AE314" s="1808"/>
      <c r="AF314" s="1808"/>
      <c r="AG314" s="1808"/>
      <c r="AH314" s="1812"/>
      <c r="AI314" s="1812"/>
      <c r="AJ314" s="1808"/>
      <c r="AK314" s="1806"/>
      <c r="AL314" s="1806"/>
      <c r="AM314" s="1813"/>
      <c r="AN314" s="1811"/>
      <c r="AO314" s="1811"/>
      <c r="AP314" s="1811"/>
      <c r="AQ314" s="1811"/>
      <c r="AR314" s="1811"/>
      <c r="AS314" s="1811"/>
      <c r="AT314" s="1811"/>
      <c r="AU314" s="1811"/>
      <c r="AV314" s="1811"/>
      <c r="AW314" s="1811"/>
      <c r="AX314" s="1811"/>
      <c r="AY314" s="1811"/>
      <c r="AZ314" s="1811"/>
      <c r="BA314" s="1807"/>
      <c r="BB314" s="1811"/>
      <c r="BC314" s="1807"/>
      <c r="BD314" s="1811"/>
      <c r="BE314" s="1811"/>
      <c r="BF314" s="1811"/>
      <c r="BG314" s="1811"/>
      <c r="BH314" s="1811"/>
      <c r="BI314" s="1811"/>
      <c r="BJ314" s="1811"/>
      <c r="BK314" s="1811"/>
      <c r="BL314" s="1811"/>
      <c r="BM314" s="1806"/>
      <c r="BN314" s="1811"/>
      <c r="BO314" s="1811"/>
      <c r="BP314" s="1806"/>
      <c r="BQ314" s="1811"/>
      <c r="BR314" s="1811"/>
      <c r="BS314" s="1911"/>
      <c r="BT314" s="1911"/>
      <c r="BU314" s="1911"/>
      <c r="BV314" s="1912"/>
      <c r="BW314" s="1911"/>
      <c r="BX314" s="1913"/>
      <c r="BY314" s="1914"/>
      <c r="BZ314" s="1915"/>
      <c r="CA314" s="1915"/>
      <c r="CB314" s="1915"/>
      <c r="CC314" s="1911"/>
      <c r="CF314" s="1807"/>
      <c r="CG314" s="1821"/>
      <c r="CH314" s="1822"/>
      <c r="CI314" s="1822"/>
      <c r="CJ314" s="1822"/>
      <c r="CK314" s="1822"/>
      <c r="CL314" s="1822"/>
      <c r="CM314" s="1822"/>
      <c r="CN314" s="1822"/>
      <c r="CO314" s="1822"/>
      <c r="CP314" s="1822"/>
      <c r="CQ314" s="1822"/>
      <c r="CR314" s="1822"/>
      <c r="CS314" s="1822"/>
      <c r="CT314" s="1822"/>
      <c r="CU314" s="1822"/>
      <c r="CV314" s="1822"/>
      <c r="CW314" s="1822"/>
    </row>
    <row r="315" spans="1:101" s="1819" customFormat="1">
      <c r="A315" s="1804"/>
      <c r="B315" s="2708"/>
      <c r="C315" s="2728"/>
      <c r="D315" s="1805"/>
      <c r="E315" s="1806"/>
      <c r="F315" s="1806"/>
      <c r="G315" s="1807"/>
      <c r="H315" s="1808"/>
      <c r="I315" s="1808"/>
      <c r="J315" s="1808"/>
      <c r="K315" s="1808"/>
      <c r="L315" s="1809"/>
      <c r="M315" s="1809"/>
      <c r="N315" s="1810"/>
      <c r="O315" s="1810"/>
      <c r="P315" s="1809"/>
      <c r="Q315" s="1809"/>
      <c r="R315" s="1808"/>
      <c r="S315" s="1810"/>
      <c r="T315" s="1808"/>
      <c r="U315" s="1811"/>
      <c r="V315" s="1806"/>
      <c r="W315" s="1806"/>
      <c r="X315" s="1808"/>
      <c r="Y315" s="2741" t="s">
        <v>5417</v>
      </c>
      <c r="Z315" s="1808"/>
      <c r="AA315" s="1808"/>
      <c r="AB315" s="1808"/>
      <c r="AC315" s="1808"/>
      <c r="AD315" s="1808"/>
      <c r="AE315" s="1808"/>
      <c r="AF315" s="1808"/>
      <c r="AG315" s="1808"/>
      <c r="AH315" s="1812"/>
      <c r="AI315" s="1812"/>
      <c r="AJ315" s="1808"/>
      <c r="AK315" s="1806"/>
      <c r="AL315" s="1806"/>
      <c r="AM315" s="1813"/>
      <c r="AN315" s="1811"/>
      <c r="AO315" s="1811"/>
      <c r="AP315" s="1811"/>
      <c r="AQ315" s="1811"/>
      <c r="AR315" s="1811"/>
      <c r="AS315" s="1811"/>
      <c r="AT315" s="1811"/>
      <c r="AU315" s="1811"/>
      <c r="AV315" s="1811"/>
      <c r="AW315" s="1811"/>
      <c r="AX315" s="1811"/>
      <c r="AY315" s="1811"/>
      <c r="AZ315" s="1811"/>
      <c r="BA315" s="1807"/>
      <c r="BB315" s="1811"/>
      <c r="BC315" s="1807"/>
      <c r="BD315" s="1811"/>
      <c r="BE315" s="1811"/>
      <c r="BF315" s="1811"/>
      <c r="BG315" s="1811"/>
      <c r="BH315" s="1811"/>
      <c r="BI315" s="1811"/>
      <c r="BJ315" s="1811"/>
      <c r="BK315" s="1811"/>
      <c r="BL315" s="1811"/>
      <c r="BM315" s="1806"/>
      <c r="BN315" s="1811"/>
      <c r="BO315" s="1811"/>
      <c r="BP315" s="1806"/>
      <c r="BQ315" s="1811"/>
      <c r="BR315" s="1811"/>
      <c r="BS315" s="1911"/>
      <c r="BT315" s="1911"/>
      <c r="BU315" s="1911"/>
      <c r="BV315" s="1912"/>
      <c r="BW315" s="1911"/>
      <c r="BX315" s="1913"/>
      <c r="BY315" s="1914"/>
      <c r="BZ315" s="1915"/>
      <c r="CA315" s="1915"/>
      <c r="CB315" s="1915"/>
      <c r="CC315" s="1911"/>
      <c r="CF315" s="1807"/>
      <c r="CG315" s="1821"/>
      <c r="CH315" s="1822"/>
      <c r="CI315" s="1822"/>
      <c r="CJ315" s="1822"/>
      <c r="CK315" s="1822"/>
      <c r="CL315" s="1822"/>
      <c r="CM315" s="1822"/>
      <c r="CN315" s="1822"/>
      <c r="CO315" s="1822"/>
      <c r="CP315" s="1822"/>
      <c r="CQ315" s="1822"/>
      <c r="CR315" s="1822"/>
      <c r="CS315" s="1822"/>
      <c r="CT315" s="1822"/>
      <c r="CU315" s="1822"/>
      <c r="CV315" s="1822"/>
      <c r="CW315" s="1822"/>
    </row>
    <row r="316" spans="1:101" s="1819" customFormat="1">
      <c r="A316" s="1804"/>
      <c r="B316" s="2708"/>
      <c r="C316" s="2728"/>
      <c r="D316" s="1805"/>
      <c r="E316" s="1806"/>
      <c r="F316" s="1806"/>
      <c r="G316" s="1807"/>
      <c r="H316" s="1808"/>
      <c r="I316" s="1808"/>
      <c r="J316" s="1808"/>
      <c r="K316" s="1808"/>
      <c r="L316" s="1809"/>
      <c r="M316" s="1809"/>
      <c r="N316" s="1810"/>
      <c r="O316" s="1810"/>
      <c r="P316" s="1809"/>
      <c r="Q316" s="1809"/>
      <c r="R316" s="1808"/>
      <c r="S316" s="1810"/>
      <c r="T316" s="1808"/>
      <c r="U316" s="1811"/>
      <c r="V316" s="1806"/>
      <c r="W316" s="1806"/>
      <c r="X316" s="1808"/>
      <c r="Y316" s="2741" t="s">
        <v>5417</v>
      </c>
      <c r="Z316" s="1808"/>
      <c r="AA316" s="1808"/>
      <c r="AB316" s="1808"/>
      <c r="AC316" s="1808"/>
      <c r="AD316" s="1808"/>
      <c r="AE316" s="1808"/>
      <c r="AF316" s="1808"/>
      <c r="AG316" s="1808"/>
      <c r="AH316" s="1812"/>
      <c r="AI316" s="1812"/>
      <c r="AJ316" s="1808"/>
      <c r="AK316" s="1806"/>
      <c r="AL316" s="1806"/>
      <c r="AM316" s="1813"/>
      <c r="AN316" s="1811"/>
      <c r="AO316" s="1811"/>
      <c r="AP316" s="1811"/>
      <c r="AQ316" s="1811"/>
      <c r="AR316" s="1811"/>
      <c r="AS316" s="1811"/>
      <c r="AT316" s="1811"/>
      <c r="AU316" s="1811"/>
      <c r="AV316" s="1811"/>
      <c r="AW316" s="1811"/>
      <c r="AX316" s="1811"/>
      <c r="AY316" s="1811"/>
      <c r="AZ316" s="1811"/>
      <c r="BA316" s="1807"/>
      <c r="BB316" s="1811"/>
      <c r="BC316" s="1807"/>
      <c r="BD316" s="1811"/>
      <c r="BE316" s="1811"/>
      <c r="BF316" s="1811"/>
      <c r="BG316" s="1811"/>
      <c r="BH316" s="1811"/>
      <c r="BI316" s="1811"/>
      <c r="BJ316" s="1811"/>
      <c r="BK316" s="1811"/>
      <c r="BL316" s="1811"/>
      <c r="BM316" s="1806"/>
      <c r="BN316" s="1811"/>
      <c r="BO316" s="1811"/>
      <c r="BP316" s="1806"/>
      <c r="BQ316" s="1811"/>
      <c r="BR316" s="1811"/>
      <c r="BS316" s="1911"/>
      <c r="BT316" s="1911"/>
      <c r="BU316" s="1911"/>
      <c r="BV316" s="1912"/>
      <c r="BW316" s="1911"/>
      <c r="BX316" s="1913"/>
      <c r="BY316" s="1914"/>
      <c r="BZ316" s="1915"/>
      <c r="CA316" s="1915"/>
      <c r="CB316" s="1915"/>
      <c r="CC316" s="1911"/>
      <c r="CF316" s="1807"/>
      <c r="CG316" s="1821"/>
      <c r="CH316" s="1822"/>
      <c r="CI316" s="1822"/>
      <c r="CJ316" s="1822"/>
      <c r="CK316" s="1822"/>
      <c r="CL316" s="1822"/>
      <c r="CM316" s="1822"/>
      <c r="CN316" s="1822"/>
      <c r="CO316" s="1822"/>
      <c r="CP316" s="1822"/>
      <c r="CQ316" s="1822"/>
      <c r="CR316" s="1822"/>
      <c r="CS316" s="1822"/>
      <c r="CT316" s="1822"/>
      <c r="CU316" s="1822"/>
      <c r="CV316" s="1822"/>
      <c r="CW316" s="1822"/>
    </row>
    <row r="317" spans="1:101" s="1819" customFormat="1">
      <c r="A317" s="1804"/>
      <c r="B317" s="2708"/>
      <c r="C317" s="2728"/>
      <c r="D317" s="1805"/>
      <c r="E317" s="1806"/>
      <c r="F317" s="1806"/>
      <c r="G317" s="1807"/>
      <c r="H317" s="1808"/>
      <c r="I317" s="1808"/>
      <c r="J317" s="1808"/>
      <c r="K317" s="1808"/>
      <c r="L317" s="1809"/>
      <c r="M317" s="1809"/>
      <c r="N317" s="1810"/>
      <c r="O317" s="1810"/>
      <c r="P317" s="1809"/>
      <c r="Q317" s="1809"/>
      <c r="R317" s="1808"/>
      <c r="S317" s="1810"/>
      <c r="T317" s="1808"/>
      <c r="U317" s="1811"/>
      <c r="V317" s="1806"/>
      <c r="W317" s="1806"/>
      <c r="X317" s="1808"/>
      <c r="Y317" s="2741" t="s">
        <v>5417</v>
      </c>
      <c r="Z317" s="1808"/>
      <c r="AA317" s="1808"/>
      <c r="AB317" s="1808"/>
      <c r="AC317" s="1808"/>
      <c r="AD317" s="1808"/>
      <c r="AE317" s="1808"/>
      <c r="AF317" s="1808"/>
      <c r="AG317" s="1808"/>
      <c r="AH317" s="1812"/>
      <c r="AI317" s="1812"/>
      <c r="AJ317" s="1808"/>
      <c r="AK317" s="1806"/>
      <c r="AL317" s="1806"/>
      <c r="AM317" s="1813"/>
      <c r="AN317" s="1811"/>
      <c r="AO317" s="1811"/>
      <c r="AP317" s="1811"/>
      <c r="AQ317" s="1811"/>
      <c r="AR317" s="1811"/>
      <c r="AS317" s="1811"/>
      <c r="AT317" s="1811"/>
      <c r="AU317" s="1811"/>
      <c r="AV317" s="1811"/>
      <c r="AW317" s="1811"/>
      <c r="AX317" s="1811"/>
      <c r="AY317" s="1811"/>
      <c r="AZ317" s="1811"/>
      <c r="BA317" s="1807"/>
      <c r="BB317" s="1811"/>
      <c r="BC317" s="1807"/>
      <c r="BD317" s="1811"/>
      <c r="BE317" s="1811"/>
      <c r="BF317" s="1811"/>
      <c r="BG317" s="1811"/>
      <c r="BH317" s="1811"/>
      <c r="BI317" s="1811"/>
      <c r="BJ317" s="1811"/>
      <c r="BK317" s="1811"/>
      <c r="BL317" s="1811"/>
      <c r="BM317" s="1806"/>
      <c r="BN317" s="1811"/>
      <c r="BO317" s="1811"/>
      <c r="BP317" s="1806"/>
      <c r="BQ317" s="1811"/>
      <c r="BR317" s="1811"/>
      <c r="BS317" s="1911"/>
      <c r="BT317" s="1911"/>
      <c r="BU317" s="1911"/>
      <c r="BV317" s="1912"/>
      <c r="BW317" s="1911"/>
      <c r="BX317" s="1913"/>
      <c r="BY317" s="1914"/>
      <c r="BZ317" s="1915"/>
      <c r="CA317" s="1915"/>
      <c r="CB317" s="1915"/>
      <c r="CC317" s="1911"/>
      <c r="CF317" s="1807"/>
      <c r="CG317" s="1821"/>
      <c r="CH317" s="1822"/>
      <c r="CI317" s="1822"/>
      <c r="CJ317" s="1822"/>
      <c r="CK317" s="1822"/>
      <c r="CL317" s="1822"/>
      <c r="CM317" s="1822"/>
      <c r="CN317" s="1822"/>
      <c r="CO317" s="1822"/>
      <c r="CP317" s="1822"/>
      <c r="CQ317" s="1822"/>
      <c r="CR317" s="1822"/>
      <c r="CS317" s="1822"/>
      <c r="CT317" s="1822"/>
      <c r="CU317" s="1822"/>
      <c r="CV317" s="1822"/>
      <c r="CW317" s="1822"/>
    </row>
    <row r="318" spans="1:101" s="1819" customFormat="1">
      <c r="A318" s="1804"/>
      <c r="B318" s="2708"/>
      <c r="C318" s="2728"/>
      <c r="D318" s="1805"/>
      <c r="E318" s="1806"/>
      <c r="F318" s="1806"/>
      <c r="G318" s="1807"/>
      <c r="H318" s="1808"/>
      <c r="I318" s="1808"/>
      <c r="J318" s="1808"/>
      <c r="K318" s="1808"/>
      <c r="L318" s="1809"/>
      <c r="M318" s="1809"/>
      <c r="N318" s="1810"/>
      <c r="O318" s="1810"/>
      <c r="P318" s="1809"/>
      <c r="Q318" s="1809"/>
      <c r="R318" s="1808"/>
      <c r="S318" s="1810"/>
      <c r="T318" s="1808"/>
      <c r="U318" s="1811"/>
      <c r="V318" s="1806"/>
      <c r="W318" s="1806"/>
      <c r="X318" s="1808"/>
      <c r="Y318" s="2741" t="s">
        <v>5417</v>
      </c>
      <c r="Z318" s="1808"/>
      <c r="AA318" s="1808"/>
      <c r="AB318" s="1808"/>
      <c r="AC318" s="1808"/>
      <c r="AD318" s="1808"/>
      <c r="AE318" s="1808"/>
      <c r="AF318" s="1808"/>
      <c r="AG318" s="1808"/>
      <c r="AH318" s="1812"/>
      <c r="AI318" s="1812"/>
      <c r="AJ318" s="1808"/>
      <c r="AK318" s="1806"/>
      <c r="AL318" s="1806"/>
      <c r="AM318" s="1813"/>
      <c r="AN318" s="1811"/>
      <c r="AO318" s="1811"/>
      <c r="AP318" s="1811"/>
      <c r="AQ318" s="1811"/>
      <c r="AR318" s="1811"/>
      <c r="AS318" s="1811"/>
      <c r="AT318" s="1811"/>
      <c r="AU318" s="1811"/>
      <c r="AV318" s="1811"/>
      <c r="AW318" s="1811"/>
      <c r="AX318" s="1811"/>
      <c r="AY318" s="1811"/>
      <c r="AZ318" s="1811"/>
      <c r="BA318" s="1807"/>
      <c r="BB318" s="1811"/>
      <c r="BC318" s="1807"/>
      <c r="BD318" s="1811"/>
      <c r="BE318" s="1811"/>
      <c r="BF318" s="1811"/>
      <c r="BG318" s="1811"/>
      <c r="BH318" s="1811"/>
      <c r="BI318" s="1811"/>
      <c r="BJ318" s="1811"/>
      <c r="BK318" s="1811"/>
      <c r="BL318" s="1811"/>
      <c r="BM318" s="1806"/>
      <c r="BN318" s="1811"/>
      <c r="BO318" s="1811"/>
      <c r="BP318" s="1806"/>
      <c r="BQ318" s="1811"/>
      <c r="BR318" s="1811"/>
      <c r="BS318" s="1911"/>
      <c r="BT318" s="1911"/>
      <c r="BU318" s="1911"/>
      <c r="BV318" s="1912"/>
      <c r="BW318" s="1911"/>
      <c r="BX318" s="1913"/>
      <c r="BY318" s="1914"/>
      <c r="BZ318" s="1915"/>
      <c r="CA318" s="1915"/>
      <c r="CB318" s="1915"/>
      <c r="CC318" s="1911"/>
      <c r="CF318" s="1807"/>
      <c r="CG318" s="1821"/>
      <c r="CH318" s="1822"/>
      <c r="CI318" s="1822"/>
      <c r="CJ318" s="1822"/>
      <c r="CK318" s="1822"/>
      <c r="CL318" s="1822"/>
      <c r="CM318" s="1822"/>
      <c r="CN318" s="1822"/>
      <c r="CO318" s="1822"/>
      <c r="CP318" s="1822"/>
      <c r="CQ318" s="1822"/>
      <c r="CR318" s="1822"/>
      <c r="CS318" s="1822"/>
      <c r="CT318" s="1822"/>
      <c r="CU318" s="1822"/>
      <c r="CV318" s="1822"/>
      <c r="CW318" s="1822"/>
    </row>
    <row r="319" spans="1:101" s="1819" customFormat="1">
      <c r="A319" s="1804"/>
      <c r="B319" s="2708"/>
      <c r="C319" s="2728"/>
      <c r="D319" s="1805"/>
      <c r="E319" s="1806"/>
      <c r="F319" s="1806"/>
      <c r="G319" s="1807"/>
      <c r="H319" s="1808"/>
      <c r="I319" s="1808"/>
      <c r="J319" s="1808"/>
      <c r="K319" s="1808"/>
      <c r="L319" s="1809"/>
      <c r="M319" s="1809"/>
      <c r="N319" s="1810"/>
      <c r="O319" s="1810"/>
      <c r="P319" s="1809"/>
      <c r="Q319" s="1809"/>
      <c r="R319" s="1808"/>
      <c r="S319" s="1810"/>
      <c r="T319" s="1808"/>
      <c r="U319" s="1811"/>
      <c r="V319" s="1806"/>
      <c r="W319" s="1806"/>
      <c r="X319" s="1808"/>
      <c r="Y319" s="2741" t="s">
        <v>5417</v>
      </c>
      <c r="Z319" s="1808"/>
      <c r="AA319" s="1808"/>
      <c r="AB319" s="1808"/>
      <c r="AC319" s="1808"/>
      <c r="AD319" s="1808"/>
      <c r="AE319" s="1808"/>
      <c r="AF319" s="1808"/>
      <c r="AG319" s="1808"/>
      <c r="AH319" s="1812"/>
      <c r="AI319" s="1812"/>
      <c r="AJ319" s="1808"/>
      <c r="AK319" s="1806"/>
      <c r="AL319" s="1806"/>
      <c r="AM319" s="1813"/>
      <c r="AN319" s="1811"/>
      <c r="AO319" s="1811"/>
      <c r="AP319" s="1811"/>
      <c r="AQ319" s="1811"/>
      <c r="AR319" s="1811"/>
      <c r="AS319" s="1811"/>
      <c r="AT319" s="1811"/>
      <c r="AU319" s="1811"/>
      <c r="AV319" s="1811"/>
      <c r="AW319" s="1811"/>
      <c r="AX319" s="1811"/>
      <c r="AY319" s="1811"/>
      <c r="AZ319" s="1811"/>
      <c r="BA319" s="1807"/>
      <c r="BB319" s="1811"/>
      <c r="BC319" s="1807"/>
      <c r="BD319" s="1811"/>
      <c r="BE319" s="1811"/>
      <c r="BF319" s="1811"/>
      <c r="BG319" s="1811"/>
      <c r="BH319" s="1811"/>
      <c r="BI319" s="1811"/>
      <c r="BJ319" s="1811"/>
      <c r="BK319" s="1811"/>
      <c r="BL319" s="1811"/>
      <c r="BM319" s="1806"/>
      <c r="BN319" s="1811"/>
      <c r="BO319" s="1811"/>
      <c r="BP319" s="1806"/>
      <c r="BQ319" s="1811"/>
      <c r="BR319" s="1811"/>
      <c r="BS319" s="1911"/>
      <c r="BT319" s="1911"/>
      <c r="BU319" s="1911"/>
      <c r="BV319" s="1912"/>
      <c r="BW319" s="1911"/>
      <c r="BX319" s="1913"/>
      <c r="BY319" s="1914"/>
      <c r="BZ319" s="1915"/>
      <c r="CA319" s="1915"/>
      <c r="CB319" s="1915"/>
      <c r="CC319" s="1911"/>
      <c r="CF319" s="1807"/>
      <c r="CG319" s="1821"/>
      <c r="CH319" s="1822"/>
      <c r="CI319" s="1822"/>
      <c r="CJ319" s="1822"/>
      <c r="CK319" s="1822"/>
      <c r="CL319" s="1822"/>
      <c r="CM319" s="1822"/>
      <c r="CN319" s="1822"/>
      <c r="CO319" s="1822"/>
      <c r="CP319" s="1822"/>
      <c r="CQ319" s="1822"/>
      <c r="CR319" s="1822"/>
      <c r="CS319" s="1822"/>
      <c r="CT319" s="1822"/>
      <c r="CU319" s="1822"/>
      <c r="CV319" s="1822"/>
      <c r="CW319" s="1822"/>
    </row>
    <row r="320" spans="1:101" s="1819" customFormat="1">
      <c r="A320" s="1804"/>
      <c r="B320" s="2708"/>
      <c r="C320" s="2728"/>
      <c r="D320" s="1805"/>
      <c r="E320" s="1806"/>
      <c r="F320" s="1806"/>
      <c r="G320" s="1807"/>
      <c r="H320" s="1808"/>
      <c r="I320" s="1808"/>
      <c r="J320" s="1808"/>
      <c r="K320" s="1808"/>
      <c r="L320" s="1809"/>
      <c r="M320" s="1809"/>
      <c r="N320" s="1810"/>
      <c r="O320" s="1810"/>
      <c r="P320" s="1809"/>
      <c r="Q320" s="1809"/>
      <c r="R320" s="1808"/>
      <c r="S320" s="1810"/>
      <c r="T320" s="1808"/>
      <c r="U320" s="1811"/>
      <c r="V320" s="1806"/>
      <c r="W320" s="1806"/>
      <c r="X320" s="1808"/>
      <c r="Y320" s="2741" t="s">
        <v>5417</v>
      </c>
      <c r="Z320" s="1808"/>
      <c r="AA320" s="1808"/>
      <c r="AB320" s="1808"/>
      <c r="AC320" s="1808"/>
      <c r="AD320" s="1808"/>
      <c r="AE320" s="1808"/>
      <c r="AF320" s="1808"/>
      <c r="AG320" s="1808"/>
      <c r="AH320" s="1812"/>
      <c r="AI320" s="1812"/>
      <c r="AJ320" s="1808"/>
      <c r="AK320" s="1806"/>
      <c r="AL320" s="1806"/>
      <c r="AM320" s="1813"/>
      <c r="AN320" s="1811"/>
      <c r="AO320" s="1811"/>
      <c r="AP320" s="1811"/>
      <c r="AQ320" s="1811"/>
      <c r="AR320" s="1811"/>
      <c r="AS320" s="1811"/>
      <c r="AT320" s="1811"/>
      <c r="AU320" s="1811"/>
      <c r="AV320" s="1811"/>
      <c r="AW320" s="1811"/>
      <c r="AX320" s="1811"/>
      <c r="AY320" s="1811"/>
      <c r="AZ320" s="1811"/>
      <c r="BA320" s="1807"/>
      <c r="BB320" s="1811"/>
      <c r="BC320" s="1807"/>
      <c r="BD320" s="1811"/>
      <c r="BE320" s="1811"/>
      <c r="BF320" s="1811"/>
      <c r="BG320" s="1811"/>
      <c r="BH320" s="1811"/>
      <c r="BI320" s="1811"/>
      <c r="BJ320" s="1811"/>
      <c r="BK320" s="1811"/>
      <c r="BL320" s="1811"/>
      <c r="BM320" s="1806"/>
      <c r="BN320" s="1811"/>
      <c r="BO320" s="1811"/>
      <c r="BP320" s="1806"/>
      <c r="BQ320" s="1811"/>
      <c r="BR320" s="1811"/>
      <c r="BS320" s="1911"/>
      <c r="BT320" s="1911"/>
      <c r="BU320" s="1911"/>
      <c r="BV320" s="1912"/>
      <c r="BW320" s="1911"/>
      <c r="BX320" s="1913"/>
      <c r="BY320" s="1914"/>
      <c r="BZ320" s="1915"/>
      <c r="CA320" s="1915"/>
      <c r="CB320" s="1915"/>
      <c r="CC320" s="1911"/>
      <c r="CF320" s="1807"/>
      <c r="CG320" s="1821"/>
      <c r="CH320" s="1822"/>
      <c r="CI320" s="1822"/>
      <c r="CJ320" s="1822"/>
      <c r="CK320" s="1822"/>
      <c r="CL320" s="1822"/>
      <c r="CM320" s="1822"/>
      <c r="CN320" s="1822"/>
      <c r="CO320" s="1822"/>
      <c r="CP320" s="1822"/>
      <c r="CQ320" s="1822"/>
      <c r="CR320" s="1822"/>
      <c r="CS320" s="1822"/>
      <c r="CT320" s="1822"/>
      <c r="CU320" s="1822"/>
      <c r="CV320" s="1822"/>
      <c r="CW320" s="1822"/>
    </row>
    <row r="321" spans="1:101" s="1819" customFormat="1">
      <c r="A321" s="1804"/>
      <c r="B321" s="2708"/>
      <c r="C321" s="2728"/>
      <c r="D321" s="1805"/>
      <c r="E321" s="1806"/>
      <c r="F321" s="1806"/>
      <c r="G321" s="1807"/>
      <c r="H321" s="1808"/>
      <c r="I321" s="1808"/>
      <c r="J321" s="1808"/>
      <c r="K321" s="1808"/>
      <c r="L321" s="1809"/>
      <c r="M321" s="1809"/>
      <c r="N321" s="1810"/>
      <c r="O321" s="1810"/>
      <c r="P321" s="1809"/>
      <c r="Q321" s="1809"/>
      <c r="R321" s="1808"/>
      <c r="S321" s="1810"/>
      <c r="T321" s="1808"/>
      <c r="U321" s="1811"/>
      <c r="V321" s="1806"/>
      <c r="W321" s="1806"/>
      <c r="X321" s="1808"/>
      <c r="Y321" s="2741" t="s">
        <v>5417</v>
      </c>
      <c r="Z321" s="1808"/>
      <c r="AA321" s="1808"/>
      <c r="AB321" s="1808"/>
      <c r="AC321" s="1808"/>
      <c r="AD321" s="1808"/>
      <c r="AE321" s="1808"/>
      <c r="AF321" s="1808"/>
      <c r="AG321" s="1808"/>
      <c r="AH321" s="1812"/>
      <c r="AI321" s="1812"/>
      <c r="AJ321" s="1808"/>
      <c r="AK321" s="1806"/>
      <c r="AL321" s="1806"/>
      <c r="AM321" s="1813"/>
      <c r="AN321" s="1811"/>
      <c r="AO321" s="1811"/>
      <c r="AP321" s="1811"/>
      <c r="AQ321" s="1811"/>
      <c r="AR321" s="1811"/>
      <c r="AS321" s="1811"/>
      <c r="AT321" s="1811"/>
      <c r="AU321" s="1811"/>
      <c r="AV321" s="1811"/>
      <c r="AW321" s="1811"/>
      <c r="AX321" s="1811"/>
      <c r="AY321" s="1811"/>
      <c r="AZ321" s="1811"/>
      <c r="BA321" s="1807"/>
      <c r="BB321" s="1811"/>
      <c r="BC321" s="1807"/>
      <c r="BD321" s="1811"/>
      <c r="BE321" s="1811"/>
      <c r="BF321" s="1811"/>
      <c r="BG321" s="1811"/>
      <c r="BH321" s="1811"/>
      <c r="BI321" s="1811"/>
      <c r="BJ321" s="1811"/>
      <c r="BK321" s="1811"/>
      <c r="BL321" s="1811"/>
      <c r="BM321" s="1806"/>
      <c r="BN321" s="1811"/>
      <c r="BO321" s="1811"/>
      <c r="BP321" s="1806"/>
      <c r="BQ321" s="1811"/>
      <c r="BR321" s="1811"/>
      <c r="BS321" s="1911"/>
      <c r="BT321" s="1911"/>
      <c r="BU321" s="1911"/>
      <c r="BV321" s="1912"/>
      <c r="BW321" s="1911"/>
      <c r="BX321" s="1913"/>
      <c r="BY321" s="1914"/>
      <c r="BZ321" s="1915"/>
      <c r="CA321" s="1915"/>
      <c r="CB321" s="1915"/>
      <c r="CC321" s="1911"/>
      <c r="CF321" s="1807"/>
      <c r="CG321" s="1821"/>
      <c r="CH321" s="1822"/>
      <c r="CI321" s="1822"/>
      <c r="CJ321" s="1822"/>
      <c r="CK321" s="1822"/>
      <c r="CL321" s="1822"/>
      <c r="CM321" s="1822"/>
      <c r="CN321" s="1822"/>
      <c r="CO321" s="1822"/>
      <c r="CP321" s="1822"/>
      <c r="CQ321" s="1822"/>
      <c r="CR321" s="1822"/>
      <c r="CS321" s="1822"/>
      <c r="CT321" s="1822"/>
      <c r="CU321" s="1822"/>
      <c r="CV321" s="1822"/>
      <c r="CW321" s="1822"/>
    </row>
    <row r="322" spans="1:101" s="1819" customFormat="1">
      <c r="A322" s="1804"/>
      <c r="B322" s="2708"/>
      <c r="C322" s="2728"/>
      <c r="D322" s="1805"/>
      <c r="E322" s="1806"/>
      <c r="F322" s="1806"/>
      <c r="G322" s="1807"/>
      <c r="H322" s="1808"/>
      <c r="I322" s="1808"/>
      <c r="J322" s="1808"/>
      <c r="K322" s="1808"/>
      <c r="L322" s="1809"/>
      <c r="M322" s="1809"/>
      <c r="N322" s="1810"/>
      <c r="O322" s="1810"/>
      <c r="P322" s="1809"/>
      <c r="Q322" s="1809"/>
      <c r="R322" s="1808"/>
      <c r="S322" s="1810"/>
      <c r="T322" s="1808"/>
      <c r="U322" s="1811"/>
      <c r="V322" s="1806"/>
      <c r="W322" s="1806"/>
      <c r="X322" s="1808"/>
      <c r="Y322" s="2741" t="s">
        <v>5417</v>
      </c>
      <c r="Z322" s="1808"/>
      <c r="AA322" s="1808"/>
      <c r="AB322" s="1808"/>
      <c r="AC322" s="1808"/>
      <c r="AD322" s="1808"/>
      <c r="AE322" s="1808"/>
      <c r="AF322" s="1808"/>
      <c r="AG322" s="1808"/>
      <c r="AH322" s="1812"/>
      <c r="AI322" s="1812"/>
      <c r="AJ322" s="1808"/>
      <c r="AK322" s="1806"/>
      <c r="AL322" s="1806"/>
      <c r="AM322" s="1813"/>
      <c r="AN322" s="1811"/>
      <c r="AO322" s="1811"/>
      <c r="AP322" s="1811"/>
      <c r="AQ322" s="1811"/>
      <c r="AR322" s="1811"/>
      <c r="AS322" s="1811"/>
      <c r="AT322" s="1811"/>
      <c r="AU322" s="1811"/>
      <c r="AV322" s="1811"/>
      <c r="AW322" s="1811"/>
      <c r="AX322" s="1811"/>
      <c r="AY322" s="1811"/>
      <c r="AZ322" s="1811"/>
      <c r="BA322" s="1807"/>
      <c r="BB322" s="1811"/>
      <c r="BC322" s="1807"/>
      <c r="BD322" s="1811"/>
      <c r="BE322" s="1811"/>
      <c r="BF322" s="1811"/>
      <c r="BG322" s="1811"/>
      <c r="BH322" s="1811"/>
      <c r="BI322" s="1811"/>
      <c r="BJ322" s="1811"/>
      <c r="BK322" s="1811"/>
      <c r="BL322" s="1811"/>
      <c r="BM322" s="1806"/>
      <c r="BN322" s="1811"/>
      <c r="BO322" s="1811"/>
      <c r="BP322" s="1806"/>
      <c r="BQ322" s="1811"/>
      <c r="BR322" s="1811"/>
      <c r="BS322" s="1911"/>
      <c r="BT322" s="1911"/>
      <c r="BU322" s="1911"/>
      <c r="BV322" s="1912"/>
      <c r="BW322" s="1911"/>
      <c r="BX322" s="1913"/>
      <c r="BY322" s="1914"/>
      <c r="BZ322" s="1915"/>
      <c r="CA322" s="1915"/>
      <c r="CB322" s="1915"/>
      <c r="CC322" s="1911"/>
      <c r="CF322" s="1807"/>
      <c r="CG322" s="1821"/>
      <c r="CH322" s="1822"/>
      <c r="CI322" s="1822"/>
      <c r="CJ322" s="1822"/>
      <c r="CK322" s="1822"/>
      <c r="CL322" s="1822"/>
      <c r="CM322" s="1822"/>
      <c r="CN322" s="1822"/>
      <c r="CO322" s="1822"/>
      <c r="CP322" s="1822"/>
      <c r="CQ322" s="1822"/>
      <c r="CR322" s="1822"/>
      <c r="CS322" s="1822"/>
      <c r="CT322" s="1822"/>
      <c r="CU322" s="1822"/>
      <c r="CV322" s="1822"/>
      <c r="CW322" s="1822"/>
    </row>
    <row r="323" spans="1:101" s="1819" customFormat="1">
      <c r="A323" s="1804"/>
      <c r="B323" s="2708"/>
      <c r="C323" s="2728"/>
      <c r="D323" s="1805"/>
      <c r="E323" s="1806"/>
      <c r="F323" s="1806"/>
      <c r="G323" s="1807"/>
      <c r="H323" s="1808"/>
      <c r="I323" s="1808"/>
      <c r="J323" s="1808"/>
      <c r="K323" s="1808"/>
      <c r="L323" s="1809"/>
      <c r="M323" s="1809"/>
      <c r="N323" s="1810"/>
      <c r="O323" s="1810"/>
      <c r="P323" s="1809"/>
      <c r="Q323" s="1809"/>
      <c r="R323" s="1808"/>
      <c r="S323" s="1810"/>
      <c r="T323" s="1808"/>
      <c r="U323" s="1811"/>
      <c r="V323" s="1806"/>
      <c r="W323" s="1806"/>
      <c r="X323" s="1808"/>
      <c r="Y323" s="2741" t="s">
        <v>5417</v>
      </c>
      <c r="Z323" s="1808"/>
      <c r="AA323" s="1808"/>
      <c r="AB323" s="1808"/>
      <c r="AC323" s="1808"/>
      <c r="AD323" s="1808"/>
      <c r="AE323" s="1808"/>
      <c r="AF323" s="1808"/>
      <c r="AG323" s="1808"/>
      <c r="AH323" s="1812"/>
      <c r="AI323" s="1812"/>
      <c r="AJ323" s="1808"/>
      <c r="AK323" s="1806"/>
      <c r="AL323" s="1806"/>
      <c r="AM323" s="1813"/>
      <c r="AN323" s="1811"/>
      <c r="AO323" s="1811"/>
      <c r="AP323" s="1811"/>
      <c r="AQ323" s="1811"/>
      <c r="AR323" s="1811"/>
      <c r="AS323" s="1811"/>
      <c r="AT323" s="1811"/>
      <c r="AU323" s="1811"/>
      <c r="AV323" s="1811"/>
      <c r="AW323" s="1811"/>
      <c r="AX323" s="1811"/>
      <c r="AY323" s="1811"/>
      <c r="AZ323" s="1811"/>
      <c r="BA323" s="1807"/>
      <c r="BB323" s="1811"/>
      <c r="BC323" s="1807"/>
      <c r="BD323" s="1811"/>
      <c r="BE323" s="1811"/>
      <c r="BF323" s="1811"/>
      <c r="BG323" s="1811"/>
      <c r="BH323" s="1811"/>
      <c r="BI323" s="1811"/>
      <c r="BJ323" s="1811"/>
      <c r="BK323" s="1811"/>
      <c r="BL323" s="1811"/>
      <c r="BM323" s="1806"/>
      <c r="BN323" s="1811"/>
      <c r="BO323" s="1811"/>
      <c r="BP323" s="1806"/>
      <c r="BQ323" s="1811"/>
      <c r="BR323" s="1811"/>
      <c r="BS323" s="1911"/>
      <c r="BT323" s="1911"/>
      <c r="BU323" s="1911"/>
      <c r="BV323" s="1912"/>
      <c r="BW323" s="1911"/>
      <c r="BX323" s="1913"/>
      <c r="BY323" s="1914"/>
      <c r="BZ323" s="1915"/>
      <c r="CA323" s="1915"/>
      <c r="CB323" s="1915"/>
      <c r="CC323" s="1911"/>
      <c r="CF323" s="1807"/>
      <c r="CG323" s="1821"/>
      <c r="CH323" s="1822"/>
      <c r="CI323" s="1822"/>
      <c r="CJ323" s="1822"/>
      <c r="CK323" s="1822"/>
      <c r="CL323" s="1822"/>
      <c r="CM323" s="1822"/>
      <c r="CN323" s="1822"/>
      <c r="CO323" s="1822"/>
      <c r="CP323" s="1822"/>
      <c r="CQ323" s="1822"/>
      <c r="CR323" s="1822"/>
      <c r="CS323" s="1822"/>
      <c r="CT323" s="1822"/>
      <c r="CU323" s="1822"/>
      <c r="CV323" s="1822"/>
      <c r="CW323" s="1822"/>
    </row>
    <row r="324" spans="1:101" s="1819" customFormat="1">
      <c r="A324" s="1804"/>
      <c r="B324" s="2708"/>
      <c r="C324" s="2728"/>
      <c r="D324" s="1805"/>
      <c r="E324" s="1806"/>
      <c r="F324" s="1806"/>
      <c r="G324" s="1807"/>
      <c r="H324" s="1808"/>
      <c r="I324" s="1808"/>
      <c r="J324" s="1808"/>
      <c r="K324" s="1808"/>
      <c r="L324" s="1809"/>
      <c r="M324" s="1809"/>
      <c r="N324" s="1810"/>
      <c r="O324" s="1810"/>
      <c r="P324" s="1809"/>
      <c r="Q324" s="1809"/>
      <c r="R324" s="1808"/>
      <c r="S324" s="1810"/>
      <c r="T324" s="1808"/>
      <c r="U324" s="1811"/>
      <c r="V324" s="1806"/>
      <c r="W324" s="1806"/>
      <c r="X324" s="1808"/>
      <c r="Y324" s="2741" t="s">
        <v>5417</v>
      </c>
      <c r="Z324" s="1808"/>
      <c r="AA324" s="1808"/>
      <c r="AB324" s="1808"/>
      <c r="AC324" s="1808"/>
      <c r="AD324" s="1808"/>
      <c r="AE324" s="1808"/>
      <c r="AF324" s="1808"/>
      <c r="AG324" s="1808"/>
      <c r="AH324" s="1812"/>
      <c r="AI324" s="1812"/>
      <c r="AJ324" s="1808"/>
      <c r="AK324" s="1806"/>
      <c r="AL324" s="1806"/>
      <c r="AM324" s="1813"/>
      <c r="AN324" s="1811"/>
      <c r="AO324" s="1811"/>
      <c r="AP324" s="1811"/>
      <c r="AQ324" s="1811"/>
      <c r="AR324" s="1811"/>
      <c r="AS324" s="1811"/>
      <c r="AT324" s="1811"/>
      <c r="AU324" s="1811"/>
      <c r="AV324" s="1811"/>
      <c r="AW324" s="1811"/>
      <c r="AX324" s="1811"/>
      <c r="AY324" s="1811"/>
      <c r="AZ324" s="1811"/>
      <c r="BA324" s="1807"/>
      <c r="BB324" s="1811"/>
      <c r="BC324" s="1807"/>
      <c r="BD324" s="1811"/>
      <c r="BE324" s="1811"/>
      <c r="BF324" s="1811"/>
      <c r="BG324" s="1811"/>
      <c r="BH324" s="1811"/>
      <c r="BI324" s="1811"/>
      <c r="BJ324" s="1811"/>
      <c r="BK324" s="1811"/>
      <c r="BL324" s="1811"/>
      <c r="BM324" s="1806"/>
      <c r="BN324" s="1811"/>
      <c r="BO324" s="1811"/>
      <c r="BP324" s="1806"/>
      <c r="BQ324" s="1811"/>
      <c r="BR324" s="1811"/>
      <c r="BS324" s="1911"/>
      <c r="BT324" s="1911"/>
      <c r="BU324" s="1911"/>
      <c r="BV324" s="1912"/>
      <c r="BW324" s="1911"/>
      <c r="BX324" s="1913"/>
      <c r="BY324" s="1914"/>
      <c r="BZ324" s="1915"/>
      <c r="CA324" s="1915"/>
      <c r="CB324" s="1915"/>
      <c r="CC324" s="1911"/>
      <c r="CF324" s="1807"/>
      <c r="CG324" s="1821"/>
      <c r="CH324" s="1822"/>
      <c r="CI324" s="1822"/>
      <c r="CJ324" s="1822"/>
      <c r="CK324" s="1822"/>
      <c r="CL324" s="1822"/>
      <c r="CM324" s="1822"/>
      <c r="CN324" s="1822"/>
      <c r="CO324" s="1822"/>
      <c r="CP324" s="1822"/>
      <c r="CQ324" s="1822"/>
      <c r="CR324" s="1822"/>
      <c r="CS324" s="1822"/>
      <c r="CT324" s="1822"/>
      <c r="CU324" s="1822"/>
      <c r="CV324" s="1822"/>
      <c r="CW324" s="1822"/>
    </row>
    <row r="325" spans="1:101" s="1819" customFormat="1">
      <c r="A325" s="1804"/>
      <c r="B325" s="2708"/>
      <c r="C325" s="2728"/>
      <c r="D325" s="1805"/>
      <c r="E325" s="1806"/>
      <c r="F325" s="1806"/>
      <c r="G325" s="1807"/>
      <c r="H325" s="1808"/>
      <c r="I325" s="1808"/>
      <c r="J325" s="1808"/>
      <c r="K325" s="1808"/>
      <c r="L325" s="1809"/>
      <c r="M325" s="1809"/>
      <c r="N325" s="1810"/>
      <c r="O325" s="1810"/>
      <c r="P325" s="1809"/>
      <c r="Q325" s="1809"/>
      <c r="R325" s="1808"/>
      <c r="S325" s="1810"/>
      <c r="T325" s="1808"/>
      <c r="U325" s="1811"/>
      <c r="V325" s="1806"/>
      <c r="W325" s="1806"/>
      <c r="X325" s="1808"/>
      <c r="Y325" s="2741" t="s">
        <v>5417</v>
      </c>
      <c r="Z325" s="1808"/>
      <c r="AA325" s="1808"/>
      <c r="AB325" s="1808"/>
      <c r="AC325" s="1808"/>
      <c r="AD325" s="1808"/>
      <c r="AE325" s="1808"/>
      <c r="AF325" s="1808"/>
      <c r="AG325" s="1808"/>
      <c r="AH325" s="1812"/>
      <c r="AI325" s="1812"/>
      <c r="AJ325" s="1808"/>
      <c r="AK325" s="1806"/>
      <c r="AL325" s="1806"/>
      <c r="AM325" s="1813"/>
      <c r="AN325" s="1811"/>
      <c r="AO325" s="1811"/>
      <c r="AP325" s="1811"/>
      <c r="AQ325" s="1811"/>
      <c r="AR325" s="1811"/>
      <c r="AS325" s="1811"/>
      <c r="AT325" s="1811"/>
      <c r="AU325" s="1811"/>
      <c r="AV325" s="1811"/>
      <c r="AW325" s="1811"/>
      <c r="AX325" s="1811"/>
      <c r="AY325" s="1811"/>
      <c r="AZ325" s="1811"/>
      <c r="BA325" s="1807"/>
      <c r="BB325" s="1811"/>
      <c r="BC325" s="1807"/>
      <c r="BD325" s="1811"/>
      <c r="BE325" s="1811"/>
      <c r="BF325" s="1811"/>
      <c r="BG325" s="1811"/>
      <c r="BH325" s="1811"/>
      <c r="BI325" s="1811"/>
      <c r="BJ325" s="1811"/>
      <c r="BK325" s="1811"/>
      <c r="BL325" s="1811"/>
      <c r="BM325" s="1806"/>
      <c r="BN325" s="1811"/>
      <c r="BO325" s="1811"/>
      <c r="BP325" s="1806"/>
      <c r="BQ325" s="1811"/>
      <c r="BR325" s="1811"/>
      <c r="BS325" s="1911"/>
      <c r="BT325" s="1911"/>
      <c r="BU325" s="1911"/>
      <c r="BV325" s="1912"/>
      <c r="BW325" s="1911"/>
      <c r="BX325" s="1913"/>
      <c r="BY325" s="1914"/>
      <c r="BZ325" s="1915"/>
      <c r="CA325" s="1915"/>
      <c r="CB325" s="1915"/>
      <c r="CC325" s="1911"/>
      <c r="CF325" s="1807"/>
      <c r="CG325" s="1821"/>
      <c r="CH325" s="1822"/>
      <c r="CI325" s="1822"/>
      <c r="CJ325" s="1822"/>
      <c r="CK325" s="1822"/>
      <c r="CL325" s="1822"/>
      <c r="CM325" s="1822"/>
      <c r="CN325" s="1822"/>
      <c r="CO325" s="1822"/>
      <c r="CP325" s="1822"/>
      <c r="CQ325" s="1822"/>
      <c r="CR325" s="1822"/>
      <c r="CS325" s="1822"/>
      <c r="CT325" s="1822"/>
      <c r="CU325" s="1822"/>
      <c r="CV325" s="1822"/>
      <c r="CW325" s="1822"/>
    </row>
    <row r="326" spans="1:101" s="1819" customFormat="1">
      <c r="A326" s="1804"/>
      <c r="B326" s="2708"/>
      <c r="C326" s="2728"/>
      <c r="D326" s="1805"/>
      <c r="E326" s="1806"/>
      <c r="F326" s="1806"/>
      <c r="G326" s="1807"/>
      <c r="H326" s="1808"/>
      <c r="I326" s="1808"/>
      <c r="J326" s="1808"/>
      <c r="K326" s="1808"/>
      <c r="L326" s="1809"/>
      <c r="M326" s="1809"/>
      <c r="N326" s="1810"/>
      <c r="O326" s="1810"/>
      <c r="P326" s="1809"/>
      <c r="Q326" s="1809"/>
      <c r="R326" s="1808"/>
      <c r="S326" s="1810"/>
      <c r="T326" s="1808"/>
      <c r="U326" s="1811"/>
      <c r="V326" s="1806"/>
      <c r="W326" s="1806"/>
      <c r="X326" s="1808"/>
      <c r="Y326" s="2741" t="s">
        <v>5417</v>
      </c>
      <c r="Z326" s="1808"/>
      <c r="AA326" s="1808"/>
      <c r="AB326" s="1808"/>
      <c r="AC326" s="1808"/>
      <c r="AD326" s="1808"/>
      <c r="AE326" s="1808"/>
      <c r="AF326" s="1808"/>
      <c r="AG326" s="1808"/>
      <c r="AH326" s="1812"/>
      <c r="AI326" s="1812"/>
      <c r="AJ326" s="1808"/>
      <c r="AK326" s="1806"/>
      <c r="AL326" s="1806"/>
      <c r="AM326" s="1813"/>
      <c r="AN326" s="1811"/>
      <c r="AO326" s="1811"/>
      <c r="AP326" s="1811"/>
      <c r="AQ326" s="1811"/>
      <c r="AR326" s="1811"/>
      <c r="AS326" s="1811"/>
      <c r="AT326" s="1811"/>
      <c r="AU326" s="1811"/>
      <c r="AV326" s="1811"/>
      <c r="AW326" s="1811"/>
      <c r="AX326" s="1811"/>
      <c r="AY326" s="1811"/>
      <c r="AZ326" s="1811"/>
      <c r="BA326" s="1807"/>
      <c r="BB326" s="1811"/>
      <c r="BC326" s="1807"/>
      <c r="BD326" s="1811"/>
      <c r="BE326" s="1811"/>
      <c r="BF326" s="1811"/>
      <c r="BG326" s="1811"/>
      <c r="BH326" s="1811"/>
      <c r="BI326" s="1811"/>
      <c r="BJ326" s="1811"/>
      <c r="BK326" s="1811"/>
      <c r="BL326" s="1811"/>
      <c r="BM326" s="1806"/>
      <c r="BN326" s="1811"/>
      <c r="BO326" s="1811"/>
      <c r="BP326" s="1806"/>
      <c r="BQ326" s="1811"/>
      <c r="BR326" s="1811"/>
      <c r="BS326" s="1911"/>
      <c r="BT326" s="1911"/>
      <c r="BU326" s="1911"/>
      <c r="BV326" s="1912"/>
      <c r="BW326" s="1911"/>
      <c r="BX326" s="1913"/>
      <c r="BY326" s="1914"/>
      <c r="BZ326" s="1915"/>
      <c r="CA326" s="1915"/>
      <c r="CB326" s="1915"/>
      <c r="CC326" s="1911"/>
      <c r="CF326" s="1807"/>
      <c r="CG326" s="1821"/>
      <c r="CH326" s="1822"/>
      <c r="CI326" s="1822"/>
      <c r="CJ326" s="1822"/>
      <c r="CK326" s="1822"/>
      <c r="CL326" s="1822"/>
      <c r="CM326" s="1822"/>
      <c r="CN326" s="1822"/>
      <c r="CO326" s="1822"/>
      <c r="CP326" s="1822"/>
      <c r="CQ326" s="1822"/>
      <c r="CR326" s="1822"/>
      <c r="CS326" s="1822"/>
      <c r="CT326" s="1822"/>
      <c r="CU326" s="1822"/>
      <c r="CV326" s="1822"/>
      <c r="CW326" s="1822"/>
    </row>
    <row r="327" spans="1:101" s="1819" customFormat="1">
      <c r="A327" s="1804"/>
      <c r="B327" s="2708"/>
      <c r="C327" s="2728"/>
      <c r="D327" s="1805"/>
      <c r="E327" s="1806"/>
      <c r="F327" s="1806"/>
      <c r="G327" s="1807"/>
      <c r="H327" s="1808"/>
      <c r="I327" s="1808"/>
      <c r="J327" s="1808"/>
      <c r="K327" s="1808"/>
      <c r="L327" s="1809"/>
      <c r="M327" s="1809"/>
      <c r="N327" s="1810"/>
      <c r="O327" s="1810"/>
      <c r="P327" s="1809"/>
      <c r="Q327" s="1809"/>
      <c r="R327" s="1808"/>
      <c r="S327" s="1810"/>
      <c r="T327" s="1808"/>
      <c r="U327" s="1811"/>
      <c r="V327" s="1806"/>
      <c r="W327" s="1806"/>
      <c r="X327" s="1808"/>
      <c r="Y327" s="2741" t="s">
        <v>5417</v>
      </c>
      <c r="Z327" s="1808"/>
      <c r="AA327" s="1808"/>
      <c r="AB327" s="1808"/>
      <c r="AC327" s="1808"/>
      <c r="AD327" s="1808"/>
      <c r="AE327" s="1808"/>
      <c r="AF327" s="1808"/>
      <c r="AG327" s="1808"/>
      <c r="AH327" s="1812"/>
      <c r="AI327" s="1812"/>
      <c r="AJ327" s="1808"/>
      <c r="AK327" s="1806"/>
      <c r="AL327" s="1806"/>
      <c r="AM327" s="1813"/>
      <c r="AN327" s="1811"/>
      <c r="AO327" s="1811"/>
      <c r="AP327" s="1811"/>
      <c r="AQ327" s="1811"/>
      <c r="AR327" s="1811"/>
      <c r="AS327" s="1811"/>
      <c r="AT327" s="1811"/>
      <c r="AU327" s="1811"/>
      <c r="AV327" s="1811"/>
      <c r="AW327" s="1811"/>
      <c r="AX327" s="1811"/>
      <c r="AY327" s="1811"/>
      <c r="AZ327" s="1811"/>
      <c r="BA327" s="1807"/>
      <c r="BB327" s="1811"/>
      <c r="BC327" s="1807"/>
      <c r="BD327" s="1811"/>
      <c r="BE327" s="1811"/>
      <c r="BF327" s="1811"/>
      <c r="BG327" s="1811"/>
      <c r="BH327" s="1811"/>
      <c r="BI327" s="1811"/>
      <c r="BJ327" s="1811"/>
      <c r="BK327" s="1811"/>
      <c r="BL327" s="1811"/>
      <c r="BM327" s="1806"/>
      <c r="BN327" s="1811"/>
      <c r="BO327" s="1811"/>
      <c r="BP327" s="1806"/>
      <c r="BQ327" s="1811"/>
      <c r="BR327" s="1811"/>
      <c r="BS327" s="1911"/>
      <c r="BT327" s="1911"/>
      <c r="BU327" s="1911"/>
      <c r="BV327" s="1912"/>
      <c r="BW327" s="1911"/>
      <c r="BX327" s="1913"/>
      <c r="BY327" s="1914"/>
      <c r="BZ327" s="1915"/>
      <c r="CA327" s="1915"/>
      <c r="CB327" s="1915"/>
      <c r="CC327" s="1911"/>
      <c r="CF327" s="1807"/>
      <c r="CG327" s="1821"/>
      <c r="CH327" s="1822"/>
      <c r="CI327" s="1822"/>
      <c r="CJ327" s="1822"/>
      <c r="CK327" s="1822"/>
      <c r="CL327" s="1822"/>
      <c r="CM327" s="1822"/>
      <c r="CN327" s="1822"/>
      <c r="CO327" s="1822"/>
      <c r="CP327" s="1822"/>
      <c r="CQ327" s="1822"/>
      <c r="CR327" s="1822"/>
      <c r="CS327" s="1822"/>
      <c r="CT327" s="1822"/>
      <c r="CU327" s="1822"/>
      <c r="CV327" s="1822"/>
      <c r="CW327" s="1822"/>
    </row>
    <row r="328" spans="1:101" s="1819" customFormat="1">
      <c r="A328" s="1804"/>
      <c r="B328" s="2708"/>
      <c r="C328" s="2728"/>
      <c r="D328" s="1805"/>
      <c r="E328" s="1806"/>
      <c r="F328" s="1806"/>
      <c r="G328" s="1807"/>
      <c r="H328" s="1808"/>
      <c r="I328" s="1808"/>
      <c r="J328" s="1808"/>
      <c r="K328" s="1808"/>
      <c r="L328" s="1809"/>
      <c r="M328" s="1809"/>
      <c r="N328" s="1810"/>
      <c r="O328" s="1810"/>
      <c r="P328" s="1809"/>
      <c r="Q328" s="1809"/>
      <c r="R328" s="1808"/>
      <c r="S328" s="1810"/>
      <c r="T328" s="1808"/>
      <c r="U328" s="1811"/>
      <c r="V328" s="1806"/>
      <c r="W328" s="1806"/>
      <c r="X328" s="1808"/>
      <c r="Y328" s="2741" t="s">
        <v>5417</v>
      </c>
      <c r="Z328" s="1808"/>
      <c r="AA328" s="1808"/>
      <c r="AB328" s="1808"/>
      <c r="AC328" s="1808"/>
      <c r="AD328" s="1808"/>
      <c r="AE328" s="1808"/>
      <c r="AF328" s="1808"/>
      <c r="AG328" s="1808"/>
      <c r="AH328" s="1812"/>
      <c r="AI328" s="1812"/>
      <c r="AJ328" s="1808"/>
      <c r="AK328" s="1806"/>
      <c r="AL328" s="1806"/>
      <c r="AM328" s="1813"/>
      <c r="AN328" s="1811"/>
      <c r="AO328" s="1811"/>
      <c r="AP328" s="1811"/>
      <c r="AQ328" s="1811"/>
      <c r="AR328" s="1811"/>
      <c r="AS328" s="1811"/>
      <c r="AT328" s="1811"/>
      <c r="AU328" s="1811"/>
      <c r="AV328" s="1811"/>
      <c r="AW328" s="1811"/>
      <c r="AX328" s="1811"/>
      <c r="AY328" s="1811"/>
      <c r="AZ328" s="1811"/>
      <c r="BA328" s="1807"/>
      <c r="BB328" s="1811"/>
      <c r="BC328" s="1807"/>
      <c r="BD328" s="1811"/>
      <c r="BE328" s="1811"/>
      <c r="BF328" s="1811"/>
      <c r="BG328" s="1811"/>
      <c r="BH328" s="1811"/>
      <c r="BI328" s="1811"/>
      <c r="BJ328" s="1811"/>
      <c r="BK328" s="1811"/>
      <c r="BL328" s="1811"/>
      <c r="BM328" s="1806"/>
      <c r="BN328" s="1811"/>
      <c r="BO328" s="1811"/>
      <c r="BP328" s="1806"/>
      <c r="BQ328" s="1811"/>
      <c r="BR328" s="1811"/>
      <c r="BS328" s="1911"/>
      <c r="BT328" s="1911"/>
      <c r="BU328" s="1911"/>
      <c r="BV328" s="1912"/>
      <c r="BW328" s="1911"/>
      <c r="BX328" s="1913"/>
      <c r="BY328" s="1914"/>
      <c r="BZ328" s="1915"/>
      <c r="CA328" s="1915"/>
      <c r="CB328" s="1915"/>
      <c r="CC328" s="1911"/>
      <c r="CF328" s="1807"/>
      <c r="CG328" s="1821"/>
      <c r="CH328" s="1822"/>
      <c r="CI328" s="1822"/>
      <c r="CJ328" s="1822"/>
      <c r="CK328" s="1822"/>
      <c r="CL328" s="1822"/>
      <c r="CM328" s="1822"/>
      <c r="CN328" s="1822"/>
      <c r="CO328" s="1822"/>
      <c r="CP328" s="1822"/>
      <c r="CQ328" s="1822"/>
      <c r="CR328" s="1822"/>
      <c r="CS328" s="1822"/>
      <c r="CT328" s="1822"/>
      <c r="CU328" s="1822"/>
      <c r="CV328" s="1822"/>
      <c r="CW328" s="1822"/>
    </row>
    <row r="329" spans="1:101" s="1819" customFormat="1">
      <c r="A329" s="1804"/>
      <c r="B329" s="2708"/>
      <c r="C329" s="2728"/>
      <c r="D329" s="1805"/>
      <c r="E329" s="1806"/>
      <c r="F329" s="1806"/>
      <c r="G329" s="1807"/>
      <c r="H329" s="1808"/>
      <c r="I329" s="1808"/>
      <c r="J329" s="1808"/>
      <c r="K329" s="1808"/>
      <c r="L329" s="1809"/>
      <c r="M329" s="1809"/>
      <c r="N329" s="1810"/>
      <c r="O329" s="1810"/>
      <c r="P329" s="1809"/>
      <c r="Q329" s="1809"/>
      <c r="R329" s="1808"/>
      <c r="S329" s="1810"/>
      <c r="T329" s="1808"/>
      <c r="U329" s="1811"/>
      <c r="V329" s="1806"/>
      <c r="W329" s="1806"/>
      <c r="X329" s="1808"/>
      <c r="Y329" s="2741" t="s">
        <v>5417</v>
      </c>
      <c r="Z329" s="1808"/>
      <c r="AA329" s="1808"/>
      <c r="AB329" s="1808"/>
      <c r="AC329" s="1808"/>
      <c r="AD329" s="1808"/>
      <c r="AE329" s="1808"/>
      <c r="AF329" s="1808"/>
      <c r="AG329" s="1808"/>
      <c r="AH329" s="1812"/>
      <c r="AI329" s="1812"/>
      <c r="AJ329" s="1808"/>
      <c r="AK329" s="1806"/>
      <c r="AL329" s="1806"/>
      <c r="AM329" s="1813"/>
      <c r="AN329" s="1811"/>
      <c r="AO329" s="1811"/>
      <c r="AP329" s="1811"/>
      <c r="AQ329" s="1811"/>
      <c r="AR329" s="1811"/>
      <c r="AS329" s="1811"/>
      <c r="AT329" s="1811"/>
      <c r="AU329" s="1811"/>
      <c r="AV329" s="1811"/>
      <c r="AW329" s="1811"/>
      <c r="AX329" s="1811"/>
      <c r="AY329" s="1811"/>
      <c r="AZ329" s="1811"/>
      <c r="BA329" s="1807"/>
      <c r="BB329" s="1811"/>
      <c r="BC329" s="1807"/>
      <c r="BD329" s="1811"/>
      <c r="BE329" s="1811"/>
      <c r="BF329" s="1811"/>
      <c r="BG329" s="1811"/>
      <c r="BH329" s="1811"/>
      <c r="BI329" s="1811"/>
      <c r="BJ329" s="1811"/>
      <c r="BK329" s="1811"/>
      <c r="BL329" s="1811"/>
      <c r="BM329" s="1806"/>
      <c r="BN329" s="1811"/>
      <c r="BO329" s="1811"/>
      <c r="BP329" s="1806"/>
      <c r="BQ329" s="1811"/>
      <c r="BR329" s="1811"/>
      <c r="BS329" s="1911"/>
      <c r="BT329" s="1911"/>
      <c r="BU329" s="1911"/>
      <c r="BV329" s="1912"/>
      <c r="BW329" s="1911"/>
      <c r="BX329" s="1913"/>
      <c r="BY329" s="1914"/>
      <c r="BZ329" s="1915"/>
      <c r="CA329" s="1915"/>
      <c r="CB329" s="1915"/>
      <c r="CC329" s="1911"/>
      <c r="CF329" s="1807"/>
      <c r="CG329" s="1821"/>
      <c r="CH329" s="1822"/>
      <c r="CI329" s="1822"/>
      <c r="CJ329" s="1822"/>
      <c r="CK329" s="1822"/>
      <c r="CL329" s="1822"/>
      <c r="CM329" s="1822"/>
      <c r="CN329" s="1822"/>
      <c r="CO329" s="1822"/>
      <c r="CP329" s="1822"/>
      <c r="CQ329" s="1822"/>
      <c r="CR329" s="1822"/>
      <c r="CS329" s="1822"/>
      <c r="CT329" s="1822"/>
      <c r="CU329" s="1822"/>
      <c r="CV329" s="1822"/>
      <c r="CW329" s="1822"/>
    </row>
    <row r="330" spans="1:101" s="1819" customFormat="1">
      <c r="A330" s="1804"/>
      <c r="B330" s="2708"/>
      <c r="C330" s="2728"/>
      <c r="D330" s="1805"/>
      <c r="E330" s="1806"/>
      <c r="F330" s="1806"/>
      <c r="G330" s="1807"/>
      <c r="H330" s="1808"/>
      <c r="I330" s="1808"/>
      <c r="J330" s="1808"/>
      <c r="K330" s="1808"/>
      <c r="L330" s="1809"/>
      <c r="M330" s="1809"/>
      <c r="N330" s="1810"/>
      <c r="O330" s="1810"/>
      <c r="P330" s="1809"/>
      <c r="Q330" s="1809"/>
      <c r="R330" s="1808"/>
      <c r="S330" s="1810"/>
      <c r="T330" s="1808"/>
      <c r="U330" s="1811"/>
      <c r="V330" s="1806"/>
      <c r="W330" s="1806"/>
      <c r="X330" s="1808"/>
      <c r="Y330" s="2741" t="s">
        <v>5417</v>
      </c>
      <c r="Z330" s="1808"/>
      <c r="AA330" s="1808"/>
      <c r="AB330" s="1808"/>
      <c r="AC330" s="1808"/>
      <c r="AD330" s="1808"/>
      <c r="AE330" s="1808"/>
      <c r="AF330" s="1808"/>
      <c r="AG330" s="1808"/>
      <c r="AH330" s="1812"/>
      <c r="AI330" s="1812"/>
      <c r="AJ330" s="1808"/>
      <c r="AK330" s="1806"/>
      <c r="AL330" s="1806"/>
      <c r="AM330" s="1813"/>
      <c r="AN330" s="1811"/>
      <c r="AO330" s="1811"/>
      <c r="AP330" s="1811"/>
      <c r="AQ330" s="1811"/>
      <c r="AR330" s="1811"/>
      <c r="AS330" s="1811"/>
      <c r="AT330" s="1811"/>
      <c r="AU330" s="1811"/>
      <c r="AV330" s="1811"/>
      <c r="AW330" s="1811"/>
      <c r="AX330" s="1811"/>
      <c r="AY330" s="1811"/>
      <c r="AZ330" s="1811"/>
      <c r="BA330" s="1807"/>
      <c r="BB330" s="1811"/>
      <c r="BC330" s="1807"/>
      <c r="BD330" s="1811"/>
      <c r="BE330" s="1811"/>
      <c r="BF330" s="1811"/>
      <c r="BG330" s="1811"/>
      <c r="BH330" s="1811"/>
      <c r="BI330" s="1811"/>
      <c r="BJ330" s="1811"/>
      <c r="BK330" s="1811"/>
      <c r="BL330" s="1811"/>
      <c r="BM330" s="1806"/>
      <c r="BN330" s="1811"/>
      <c r="BO330" s="1811"/>
      <c r="BP330" s="1806"/>
      <c r="BQ330" s="1811"/>
      <c r="BR330" s="1811"/>
      <c r="BS330" s="1911"/>
      <c r="BT330" s="1911"/>
      <c r="BU330" s="1911"/>
      <c r="BV330" s="1912"/>
      <c r="BW330" s="1911"/>
      <c r="BX330" s="1913"/>
      <c r="BY330" s="1914"/>
      <c r="BZ330" s="1915"/>
      <c r="CA330" s="1915"/>
      <c r="CB330" s="1915"/>
      <c r="CC330" s="1911"/>
      <c r="CF330" s="1807"/>
      <c r="CG330" s="1821"/>
      <c r="CH330" s="1822"/>
      <c r="CI330" s="1822"/>
      <c r="CJ330" s="1822"/>
      <c r="CK330" s="1822"/>
      <c r="CL330" s="1822"/>
      <c r="CM330" s="1822"/>
      <c r="CN330" s="1822"/>
      <c r="CO330" s="1822"/>
      <c r="CP330" s="1822"/>
      <c r="CQ330" s="1822"/>
      <c r="CR330" s="1822"/>
      <c r="CS330" s="1822"/>
      <c r="CT330" s="1822"/>
      <c r="CU330" s="1822"/>
      <c r="CV330" s="1822"/>
      <c r="CW330" s="1822"/>
    </row>
    <row r="331" spans="1:101" s="1819" customFormat="1">
      <c r="A331" s="1804"/>
      <c r="B331" s="2708"/>
      <c r="C331" s="2728"/>
      <c r="D331" s="1805"/>
      <c r="E331" s="1806"/>
      <c r="F331" s="1806"/>
      <c r="G331" s="1807"/>
      <c r="H331" s="1808"/>
      <c r="I331" s="1808"/>
      <c r="J331" s="1808"/>
      <c r="K331" s="1808"/>
      <c r="L331" s="1809"/>
      <c r="M331" s="1809"/>
      <c r="N331" s="1810"/>
      <c r="O331" s="1810"/>
      <c r="P331" s="1809"/>
      <c r="Q331" s="1809"/>
      <c r="R331" s="1808"/>
      <c r="S331" s="1810"/>
      <c r="T331" s="1808"/>
      <c r="U331" s="1811"/>
      <c r="V331" s="1806"/>
      <c r="W331" s="1806"/>
      <c r="X331" s="1808"/>
      <c r="Y331" s="2741" t="s">
        <v>5417</v>
      </c>
      <c r="Z331" s="1808"/>
      <c r="AA331" s="1808"/>
      <c r="AB331" s="1808"/>
      <c r="AC331" s="1808"/>
      <c r="AD331" s="1808"/>
      <c r="AE331" s="1808"/>
      <c r="AF331" s="1808"/>
      <c r="AG331" s="1808"/>
      <c r="AH331" s="1812"/>
      <c r="AI331" s="1812"/>
      <c r="AJ331" s="1808"/>
      <c r="AK331" s="1806"/>
      <c r="AL331" s="1806"/>
      <c r="AM331" s="1813"/>
      <c r="AN331" s="1811"/>
      <c r="AO331" s="1811"/>
      <c r="AP331" s="1811"/>
      <c r="AQ331" s="1811"/>
      <c r="AR331" s="1811"/>
      <c r="AS331" s="1811"/>
      <c r="AT331" s="1811"/>
      <c r="AU331" s="1811"/>
      <c r="AV331" s="1811"/>
      <c r="AW331" s="1811"/>
      <c r="AX331" s="1811"/>
      <c r="AY331" s="1811"/>
      <c r="AZ331" s="1811"/>
      <c r="BA331" s="1807"/>
      <c r="BB331" s="1811"/>
      <c r="BC331" s="1807"/>
      <c r="BD331" s="1811"/>
      <c r="BE331" s="1811"/>
      <c r="BF331" s="1811"/>
      <c r="BG331" s="1811"/>
      <c r="BH331" s="1811"/>
      <c r="BI331" s="1811"/>
      <c r="BJ331" s="1811"/>
      <c r="BK331" s="1811"/>
      <c r="BL331" s="1811"/>
      <c r="BM331" s="1806"/>
      <c r="BN331" s="1811"/>
      <c r="BO331" s="1811"/>
      <c r="BP331" s="1806"/>
      <c r="BQ331" s="1811"/>
      <c r="BR331" s="1811"/>
      <c r="BS331" s="1911"/>
      <c r="BT331" s="1911"/>
      <c r="BU331" s="1911"/>
      <c r="BV331" s="1912"/>
      <c r="BW331" s="1911"/>
      <c r="BX331" s="1913"/>
      <c r="BY331" s="1914"/>
      <c r="BZ331" s="1915"/>
      <c r="CA331" s="1915"/>
      <c r="CB331" s="1915"/>
      <c r="CC331" s="1911"/>
      <c r="CF331" s="1807"/>
      <c r="CG331" s="1821"/>
      <c r="CH331" s="1822"/>
      <c r="CI331" s="1822"/>
      <c r="CJ331" s="1822"/>
      <c r="CK331" s="1822"/>
      <c r="CL331" s="1822"/>
      <c r="CM331" s="1822"/>
      <c r="CN331" s="1822"/>
      <c r="CO331" s="1822"/>
      <c r="CP331" s="1822"/>
      <c r="CQ331" s="1822"/>
      <c r="CR331" s="1822"/>
      <c r="CS331" s="1822"/>
      <c r="CT331" s="1822"/>
      <c r="CU331" s="1822"/>
      <c r="CV331" s="1822"/>
      <c r="CW331" s="1822"/>
    </row>
    <row r="332" spans="1:101" s="1819" customFormat="1">
      <c r="A332" s="1804"/>
      <c r="B332" s="2708"/>
      <c r="C332" s="2728"/>
      <c r="D332" s="1805"/>
      <c r="E332" s="1806"/>
      <c r="F332" s="1806"/>
      <c r="G332" s="1807"/>
      <c r="H332" s="1808"/>
      <c r="I332" s="1808"/>
      <c r="J332" s="1808"/>
      <c r="K332" s="1808"/>
      <c r="L332" s="1809"/>
      <c r="M332" s="1809"/>
      <c r="N332" s="1810"/>
      <c r="O332" s="1810"/>
      <c r="P332" s="1809"/>
      <c r="Q332" s="1809"/>
      <c r="R332" s="1808"/>
      <c r="S332" s="1810"/>
      <c r="T332" s="1808"/>
      <c r="U332" s="1811"/>
      <c r="V332" s="1806"/>
      <c r="W332" s="1806"/>
      <c r="X332" s="1808"/>
      <c r="Y332" s="2741" t="s">
        <v>5417</v>
      </c>
      <c r="Z332" s="1808"/>
      <c r="AA332" s="1808"/>
      <c r="AB332" s="1808"/>
      <c r="AC332" s="1808"/>
      <c r="AD332" s="1808"/>
      <c r="AE332" s="1808"/>
      <c r="AF332" s="1808"/>
      <c r="AG332" s="1808"/>
      <c r="AH332" s="1812"/>
      <c r="AI332" s="1812"/>
      <c r="AJ332" s="1808"/>
      <c r="AK332" s="1806"/>
      <c r="AL332" s="1806"/>
      <c r="AM332" s="1813"/>
      <c r="AN332" s="1811"/>
      <c r="AO332" s="1811"/>
      <c r="AP332" s="1811"/>
      <c r="AQ332" s="1811"/>
      <c r="AR332" s="1811"/>
      <c r="AS332" s="1811"/>
      <c r="AT332" s="1811"/>
      <c r="AU332" s="1811"/>
      <c r="AV332" s="1811"/>
      <c r="AW332" s="1811"/>
      <c r="AX332" s="1811"/>
      <c r="AY332" s="1811"/>
      <c r="AZ332" s="1811"/>
      <c r="BA332" s="1807"/>
      <c r="BB332" s="1811"/>
      <c r="BC332" s="1807"/>
      <c r="BD332" s="1811"/>
      <c r="BE332" s="1811"/>
      <c r="BF332" s="1811"/>
      <c r="BG332" s="1811"/>
      <c r="BH332" s="1811"/>
      <c r="BI332" s="1811"/>
      <c r="BJ332" s="1811"/>
      <c r="BK332" s="1811"/>
      <c r="BL332" s="1811"/>
      <c r="BM332" s="1806"/>
      <c r="BN332" s="1811"/>
      <c r="BO332" s="1811"/>
      <c r="BP332" s="1806"/>
      <c r="BQ332" s="1811"/>
      <c r="BR332" s="1811"/>
      <c r="BS332" s="1911"/>
      <c r="BT332" s="1911"/>
      <c r="BU332" s="1911"/>
      <c r="BV332" s="1912"/>
      <c r="BW332" s="1911"/>
      <c r="BX332" s="1913"/>
      <c r="BY332" s="1914"/>
      <c r="BZ332" s="1915"/>
      <c r="CA332" s="1915"/>
      <c r="CB332" s="1915"/>
      <c r="CC332" s="1911"/>
      <c r="CF332" s="1807"/>
      <c r="CG332" s="1821"/>
      <c r="CH332" s="1822"/>
      <c r="CI332" s="1822"/>
      <c r="CJ332" s="1822"/>
      <c r="CK332" s="1822"/>
      <c r="CL332" s="1822"/>
      <c r="CM332" s="1822"/>
      <c r="CN332" s="1822"/>
      <c r="CO332" s="1822"/>
      <c r="CP332" s="1822"/>
      <c r="CQ332" s="1822"/>
      <c r="CR332" s="1822"/>
      <c r="CS332" s="1822"/>
      <c r="CT332" s="1822"/>
      <c r="CU332" s="1822"/>
      <c r="CV332" s="1822"/>
      <c r="CW332" s="1822"/>
    </row>
    <row r="333" spans="1:101" s="1819" customFormat="1">
      <c r="A333" s="1804"/>
      <c r="B333" s="2708"/>
      <c r="C333" s="2728"/>
      <c r="D333" s="1805"/>
      <c r="E333" s="1806"/>
      <c r="F333" s="1806"/>
      <c r="G333" s="1807"/>
      <c r="H333" s="1808"/>
      <c r="I333" s="1808"/>
      <c r="J333" s="1808"/>
      <c r="K333" s="1808"/>
      <c r="L333" s="1809"/>
      <c r="M333" s="1809"/>
      <c r="N333" s="1810"/>
      <c r="O333" s="1810"/>
      <c r="P333" s="1809"/>
      <c r="Q333" s="1809"/>
      <c r="R333" s="1808"/>
      <c r="S333" s="1810"/>
      <c r="T333" s="1808"/>
      <c r="U333" s="1811"/>
      <c r="V333" s="1806"/>
      <c r="W333" s="1806"/>
      <c r="X333" s="1808"/>
      <c r="Y333" s="2741" t="s">
        <v>5417</v>
      </c>
      <c r="Z333" s="1808"/>
      <c r="AA333" s="1808"/>
      <c r="AB333" s="1808"/>
      <c r="AC333" s="1808"/>
      <c r="AD333" s="1808"/>
      <c r="AE333" s="1808"/>
      <c r="AF333" s="1808"/>
      <c r="AG333" s="1808"/>
      <c r="AH333" s="1812"/>
      <c r="AI333" s="1812"/>
      <c r="AJ333" s="1808"/>
      <c r="AK333" s="1806"/>
      <c r="AL333" s="1806"/>
      <c r="AM333" s="1813"/>
      <c r="AN333" s="1811"/>
      <c r="AO333" s="1811"/>
      <c r="AP333" s="1811"/>
      <c r="AQ333" s="1811"/>
      <c r="AR333" s="1811"/>
      <c r="AS333" s="1811"/>
      <c r="AT333" s="1811"/>
      <c r="AU333" s="1811"/>
      <c r="AV333" s="1811"/>
      <c r="AW333" s="1811"/>
      <c r="AX333" s="1811"/>
      <c r="AY333" s="1811"/>
      <c r="AZ333" s="1811"/>
      <c r="BA333" s="1807"/>
      <c r="BB333" s="1811"/>
      <c r="BC333" s="1807"/>
      <c r="BD333" s="1811"/>
      <c r="BE333" s="1811"/>
      <c r="BF333" s="1811"/>
      <c r="BG333" s="1811"/>
      <c r="BH333" s="1811"/>
      <c r="BI333" s="1811"/>
      <c r="BJ333" s="1811"/>
      <c r="BK333" s="1811"/>
      <c r="BL333" s="1811"/>
      <c r="BM333" s="1806"/>
      <c r="BN333" s="1811"/>
      <c r="BO333" s="1811"/>
      <c r="BP333" s="1806"/>
      <c r="BQ333" s="1811"/>
      <c r="BR333" s="1811"/>
      <c r="BS333" s="1911"/>
      <c r="BT333" s="1911"/>
      <c r="BU333" s="1911"/>
      <c r="BV333" s="1912"/>
      <c r="BW333" s="1911"/>
      <c r="BX333" s="1913"/>
      <c r="BY333" s="1914"/>
      <c r="BZ333" s="1915"/>
      <c r="CA333" s="1915"/>
      <c r="CB333" s="1915"/>
      <c r="CC333" s="1911"/>
      <c r="CF333" s="1807"/>
      <c r="CG333" s="1821"/>
      <c r="CH333" s="1822"/>
      <c r="CI333" s="1822"/>
      <c r="CJ333" s="1822"/>
      <c r="CK333" s="1822"/>
      <c r="CL333" s="1822"/>
      <c r="CM333" s="1822"/>
      <c r="CN333" s="1822"/>
      <c r="CO333" s="1822"/>
      <c r="CP333" s="1822"/>
      <c r="CQ333" s="1822"/>
      <c r="CR333" s="1822"/>
      <c r="CS333" s="1822"/>
      <c r="CT333" s="1822"/>
      <c r="CU333" s="1822"/>
      <c r="CV333" s="1822"/>
      <c r="CW333" s="1822"/>
    </row>
    <row r="334" spans="1:101" s="1819" customFormat="1">
      <c r="A334" s="1804"/>
      <c r="B334" s="2708"/>
      <c r="C334" s="2728"/>
      <c r="D334" s="1805"/>
      <c r="E334" s="1806"/>
      <c r="F334" s="1806"/>
      <c r="G334" s="1807"/>
      <c r="H334" s="1808"/>
      <c r="I334" s="1808"/>
      <c r="J334" s="1808"/>
      <c r="K334" s="1808"/>
      <c r="L334" s="1809"/>
      <c r="M334" s="1809"/>
      <c r="N334" s="1810"/>
      <c r="O334" s="1810"/>
      <c r="P334" s="1809"/>
      <c r="Q334" s="1809"/>
      <c r="R334" s="1808"/>
      <c r="S334" s="1810"/>
      <c r="T334" s="1808"/>
      <c r="U334" s="1811"/>
      <c r="V334" s="1806"/>
      <c r="W334" s="1806"/>
      <c r="X334" s="1808"/>
      <c r="Y334" s="2741" t="s">
        <v>5417</v>
      </c>
      <c r="Z334" s="1808"/>
      <c r="AA334" s="1808"/>
      <c r="AB334" s="1808"/>
      <c r="AC334" s="1808"/>
      <c r="AD334" s="1808"/>
      <c r="AE334" s="1808"/>
      <c r="AF334" s="1808"/>
      <c r="AG334" s="1808"/>
      <c r="AH334" s="1812"/>
      <c r="AI334" s="1812"/>
      <c r="AJ334" s="1808"/>
      <c r="AK334" s="1806"/>
      <c r="AL334" s="1806"/>
      <c r="AM334" s="1813"/>
      <c r="AN334" s="1811"/>
      <c r="AO334" s="1811"/>
      <c r="AP334" s="1811"/>
      <c r="AQ334" s="1811"/>
      <c r="AR334" s="1811"/>
      <c r="AS334" s="1811"/>
      <c r="AT334" s="1811"/>
      <c r="AU334" s="1811"/>
      <c r="AV334" s="1811"/>
      <c r="AW334" s="1811"/>
      <c r="AX334" s="1811"/>
      <c r="AY334" s="1811"/>
      <c r="AZ334" s="1811"/>
      <c r="BA334" s="1807"/>
      <c r="BB334" s="1811"/>
      <c r="BC334" s="1807"/>
      <c r="BD334" s="1811"/>
      <c r="BE334" s="1811"/>
      <c r="BF334" s="1811"/>
      <c r="BG334" s="1811"/>
      <c r="BH334" s="1811"/>
      <c r="BI334" s="1811"/>
      <c r="BJ334" s="1811"/>
      <c r="BK334" s="1811"/>
      <c r="BL334" s="1811"/>
      <c r="BM334" s="1806"/>
      <c r="BN334" s="1811"/>
      <c r="BO334" s="1811"/>
      <c r="BP334" s="1806"/>
      <c r="BQ334" s="1811"/>
      <c r="BR334" s="1811"/>
      <c r="BS334" s="1911"/>
      <c r="BT334" s="1911"/>
      <c r="BU334" s="1911"/>
      <c r="BV334" s="1912"/>
      <c r="BW334" s="1911"/>
      <c r="BX334" s="1913"/>
      <c r="BY334" s="1914"/>
      <c r="BZ334" s="1915"/>
      <c r="CA334" s="1915"/>
      <c r="CB334" s="1915"/>
      <c r="CC334" s="1911"/>
      <c r="CF334" s="1807"/>
      <c r="CG334" s="1821"/>
      <c r="CH334" s="1822"/>
      <c r="CI334" s="1822"/>
      <c r="CJ334" s="1822"/>
      <c r="CK334" s="1822"/>
      <c r="CL334" s="1822"/>
      <c r="CM334" s="1822"/>
      <c r="CN334" s="1822"/>
      <c r="CO334" s="1822"/>
      <c r="CP334" s="1822"/>
      <c r="CQ334" s="1822"/>
      <c r="CR334" s="1822"/>
      <c r="CS334" s="1822"/>
      <c r="CT334" s="1822"/>
      <c r="CU334" s="1822"/>
      <c r="CV334" s="1822"/>
      <c r="CW334" s="1822"/>
    </row>
    <row r="335" spans="1:101" s="1819" customFormat="1">
      <c r="A335" s="1804"/>
      <c r="B335" s="2708"/>
      <c r="C335" s="2728"/>
      <c r="D335" s="1805"/>
      <c r="E335" s="1806"/>
      <c r="F335" s="1806"/>
      <c r="G335" s="1807"/>
      <c r="H335" s="1808"/>
      <c r="I335" s="1808"/>
      <c r="J335" s="1808"/>
      <c r="K335" s="1808"/>
      <c r="L335" s="1809"/>
      <c r="M335" s="1809"/>
      <c r="N335" s="1810"/>
      <c r="O335" s="1810"/>
      <c r="P335" s="1809"/>
      <c r="Q335" s="1809"/>
      <c r="R335" s="1808"/>
      <c r="S335" s="1810"/>
      <c r="T335" s="1808"/>
      <c r="U335" s="1811"/>
      <c r="V335" s="1806"/>
      <c r="W335" s="1806"/>
      <c r="X335" s="1808"/>
      <c r="Y335" s="2741" t="s">
        <v>5417</v>
      </c>
      <c r="Z335" s="1808"/>
      <c r="AA335" s="1808"/>
      <c r="AB335" s="1808"/>
      <c r="AC335" s="1808"/>
      <c r="AD335" s="1808"/>
      <c r="AE335" s="1808"/>
      <c r="AF335" s="1808"/>
      <c r="AG335" s="1808"/>
      <c r="AH335" s="1812"/>
      <c r="AI335" s="1812"/>
      <c r="AJ335" s="1808"/>
      <c r="AK335" s="1806"/>
      <c r="AL335" s="1806"/>
      <c r="AM335" s="1813"/>
      <c r="AN335" s="1811"/>
      <c r="AO335" s="1811"/>
      <c r="AP335" s="1811"/>
      <c r="AQ335" s="1811"/>
      <c r="AR335" s="1811"/>
      <c r="AS335" s="1811"/>
      <c r="AT335" s="1811"/>
      <c r="AU335" s="1811"/>
      <c r="AV335" s="1811"/>
      <c r="AW335" s="1811"/>
      <c r="AX335" s="1811"/>
      <c r="AY335" s="1811"/>
      <c r="AZ335" s="1811"/>
      <c r="BA335" s="1807"/>
      <c r="BB335" s="1811"/>
      <c r="BC335" s="1807"/>
      <c r="BD335" s="1811"/>
      <c r="BE335" s="1811"/>
      <c r="BF335" s="1811"/>
      <c r="BG335" s="1811"/>
      <c r="BH335" s="1811"/>
      <c r="BI335" s="1811"/>
      <c r="BJ335" s="1811"/>
      <c r="BK335" s="1811"/>
      <c r="BL335" s="1811"/>
      <c r="BM335" s="1806"/>
      <c r="BN335" s="1811"/>
      <c r="BO335" s="1811"/>
      <c r="BP335" s="1806"/>
      <c r="BQ335" s="1811"/>
      <c r="BR335" s="1811"/>
      <c r="BS335" s="1911"/>
      <c r="BT335" s="1911"/>
      <c r="BU335" s="1911"/>
      <c r="BV335" s="1912"/>
      <c r="BW335" s="1911"/>
      <c r="BX335" s="1913"/>
      <c r="BY335" s="1914"/>
      <c r="BZ335" s="1915"/>
      <c r="CA335" s="1915"/>
      <c r="CB335" s="1915"/>
      <c r="CC335" s="1911"/>
      <c r="CF335" s="1807"/>
      <c r="CG335" s="1821"/>
      <c r="CH335" s="1822"/>
      <c r="CI335" s="1822"/>
      <c r="CJ335" s="1822"/>
      <c r="CK335" s="1822"/>
      <c r="CL335" s="1822"/>
      <c r="CM335" s="1822"/>
      <c r="CN335" s="1822"/>
      <c r="CO335" s="1822"/>
      <c r="CP335" s="1822"/>
      <c r="CQ335" s="1822"/>
      <c r="CR335" s="1822"/>
      <c r="CS335" s="1822"/>
      <c r="CT335" s="1822"/>
      <c r="CU335" s="1822"/>
      <c r="CV335" s="1822"/>
      <c r="CW335" s="1822"/>
    </row>
    <row r="336" spans="1:101" s="1819" customFormat="1">
      <c r="A336" s="1804"/>
      <c r="B336" s="2708"/>
      <c r="C336" s="2728"/>
      <c r="D336" s="1805"/>
      <c r="E336" s="1806"/>
      <c r="F336" s="1806"/>
      <c r="G336" s="1807"/>
      <c r="H336" s="1808"/>
      <c r="I336" s="1808"/>
      <c r="J336" s="1808"/>
      <c r="K336" s="1808"/>
      <c r="L336" s="1809"/>
      <c r="M336" s="1809"/>
      <c r="N336" s="1810"/>
      <c r="O336" s="1810"/>
      <c r="P336" s="1809"/>
      <c r="Q336" s="1809"/>
      <c r="R336" s="1808"/>
      <c r="S336" s="1810"/>
      <c r="T336" s="1808"/>
      <c r="U336" s="1811"/>
      <c r="V336" s="1806"/>
      <c r="W336" s="1806"/>
      <c r="X336" s="1808"/>
      <c r="Y336" s="2741" t="s">
        <v>5417</v>
      </c>
      <c r="Z336" s="1808"/>
      <c r="AA336" s="1808"/>
      <c r="AB336" s="1808"/>
      <c r="AC336" s="1808"/>
      <c r="AD336" s="1808"/>
      <c r="AE336" s="1808"/>
      <c r="AF336" s="1808"/>
      <c r="AG336" s="1808"/>
      <c r="AH336" s="1812"/>
      <c r="AI336" s="1812"/>
      <c r="AJ336" s="1808"/>
      <c r="AK336" s="1806"/>
      <c r="AL336" s="1806"/>
      <c r="AM336" s="1813"/>
      <c r="AN336" s="1811"/>
      <c r="AO336" s="1811"/>
      <c r="AP336" s="1811"/>
      <c r="AQ336" s="1811"/>
      <c r="AR336" s="1811"/>
      <c r="AS336" s="1811"/>
      <c r="AT336" s="1811"/>
      <c r="AU336" s="1811"/>
      <c r="AV336" s="1811"/>
      <c r="AW336" s="1811"/>
      <c r="AX336" s="1811"/>
      <c r="AY336" s="1811"/>
      <c r="AZ336" s="1811"/>
      <c r="BA336" s="1807"/>
      <c r="BB336" s="1811"/>
      <c r="BC336" s="1807"/>
      <c r="BD336" s="1811"/>
      <c r="BE336" s="1811"/>
      <c r="BF336" s="1811"/>
      <c r="BG336" s="1811"/>
      <c r="BH336" s="1811"/>
      <c r="BI336" s="1811"/>
      <c r="BJ336" s="1811"/>
      <c r="BK336" s="1811"/>
      <c r="BL336" s="1811"/>
      <c r="BM336" s="1806"/>
      <c r="BN336" s="1811"/>
      <c r="BO336" s="1811"/>
      <c r="BP336" s="1806"/>
      <c r="BQ336" s="1811"/>
      <c r="BR336" s="1811"/>
      <c r="BS336" s="1911"/>
      <c r="BT336" s="1911"/>
      <c r="BU336" s="1911"/>
      <c r="BV336" s="1912"/>
      <c r="BW336" s="1911"/>
      <c r="BX336" s="1913"/>
      <c r="BY336" s="1914"/>
      <c r="BZ336" s="1915"/>
      <c r="CA336" s="1915"/>
      <c r="CB336" s="1915"/>
      <c r="CC336" s="1911"/>
      <c r="CF336" s="1807"/>
      <c r="CG336" s="1821"/>
      <c r="CH336" s="1822"/>
      <c r="CI336" s="1822"/>
      <c r="CJ336" s="1822"/>
      <c r="CK336" s="1822"/>
      <c r="CL336" s="1822"/>
      <c r="CM336" s="1822"/>
      <c r="CN336" s="1822"/>
      <c r="CO336" s="1822"/>
      <c r="CP336" s="1822"/>
      <c r="CQ336" s="1822"/>
      <c r="CR336" s="1822"/>
      <c r="CS336" s="1822"/>
      <c r="CT336" s="1822"/>
      <c r="CU336" s="1822"/>
      <c r="CV336" s="1822"/>
      <c r="CW336" s="1822"/>
    </row>
    <row r="337" spans="1:101" s="1819" customFormat="1">
      <c r="A337" s="1804"/>
      <c r="B337" s="2708"/>
      <c r="C337" s="2728"/>
      <c r="D337" s="1805"/>
      <c r="E337" s="1806"/>
      <c r="F337" s="1806"/>
      <c r="G337" s="1807"/>
      <c r="H337" s="1808"/>
      <c r="I337" s="1808"/>
      <c r="J337" s="1808"/>
      <c r="K337" s="1808"/>
      <c r="L337" s="1809"/>
      <c r="M337" s="1809"/>
      <c r="N337" s="1810"/>
      <c r="O337" s="1810"/>
      <c r="P337" s="1809"/>
      <c r="Q337" s="1809"/>
      <c r="R337" s="1808"/>
      <c r="S337" s="1810"/>
      <c r="T337" s="1808"/>
      <c r="U337" s="1811"/>
      <c r="V337" s="1806"/>
      <c r="W337" s="1806"/>
      <c r="X337" s="1808"/>
      <c r="Y337" s="2741" t="s">
        <v>5417</v>
      </c>
      <c r="Z337" s="1808"/>
      <c r="AA337" s="1808"/>
      <c r="AB337" s="1808"/>
      <c r="AC337" s="1808"/>
      <c r="AD337" s="1808"/>
      <c r="AE337" s="1808"/>
      <c r="AF337" s="1808"/>
      <c r="AG337" s="1808"/>
      <c r="AH337" s="1812"/>
      <c r="AI337" s="1812"/>
      <c r="AJ337" s="1808"/>
      <c r="AK337" s="1806"/>
      <c r="AL337" s="1806"/>
      <c r="AM337" s="1813"/>
      <c r="AN337" s="1811"/>
      <c r="AO337" s="1811"/>
      <c r="AP337" s="1811"/>
      <c r="AQ337" s="1811"/>
      <c r="AR337" s="1811"/>
      <c r="AS337" s="1811"/>
      <c r="AT337" s="1811"/>
      <c r="AU337" s="1811"/>
      <c r="AV337" s="1811"/>
      <c r="AW337" s="1811"/>
      <c r="AX337" s="1811"/>
      <c r="AY337" s="1811"/>
      <c r="AZ337" s="1811"/>
      <c r="BA337" s="1807"/>
      <c r="BB337" s="1811"/>
      <c r="BC337" s="1807"/>
      <c r="BD337" s="1811"/>
      <c r="BE337" s="1811"/>
      <c r="BF337" s="1811"/>
      <c r="BG337" s="1811"/>
      <c r="BH337" s="1811"/>
      <c r="BI337" s="1811"/>
      <c r="BJ337" s="1811"/>
      <c r="BK337" s="1811"/>
      <c r="BL337" s="1811"/>
      <c r="BM337" s="1806"/>
      <c r="BN337" s="1811"/>
      <c r="BO337" s="1811"/>
      <c r="BP337" s="1806"/>
      <c r="BQ337" s="1811"/>
      <c r="BR337" s="1811"/>
      <c r="BS337" s="1911"/>
      <c r="BT337" s="1911"/>
      <c r="BU337" s="1911"/>
      <c r="BV337" s="1912"/>
      <c r="BW337" s="1911"/>
      <c r="BX337" s="1913"/>
      <c r="BY337" s="1914"/>
      <c r="BZ337" s="1915"/>
      <c r="CA337" s="1915"/>
      <c r="CB337" s="1915"/>
      <c r="CC337" s="1911"/>
      <c r="CF337" s="1807"/>
      <c r="CG337" s="1821"/>
      <c r="CH337" s="1822"/>
      <c r="CI337" s="1822"/>
      <c r="CJ337" s="1822"/>
      <c r="CK337" s="1822"/>
      <c r="CL337" s="1822"/>
      <c r="CM337" s="1822"/>
      <c r="CN337" s="1822"/>
      <c r="CO337" s="1822"/>
      <c r="CP337" s="1822"/>
      <c r="CQ337" s="1822"/>
      <c r="CR337" s="1822"/>
      <c r="CS337" s="1822"/>
      <c r="CT337" s="1822"/>
      <c r="CU337" s="1822"/>
      <c r="CV337" s="1822"/>
      <c r="CW337" s="1822"/>
    </row>
    <row r="338" spans="1:101" s="1819" customFormat="1">
      <c r="A338" s="1804"/>
      <c r="B338" s="2708"/>
      <c r="C338" s="2728"/>
      <c r="D338" s="1805"/>
      <c r="E338" s="1806"/>
      <c r="F338" s="1806"/>
      <c r="G338" s="1807"/>
      <c r="H338" s="1808"/>
      <c r="I338" s="1808"/>
      <c r="J338" s="1808"/>
      <c r="K338" s="1808"/>
      <c r="L338" s="1809"/>
      <c r="M338" s="1809"/>
      <c r="N338" s="1810"/>
      <c r="O338" s="1810"/>
      <c r="P338" s="1809"/>
      <c r="Q338" s="1809"/>
      <c r="R338" s="1808"/>
      <c r="S338" s="1810"/>
      <c r="T338" s="1808"/>
      <c r="U338" s="1811"/>
      <c r="V338" s="1806"/>
      <c r="W338" s="1806"/>
      <c r="X338" s="1808"/>
      <c r="Y338" s="2741" t="s">
        <v>5417</v>
      </c>
      <c r="Z338" s="1808"/>
      <c r="AA338" s="1808"/>
      <c r="AB338" s="1808"/>
      <c r="AC338" s="1808"/>
      <c r="AD338" s="1808"/>
      <c r="AE338" s="1808"/>
      <c r="AF338" s="1808"/>
      <c r="AG338" s="1808"/>
      <c r="AH338" s="1812"/>
      <c r="AI338" s="1812"/>
      <c r="AJ338" s="1808"/>
      <c r="AK338" s="1806"/>
      <c r="AL338" s="1806"/>
      <c r="AM338" s="1813"/>
      <c r="AN338" s="1811"/>
      <c r="AO338" s="1811"/>
      <c r="AP338" s="1811"/>
      <c r="AQ338" s="1811"/>
      <c r="AR338" s="1811"/>
      <c r="AS338" s="1811"/>
      <c r="AT338" s="1811"/>
      <c r="AU338" s="1811"/>
      <c r="AV338" s="1811"/>
      <c r="AW338" s="1811"/>
      <c r="AX338" s="1811"/>
      <c r="AY338" s="1811"/>
      <c r="AZ338" s="1811"/>
      <c r="BA338" s="1807"/>
      <c r="BB338" s="1811"/>
      <c r="BC338" s="1807"/>
      <c r="BD338" s="1811"/>
      <c r="BE338" s="1811"/>
      <c r="BF338" s="1811"/>
      <c r="BG338" s="1811"/>
      <c r="BH338" s="1811"/>
      <c r="BI338" s="1811"/>
      <c r="BJ338" s="1811"/>
      <c r="BK338" s="1811"/>
      <c r="BL338" s="1811"/>
      <c r="BM338" s="1806"/>
      <c r="BN338" s="1811"/>
      <c r="BO338" s="1811"/>
      <c r="BP338" s="1806"/>
      <c r="BQ338" s="1811"/>
      <c r="BR338" s="1811"/>
      <c r="BS338" s="1911"/>
      <c r="BT338" s="1911"/>
      <c r="BU338" s="1911"/>
      <c r="BV338" s="1912"/>
      <c r="BW338" s="1911"/>
      <c r="BX338" s="1913"/>
      <c r="BY338" s="1914"/>
      <c r="BZ338" s="1915"/>
      <c r="CA338" s="1915"/>
      <c r="CB338" s="1915"/>
      <c r="CC338" s="1911"/>
      <c r="CF338" s="1807"/>
      <c r="CG338" s="1821"/>
      <c r="CH338" s="1822"/>
      <c r="CI338" s="1822"/>
      <c r="CJ338" s="1822"/>
      <c r="CK338" s="1822"/>
      <c r="CL338" s="1822"/>
      <c r="CM338" s="1822"/>
      <c r="CN338" s="1822"/>
      <c r="CO338" s="1822"/>
      <c r="CP338" s="1822"/>
      <c r="CQ338" s="1822"/>
      <c r="CR338" s="1822"/>
      <c r="CS338" s="1822"/>
      <c r="CT338" s="1822"/>
      <c r="CU338" s="1822"/>
      <c r="CV338" s="1822"/>
      <c r="CW338" s="1822"/>
    </row>
    <row r="339" spans="1:101" s="1819" customFormat="1">
      <c r="A339" s="1804"/>
      <c r="B339" s="2708"/>
      <c r="C339" s="2728"/>
      <c r="D339" s="1805"/>
      <c r="E339" s="1806"/>
      <c r="F339" s="1806"/>
      <c r="G339" s="1807"/>
      <c r="H339" s="1808"/>
      <c r="I339" s="1808"/>
      <c r="J339" s="1808"/>
      <c r="K339" s="1808"/>
      <c r="L339" s="1809"/>
      <c r="M339" s="1809"/>
      <c r="N339" s="1810"/>
      <c r="O339" s="1810"/>
      <c r="P339" s="1809"/>
      <c r="Q339" s="1809"/>
      <c r="R339" s="1808"/>
      <c r="S339" s="1810"/>
      <c r="T339" s="1808"/>
      <c r="U339" s="1811"/>
      <c r="V339" s="1806"/>
      <c r="W339" s="1806"/>
      <c r="X339" s="1808"/>
      <c r="Y339" s="2741" t="s">
        <v>5417</v>
      </c>
      <c r="Z339" s="1808"/>
      <c r="AA339" s="1808"/>
      <c r="AB339" s="1808"/>
      <c r="AC339" s="1808"/>
      <c r="AD339" s="1808"/>
      <c r="AE339" s="1808"/>
      <c r="AF339" s="1808"/>
      <c r="AG339" s="1808"/>
      <c r="AH339" s="1812"/>
      <c r="AI339" s="1812"/>
      <c r="AJ339" s="1808"/>
      <c r="AK339" s="1806"/>
      <c r="AL339" s="1806"/>
      <c r="AM339" s="1813"/>
      <c r="AN339" s="1811"/>
      <c r="AO339" s="1811"/>
      <c r="AP339" s="1811"/>
      <c r="AQ339" s="1811"/>
      <c r="AR339" s="1811"/>
      <c r="AS339" s="1811"/>
      <c r="AT339" s="1811"/>
      <c r="AU339" s="1811"/>
      <c r="AV339" s="1811"/>
      <c r="AW339" s="1811"/>
      <c r="AX339" s="1811"/>
      <c r="AY339" s="1811"/>
      <c r="AZ339" s="1811"/>
      <c r="BA339" s="1807"/>
      <c r="BB339" s="1811"/>
      <c r="BC339" s="1807"/>
      <c r="BD339" s="1811"/>
      <c r="BE339" s="1811"/>
      <c r="BF339" s="1811"/>
      <c r="BG339" s="1811"/>
      <c r="BH339" s="1811"/>
      <c r="BI339" s="1811"/>
      <c r="BJ339" s="1811"/>
      <c r="BK339" s="1811"/>
      <c r="BL339" s="1811"/>
      <c r="BM339" s="1806"/>
      <c r="BN339" s="1811"/>
      <c r="BO339" s="1811"/>
      <c r="BP339" s="1806"/>
      <c r="BQ339" s="1811"/>
      <c r="BR339" s="1811"/>
      <c r="BS339" s="1911"/>
      <c r="BT339" s="1911"/>
      <c r="BU339" s="1911"/>
      <c r="BV339" s="1912"/>
      <c r="BW339" s="1911"/>
      <c r="BX339" s="1913"/>
      <c r="BY339" s="1914"/>
      <c r="BZ339" s="1915"/>
      <c r="CA339" s="1915"/>
      <c r="CB339" s="1915"/>
      <c r="CC339" s="1911"/>
      <c r="CF339" s="1807"/>
      <c r="CG339" s="1821"/>
      <c r="CH339" s="1822"/>
      <c r="CI339" s="1822"/>
      <c r="CJ339" s="1822"/>
      <c r="CK339" s="1822"/>
      <c r="CL339" s="1822"/>
      <c r="CM339" s="1822"/>
      <c r="CN339" s="1822"/>
      <c r="CO339" s="1822"/>
      <c r="CP339" s="1822"/>
      <c r="CQ339" s="1822"/>
      <c r="CR339" s="1822"/>
      <c r="CS339" s="1822"/>
      <c r="CT339" s="1822"/>
      <c r="CU339" s="1822"/>
      <c r="CV339" s="1822"/>
      <c r="CW339" s="1822"/>
    </row>
    <row r="340" spans="1:101" s="1819" customFormat="1">
      <c r="A340" s="1804"/>
      <c r="B340" s="2708"/>
      <c r="C340" s="2728"/>
      <c r="D340" s="1805"/>
      <c r="E340" s="1806"/>
      <c r="F340" s="1806"/>
      <c r="G340" s="1807"/>
      <c r="H340" s="1808"/>
      <c r="I340" s="1808"/>
      <c r="J340" s="1808"/>
      <c r="K340" s="1808"/>
      <c r="L340" s="1809"/>
      <c r="M340" s="1809"/>
      <c r="N340" s="1810"/>
      <c r="O340" s="1810"/>
      <c r="P340" s="1809"/>
      <c r="Q340" s="1809"/>
      <c r="R340" s="1808"/>
      <c r="S340" s="1810"/>
      <c r="T340" s="1808"/>
      <c r="U340" s="1811"/>
      <c r="V340" s="1806"/>
      <c r="W340" s="1806"/>
      <c r="X340" s="1808"/>
      <c r="Y340" s="2741" t="s">
        <v>5417</v>
      </c>
      <c r="Z340" s="1808"/>
      <c r="AA340" s="1808"/>
      <c r="AB340" s="1808"/>
      <c r="AC340" s="1808"/>
      <c r="AD340" s="1808"/>
      <c r="AE340" s="1808"/>
      <c r="AF340" s="1808"/>
      <c r="AG340" s="1808"/>
      <c r="AH340" s="1812"/>
      <c r="AI340" s="1812"/>
      <c r="AJ340" s="1808"/>
      <c r="AK340" s="1806"/>
      <c r="AL340" s="1806"/>
      <c r="AM340" s="1813"/>
      <c r="AN340" s="1811"/>
      <c r="AO340" s="1811"/>
      <c r="AP340" s="1811"/>
      <c r="AQ340" s="1811"/>
      <c r="AR340" s="1811"/>
      <c r="AS340" s="1811"/>
      <c r="AT340" s="1811"/>
      <c r="AU340" s="1811"/>
      <c r="AV340" s="1811"/>
      <c r="AW340" s="1811"/>
      <c r="AX340" s="1811"/>
      <c r="AY340" s="1811"/>
      <c r="AZ340" s="1811"/>
      <c r="BA340" s="1807"/>
      <c r="BB340" s="1811"/>
      <c r="BC340" s="1807"/>
      <c r="BD340" s="1811"/>
      <c r="BE340" s="1811"/>
      <c r="BF340" s="1811"/>
      <c r="BG340" s="1811"/>
      <c r="BH340" s="1811"/>
      <c r="BI340" s="1811"/>
      <c r="BJ340" s="1811"/>
      <c r="BK340" s="1811"/>
      <c r="BL340" s="1811"/>
      <c r="BM340" s="1806"/>
      <c r="BN340" s="1811"/>
      <c r="BO340" s="1811"/>
      <c r="BP340" s="1806"/>
      <c r="BQ340" s="1811"/>
      <c r="BR340" s="1811"/>
      <c r="BS340" s="1911"/>
      <c r="BT340" s="1911"/>
      <c r="BU340" s="1911"/>
      <c r="BV340" s="1912"/>
      <c r="BW340" s="1911"/>
      <c r="BX340" s="1913"/>
      <c r="BY340" s="1914"/>
      <c r="BZ340" s="1915"/>
      <c r="CA340" s="1915"/>
      <c r="CB340" s="1915"/>
      <c r="CC340" s="1911"/>
      <c r="CF340" s="1807"/>
      <c r="CG340" s="1821"/>
      <c r="CH340" s="1822"/>
      <c r="CI340" s="1822"/>
      <c r="CJ340" s="1822"/>
      <c r="CK340" s="1822"/>
      <c r="CL340" s="1822"/>
      <c r="CM340" s="1822"/>
      <c r="CN340" s="1822"/>
      <c r="CO340" s="1822"/>
      <c r="CP340" s="1822"/>
      <c r="CQ340" s="1822"/>
      <c r="CR340" s="1822"/>
      <c r="CS340" s="1822"/>
      <c r="CT340" s="1822"/>
      <c r="CU340" s="1822"/>
      <c r="CV340" s="1822"/>
      <c r="CW340" s="1822"/>
    </row>
    <row r="341" spans="1:101" s="1819" customFormat="1">
      <c r="A341" s="1804"/>
      <c r="B341" s="2708"/>
      <c r="C341" s="2728"/>
      <c r="D341" s="1805"/>
      <c r="E341" s="1806"/>
      <c r="F341" s="1806"/>
      <c r="G341" s="1807"/>
      <c r="H341" s="1808"/>
      <c r="I341" s="1808"/>
      <c r="J341" s="1808"/>
      <c r="K341" s="1808"/>
      <c r="L341" s="1809"/>
      <c r="M341" s="1809"/>
      <c r="N341" s="1810"/>
      <c r="O341" s="1810"/>
      <c r="P341" s="1809"/>
      <c r="Q341" s="1809"/>
      <c r="R341" s="1808"/>
      <c r="S341" s="1810"/>
      <c r="T341" s="1808"/>
      <c r="U341" s="1811"/>
      <c r="V341" s="1806"/>
      <c r="W341" s="1806"/>
      <c r="X341" s="1808"/>
      <c r="Y341" s="2741" t="s">
        <v>5417</v>
      </c>
      <c r="Z341" s="1808"/>
      <c r="AA341" s="1808"/>
      <c r="AB341" s="1808"/>
      <c r="AC341" s="1808"/>
      <c r="AD341" s="1808"/>
      <c r="AE341" s="1808"/>
      <c r="AF341" s="1808"/>
      <c r="AG341" s="1808"/>
      <c r="AH341" s="1812"/>
      <c r="AI341" s="1812"/>
      <c r="AJ341" s="1808"/>
      <c r="AK341" s="1806"/>
      <c r="AL341" s="1806"/>
      <c r="AM341" s="1813"/>
      <c r="AN341" s="1811"/>
      <c r="AO341" s="1811"/>
      <c r="AP341" s="1811"/>
      <c r="AQ341" s="1811"/>
      <c r="AR341" s="1811"/>
      <c r="AS341" s="1811"/>
      <c r="AT341" s="1811"/>
      <c r="AU341" s="1811"/>
      <c r="AV341" s="1811"/>
      <c r="AW341" s="1811"/>
      <c r="AX341" s="1811"/>
      <c r="AY341" s="1811"/>
      <c r="AZ341" s="1811"/>
      <c r="BA341" s="1807"/>
      <c r="BB341" s="1811"/>
      <c r="BC341" s="1807"/>
      <c r="BD341" s="1811"/>
      <c r="BE341" s="1811"/>
      <c r="BF341" s="1811"/>
      <c r="BG341" s="1811"/>
      <c r="BH341" s="1811"/>
      <c r="BI341" s="1811"/>
      <c r="BJ341" s="1811"/>
      <c r="BK341" s="1811"/>
      <c r="BL341" s="1811"/>
      <c r="BM341" s="1806"/>
      <c r="BN341" s="1811"/>
      <c r="BO341" s="1811"/>
      <c r="BP341" s="1806"/>
      <c r="BQ341" s="1811"/>
      <c r="BR341" s="1811"/>
      <c r="BS341" s="1911"/>
      <c r="BT341" s="1911"/>
      <c r="BU341" s="1911"/>
      <c r="BV341" s="1912"/>
      <c r="BW341" s="1911"/>
      <c r="BX341" s="1913"/>
      <c r="BY341" s="1914"/>
      <c r="BZ341" s="1915"/>
      <c r="CA341" s="1915"/>
      <c r="CB341" s="1915"/>
      <c r="CC341" s="1911"/>
      <c r="CF341" s="1807"/>
      <c r="CG341" s="1821"/>
      <c r="CH341" s="1822"/>
      <c r="CI341" s="1822"/>
      <c r="CJ341" s="1822"/>
      <c r="CK341" s="1822"/>
      <c r="CL341" s="1822"/>
      <c r="CM341" s="1822"/>
      <c r="CN341" s="1822"/>
      <c r="CO341" s="1822"/>
      <c r="CP341" s="1822"/>
      <c r="CQ341" s="1822"/>
      <c r="CR341" s="1822"/>
      <c r="CS341" s="1822"/>
      <c r="CT341" s="1822"/>
      <c r="CU341" s="1822"/>
      <c r="CV341" s="1822"/>
      <c r="CW341" s="1822"/>
    </row>
    <row r="342" spans="1:101" s="1819" customFormat="1">
      <c r="A342" s="1804"/>
      <c r="B342" s="2708"/>
      <c r="C342" s="2728"/>
      <c r="D342" s="1805"/>
      <c r="E342" s="1806"/>
      <c r="F342" s="1806"/>
      <c r="G342" s="1807"/>
      <c r="H342" s="1808"/>
      <c r="I342" s="1808"/>
      <c r="J342" s="1808"/>
      <c r="K342" s="1808"/>
      <c r="L342" s="1809"/>
      <c r="M342" s="1809"/>
      <c r="N342" s="1810"/>
      <c r="O342" s="1810"/>
      <c r="P342" s="1809"/>
      <c r="Q342" s="1809"/>
      <c r="R342" s="1808"/>
      <c r="S342" s="1810"/>
      <c r="T342" s="1808"/>
      <c r="U342" s="1811"/>
      <c r="V342" s="1806"/>
      <c r="W342" s="1806"/>
      <c r="X342" s="1808"/>
      <c r="Y342" s="2741" t="s">
        <v>5417</v>
      </c>
      <c r="Z342" s="1808"/>
      <c r="AA342" s="1808"/>
      <c r="AB342" s="1808"/>
      <c r="AC342" s="1808"/>
      <c r="AD342" s="1808"/>
      <c r="AE342" s="1808"/>
      <c r="AF342" s="1808"/>
      <c r="AG342" s="1808"/>
      <c r="AH342" s="1812"/>
      <c r="AI342" s="1812"/>
      <c r="AJ342" s="1808"/>
      <c r="AK342" s="1806"/>
      <c r="AL342" s="1806"/>
      <c r="AM342" s="1813"/>
      <c r="AN342" s="1811"/>
      <c r="AO342" s="1811"/>
      <c r="AP342" s="1811"/>
      <c r="AQ342" s="1811"/>
      <c r="AR342" s="1811"/>
      <c r="AS342" s="1811"/>
      <c r="AT342" s="1811"/>
      <c r="AU342" s="1811"/>
      <c r="AV342" s="1811"/>
      <c r="AW342" s="1811"/>
      <c r="AX342" s="1811"/>
      <c r="AY342" s="1811"/>
      <c r="AZ342" s="1811"/>
      <c r="BA342" s="1807"/>
      <c r="BB342" s="1811"/>
      <c r="BC342" s="1807"/>
      <c r="BD342" s="1811"/>
      <c r="BE342" s="1811"/>
      <c r="BF342" s="1811"/>
      <c r="BG342" s="1811"/>
      <c r="BH342" s="1811"/>
      <c r="BI342" s="1811"/>
      <c r="BJ342" s="1811"/>
      <c r="BK342" s="1811"/>
      <c r="BL342" s="1811"/>
      <c r="BM342" s="1806"/>
      <c r="BN342" s="1811"/>
      <c r="BO342" s="1811"/>
      <c r="BP342" s="1806"/>
      <c r="BQ342" s="1811"/>
      <c r="BR342" s="1811"/>
      <c r="BS342" s="1911"/>
      <c r="BT342" s="1911"/>
      <c r="BU342" s="1911"/>
      <c r="BV342" s="1912"/>
      <c r="BW342" s="1911"/>
      <c r="BX342" s="1913"/>
      <c r="BY342" s="1914"/>
      <c r="BZ342" s="1915"/>
      <c r="CA342" s="1915"/>
      <c r="CB342" s="1915"/>
      <c r="CC342" s="1911"/>
      <c r="CF342" s="1807"/>
      <c r="CG342" s="1821"/>
      <c r="CH342" s="1822"/>
      <c r="CI342" s="1822"/>
      <c r="CJ342" s="1822"/>
      <c r="CK342" s="1822"/>
      <c r="CL342" s="1822"/>
      <c r="CM342" s="1822"/>
      <c r="CN342" s="1822"/>
      <c r="CO342" s="1822"/>
      <c r="CP342" s="1822"/>
      <c r="CQ342" s="1822"/>
      <c r="CR342" s="1822"/>
      <c r="CS342" s="1822"/>
      <c r="CT342" s="1822"/>
      <c r="CU342" s="1822"/>
      <c r="CV342" s="1822"/>
      <c r="CW342" s="1822"/>
    </row>
    <row r="343" spans="1:101" s="1819" customFormat="1">
      <c r="A343" s="1804"/>
      <c r="B343" s="2708"/>
      <c r="C343" s="2728"/>
      <c r="D343" s="1805"/>
      <c r="E343" s="1806"/>
      <c r="F343" s="1806"/>
      <c r="G343" s="1807"/>
      <c r="H343" s="1808"/>
      <c r="I343" s="1808"/>
      <c r="J343" s="1808"/>
      <c r="K343" s="1808"/>
      <c r="L343" s="1809"/>
      <c r="M343" s="1809"/>
      <c r="N343" s="1810"/>
      <c r="O343" s="1810"/>
      <c r="P343" s="1809"/>
      <c r="Q343" s="1809"/>
      <c r="R343" s="1808"/>
      <c r="S343" s="1810"/>
      <c r="T343" s="1808"/>
      <c r="U343" s="1811"/>
      <c r="V343" s="1806"/>
      <c r="W343" s="1806"/>
      <c r="X343" s="1808"/>
      <c r="Y343" s="2741" t="s">
        <v>5417</v>
      </c>
      <c r="Z343" s="1808"/>
      <c r="AA343" s="1808"/>
      <c r="AB343" s="1808"/>
      <c r="AC343" s="1808"/>
      <c r="AD343" s="1808"/>
      <c r="AE343" s="1808"/>
      <c r="AF343" s="1808"/>
      <c r="AG343" s="1808"/>
      <c r="AH343" s="1812"/>
      <c r="AI343" s="1812"/>
      <c r="AJ343" s="1808"/>
      <c r="AK343" s="1806"/>
      <c r="AL343" s="1806"/>
      <c r="AM343" s="1813"/>
      <c r="AN343" s="1811"/>
      <c r="AO343" s="1811"/>
      <c r="AP343" s="1811"/>
      <c r="AQ343" s="1811"/>
      <c r="AR343" s="1811"/>
      <c r="AS343" s="1811"/>
      <c r="AT343" s="1811"/>
      <c r="AU343" s="1811"/>
      <c r="AV343" s="1811"/>
      <c r="AW343" s="1811"/>
      <c r="AX343" s="1811"/>
      <c r="AY343" s="1811"/>
      <c r="AZ343" s="1811"/>
      <c r="BA343" s="1807"/>
      <c r="BB343" s="1811"/>
      <c r="BC343" s="1807"/>
      <c r="BD343" s="1811"/>
      <c r="BE343" s="1811"/>
      <c r="BF343" s="1811"/>
      <c r="BG343" s="1811"/>
      <c r="BH343" s="1811"/>
      <c r="BI343" s="1811"/>
      <c r="BJ343" s="1811"/>
      <c r="BK343" s="1811"/>
      <c r="BL343" s="1811"/>
      <c r="BM343" s="1806"/>
      <c r="BN343" s="1811"/>
      <c r="BO343" s="1811"/>
      <c r="BP343" s="1806"/>
      <c r="BQ343" s="1811"/>
      <c r="BR343" s="1811"/>
      <c r="BS343" s="1911"/>
      <c r="BT343" s="1911"/>
      <c r="BU343" s="1911"/>
      <c r="BV343" s="1912"/>
      <c r="BW343" s="1911"/>
      <c r="BX343" s="1913"/>
      <c r="BY343" s="1914"/>
      <c r="BZ343" s="1915"/>
      <c r="CA343" s="1915"/>
      <c r="CB343" s="1915"/>
      <c r="CC343" s="1911"/>
      <c r="CF343" s="1807"/>
      <c r="CG343" s="1821"/>
      <c r="CH343" s="1822"/>
      <c r="CI343" s="1822"/>
      <c r="CJ343" s="1822"/>
      <c r="CK343" s="1822"/>
      <c r="CL343" s="1822"/>
      <c r="CM343" s="1822"/>
      <c r="CN343" s="1822"/>
      <c r="CO343" s="1822"/>
      <c r="CP343" s="1822"/>
      <c r="CQ343" s="1822"/>
      <c r="CR343" s="1822"/>
      <c r="CS343" s="1822"/>
      <c r="CT343" s="1822"/>
      <c r="CU343" s="1822"/>
      <c r="CV343" s="1822"/>
      <c r="CW343" s="1822"/>
    </row>
    <row r="344" spans="1:101" s="1819" customFormat="1">
      <c r="A344" s="1804"/>
      <c r="B344" s="2708"/>
      <c r="C344" s="2728"/>
      <c r="D344" s="1805"/>
      <c r="E344" s="1806"/>
      <c r="F344" s="1806"/>
      <c r="G344" s="1807"/>
      <c r="H344" s="1808"/>
      <c r="I344" s="1808"/>
      <c r="J344" s="1808"/>
      <c r="K344" s="1808"/>
      <c r="L344" s="1809"/>
      <c r="M344" s="1809"/>
      <c r="N344" s="1810"/>
      <c r="O344" s="1810"/>
      <c r="P344" s="1809"/>
      <c r="Q344" s="1809"/>
      <c r="R344" s="1808"/>
      <c r="S344" s="1810"/>
      <c r="T344" s="1808"/>
      <c r="U344" s="1811"/>
      <c r="V344" s="1806"/>
      <c r="W344" s="1806"/>
      <c r="X344" s="1808"/>
      <c r="Y344" s="2741" t="s">
        <v>5417</v>
      </c>
      <c r="Z344" s="1808"/>
      <c r="AA344" s="1808"/>
      <c r="AB344" s="1808"/>
      <c r="AC344" s="1808"/>
      <c r="AD344" s="1808"/>
      <c r="AE344" s="1808"/>
      <c r="AF344" s="1808"/>
      <c r="AG344" s="1808"/>
      <c r="AH344" s="1812"/>
      <c r="AI344" s="1812"/>
      <c r="AJ344" s="1808"/>
      <c r="AK344" s="1806"/>
      <c r="AL344" s="1806"/>
      <c r="AM344" s="1813"/>
      <c r="AN344" s="1811"/>
      <c r="AO344" s="1811"/>
      <c r="AP344" s="1811"/>
      <c r="AQ344" s="1811"/>
      <c r="AR344" s="1811"/>
      <c r="AS344" s="1811"/>
      <c r="AT344" s="1811"/>
      <c r="AU344" s="1811"/>
      <c r="AV344" s="1811"/>
      <c r="AW344" s="1811"/>
      <c r="AX344" s="1811"/>
      <c r="AY344" s="1811"/>
      <c r="AZ344" s="1811"/>
      <c r="BA344" s="1807"/>
      <c r="BB344" s="1811"/>
      <c r="BC344" s="1807"/>
      <c r="BD344" s="1811"/>
      <c r="BE344" s="1811"/>
      <c r="BF344" s="1811"/>
      <c r="BG344" s="1811"/>
      <c r="BH344" s="1811"/>
      <c r="BI344" s="1811"/>
      <c r="BJ344" s="1811"/>
      <c r="BK344" s="1811"/>
      <c r="BL344" s="1811"/>
      <c r="BM344" s="1806"/>
      <c r="BN344" s="1811"/>
      <c r="BO344" s="1811"/>
      <c r="BP344" s="1806"/>
      <c r="BQ344" s="1811"/>
      <c r="BR344" s="1811"/>
      <c r="BS344" s="1911"/>
      <c r="BT344" s="1911"/>
      <c r="BU344" s="1911"/>
      <c r="BV344" s="1912"/>
      <c r="BW344" s="1911"/>
      <c r="BX344" s="1913"/>
      <c r="BY344" s="1914"/>
      <c r="BZ344" s="1915"/>
      <c r="CA344" s="1915"/>
      <c r="CB344" s="1915"/>
      <c r="CC344" s="1911"/>
      <c r="CF344" s="1807"/>
      <c r="CG344" s="1821"/>
      <c r="CH344" s="1822"/>
      <c r="CI344" s="1822"/>
      <c r="CJ344" s="1822"/>
      <c r="CK344" s="1822"/>
      <c r="CL344" s="1822"/>
      <c r="CM344" s="1822"/>
      <c r="CN344" s="1822"/>
      <c r="CO344" s="1822"/>
      <c r="CP344" s="1822"/>
      <c r="CQ344" s="1822"/>
      <c r="CR344" s="1822"/>
      <c r="CS344" s="1822"/>
      <c r="CT344" s="1822"/>
      <c r="CU344" s="1822"/>
      <c r="CV344" s="1822"/>
      <c r="CW344" s="1822"/>
    </row>
    <row r="345" spans="1:101" s="1819" customFormat="1">
      <c r="A345" s="1804"/>
      <c r="B345" s="2708"/>
      <c r="C345" s="2728"/>
      <c r="D345" s="1805"/>
      <c r="E345" s="1806"/>
      <c r="F345" s="1806"/>
      <c r="G345" s="1807"/>
      <c r="H345" s="1808"/>
      <c r="I345" s="1808"/>
      <c r="J345" s="1808"/>
      <c r="K345" s="1808"/>
      <c r="L345" s="1809"/>
      <c r="M345" s="1809"/>
      <c r="N345" s="1810"/>
      <c r="O345" s="1810"/>
      <c r="P345" s="1809"/>
      <c r="Q345" s="1809"/>
      <c r="R345" s="1808"/>
      <c r="S345" s="1810"/>
      <c r="T345" s="1808"/>
      <c r="U345" s="1811"/>
      <c r="V345" s="1806"/>
      <c r="W345" s="1806"/>
      <c r="X345" s="1808"/>
      <c r="Y345" s="2741" t="s">
        <v>5417</v>
      </c>
      <c r="Z345" s="1808"/>
      <c r="AA345" s="1808"/>
      <c r="AB345" s="1808"/>
      <c r="AC345" s="1808"/>
      <c r="AD345" s="1808"/>
      <c r="AE345" s="1808"/>
      <c r="AF345" s="1808"/>
      <c r="AG345" s="1808"/>
      <c r="AH345" s="1812"/>
      <c r="AI345" s="1812"/>
      <c r="AJ345" s="1808"/>
      <c r="AK345" s="1806"/>
      <c r="AL345" s="1806"/>
      <c r="AM345" s="1813"/>
      <c r="AN345" s="1811"/>
      <c r="AO345" s="1811"/>
      <c r="AP345" s="1811"/>
      <c r="AQ345" s="1811"/>
      <c r="AR345" s="1811"/>
      <c r="AS345" s="1811"/>
      <c r="AT345" s="1811"/>
      <c r="AU345" s="1811"/>
      <c r="AV345" s="1811"/>
      <c r="AW345" s="1811"/>
      <c r="AX345" s="1811"/>
      <c r="AY345" s="1811"/>
      <c r="AZ345" s="1811"/>
      <c r="BA345" s="1807"/>
      <c r="BB345" s="1811"/>
      <c r="BC345" s="1807"/>
      <c r="BD345" s="1811"/>
      <c r="BE345" s="1811"/>
      <c r="BF345" s="1811"/>
      <c r="BG345" s="1811"/>
      <c r="BH345" s="1811"/>
      <c r="BI345" s="1811"/>
      <c r="BJ345" s="1811"/>
      <c r="BK345" s="1811"/>
      <c r="BL345" s="1811"/>
      <c r="BM345" s="1806"/>
      <c r="BN345" s="1811"/>
      <c r="BO345" s="1811"/>
      <c r="BP345" s="1806"/>
      <c r="BQ345" s="1811"/>
      <c r="BR345" s="1811"/>
      <c r="BS345" s="1911"/>
      <c r="BT345" s="1911"/>
      <c r="BU345" s="1911"/>
      <c r="BV345" s="1912"/>
      <c r="BW345" s="1911"/>
      <c r="BX345" s="1913"/>
      <c r="BY345" s="1914"/>
      <c r="BZ345" s="1915"/>
      <c r="CA345" s="1915"/>
      <c r="CB345" s="1915"/>
      <c r="CC345" s="1911"/>
      <c r="CF345" s="1807"/>
      <c r="CG345" s="1821"/>
      <c r="CH345" s="1822"/>
      <c r="CI345" s="1822"/>
      <c r="CJ345" s="1822"/>
      <c r="CK345" s="1822"/>
      <c r="CL345" s="1822"/>
      <c r="CM345" s="1822"/>
      <c r="CN345" s="1822"/>
      <c r="CO345" s="1822"/>
      <c r="CP345" s="1822"/>
      <c r="CQ345" s="1822"/>
      <c r="CR345" s="1822"/>
      <c r="CS345" s="1822"/>
      <c r="CT345" s="1822"/>
      <c r="CU345" s="1822"/>
      <c r="CV345" s="1822"/>
      <c r="CW345" s="1822"/>
    </row>
    <row r="346" spans="1:101" s="1819" customFormat="1">
      <c r="A346" s="1804"/>
      <c r="B346" s="2708"/>
      <c r="C346" s="2728"/>
      <c r="D346" s="1805"/>
      <c r="E346" s="1806"/>
      <c r="F346" s="1806"/>
      <c r="G346" s="1807"/>
      <c r="H346" s="1808"/>
      <c r="I346" s="1808"/>
      <c r="J346" s="1808"/>
      <c r="K346" s="1808"/>
      <c r="L346" s="1809"/>
      <c r="M346" s="1809"/>
      <c r="N346" s="1810"/>
      <c r="O346" s="1810"/>
      <c r="P346" s="1809"/>
      <c r="Q346" s="1809"/>
      <c r="R346" s="1808"/>
      <c r="S346" s="1810"/>
      <c r="T346" s="1808"/>
      <c r="U346" s="1811"/>
      <c r="V346" s="1806"/>
      <c r="W346" s="1806"/>
      <c r="X346" s="1808"/>
      <c r="Y346" s="2741" t="s">
        <v>5417</v>
      </c>
      <c r="Z346" s="1808"/>
      <c r="AA346" s="1808"/>
      <c r="AB346" s="1808"/>
      <c r="AC346" s="1808"/>
      <c r="AD346" s="1808"/>
      <c r="AE346" s="1808"/>
      <c r="AF346" s="1808"/>
      <c r="AG346" s="1808"/>
      <c r="AH346" s="1812"/>
      <c r="AI346" s="1812"/>
      <c r="AJ346" s="1808"/>
      <c r="AK346" s="1806"/>
      <c r="AL346" s="1806"/>
      <c r="AM346" s="1813"/>
      <c r="AN346" s="1811"/>
      <c r="AO346" s="1811"/>
      <c r="AP346" s="1811"/>
      <c r="AQ346" s="1811"/>
      <c r="AR346" s="1811"/>
      <c r="AS346" s="1811"/>
      <c r="AT346" s="1811"/>
      <c r="AU346" s="1811"/>
      <c r="AV346" s="1811"/>
      <c r="AW346" s="1811"/>
      <c r="AX346" s="1811"/>
      <c r="AY346" s="1811"/>
      <c r="AZ346" s="1811"/>
      <c r="BA346" s="1807"/>
      <c r="BB346" s="1811"/>
      <c r="BC346" s="1807"/>
      <c r="BD346" s="1811"/>
      <c r="BE346" s="1811"/>
      <c r="BF346" s="1811"/>
      <c r="BG346" s="1811"/>
      <c r="BH346" s="1811"/>
      <c r="BI346" s="1811"/>
      <c r="BJ346" s="1811"/>
      <c r="BK346" s="1811"/>
      <c r="BL346" s="1811"/>
      <c r="BM346" s="1806"/>
      <c r="BN346" s="1811"/>
      <c r="BO346" s="1811"/>
      <c r="BP346" s="1806"/>
      <c r="BQ346" s="1811"/>
      <c r="BR346" s="1811"/>
      <c r="BS346" s="1911"/>
      <c r="BT346" s="1911"/>
      <c r="BU346" s="1911"/>
      <c r="BV346" s="1912"/>
      <c r="BW346" s="1911"/>
      <c r="BX346" s="1913"/>
      <c r="BY346" s="1914"/>
      <c r="BZ346" s="1915"/>
      <c r="CA346" s="1915"/>
      <c r="CB346" s="1915"/>
      <c r="CC346" s="1911"/>
      <c r="CF346" s="1807"/>
      <c r="CG346" s="1821"/>
      <c r="CH346" s="1822"/>
      <c r="CI346" s="1822"/>
      <c r="CJ346" s="1822"/>
      <c r="CK346" s="1822"/>
      <c r="CL346" s="1822"/>
      <c r="CM346" s="1822"/>
      <c r="CN346" s="1822"/>
      <c r="CO346" s="1822"/>
      <c r="CP346" s="1822"/>
      <c r="CQ346" s="1822"/>
      <c r="CR346" s="1822"/>
      <c r="CS346" s="1822"/>
      <c r="CT346" s="1822"/>
      <c r="CU346" s="1822"/>
      <c r="CV346" s="1822"/>
      <c r="CW346" s="1822"/>
    </row>
    <row r="347" spans="1:101" s="1819" customFormat="1">
      <c r="A347" s="1804"/>
      <c r="B347" s="2708"/>
      <c r="C347" s="2728"/>
      <c r="D347" s="1805"/>
      <c r="E347" s="1806"/>
      <c r="F347" s="1806"/>
      <c r="G347" s="1807"/>
      <c r="H347" s="1808"/>
      <c r="I347" s="1808"/>
      <c r="J347" s="1808"/>
      <c r="K347" s="1808"/>
      <c r="L347" s="1809"/>
      <c r="M347" s="1809"/>
      <c r="N347" s="1810"/>
      <c r="O347" s="1810"/>
      <c r="P347" s="1809"/>
      <c r="Q347" s="1809"/>
      <c r="R347" s="1808"/>
      <c r="S347" s="1810"/>
      <c r="T347" s="1808"/>
      <c r="U347" s="1811"/>
      <c r="V347" s="1806"/>
      <c r="W347" s="1806"/>
      <c r="X347" s="1808"/>
      <c r="Y347" s="2741" t="s">
        <v>5417</v>
      </c>
      <c r="Z347" s="1808"/>
      <c r="AA347" s="1808"/>
      <c r="AB347" s="1808"/>
      <c r="AC347" s="1808"/>
      <c r="AD347" s="1808"/>
      <c r="AE347" s="1808"/>
      <c r="AF347" s="1808"/>
      <c r="AG347" s="1808"/>
      <c r="AH347" s="1812"/>
      <c r="AI347" s="1812"/>
      <c r="AJ347" s="1808"/>
      <c r="AK347" s="1806"/>
      <c r="AL347" s="1806"/>
      <c r="AM347" s="1813"/>
      <c r="AN347" s="1811"/>
      <c r="AO347" s="1811"/>
      <c r="AP347" s="1811"/>
      <c r="AQ347" s="1811"/>
      <c r="AR347" s="1811"/>
      <c r="AS347" s="1811"/>
      <c r="AT347" s="1811"/>
      <c r="AU347" s="1811"/>
      <c r="AV347" s="1811"/>
      <c r="AW347" s="1811"/>
      <c r="AX347" s="1811"/>
      <c r="AY347" s="1811"/>
      <c r="AZ347" s="1811"/>
      <c r="BA347" s="1807"/>
      <c r="BB347" s="1811"/>
      <c r="BC347" s="1807"/>
      <c r="BD347" s="1811"/>
      <c r="BE347" s="1811"/>
      <c r="BF347" s="1811"/>
      <c r="BG347" s="1811"/>
      <c r="BH347" s="1811"/>
      <c r="BI347" s="1811"/>
      <c r="BJ347" s="1811"/>
      <c r="BK347" s="1811"/>
      <c r="BL347" s="1811"/>
      <c r="BM347" s="1806"/>
      <c r="BN347" s="1811"/>
      <c r="BO347" s="1811"/>
      <c r="BP347" s="1806"/>
      <c r="BQ347" s="1811"/>
      <c r="BR347" s="1811"/>
      <c r="BS347" s="1911"/>
      <c r="BT347" s="1911"/>
      <c r="BU347" s="1911"/>
      <c r="BV347" s="1912"/>
      <c r="BW347" s="1911"/>
      <c r="BX347" s="1913"/>
      <c r="BY347" s="1914"/>
      <c r="BZ347" s="1915"/>
      <c r="CA347" s="1915"/>
      <c r="CB347" s="1915"/>
      <c r="CC347" s="1911"/>
      <c r="CF347" s="1807"/>
      <c r="CG347" s="1821"/>
      <c r="CH347" s="1822"/>
      <c r="CI347" s="1822"/>
      <c r="CJ347" s="1822"/>
      <c r="CK347" s="1822"/>
      <c r="CL347" s="1822"/>
      <c r="CM347" s="1822"/>
      <c r="CN347" s="1822"/>
      <c r="CO347" s="1822"/>
      <c r="CP347" s="1822"/>
      <c r="CQ347" s="1822"/>
      <c r="CR347" s="1822"/>
      <c r="CS347" s="1822"/>
      <c r="CT347" s="1822"/>
      <c r="CU347" s="1822"/>
      <c r="CV347" s="1822"/>
      <c r="CW347" s="1822"/>
    </row>
    <row r="348" spans="1:101" s="1819" customFormat="1">
      <c r="A348" s="1804"/>
      <c r="B348" s="2708"/>
      <c r="C348" s="2728"/>
      <c r="D348" s="1805"/>
      <c r="E348" s="1806"/>
      <c r="F348" s="1806"/>
      <c r="G348" s="1807"/>
      <c r="H348" s="1808"/>
      <c r="I348" s="1808"/>
      <c r="J348" s="1808"/>
      <c r="K348" s="1808"/>
      <c r="L348" s="1809"/>
      <c r="M348" s="1809"/>
      <c r="N348" s="1810"/>
      <c r="O348" s="1810"/>
      <c r="P348" s="1809"/>
      <c r="Q348" s="1809"/>
      <c r="R348" s="1808"/>
      <c r="S348" s="1810"/>
      <c r="T348" s="1808"/>
      <c r="U348" s="1811"/>
      <c r="V348" s="1806"/>
      <c r="W348" s="1806"/>
      <c r="X348" s="1808"/>
      <c r="Y348" s="2741" t="s">
        <v>5417</v>
      </c>
      <c r="Z348" s="1808"/>
      <c r="AA348" s="1808"/>
      <c r="AB348" s="1808"/>
      <c r="AC348" s="1808"/>
      <c r="AD348" s="1808"/>
      <c r="AE348" s="1808"/>
      <c r="AF348" s="1808"/>
      <c r="AG348" s="1808"/>
      <c r="AH348" s="1812"/>
      <c r="AI348" s="1812"/>
      <c r="AJ348" s="1808"/>
      <c r="AK348" s="1806"/>
      <c r="AL348" s="1806"/>
      <c r="AM348" s="1813"/>
      <c r="AN348" s="1811"/>
      <c r="AO348" s="1811"/>
      <c r="AP348" s="1811"/>
      <c r="AQ348" s="1811"/>
      <c r="AR348" s="1811"/>
      <c r="AS348" s="1811"/>
      <c r="AT348" s="1811"/>
      <c r="AU348" s="1811"/>
      <c r="AV348" s="1811"/>
      <c r="AW348" s="1811"/>
      <c r="AX348" s="1811"/>
      <c r="AY348" s="1811"/>
      <c r="AZ348" s="1811"/>
      <c r="BA348" s="1807"/>
      <c r="BB348" s="1811"/>
      <c r="BC348" s="1807"/>
      <c r="BD348" s="1811"/>
      <c r="BE348" s="1811"/>
      <c r="BF348" s="1811"/>
      <c r="BG348" s="1811"/>
      <c r="BH348" s="1811"/>
      <c r="BI348" s="1811"/>
      <c r="BJ348" s="1811"/>
      <c r="BK348" s="1811"/>
      <c r="BL348" s="1811"/>
      <c r="BM348" s="1806"/>
      <c r="BN348" s="1811"/>
      <c r="BO348" s="1811"/>
      <c r="BP348" s="1806"/>
      <c r="BQ348" s="1811"/>
      <c r="BR348" s="1811"/>
      <c r="BS348" s="1911"/>
      <c r="BT348" s="1911"/>
      <c r="BU348" s="1911"/>
      <c r="BV348" s="1912"/>
      <c r="BW348" s="1911"/>
      <c r="BX348" s="1913"/>
      <c r="BY348" s="1914"/>
      <c r="BZ348" s="1915"/>
      <c r="CA348" s="1915"/>
      <c r="CB348" s="1915"/>
      <c r="CC348" s="1911"/>
      <c r="CF348" s="1807"/>
      <c r="CG348" s="1821"/>
      <c r="CH348" s="1822"/>
      <c r="CI348" s="1822"/>
      <c r="CJ348" s="1822"/>
      <c r="CK348" s="1822"/>
      <c r="CL348" s="1822"/>
      <c r="CM348" s="1822"/>
      <c r="CN348" s="1822"/>
      <c r="CO348" s="1822"/>
      <c r="CP348" s="1822"/>
      <c r="CQ348" s="1822"/>
      <c r="CR348" s="1822"/>
      <c r="CS348" s="1822"/>
      <c r="CT348" s="1822"/>
      <c r="CU348" s="1822"/>
      <c r="CV348" s="1822"/>
      <c r="CW348" s="1822"/>
    </row>
    <row r="349" spans="1:101" s="1819" customFormat="1">
      <c r="A349" s="1804"/>
      <c r="B349" s="2708"/>
      <c r="C349" s="2728"/>
      <c r="D349" s="1805"/>
      <c r="E349" s="1806"/>
      <c r="F349" s="1806"/>
      <c r="G349" s="1807"/>
      <c r="H349" s="1808"/>
      <c r="I349" s="1808"/>
      <c r="J349" s="1808"/>
      <c r="K349" s="1808"/>
      <c r="L349" s="1809"/>
      <c r="M349" s="1809"/>
      <c r="N349" s="1810"/>
      <c r="O349" s="1810"/>
      <c r="P349" s="1809"/>
      <c r="Q349" s="1809"/>
      <c r="R349" s="1808"/>
      <c r="S349" s="1810"/>
      <c r="T349" s="1808"/>
      <c r="U349" s="1811"/>
      <c r="V349" s="1806"/>
      <c r="W349" s="1806"/>
      <c r="X349" s="1808"/>
      <c r="Y349" s="2741" t="s">
        <v>5417</v>
      </c>
      <c r="Z349" s="1808"/>
      <c r="AA349" s="1808"/>
      <c r="AB349" s="1808"/>
      <c r="AC349" s="1808"/>
      <c r="AD349" s="1808"/>
      <c r="AE349" s="1808"/>
      <c r="AF349" s="1808"/>
      <c r="AG349" s="1808"/>
      <c r="AH349" s="1812"/>
      <c r="AI349" s="1812"/>
      <c r="AJ349" s="1808"/>
      <c r="AK349" s="1806"/>
      <c r="AL349" s="1806"/>
      <c r="AM349" s="1813"/>
      <c r="AN349" s="1811"/>
      <c r="AO349" s="1811"/>
      <c r="AP349" s="1811"/>
      <c r="AQ349" s="1811"/>
      <c r="AR349" s="1811"/>
      <c r="AS349" s="1811"/>
      <c r="AT349" s="1811"/>
      <c r="AU349" s="1811"/>
      <c r="AV349" s="1811"/>
      <c r="AW349" s="1811"/>
      <c r="AX349" s="1811"/>
      <c r="AY349" s="1811"/>
      <c r="AZ349" s="1811"/>
      <c r="BA349" s="1807"/>
      <c r="BB349" s="1811"/>
      <c r="BC349" s="1807"/>
      <c r="BD349" s="1811"/>
      <c r="BE349" s="1811"/>
      <c r="BF349" s="1811"/>
      <c r="BG349" s="1811"/>
      <c r="BH349" s="1811"/>
      <c r="BI349" s="1811"/>
      <c r="BJ349" s="1811"/>
      <c r="BK349" s="1811"/>
      <c r="BL349" s="1811"/>
      <c r="BM349" s="1806"/>
      <c r="BN349" s="1811"/>
      <c r="BO349" s="1811"/>
      <c r="BP349" s="1806"/>
      <c r="BQ349" s="1811"/>
      <c r="BR349" s="1811"/>
      <c r="BS349" s="1911"/>
      <c r="BT349" s="1911"/>
      <c r="BU349" s="1911"/>
      <c r="BV349" s="1912"/>
      <c r="BW349" s="1911"/>
      <c r="BX349" s="1913"/>
      <c r="BY349" s="1914"/>
      <c r="BZ349" s="1915"/>
      <c r="CA349" s="1915"/>
      <c r="CB349" s="1915"/>
      <c r="CC349" s="1911"/>
      <c r="CF349" s="1807"/>
      <c r="CG349" s="1821"/>
      <c r="CH349" s="1822"/>
      <c r="CI349" s="1822"/>
      <c r="CJ349" s="1822"/>
      <c r="CK349" s="1822"/>
      <c r="CL349" s="1822"/>
      <c r="CM349" s="1822"/>
      <c r="CN349" s="1822"/>
      <c r="CO349" s="1822"/>
      <c r="CP349" s="1822"/>
      <c r="CQ349" s="1822"/>
      <c r="CR349" s="1822"/>
      <c r="CS349" s="1822"/>
      <c r="CT349" s="1822"/>
      <c r="CU349" s="1822"/>
      <c r="CV349" s="1822"/>
      <c r="CW349" s="1822"/>
    </row>
    <row r="350" spans="1:101" s="1819" customFormat="1">
      <c r="A350" s="1804"/>
      <c r="B350" s="2708"/>
      <c r="C350" s="2728"/>
      <c r="D350" s="1805"/>
      <c r="E350" s="1806"/>
      <c r="F350" s="1806"/>
      <c r="G350" s="1807"/>
      <c r="H350" s="1808"/>
      <c r="I350" s="1808"/>
      <c r="J350" s="1808"/>
      <c r="K350" s="1808"/>
      <c r="L350" s="1809"/>
      <c r="M350" s="1809"/>
      <c r="N350" s="1810"/>
      <c r="O350" s="1810"/>
      <c r="P350" s="1809"/>
      <c r="Q350" s="1809"/>
      <c r="R350" s="1808"/>
      <c r="S350" s="1810"/>
      <c r="T350" s="1808"/>
      <c r="U350" s="1811"/>
      <c r="V350" s="1806"/>
      <c r="W350" s="1806"/>
      <c r="X350" s="1808"/>
      <c r="Y350" s="2741" t="s">
        <v>5417</v>
      </c>
      <c r="Z350" s="1808"/>
      <c r="AA350" s="1808"/>
      <c r="AB350" s="1808"/>
      <c r="AC350" s="1808"/>
      <c r="AD350" s="1808"/>
      <c r="AE350" s="1808"/>
      <c r="AF350" s="1808"/>
      <c r="AG350" s="1808"/>
      <c r="AH350" s="1812"/>
      <c r="AI350" s="1812"/>
      <c r="AJ350" s="1808"/>
      <c r="AK350" s="1806"/>
      <c r="AL350" s="1806"/>
      <c r="AM350" s="1813"/>
      <c r="AN350" s="1811"/>
      <c r="AO350" s="1811"/>
      <c r="AP350" s="1811"/>
      <c r="AQ350" s="1811"/>
      <c r="AR350" s="1811"/>
      <c r="AS350" s="1811"/>
      <c r="AT350" s="1811"/>
      <c r="AU350" s="1811"/>
      <c r="AV350" s="1811"/>
      <c r="AW350" s="1811"/>
      <c r="AX350" s="1811"/>
      <c r="AY350" s="1811"/>
      <c r="AZ350" s="1811"/>
      <c r="BA350" s="1807"/>
      <c r="BB350" s="1811"/>
      <c r="BC350" s="1807"/>
      <c r="BD350" s="1811"/>
      <c r="BE350" s="1811"/>
      <c r="BF350" s="1811"/>
      <c r="BG350" s="1811"/>
      <c r="BH350" s="1811"/>
      <c r="BI350" s="1811"/>
      <c r="BJ350" s="1811"/>
      <c r="BK350" s="1811"/>
      <c r="BL350" s="1811"/>
      <c r="BM350" s="1806"/>
      <c r="BN350" s="1811"/>
      <c r="BO350" s="1811"/>
      <c r="BP350" s="1806"/>
      <c r="BQ350" s="1811"/>
      <c r="BR350" s="1811"/>
      <c r="BS350" s="1911"/>
      <c r="BT350" s="1911"/>
      <c r="BU350" s="1911"/>
      <c r="BV350" s="1912"/>
      <c r="BW350" s="1911"/>
      <c r="BX350" s="1913"/>
      <c r="BY350" s="1914"/>
      <c r="BZ350" s="1915"/>
      <c r="CA350" s="1915"/>
      <c r="CB350" s="1915"/>
      <c r="CC350" s="1911"/>
      <c r="CF350" s="1807"/>
      <c r="CG350" s="1821"/>
      <c r="CH350" s="1822"/>
      <c r="CI350" s="1822"/>
      <c r="CJ350" s="1822"/>
      <c r="CK350" s="1822"/>
      <c r="CL350" s="1822"/>
      <c r="CM350" s="1822"/>
      <c r="CN350" s="1822"/>
      <c r="CO350" s="1822"/>
      <c r="CP350" s="1822"/>
      <c r="CQ350" s="1822"/>
      <c r="CR350" s="1822"/>
      <c r="CS350" s="1822"/>
      <c r="CT350" s="1822"/>
      <c r="CU350" s="1822"/>
      <c r="CV350" s="1822"/>
      <c r="CW350" s="1822"/>
    </row>
    <row r="351" spans="1:101" s="1819" customFormat="1">
      <c r="A351" s="1804"/>
      <c r="B351" s="2708"/>
      <c r="C351" s="2728"/>
      <c r="D351" s="1805"/>
      <c r="E351" s="1806"/>
      <c r="F351" s="1806"/>
      <c r="G351" s="1807"/>
      <c r="H351" s="1808"/>
      <c r="I351" s="1808"/>
      <c r="J351" s="1808"/>
      <c r="K351" s="1808"/>
      <c r="L351" s="1809"/>
      <c r="M351" s="1809"/>
      <c r="N351" s="1810"/>
      <c r="O351" s="1810"/>
      <c r="P351" s="1809"/>
      <c r="Q351" s="1809"/>
      <c r="R351" s="1808"/>
      <c r="S351" s="1810"/>
      <c r="T351" s="1808"/>
      <c r="U351" s="1811"/>
      <c r="V351" s="1806"/>
      <c r="W351" s="1806"/>
      <c r="X351" s="1808"/>
      <c r="Y351" s="2741" t="s">
        <v>5417</v>
      </c>
      <c r="Z351" s="1808"/>
      <c r="AA351" s="1808"/>
      <c r="AB351" s="1808"/>
      <c r="AC351" s="1808"/>
      <c r="AD351" s="1808"/>
      <c r="AE351" s="1808"/>
      <c r="AF351" s="1808"/>
      <c r="AG351" s="1808"/>
      <c r="AH351" s="1812"/>
      <c r="AI351" s="1812"/>
      <c r="AJ351" s="1808"/>
      <c r="AK351" s="1806"/>
      <c r="AL351" s="1806"/>
      <c r="AM351" s="1813"/>
      <c r="AN351" s="1811"/>
      <c r="AO351" s="1811"/>
      <c r="AP351" s="1811"/>
      <c r="AQ351" s="1811"/>
      <c r="AR351" s="1811"/>
      <c r="AS351" s="1811"/>
      <c r="AT351" s="1811"/>
      <c r="AU351" s="1811"/>
      <c r="AV351" s="1811"/>
      <c r="AW351" s="1811"/>
      <c r="AX351" s="1811"/>
      <c r="AY351" s="1811"/>
      <c r="AZ351" s="1811"/>
      <c r="BA351" s="1807"/>
      <c r="BB351" s="1811"/>
      <c r="BC351" s="1807"/>
      <c r="BD351" s="1811"/>
      <c r="BE351" s="1811"/>
      <c r="BF351" s="1811"/>
      <c r="BG351" s="1811"/>
      <c r="BH351" s="1811"/>
      <c r="BI351" s="1811"/>
      <c r="BJ351" s="1811"/>
      <c r="BK351" s="1811"/>
      <c r="BL351" s="1811"/>
      <c r="BM351" s="1806"/>
      <c r="BN351" s="1811"/>
      <c r="BO351" s="1811"/>
      <c r="BP351" s="1806"/>
      <c r="BQ351" s="1811"/>
      <c r="BR351" s="1811"/>
      <c r="BS351" s="1911"/>
      <c r="BT351" s="1911"/>
      <c r="BU351" s="1911"/>
      <c r="BV351" s="1912"/>
      <c r="BW351" s="1911"/>
      <c r="BX351" s="1913"/>
      <c r="BY351" s="1914"/>
      <c r="BZ351" s="1915"/>
      <c r="CA351" s="1915"/>
      <c r="CB351" s="1915"/>
      <c r="CC351" s="1911"/>
      <c r="CF351" s="1807"/>
      <c r="CG351" s="1821"/>
      <c r="CH351" s="1822"/>
      <c r="CI351" s="1822"/>
      <c r="CJ351" s="1822"/>
      <c r="CK351" s="1822"/>
      <c r="CL351" s="1822"/>
      <c r="CM351" s="1822"/>
      <c r="CN351" s="1822"/>
      <c r="CO351" s="1822"/>
      <c r="CP351" s="1822"/>
      <c r="CQ351" s="1822"/>
      <c r="CR351" s="1822"/>
      <c r="CS351" s="1822"/>
      <c r="CT351" s="1822"/>
      <c r="CU351" s="1822"/>
      <c r="CV351" s="1822"/>
      <c r="CW351" s="1822"/>
    </row>
    <row r="352" spans="1:101" s="1819" customFormat="1">
      <c r="A352" s="1804"/>
      <c r="B352" s="2708"/>
      <c r="C352" s="2728"/>
      <c r="D352" s="1805"/>
      <c r="E352" s="1806"/>
      <c r="F352" s="1806"/>
      <c r="G352" s="1807"/>
      <c r="H352" s="1808"/>
      <c r="I352" s="1808"/>
      <c r="J352" s="1808"/>
      <c r="K352" s="1808"/>
      <c r="L352" s="1809"/>
      <c r="M352" s="1809"/>
      <c r="N352" s="1810"/>
      <c r="O352" s="1810"/>
      <c r="P352" s="1809"/>
      <c r="Q352" s="1809"/>
      <c r="R352" s="1808"/>
      <c r="S352" s="1810"/>
      <c r="T352" s="1808"/>
      <c r="U352" s="1811"/>
      <c r="V352" s="1806"/>
      <c r="W352" s="1806"/>
      <c r="X352" s="1808"/>
      <c r="Y352" s="2741" t="s">
        <v>5417</v>
      </c>
      <c r="Z352" s="1808"/>
      <c r="AA352" s="1808"/>
      <c r="AB352" s="1808"/>
      <c r="AC352" s="1808"/>
      <c r="AD352" s="1808"/>
      <c r="AE352" s="1808"/>
      <c r="AF352" s="1808"/>
      <c r="AG352" s="1808"/>
      <c r="AH352" s="1812"/>
      <c r="AI352" s="1812"/>
      <c r="AJ352" s="1808"/>
      <c r="AK352" s="1806"/>
      <c r="AL352" s="1806"/>
      <c r="AM352" s="1813"/>
      <c r="AN352" s="1811"/>
      <c r="AO352" s="1811"/>
      <c r="AP352" s="1811"/>
      <c r="AQ352" s="1811"/>
      <c r="AR352" s="1811"/>
      <c r="AS352" s="1811"/>
      <c r="AT352" s="1811"/>
      <c r="AU352" s="1811"/>
      <c r="AV352" s="1811"/>
      <c r="AW352" s="1811"/>
      <c r="AX352" s="1811"/>
      <c r="AY352" s="1811"/>
      <c r="AZ352" s="1811"/>
      <c r="BA352" s="1807"/>
      <c r="BB352" s="1811"/>
      <c r="BC352" s="1807"/>
      <c r="BD352" s="1811"/>
      <c r="BE352" s="1811"/>
      <c r="BF352" s="1811"/>
      <c r="BG352" s="1811"/>
      <c r="BH352" s="1811"/>
      <c r="BI352" s="1811"/>
      <c r="BJ352" s="1811"/>
      <c r="BK352" s="1811"/>
      <c r="BL352" s="1811"/>
      <c r="BM352" s="1806"/>
      <c r="BN352" s="1811"/>
      <c r="BO352" s="1811"/>
      <c r="BP352" s="1806"/>
      <c r="BQ352" s="1811"/>
      <c r="BR352" s="1811"/>
      <c r="BS352" s="1911"/>
      <c r="BT352" s="1911"/>
      <c r="BU352" s="1911"/>
      <c r="BV352" s="1912"/>
      <c r="BW352" s="1911"/>
      <c r="BX352" s="1913"/>
      <c r="BY352" s="1914"/>
      <c r="BZ352" s="1915"/>
      <c r="CA352" s="1915"/>
      <c r="CB352" s="1915"/>
      <c r="CC352" s="1911"/>
      <c r="CF352" s="1807"/>
      <c r="CG352" s="1821"/>
      <c r="CH352" s="1822"/>
      <c r="CI352" s="1822"/>
      <c r="CJ352" s="1822"/>
      <c r="CK352" s="1822"/>
      <c r="CL352" s="1822"/>
      <c r="CM352" s="1822"/>
      <c r="CN352" s="1822"/>
      <c r="CO352" s="1822"/>
      <c r="CP352" s="1822"/>
      <c r="CQ352" s="1822"/>
      <c r="CR352" s="1822"/>
      <c r="CS352" s="1822"/>
      <c r="CT352" s="1822"/>
      <c r="CU352" s="1822"/>
      <c r="CV352" s="1822"/>
      <c r="CW352" s="1822"/>
    </row>
    <row r="353" spans="1:101" s="1819" customFormat="1">
      <c r="A353" s="1804"/>
      <c r="B353" s="2708"/>
      <c r="C353" s="2728"/>
      <c r="D353" s="1805"/>
      <c r="E353" s="1806"/>
      <c r="F353" s="1806"/>
      <c r="G353" s="1807"/>
      <c r="H353" s="1808"/>
      <c r="I353" s="1808"/>
      <c r="J353" s="1808"/>
      <c r="K353" s="1808"/>
      <c r="L353" s="1809"/>
      <c r="M353" s="1809"/>
      <c r="N353" s="1810"/>
      <c r="O353" s="1810"/>
      <c r="P353" s="1809"/>
      <c r="Q353" s="1809"/>
      <c r="R353" s="1808"/>
      <c r="S353" s="1810"/>
      <c r="T353" s="1808"/>
      <c r="U353" s="1811"/>
      <c r="V353" s="1806"/>
      <c r="W353" s="1806"/>
      <c r="X353" s="1808"/>
      <c r="Y353" s="2741" t="s">
        <v>5417</v>
      </c>
      <c r="Z353" s="1808"/>
      <c r="AA353" s="1808"/>
      <c r="AB353" s="1808"/>
      <c r="AC353" s="1808"/>
      <c r="AD353" s="1808"/>
      <c r="AE353" s="1808"/>
      <c r="AF353" s="1808"/>
      <c r="AG353" s="1808"/>
      <c r="AH353" s="1812"/>
      <c r="AI353" s="1812"/>
      <c r="AJ353" s="1808"/>
      <c r="AK353" s="1806"/>
      <c r="AL353" s="1806"/>
      <c r="AM353" s="1813"/>
      <c r="AN353" s="1811"/>
      <c r="AO353" s="1811"/>
      <c r="AP353" s="1811"/>
      <c r="AQ353" s="1811"/>
      <c r="AR353" s="1811"/>
      <c r="AS353" s="1811"/>
      <c r="AT353" s="1811"/>
      <c r="AU353" s="1811"/>
      <c r="AV353" s="1811"/>
      <c r="AW353" s="1811"/>
      <c r="AX353" s="1811"/>
      <c r="AY353" s="1811"/>
      <c r="AZ353" s="1811"/>
      <c r="BA353" s="1807"/>
      <c r="BB353" s="1811"/>
      <c r="BC353" s="1807"/>
      <c r="BD353" s="1811"/>
      <c r="BE353" s="1811"/>
      <c r="BF353" s="1811"/>
      <c r="BG353" s="1811"/>
      <c r="BH353" s="1811"/>
      <c r="BI353" s="1811"/>
      <c r="BJ353" s="1811"/>
      <c r="BK353" s="1811"/>
      <c r="BL353" s="1811"/>
      <c r="BM353" s="1806"/>
      <c r="BN353" s="1811"/>
      <c r="BO353" s="1811"/>
      <c r="BP353" s="1806"/>
      <c r="BQ353" s="1811"/>
      <c r="BR353" s="1811"/>
      <c r="BS353" s="1911"/>
      <c r="BT353" s="1911"/>
      <c r="BU353" s="1911"/>
      <c r="BV353" s="1912"/>
      <c r="BW353" s="1911"/>
      <c r="BX353" s="1913"/>
      <c r="BY353" s="1914"/>
      <c r="BZ353" s="1915"/>
      <c r="CA353" s="1915"/>
      <c r="CB353" s="1915"/>
      <c r="CC353" s="1911"/>
      <c r="CF353" s="1807"/>
      <c r="CG353" s="1821"/>
      <c r="CH353" s="1822"/>
      <c r="CI353" s="1822"/>
      <c r="CJ353" s="1822"/>
      <c r="CK353" s="1822"/>
      <c r="CL353" s="1822"/>
      <c r="CM353" s="1822"/>
      <c r="CN353" s="1822"/>
      <c r="CO353" s="1822"/>
      <c r="CP353" s="1822"/>
      <c r="CQ353" s="1822"/>
      <c r="CR353" s="1822"/>
      <c r="CS353" s="1822"/>
      <c r="CT353" s="1822"/>
      <c r="CU353" s="1822"/>
      <c r="CV353" s="1822"/>
      <c r="CW353" s="1822"/>
    </row>
    <row r="354" spans="1:101" s="1819" customFormat="1">
      <c r="A354" s="1804"/>
      <c r="B354" s="2708"/>
      <c r="C354" s="2728"/>
      <c r="D354" s="1805"/>
      <c r="E354" s="1806"/>
      <c r="F354" s="1806"/>
      <c r="G354" s="1807"/>
      <c r="H354" s="1808"/>
      <c r="I354" s="1808"/>
      <c r="J354" s="1808"/>
      <c r="K354" s="1808"/>
      <c r="L354" s="1809"/>
      <c r="M354" s="1809"/>
      <c r="N354" s="1810"/>
      <c r="O354" s="1810"/>
      <c r="P354" s="1809"/>
      <c r="Q354" s="1809"/>
      <c r="R354" s="1808"/>
      <c r="S354" s="1810"/>
      <c r="T354" s="1808"/>
      <c r="U354" s="1811"/>
      <c r="V354" s="1806"/>
      <c r="W354" s="1806"/>
      <c r="X354" s="1808"/>
      <c r="Y354" s="2741" t="s">
        <v>5417</v>
      </c>
      <c r="Z354" s="1808"/>
      <c r="AA354" s="1808"/>
      <c r="AB354" s="1808"/>
      <c r="AC354" s="1808"/>
      <c r="AD354" s="1808"/>
      <c r="AE354" s="1808"/>
      <c r="AF354" s="1808"/>
      <c r="AG354" s="1808"/>
      <c r="AH354" s="1812"/>
      <c r="AI354" s="1812"/>
      <c r="AJ354" s="1808"/>
      <c r="AK354" s="1806"/>
      <c r="AL354" s="1806"/>
      <c r="AM354" s="1813"/>
      <c r="AN354" s="1811"/>
      <c r="AO354" s="1811"/>
      <c r="AP354" s="1811"/>
      <c r="AQ354" s="1811"/>
      <c r="AR354" s="1811"/>
      <c r="AS354" s="1811"/>
      <c r="AT354" s="1811"/>
      <c r="AU354" s="1811"/>
      <c r="AV354" s="1811"/>
      <c r="AW354" s="1811"/>
      <c r="AX354" s="1811"/>
      <c r="AY354" s="1811"/>
      <c r="AZ354" s="1811"/>
      <c r="BA354" s="1807"/>
      <c r="BB354" s="1811"/>
      <c r="BC354" s="1807"/>
      <c r="BD354" s="1811"/>
      <c r="BE354" s="1811"/>
      <c r="BF354" s="1811"/>
      <c r="BG354" s="1811"/>
      <c r="BH354" s="1811"/>
      <c r="BI354" s="1811"/>
      <c r="BJ354" s="1811"/>
      <c r="BK354" s="1811"/>
      <c r="BL354" s="1811"/>
      <c r="BM354" s="1806"/>
      <c r="BN354" s="1811"/>
      <c r="BO354" s="1811"/>
      <c r="BP354" s="1806"/>
      <c r="BQ354" s="1811"/>
      <c r="BR354" s="1811"/>
      <c r="BS354" s="1911"/>
      <c r="BT354" s="1911"/>
      <c r="BU354" s="1911"/>
      <c r="BV354" s="1912"/>
      <c r="BW354" s="1911"/>
      <c r="BX354" s="1913"/>
      <c r="BY354" s="1914"/>
      <c r="BZ354" s="1915"/>
      <c r="CA354" s="1915"/>
      <c r="CB354" s="1915"/>
      <c r="CC354" s="1911"/>
      <c r="CF354" s="1807"/>
      <c r="CG354" s="1821"/>
      <c r="CH354" s="1822"/>
      <c r="CI354" s="1822"/>
      <c r="CJ354" s="1822"/>
      <c r="CK354" s="1822"/>
      <c r="CL354" s="1822"/>
      <c r="CM354" s="1822"/>
      <c r="CN354" s="1822"/>
      <c r="CO354" s="1822"/>
      <c r="CP354" s="1822"/>
      <c r="CQ354" s="1822"/>
      <c r="CR354" s="1822"/>
      <c r="CS354" s="1822"/>
      <c r="CT354" s="1822"/>
      <c r="CU354" s="1822"/>
      <c r="CV354" s="1822"/>
      <c r="CW354" s="1822"/>
    </row>
    <row r="355" spans="1:101" s="1819" customFormat="1">
      <c r="A355" s="1804"/>
      <c r="B355" s="2708"/>
      <c r="C355" s="2728"/>
      <c r="D355" s="1805"/>
      <c r="E355" s="1806"/>
      <c r="F355" s="1806"/>
      <c r="G355" s="1807"/>
      <c r="H355" s="1808"/>
      <c r="I355" s="1808"/>
      <c r="J355" s="1808"/>
      <c r="K355" s="1808"/>
      <c r="L355" s="1809"/>
      <c r="M355" s="1809"/>
      <c r="N355" s="1810"/>
      <c r="O355" s="1810"/>
      <c r="P355" s="1809"/>
      <c r="Q355" s="1809"/>
      <c r="R355" s="1808"/>
      <c r="S355" s="1810"/>
      <c r="T355" s="1808"/>
      <c r="U355" s="1811"/>
      <c r="V355" s="1806"/>
      <c r="W355" s="1806"/>
      <c r="X355" s="1808"/>
      <c r="Y355" s="2741" t="s">
        <v>5417</v>
      </c>
      <c r="Z355" s="1808"/>
      <c r="AA355" s="1808"/>
      <c r="AB355" s="1808"/>
      <c r="AC355" s="1808"/>
      <c r="AD355" s="1808"/>
      <c r="AE355" s="1808"/>
      <c r="AF355" s="1808"/>
      <c r="AG355" s="1808"/>
      <c r="AH355" s="1812"/>
      <c r="AI355" s="1812"/>
      <c r="AJ355" s="1808"/>
      <c r="AK355" s="1806"/>
      <c r="AL355" s="1806"/>
      <c r="AM355" s="1813"/>
      <c r="AN355" s="1811"/>
      <c r="AO355" s="1811"/>
      <c r="AP355" s="1811"/>
      <c r="AQ355" s="1811"/>
      <c r="AR355" s="1811"/>
      <c r="AS355" s="1811"/>
      <c r="AT355" s="1811"/>
      <c r="AU355" s="1811"/>
      <c r="AV355" s="1811"/>
      <c r="AW355" s="1811"/>
      <c r="AX355" s="1811"/>
      <c r="AY355" s="1811"/>
      <c r="AZ355" s="1811"/>
      <c r="BA355" s="1807"/>
      <c r="BB355" s="1811"/>
      <c r="BC355" s="1807"/>
      <c r="BD355" s="1811"/>
      <c r="BE355" s="1811"/>
      <c r="BF355" s="1811"/>
      <c r="BG355" s="1811"/>
      <c r="BH355" s="1811"/>
      <c r="BI355" s="1811"/>
      <c r="BJ355" s="1811"/>
      <c r="BK355" s="1811"/>
      <c r="BL355" s="1811"/>
      <c r="BM355" s="1806"/>
      <c r="BN355" s="1811"/>
      <c r="BO355" s="1811"/>
      <c r="BP355" s="1806"/>
      <c r="BQ355" s="1811"/>
      <c r="BR355" s="1811"/>
      <c r="BS355" s="1911"/>
      <c r="BT355" s="1911"/>
      <c r="BU355" s="1911"/>
      <c r="BV355" s="1912"/>
      <c r="BW355" s="1911"/>
      <c r="BX355" s="1913"/>
      <c r="BY355" s="1914"/>
      <c r="BZ355" s="1915"/>
      <c r="CA355" s="1915"/>
      <c r="CB355" s="1915"/>
      <c r="CC355" s="1911"/>
      <c r="CF355" s="1807"/>
      <c r="CG355" s="1821"/>
      <c r="CH355" s="1822"/>
      <c r="CI355" s="1822"/>
      <c r="CJ355" s="1822"/>
      <c r="CK355" s="1822"/>
      <c r="CL355" s="1822"/>
      <c r="CM355" s="1822"/>
      <c r="CN355" s="1822"/>
      <c r="CO355" s="1822"/>
      <c r="CP355" s="1822"/>
      <c r="CQ355" s="1822"/>
      <c r="CR355" s="1822"/>
      <c r="CS355" s="1822"/>
      <c r="CT355" s="1822"/>
      <c r="CU355" s="1822"/>
      <c r="CV355" s="1822"/>
      <c r="CW355" s="1822"/>
    </row>
    <row r="356" spans="1:101" s="1819" customFormat="1">
      <c r="A356" s="1804"/>
      <c r="B356" s="2708"/>
      <c r="C356" s="2728"/>
      <c r="D356" s="1805"/>
      <c r="E356" s="1806"/>
      <c r="F356" s="1806"/>
      <c r="G356" s="1807"/>
      <c r="H356" s="1808"/>
      <c r="I356" s="1808"/>
      <c r="J356" s="1808"/>
      <c r="K356" s="1808"/>
      <c r="L356" s="1809"/>
      <c r="M356" s="1809"/>
      <c r="N356" s="1810"/>
      <c r="O356" s="1810"/>
      <c r="P356" s="1809"/>
      <c r="Q356" s="1809"/>
      <c r="R356" s="1808"/>
      <c r="S356" s="1810"/>
      <c r="T356" s="1808"/>
      <c r="U356" s="1811"/>
      <c r="V356" s="1806"/>
      <c r="W356" s="1806"/>
      <c r="X356" s="1808"/>
      <c r="Y356" s="2741" t="s">
        <v>5417</v>
      </c>
      <c r="Z356" s="1808"/>
      <c r="AA356" s="1808"/>
      <c r="AB356" s="1808"/>
      <c r="AC356" s="1808"/>
      <c r="AD356" s="1808"/>
      <c r="AE356" s="1808"/>
      <c r="AF356" s="1808"/>
      <c r="AG356" s="1808"/>
      <c r="AH356" s="1812"/>
      <c r="AI356" s="1812"/>
      <c r="AJ356" s="1808"/>
      <c r="AK356" s="1806"/>
      <c r="AL356" s="1806"/>
      <c r="AM356" s="1813"/>
      <c r="AN356" s="1811"/>
      <c r="AO356" s="1811"/>
      <c r="AP356" s="1811"/>
      <c r="AQ356" s="1811"/>
      <c r="AR356" s="1811"/>
      <c r="AS356" s="1811"/>
      <c r="AT356" s="1811"/>
      <c r="AU356" s="1811"/>
      <c r="AV356" s="1811"/>
      <c r="AW356" s="1811"/>
      <c r="AX356" s="1811"/>
      <c r="AY356" s="1811"/>
      <c r="AZ356" s="1811"/>
      <c r="BA356" s="1807"/>
      <c r="BB356" s="1811"/>
      <c r="BC356" s="1807"/>
      <c r="BD356" s="1811"/>
      <c r="BE356" s="1811"/>
      <c r="BF356" s="1811"/>
      <c r="BG356" s="1811"/>
      <c r="BH356" s="1811"/>
      <c r="BI356" s="1811"/>
      <c r="BJ356" s="1811"/>
      <c r="BK356" s="1811"/>
      <c r="BL356" s="1811"/>
      <c r="BM356" s="1806"/>
      <c r="BN356" s="1811"/>
      <c r="BO356" s="1811"/>
      <c r="BP356" s="1806"/>
      <c r="BQ356" s="1811"/>
      <c r="BR356" s="1811"/>
      <c r="BS356" s="1911"/>
      <c r="BT356" s="1911"/>
      <c r="BU356" s="1911"/>
      <c r="BV356" s="1912"/>
      <c r="BW356" s="1911"/>
      <c r="BX356" s="1913"/>
      <c r="BY356" s="1914"/>
      <c r="BZ356" s="1915"/>
      <c r="CA356" s="1915"/>
      <c r="CB356" s="1915"/>
      <c r="CC356" s="1911"/>
      <c r="CF356" s="1807"/>
      <c r="CG356" s="1821"/>
      <c r="CH356" s="1822"/>
      <c r="CI356" s="1822"/>
      <c r="CJ356" s="1822"/>
      <c r="CK356" s="1822"/>
      <c r="CL356" s="1822"/>
      <c r="CM356" s="1822"/>
      <c r="CN356" s="1822"/>
      <c r="CO356" s="1822"/>
      <c r="CP356" s="1822"/>
      <c r="CQ356" s="1822"/>
      <c r="CR356" s="1822"/>
      <c r="CS356" s="1822"/>
      <c r="CT356" s="1822"/>
      <c r="CU356" s="1822"/>
      <c r="CV356" s="1822"/>
      <c r="CW356" s="1822"/>
    </row>
    <row r="357" spans="1:101" s="1819" customFormat="1">
      <c r="A357" s="1804"/>
      <c r="B357" s="2708"/>
      <c r="C357" s="2728"/>
      <c r="D357" s="1805"/>
      <c r="E357" s="1806"/>
      <c r="F357" s="1806"/>
      <c r="G357" s="1807"/>
      <c r="H357" s="1808"/>
      <c r="I357" s="1808"/>
      <c r="J357" s="1808"/>
      <c r="K357" s="1808"/>
      <c r="L357" s="1809"/>
      <c r="M357" s="1809"/>
      <c r="N357" s="1810"/>
      <c r="O357" s="1810"/>
      <c r="P357" s="1809"/>
      <c r="Q357" s="1809"/>
      <c r="R357" s="1808"/>
      <c r="S357" s="1810"/>
      <c r="T357" s="1808"/>
      <c r="U357" s="1811"/>
      <c r="V357" s="1806"/>
      <c r="W357" s="1806"/>
      <c r="X357" s="1808"/>
      <c r="Y357" s="2741" t="s">
        <v>5417</v>
      </c>
      <c r="Z357" s="1808"/>
      <c r="AA357" s="1808"/>
      <c r="AB357" s="1808"/>
      <c r="AC357" s="1808"/>
      <c r="AD357" s="1808"/>
      <c r="AE357" s="1808"/>
      <c r="AF357" s="1808"/>
      <c r="AG357" s="1808"/>
      <c r="AH357" s="1812"/>
      <c r="AI357" s="1812"/>
      <c r="AJ357" s="1808"/>
      <c r="AK357" s="1806"/>
      <c r="AL357" s="1806"/>
      <c r="AM357" s="1813"/>
      <c r="AN357" s="1811"/>
      <c r="AO357" s="1811"/>
      <c r="AP357" s="1811"/>
      <c r="AQ357" s="1811"/>
      <c r="AR357" s="1811"/>
      <c r="AS357" s="1811"/>
      <c r="AT357" s="1811"/>
      <c r="AU357" s="1811"/>
      <c r="AV357" s="1811"/>
      <c r="AW357" s="1811"/>
      <c r="AX357" s="1811"/>
      <c r="AY357" s="1811"/>
      <c r="AZ357" s="1811"/>
      <c r="BA357" s="1807"/>
      <c r="BB357" s="1811"/>
      <c r="BC357" s="1807"/>
      <c r="BD357" s="1811"/>
      <c r="BE357" s="1811"/>
      <c r="BF357" s="1811"/>
      <c r="BG357" s="1811"/>
      <c r="BH357" s="1811"/>
      <c r="BI357" s="1811"/>
      <c r="BJ357" s="1811"/>
      <c r="BK357" s="1811"/>
      <c r="BL357" s="1811"/>
      <c r="BM357" s="1806"/>
      <c r="BN357" s="1811"/>
      <c r="BO357" s="1811"/>
      <c r="BP357" s="1806"/>
      <c r="BQ357" s="1811"/>
      <c r="BR357" s="1811"/>
      <c r="BS357" s="1911"/>
      <c r="BT357" s="1911"/>
      <c r="BU357" s="1911"/>
      <c r="BV357" s="1912"/>
      <c r="BW357" s="1911"/>
      <c r="BX357" s="1913"/>
      <c r="BY357" s="1914"/>
      <c r="BZ357" s="1915"/>
      <c r="CA357" s="1915"/>
      <c r="CB357" s="1915"/>
      <c r="CC357" s="1911"/>
      <c r="CF357" s="1807"/>
      <c r="CG357" s="1821"/>
      <c r="CH357" s="1822"/>
      <c r="CI357" s="1822"/>
      <c r="CJ357" s="1822"/>
      <c r="CK357" s="1822"/>
      <c r="CL357" s="1822"/>
      <c r="CM357" s="1822"/>
      <c r="CN357" s="1822"/>
      <c r="CO357" s="1822"/>
      <c r="CP357" s="1822"/>
      <c r="CQ357" s="1822"/>
      <c r="CR357" s="1822"/>
      <c r="CS357" s="1822"/>
      <c r="CT357" s="1822"/>
      <c r="CU357" s="1822"/>
      <c r="CV357" s="1822"/>
      <c r="CW357" s="1822"/>
    </row>
    <row r="358" spans="1:101" s="1819" customFormat="1">
      <c r="A358" s="1804"/>
      <c r="B358" s="2708"/>
      <c r="C358" s="2728"/>
      <c r="D358" s="1805"/>
      <c r="E358" s="1806"/>
      <c r="F358" s="1806"/>
      <c r="G358" s="1807"/>
      <c r="H358" s="1808"/>
      <c r="I358" s="1808"/>
      <c r="J358" s="1808"/>
      <c r="K358" s="1808"/>
      <c r="L358" s="1809"/>
      <c r="M358" s="1809"/>
      <c r="N358" s="1810"/>
      <c r="O358" s="1810"/>
      <c r="P358" s="1809"/>
      <c r="Q358" s="1809"/>
      <c r="R358" s="1808"/>
      <c r="S358" s="1810"/>
      <c r="T358" s="1808"/>
      <c r="U358" s="1811"/>
      <c r="V358" s="1806"/>
      <c r="W358" s="1806"/>
      <c r="X358" s="1808"/>
      <c r="Y358" s="2741" t="s">
        <v>5417</v>
      </c>
      <c r="Z358" s="1808"/>
      <c r="AA358" s="1808"/>
      <c r="AB358" s="1808"/>
      <c r="AC358" s="1808"/>
      <c r="AD358" s="1808"/>
      <c r="AE358" s="1808"/>
      <c r="AF358" s="1808"/>
      <c r="AG358" s="1808"/>
      <c r="AH358" s="1812"/>
      <c r="AI358" s="1812"/>
      <c r="AJ358" s="1808"/>
      <c r="AK358" s="1806"/>
      <c r="AL358" s="1806"/>
      <c r="AM358" s="1813"/>
      <c r="AN358" s="1811"/>
      <c r="AO358" s="1811"/>
      <c r="AP358" s="1811"/>
      <c r="AQ358" s="1811"/>
      <c r="AR358" s="1811"/>
      <c r="AS358" s="1811"/>
      <c r="AT358" s="1811"/>
      <c r="AU358" s="1811"/>
      <c r="AV358" s="1811"/>
      <c r="AW358" s="1811"/>
      <c r="AX358" s="1811"/>
      <c r="AY358" s="1811"/>
      <c r="AZ358" s="1811"/>
      <c r="BA358" s="1807"/>
      <c r="BB358" s="1811"/>
      <c r="BC358" s="1807"/>
      <c r="BD358" s="1811"/>
      <c r="BE358" s="1811"/>
      <c r="BF358" s="1811"/>
      <c r="BG358" s="1811"/>
      <c r="BH358" s="1811"/>
      <c r="BI358" s="1811"/>
      <c r="BJ358" s="1811"/>
      <c r="BK358" s="1811"/>
      <c r="BL358" s="1811"/>
      <c r="BM358" s="1806"/>
      <c r="BN358" s="1811"/>
      <c r="BO358" s="1811"/>
      <c r="BP358" s="1806"/>
      <c r="BQ358" s="1811"/>
      <c r="BR358" s="1811"/>
      <c r="BS358" s="1911"/>
      <c r="BT358" s="1911"/>
      <c r="BU358" s="1911"/>
      <c r="BV358" s="1912"/>
      <c r="BW358" s="1911"/>
      <c r="BX358" s="1913"/>
      <c r="BY358" s="1914"/>
      <c r="BZ358" s="1915"/>
      <c r="CA358" s="1915"/>
      <c r="CB358" s="1915"/>
      <c r="CC358" s="1911"/>
      <c r="CF358" s="1807"/>
      <c r="CG358" s="1821"/>
      <c r="CH358" s="1822"/>
      <c r="CI358" s="1822"/>
      <c r="CJ358" s="1822"/>
      <c r="CK358" s="1822"/>
      <c r="CL358" s="1822"/>
      <c r="CM358" s="1822"/>
      <c r="CN358" s="1822"/>
      <c r="CO358" s="1822"/>
      <c r="CP358" s="1822"/>
      <c r="CQ358" s="1822"/>
      <c r="CR358" s="1822"/>
      <c r="CS358" s="1822"/>
      <c r="CT358" s="1822"/>
      <c r="CU358" s="1822"/>
      <c r="CV358" s="1822"/>
      <c r="CW358" s="1822"/>
    </row>
    <row r="359" spans="1:101" s="1819" customFormat="1">
      <c r="A359" s="1804"/>
      <c r="B359" s="2708"/>
      <c r="C359" s="2728"/>
      <c r="D359" s="1805"/>
      <c r="E359" s="1806"/>
      <c r="F359" s="1806"/>
      <c r="G359" s="1807"/>
      <c r="H359" s="1808"/>
      <c r="I359" s="1808"/>
      <c r="J359" s="1808"/>
      <c r="K359" s="1808"/>
      <c r="L359" s="1809"/>
      <c r="M359" s="1809"/>
      <c r="N359" s="1810"/>
      <c r="O359" s="1810"/>
      <c r="P359" s="1809"/>
      <c r="Q359" s="1809"/>
      <c r="R359" s="1808"/>
      <c r="S359" s="1810"/>
      <c r="T359" s="1808"/>
      <c r="U359" s="1811"/>
      <c r="V359" s="1806"/>
      <c r="W359" s="1806"/>
      <c r="X359" s="1808"/>
      <c r="Y359" s="2741" t="s">
        <v>5417</v>
      </c>
      <c r="Z359" s="1808"/>
      <c r="AA359" s="1808"/>
      <c r="AB359" s="1808"/>
      <c r="AC359" s="1808"/>
      <c r="AD359" s="1808"/>
      <c r="AE359" s="1808"/>
      <c r="AF359" s="1808"/>
      <c r="AG359" s="1808"/>
      <c r="AH359" s="1812"/>
      <c r="AI359" s="1812"/>
      <c r="AJ359" s="1808"/>
      <c r="AK359" s="1806"/>
      <c r="AL359" s="1806"/>
      <c r="AM359" s="1813"/>
      <c r="AN359" s="1811"/>
      <c r="AO359" s="1811"/>
      <c r="AP359" s="1811"/>
      <c r="AQ359" s="1811"/>
      <c r="AR359" s="1811"/>
      <c r="AS359" s="1811"/>
      <c r="AT359" s="1811"/>
      <c r="AU359" s="1811"/>
      <c r="AV359" s="1811"/>
      <c r="AW359" s="1811"/>
      <c r="AX359" s="1811"/>
      <c r="AY359" s="1811"/>
      <c r="AZ359" s="1811"/>
      <c r="BA359" s="1807"/>
      <c r="BB359" s="1811"/>
      <c r="BC359" s="1807"/>
      <c r="BD359" s="1811"/>
      <c r="BE359" s="1811"/>
      <c r="BF359" s="1811"/>
      <c r="BG359" s="1811"/>
      <c r="BH359" s="1811"/>
      <c r="BI359" s="1811"/>
      <c r="BJ359" s="1811"/>
      <c r="BK359" s="1811"/>
      <c r="BL359" s="1811"/>
      <c r="BM359" s="1806"/>
      <c r="BN359" s="1811"/>
      <c r="BO359" s="1811"/>
      <c r="BP359" s="1806"/>
      <c r="BQ359" s="1811"/>
      <c r="BR359" s="1811"/>
      <c r="BS359" s="1911"/>
      <c r="BT359" s="1911"/>
      <c r="BU359" s="1911"/>
      <c r="BV359" s="1912"/>
      <c r="BW359" s="1911"/>
      <c r="BX359" s="1913"/>
      <c r="BY359" s="1914"/>
      <c r="BZ359" s="1915"/>
      <c r="CA359" s="1915"/>
      <c r="CB359" s="1915"/>
      <c r="CC359" s="1911"/>
      <c r="CF359" s="1807"/>
      <c r="CG359" s="1821"/>
      <c r="CH359" s="1822"/>
      <c r="CI359" s="1822"/>
      <c r="CJ359" s="1822"/>
      <c r="CK359" s="1822"/>
      <c r="CL359" s="1822"/>
      <c r="CM359" s="1822"/>
      <c r="CN359" s="1822"/>
      <c r="CO359" s="1822"/>
      <c r="CP359" s="1822"/>
      <c r="CQ359" s="1822"/>
      <c r="CR359" s="1822"/>
      <c r="CS359" s="1822"/>
      <c r="CT359" s="1822"/>
      <c r="CU359" s="1822"/>
      <c r="CV359" s="1822"/>
      <c r="CW359" s="1822"/>
    </row>
    <row r="360" spans="1:101" s="1819" customFormat="1">
      <c r="A360" s="1804"/>
      <c r="B360" s="2708"/>
      <c r="C360" s="2728"/>
      <c r="D360" s="1805"/>
      <c r="E360" s="1806"/>
      <c r="F360" s="1806"/>
      <c r="G360" s="1807"/>
      <c r="H360" s="1808"/>
      <c r="I360" s="1808"/>
      <c r="J360" s="1808"/>
      <c r="K360" s="1808"/>
      <c r="L360" s="1809"/>
      <c r="M360" s="1809"/>
      <c r="N360" s="1810"/>
      <c r="O360" s="1810"/>
      <c r="P360" s="1809"/>
      <c r="Q360" s="1809"/>
      <c r="R360" s="1808"/>
      <c r="S360" s="1810"/>
      <c r="T360" s="1808"/>
      <c r="U360" s="1811"/>
      <c r="V360" s="1806"/>
      <c r="W360" s="1806"/>
      <c r="X360" s="1808"/>
      <c r="Y360" s="2741" t="s">
        <v>5417</v>
      </c>
      <c r="Z360" s="1808"/>
      <c r="AA360" s="1808"/>
      <c r="AB360" s="1808"/>
      <c r="AC360" s="1808"/>
      <c r="AD360" s="1808"/>
      <c r="AE360" s="1808"/>
      <c r="AF360" s="1808"/>
      <c r="AG360" s="1808"/>
      <c r="AH360" s="1812"/>
      <c r="AI360" s="1812"/>
      <c r="AJ360" s="1808"/>
      <c r="AK360" s="1806"/>
      <c r="AL360" s="1806"/>
      <c r="AM360" s="1813"/>
      <c r="AN360" s="1811"/>
      <c r="AO360" s="1811"/>
      <c r="AP360" s="1811"/>
      <c r="AQ360" s="1811"/>
      <c r="AR360" s="1811"/>
      <c r="AS360" s="1811"/>
      <c r="AT360" s="1811"/>
      <c r="AU360" s="1811"/>
      <c r="AV360" s="1811"/>
      <c r="AW360" s="1811"/>
      <c r="AX360" s="1811"/>
      <c r="AY360" s="1811"/>
      <c r="AZ360" s="1811"/>
      <c r="BA360" s="1807"/>
      <c r="BB360" s="1811"/>
      <c r="BC360" s="1807"/>
      <c r="BD360" s="1811"/>
      <c r="BE360" s="1811"/>
      <c r="BF360" s="1811"/>
      <c r="BG360" s="1811"/>
      <c r="BH360" s="1811"/>
      <c r="BI360" s="1811"/>
      <c r="BJ360" s="1811"/>
      <c r="BK360" s="1811"/>
      <c r="BL360" s="1811"/>
      <c r="BM360" s="1806"/>
      <c r="BN360" s="1811"/>
      <c r="BO360" s="1811"/>
      <c r="BP360" s="1806"/>
      <c r="BQ360" s="1811"/>
      <c r="BR360" s="1811"/>
      <c r="BS360" s="1911"/>
      <c r="BT360" s="1911"/>
      <c r="BU360" s="1911"/>
      <c r="BV360" s="1912"/>
      <c r="BW360" s="1911"/>
      <c r="BX360" s="1913"/>
      <c r="BY360" s="1914"/>
      <c r="BZ360" s="1915"/>
      <c r="CA360" s="1915"/>
      <c r="CB360" s="1915"/>
      <c r="CC360" s="1911"/>
      <c r="CF360" s="1807"/>
      <c r="CG360" s="1821"/>
      <c r="CH360" s="1822"/>
      <c r="CI360" s="1822"/>
      <c r="CJ360" s="1822"/>
      <c r="CK360" s="1822"/>
      <c r="CL360" s="1822"/>
      <c r="CM360" s="1822"/>
      <c r="CN360" s="1822"/>
      <c r="CO360" s="1822"/>
      <c r="CP360" s="1822"/>
      <c r="CQ360" s="1822"/>
      <c r="CR360" s="1822"/>
      <c r="CS360" s="1822"/>
      <c r="CT360" s="1822"/>
      <c r="CU360" s="1822"/>
      <c r="CV360" s="1822"/>
      <c r="CW360" s="1822"/>
    </row>
    <row r="361" spans="1:101" s="1819" customFormat="1">
      <c r="A361" s="1804"/>
      <c r="B361" s="2708"/>
      <c r="C361" s="2728"/>
      <c r="D361" s="1805"/>
      <c r="E361" s="1806"/>
      <c r="F361" s="1806"/>
      <c r="G361" s="1807"/>
      <c r="H361" s="1808"/>
      <c r="I361" s="1808"/>
      <c r="J361" s="1808"/>
      <c r="K361" s="1808"/>
      <c r="L361" s="1809"/>
      <c r="M361" s="1809"/>
      <c r="N361" s="1810"/>
      <c r="O361" s="1810"/>
      <c r="P361" s="1809"/>
      <c r="Q361" s="1809"/>
      <c r="R361" s="1808"/>
      <c r="S361" s="1810"/>
      <c r="T361" s="1808"/>
      <c r="U361" s="1811"/>
      <c r="V361" s="1806"/>
      <c r="W361" s="1806"/>
      <c r="X361" s="1808"/>
      <c r="Y361" s="2741" t="s">
        <v>5417</v>
      </c>
      <c r="Z361" s="1808"/>
      <c r="AA361" s="1808"/>
      <c r="AB361" s="1808"/>
      <c r="AC361" s="1808"/>
      <c r="AD361" s="1808"/>
      <c r="AE361" s="1808"/>
      <c r="AF361" s="1808"/>
      <c r="AG361" s="1808"/>
      <c r="AH361" s="1812"/>
      <c r="AI361" s="1812"/>
      <c r="AJ361" s="1808"/>
      <c r="AK361" s="1806"/>
      <c r="AL361" s="1806"/>
      <c r="AM361" s="1813"/>
      <c r="AN361" s="1811"/>
      <c r="AO361" s="1811"/>
      <c r="AP361" s="1811"/>
      <c r="AQ361" s="1811"/>
      <c r="AR361" s="1811"/>
      <c r="AS361" s="1811"/>
      <c r="AT361" s="1811"/>
      <c r="AU361" s="1811"/>
      <c r="AV361" s="1811"/>
      <c r="AW361" s="1811"/>
      <c r="AX361" s="1811"/>
      <c r="AY361" s="1811"/>
      <c r="AZ361" s="1811"/>
      <c r="BA361" s="1807"/>
      <c r="BB361" s="1811"/>
      <c r="BC361" s="1807"/>
      <c r="BD361" s="1811"/>
      <c r="BE361" s="1811"/>
      <c r="BF361" s="1811"/>
      <c r="BG361" s="1811"/>
      <c r="BH361" s="1811"/>
      <c r="BI361" s="1811"/>
      <c r="BJ361" s="1811"/>
      <c r="BK361" s="1811"/>
      <c r="BL361" s="1811"/>
      <c r="BM361" s="1806"/>
      <c r="BN361" s="1811"/>
      <c r="BO361" s="1811"/>
      <c r="BP361" s="1806"/>
      <c r="BQ361" s="1811"/>
      <c r="BR361" s="1811"/>
      <c r="BS361" s="1911"/>
      <c r="BT361" s="1911"/>
      <c r="BU361" s="1911"/>
      <c r="BV361" s="1912"/>
      <c r="BW361" s="1911"/>
      <c r="BX361" s="1913"/>
      <c r="BY361" s="1914"/>
      <c r="BZ361" s="1915"/>
      <c r="CA361" s="1915"/>
      <c r="CB361" s="1915"/>
      <c r="CC361" s="1911"/>
      <c r="CF361" s="1807"/>
      <c r="CG361" s="1821"/>
      <c r="CH361" s="1822"/>
      <c r="CI361" s="1822"/>
      <c r="CJ361" s="1822"/>
      <c r="CK361" s="1822"/>
      <c r="CL361" s="1822"/>
      <c r="CM361" s="1822"/>
      <c r="CN361" s="1822"/>
      <c r="CO361" s="1822"/>
      <c r="CP361" s="1822"/>
      <c r="CQ361" s="1822"/>
      <c r="CR361" s="1822"/>
      <c r="CS361" s="1822"/>
      <c r="CT361" s="1822"/>
      <c r="CU361" s="1822"/>
      <c r="CV361" s="1822"/>
      <c r="CW361" s="1822"/>
    </row>
    <row r="362" spans="1:101" s="1819" customFormat="1">
      <c r="A362" s="1804"/>
      <c r="B362" s="2708"/>
      <c r="C362" s="2728"/>
      <c r="D362" s="1805"/>
      <c r="E362" s="1806"/>
      <c r="F362" s="1806"/>
      <c r="G362" s="1807"/>
      <c r="H362" s="1808"/>
      <c r="I362" s="1808"/>
      <c r="J362" s="1808"/>
      <c r="K362" s="1808"/>
      <c r="L362" s="1809"/>
      <c r="M362" s="1809"/>
      <c r="N362" s="1810"/>
      <c r="O362" s="1810"/>
      <c r="P362" s="1809"/>
      <c r="Q362" s="1809"/>
      <c r="R362" s="1808"/>
      <c r="S362" s="1810"/>
      <c r="T362" s="1808"/>
      <c r="U362" s="1811"/>
      <c r="V362" s="1806"/>
      <c r="W362" s="1806"/>
      <c r="X362" s="1808"/>
      <c r="Y362" s="2741" t="s">
        <v>5417</v>
      </c>
      <c r="Z362" s="1808"/>
      <c r="AA362" s="1808"/>
      <c r="AB362" s="1808"/>
      <c r="AC362" s="1808"/>
      <c r="AD362" s="1808"/>
      <c r="AE362" s="1808"/>
      <c r="AF362" s="1808"/>
      <c r="AG362" s="1808"/>
      <c r="AH362" s="1812"/>
      <c r="AI362" s="1812"/>
      <c r="AJ362" s="1808"/>
      <c r="AK362" s="1806"/>
      <c r="AL362" s="1806"/>
      <c r="AM362" s="1813"/>
      <c r="AN362" s="1811"/>
      <c r="AO362" s="1811"/>
      <c r="AP362" s="1811"/>
      <c r="AQ362" s="1811"/>
      <c r="AR362" s="1811"/>
      <c r="AS362" s="1811"/>
      <c r="AT362" s="1811"/>
      <c r="AU362" s="1811"/>
      <c r="AV362" s="1811"/>
      <c r="AW362" s="1811"/>
      <c r="AX362" s="1811"/>
      <c r="AY362" s="1811"/>
      <c r="AZ362" s="1811"/>
      <c r="BA362" s="1807"/>
      <c r="BB362" s="1811"/>
      <c r="BC362" s="1807"/>
      <c r="BD362" s="1811"/>
      <c r="BE362" s="1811"/>
      <c r="BF362" s="1811"/>
      <c r="BG362" s="1811"/>
      <c r="BH362" s="1811"/>
      <c r="BI362" s="1811"/>
      <c r="BJ362" s="1811"/>
      <c r="BK362" s="1811"/>
      <c r="BL362" s="1811"/>
      <c r="BM362" s="1806"/>
      <c r="BN362" s="1811"/>
      <c r="BO362" s="1811"/>
      <c r="BP362" s="1806"/>
      <c r="BQ362" s="1811"/>
      <c r="BR362" s="1811"/>
      <c r="BS362" s="1911"/>
      <c r="BT362" s="1911"/>
      <c r="BU362" s="1911"/>
      <c r="BV362" s="1912"/>
      <c r="BW362" s="1911"/>
      <c r="BX362" s="1913"/>
      <c r="BY362" s="1914"/>
      <c r="BZ362" s="1915"/>
      <c r="CA362" s="1915"/>
      <c r="CB362" s="1915"/>
      <c r="CC362" s="1911"/>
      <c r="CF362" s="1807"/>
      <c r="CG362" s="1821"/>
      <c r="CH362" s="1822"/>
      <c r="CI362" s="1822"/>
      <c r="CJ362" s="1822"/>
      <c r="CK362" s="1822"/>
      <c r="CL362" s="1822"/>
      <c r="CM362" s="1822"/>
      <c r="CN362" s="1822"/>
      <c r="CO362" s="1822"/>
      <c r="CP362" s="1822"/>
      <c r="CQ362" s="1822"/>
      <c r="CR362" s="1822"/>
      <c r="CS362" s="1822"/>
      <c r="CT362" s="1822"/>
      <c r="CU362" s="1822"/>
      <c r="CV362" s="1822"/>
      <c r="CW362" s="1822"/>
    </row>
    <row r="363" spans="1:101" s="1819" customFormat="1">
      <c r="A363" s="1804"/>
      <c r="B363" s="2708"/>
      <c r="C363" s="2728"/>
      <c r="D363" s="1805"/>
      <c r="E363" s="1806"/>
      <c r="F363" s="1806"/>
      <c r="G363" s="1807"/>
      <c r="H363" s="1808"/>
      <c r="I363" s="1808"/>
      <c r="J363" s="1808"/>
      <c r="K363" s="1808"/>
      <c r="L363" s="1809"/>
      <c r="M363" s="1809"/>
      <c r="N363" s="1810"/>
      <c r="O363" s="1810"/>
      <c r="P363" s="1809"/>
      <c r="Q363" s="1809"/>
      <c r="R363" s="1808"/>
      <c r="S363" s="1810"/>
      <c r="T363" s="1808"/>
      <c r="U363" s="1811"/>
      <c r="V363" s="1806"/>
      <c r="W363" s="1806"/>
      <c r="X363" s="1808"/>
      <c r="Y363" s="2741" t="s">
        <v>5417</v>
      </c>
      <c r="Z363" s="1808"/>
      <c r="AA363" s="1808"/>
      <c r="AB363" s="1808"/>
      <c r="AC363" s="1808"/>
      <c r="AD363" s="1808"/>
      <c r="AE363" s="1808"/>
      <c r="AF363" s="1808"/>
      <c r="AG363" s="1808"/>
      <c r="AH363" s="1812"/>
      <c r="AI363" s="1812"/>
      <c r="AJ363" s="1808"/>
      <c r="AK363" s="1806"/>
      <c r="AL363" s="1806"/>
      <c r="AM363" s="1813"/>
      <c r="AN363" s="1811"/>
      <c r="AO363" s="1811"/>
      <c r="AP363" s="1811"/>
      <c r="AQ363" s="1811"/>
      <c r="AR363" s="1811"/>
      <c r="AS363" s="1811"/>
      <c r="AT363" s="1811"/>
      <c r="AU363" s="1811"/>
      <c r="AV363" s="1811"/>
      <c r="AW363" s="1811"/>
      <c r="AX363" s="1811"/>
      <c r="AY363" s="1811"/>
      <c r="AZ363" s="1811"/>
      <c r="BA363" s="1807"/>
      <c r="BB363" s="1811"/>
      <c r="BC363" s="1807"/>
      <c r="BD363" s="1811"/>
      <c r="BE363" s="1811"/>
      <c r="BF363" s="1811"/>
      <c r="BG363" s="1811"/>
      <c r="BH363" s="1811"/>
      <c r="BI363" s="1811"/>
      <c r="BJ363" s="1811"/>
      <c r="BK363" s="1811"/>
      <c r="BL363" s="1811"/>
      <c r="BM363" s="1806"/>
      <c r="BN363" s="1811"/>
      <c r="BO363" s="1811"/>
      <c r="BP363" s="1806"/>
      <c r="BQ363" s="1811"/>
      <c r="BR363" s="1811"/>
      <c r="BS363" s="1911"/>
      <c r="BT363" s="1911"/>
      <c r="BU363" s="1911"/>
      <c r="BV363" s="1912"/>
      <c r="BW363" s="1911"/>
      <c r="BX363" s="1913"/>
      <c r="BY363" s="1914"/>
      <c r="BZ363" s="1915"/>
      <c r="CA363" s="1915"/>
      <c r="CB363" s="1915"/>
      <c r="CC363" s="1911"/>
      <c r="CF363" s="1807"/>
      <c r="CG363" s="1821"/>
      <c r="CH363" s="1822"/>
      <c r="CI363" s="1822"/>
      <c r="CJ363" s="1822"/>
      <c r="CK363" s="1822"/>
      <c r="CL363" s="1822"/>
      <c r="CM363" s="1822"/>
      <c r="CN363" s="1822"/>
      <c r="CO363" s="1822"/>
      <c r="CP363" s="1822"/>
      <c r="CQ363" s="1822"/>
      <c r="CR363" s="1822"/>
      <c r="CS363" s="1822"/>
      <c r="CT363" s="1822"/>
      <c r="CU363" s="1822"/>
      <c r="CV363" s="1822"/>
      <c r="CW363" s="1822"/>
    </row>
    <row r="364" spans="1:101" s="1819" customFormat="1">
      <c r="A364" s="1804"/>
      <c r="B364" s="2708"/>
      <c r="C364" s="2728"/>
      <c r="D364" s="1805"/>
      <c r="E364" s="1806"/>
      <c r="F364" s="1806"/>
      <c r="G364" s="1807"/>
      <c r="H364" s="1808"/>
      <c r="I364" s="1808"/>
      <c r="J364" s="1808"/>
      <c r="K364" s="1808"/>
      <c r="L364" s="1809"/>
      <c r="M364" s="1809"/>
      <c r="N364" s="1810"/>
      <c r="O364" s="1810"/>
      <c r="P364" s="1809"/>
      <c r="Q364" s="1809"/>
      <c r="R364" s="1808"/>
      <c r="S364" s="1810"/>
      <c r="T364" s="1808"/>
      <c r="U364" s="1811"/>
      <c r="V364" s="1806"/>
      <c r="W364" s="1806"/>
      <c r="X364" s="1808"/>
      <c r="Y364" s="2741" t="s">
        <v>5417</v>
      </c>
      <c r="Z364" s="1808"/>
      <c r="AA364" s="1808"/>
      <c r="AB364" s="1808"/>
      <c r="AC364" s="1808"/>
      <c r="AD364" s="1808"/>
      <c r="AE364" s="1808"/>
      <c r="AF364" s="1808"/>
      <c r="AG364" s="1808"/>
      <c r="AH364" s="1812"/>
      <c r="AI364" s="1812"/>
      <c r="AJ364" s="1808"/>
      <c r="AK364" s="1806"/>
      <c r="AL364" s="1806"/>
      <c r="AM364" s="1813"/>
      <c r="AN364" s="1811"/>
      <c r="AO364" s="1811"/>
      <c r="AP364" s="1811"/>
      <c r="AQ364" s="1811"/>
      <c r="AR364" s="1811"/>
      <c r="AS364" s="1811"/>
      <c r="AT364" s="1811"/>
      <c r="AU364" s="1811"/>
      <c r="AV364" s="1811"/>
      <c r="AW364" s="1811"/>
      <c r="AX364" s="1811"/>
      <c r="AY364" s="1811"/>
      <c r="AZ364" s="1811"/>
      <c r="BA364" s="1807"/>
      <c r="BB364" s="1811"/>
      <c r="BC364" s="1807"/>
      <c r="BD364" s="1811"/>
      <c r="BE364" s="1811"/>
      <c r="BF364" s="1811"/>
      <c r="BG364" s="1811"/>
      <c r="BH364" s="1811"/>
      <c r="BI364" s="1811"/>
      <c r="BJ364" s="1811"/>
      <c r="BK364" s="1811"/>
      <c r="BL364" s="1811"/>
      <c r="BM364" s="1806"/>
      <c r="BN364" s="1811"/>
      <c r="BO364" s="1811"/>
      <c r="BP364" s="1806"/>
      <c r="BQ364" s="1811"/>
      <c r="BR364" s="1811"/>
      <c r="BS364" s="1911"/>
      <c r="BT364" s="1911"/>
      <c r="BU364" s="1911"/>
      <c r="BV364" s="1912"/>
      <c r="BW364" s="1911"/>
      <c r="BX364" s="1913"/>
      <c r="BY364" s="1914"/>
      <c r="BZ364" s="1915"/>
      <c r="CA364" s="1915"/>
      <c r="CB364" s="1915"/>
      <c r="CC364" s="1911"/>
      <c r="CF364" s="1807"/>
      <c r="CG364" s="1821"/>
      <c r="CH364" s="1822"/>
      <c r="CI364" s="1822"/>
      <c r="CJ364" s="1822"/>
      <c r="CK364" s="1822"/>
      <c r="CL364" s="1822"/>
      <c r="CM364" s="1822"/>
      <c r="CN364" s="1822"/>
      <c r="CO364" s="1822"/>
      <c r="CP364" s="1822"/>
      <c r="CQ364" s="1822"/>
      <c r="CR364" s="1822"/>
      <c r="CS364" s="1822"/>
      <c r="CT364" s="1822"/>
      <c r="CU364" s="1822"/>
      <c r="CV364" s="1822"/>
      <c r="CW364" s="1822"/>
    </row>
    <row r="365" spans="1:101" s="1819" customFormat="1">
      <c r="A365" s="1804"/>
      <c r="B365" s="2708"/>
      <c r="C365" s="2728"/>
      <c r="D365" s="1805"/>
      <c r="E365" s="1806"/>
      <c r="F365" s="1806"/>
      <c r="G365" s="1807"/>
      <c r="H365" s="1808"/>
      <c r="I365" s="1808"/>
      <c r="J365" s="1808"/>
      <c r="K365" s="1808"/>
      <c r="L365" s="1809"/>
      <c r="M365" s="1809"/>
      <c r="N365" s="1810"/>
      <c r="O365" s="1810"/>
      <c r="P365" s="1809"/>
      <c r="Q365" s="1809"/>
      <c r="R365" s="1808"/>
      <c r="S365" s="1810"/>
      <c r="T365" s="1808"/>
      <c r="U365" s="1811"/>
      <c r="V365" s="1806"/>
      <c r="W365" s="1806"/>
      <c r="X365" s="1808"/>
      <c r="Y365" s="2741" t="s">
        <v>5417</v>
      </c>
      <c r="Z365" s="1808"/>
      <c r="AA365" s="1808"/>
      <c r="AB365" s="1808"/>
      <c r="AC365" s="1808"/>
      <c r="AD365" s="1808"/>
      <c r="AE365" s="1808"/>
      <c r="AF365" s="1808"/>
      <c r="AG365" s="1808"/>
      <c r="AH365" s="1812"/>
      <c r="AI365" s="1812"/>
      <c r="AJ365" s="1808"/>
      <c r="AK365" s="1806"/>
      <c r="AL365" s="1806"/>
      <c r="AM365" s="1813"/>
      <c r="AN365" s="1811"/>
      <c r="AO365" s="1811"/>
      <c r="AP365" s="1811"/>
      <c r="AQ365" s="1811"/>
      <c r="AR365" s="1811"/>
      <c r="AS365" s="1811"/>
      <c r="AT365" s="1811"/>
      <c r="AU365" s="1811"/>
      <c r="AV365" s="1811"/>
      <c r="AW365" s="1811"/>
      <c r="AX365" s="1811"/>
      <c r="AY365" s="1811"/>
      <c r="AZ365" s="1811"/>
      <c r="BA365" s="1807"/>
      <c r="BB365" s="1811"/>
      <c r="BC365" s="1807"/>
      <c r="BD365" s="1811"/>
      <c r="BE365" s="1811"/>
      <c r="BF365" s="1811"/>
      <c r="BG365" s="1811"/>
      <c r="BH365" s="1811"/>
      <c r="BI365" s="1811"/>
      <c r="BJ365" s="1811"/>
      <c r="BK365" s="1811"/>
      <c r="BL365" s="1811"/>
      <c r="BM365" s="1806"/>
      <c r="BN365" s="1811"/>
      <c r="BO365" s="1811"/>
      <c r="BP365" s="1806"/>
      <c r="BQ365" s="1811"/>
      <c r="BR365" s="1811"/>
      <c r="BS365" s="1911"/>
      <c r="BT365" s="1911"/>
      <c r="BU365" s="1911"/>
      <c r="BV365" s="1912"/>
      <c r="BW365" s="1911"/>
      <c r="BX365" s="1913"/>
      <c r="BY365" s="1914"/>
      <c r="BZ365" s="1915"/>
      <c r="CA365" s="1915"/>
      <c r="CB365" s="1915"/>
      <c r="CC365" s="1911"/>
      <c r="CF365" s="1807"/>
      <c r="CG365" s="1821"/>
      <c r="CH365" s="1822"/>
      <c r="CI365" s="1822"/>
      <c r="CJ365" s="1822"/>
      <c r="CK365" s="1822"/>
      <c r="CL365" s="1822"/>
      <c r="CM365" s="1822"/>
      <c r="CN365" s="1822"/>
      <c r="CO365" s="1822"/>
      <c r="CP365" s="1822"/>
      <c r="CQ365" s="1822"/>
      <c r="CR365" s="1822"/>
      <c r="CS365" s="1822"/>
      <c r="CT365" s="1822"/>
      <c r="CU365" s="1822"/>
      <c r="CV365" s="1822"/>
      <c r="CW365" s="1822"/>
    </row>
    <row r="366" spans="1:101" s="1819" customFormat="1">
      <c r="A366" s="1804"/>
      <c r="B366" s="2708"/>
      <c r="C366" s="2728"/>
      <c r="D366" s="1805"/>
      <c r="E366" s="1806"/>
      <c r="F366" s="1806"/>
      <c r="G366" s="1807"/>
      <c r="H366" s="1808"/>
      <c r="I366" s="1808"/>
      <c r="J366" s="1808"/>
      <c r="K366" s="1808"/>
      <c r="L366" s="1809"/>
      <c r="M366" s="1809"/>
      <c r="N366" s="1810"/>
      <c r="O366" s="1810"/>
      <c r="P366" s="1809"/>
      <c r="Q366" s="1809"/>
      <c r="R366" s="1808"/>
      <c r="S366" s="1810"/>
      <c r="T366" s="1808"/>
      <c r="U366" s="1811"/>
      <c r="V366" s="1806"/>
      <c r="W366" s="1806"/>
      <c r="X366" s="1808"/>
      <c r="Y366" s="2741" t="s">
        <v>5417</v>
      </c>
      <c r="Z366" s="1808"/>
      <c r="AA366" s="1808"/>
      <c r="AB366" s="1808"/>
      <c r="AC366" s="1808"/>
      <c r="AD366" s="1808"/>
      <c r="AE366" s="1808"/>
      <c r="AF366" s="1808"/>
      <c r="AG366" s="1808"/>
      <c r="AH366" s="1812"/>
      <c r="AI366" s="1812"/>
      <c r="AJ366" s="1808"/>
      <c r="AK366" s="1806"/>
      <c r="AL366" s="1806"/>
      <c r="AM366" s="1813"/>
      <c r="AN366" s="1811"/>
      <c r="AO366" s="1811"/>
      <c r="AP366" s="1811"/>
      <c r="AQ366" s="1811"/>
      <c r="AR366" s="1811"/>
      <c r="AS366" s="1811"/>
      <c r="AT366" s="1811"/>
      <c r="AU366" s="1811"/>
      <c r="AV366" s="1811"/>
      <c r="AW366" s="1811"/>
      <c r="AX366" s="1811"/>
      <c r="AY366" s="1811"/>
      <c r="AZ366" s="1811"/>
      <c r="BA366" s="1807"/>
      <c r="BB366" s="1811"/>
      <c r="BC366" s="1807"/>
      <c r="BD366" s="1811"/>
      <c r="BE366" s="1811"/>
      <c r="BF366" s="1811"/>
      <c r="BG366" s="1811"/>
      <c r="BH366" s="1811"/>
      <c r="BI366" s="1811"/>
      <c r="BJ366" s="1811"/>
      <c r="BK366" s="1811"/>
      <c r="BL366" s="1811"/>
      <c r="BM366" s="1806"/>
      <c r="BN366" s="1811"/>
      <c r="BO366" s="1811"/>
      <c r="BP366" s="1806"/>
      <c r="BQ366" s="1811"/>
      <c r="BR366" s="1811"/>
      <c r="BS366" s="1911"/>
      <c r="BT366" s="1911"/>
      <c r="BU366" s="1911"/>
      <c r="BV366" s="1912"/>
      <c r="BW366" s="1911"/>
      <c r="BX366" s="1913"/>
      <c r="BY366" s="1914"/>
      <c r="BZ366" s="1915"/>
      <c r="CA366" s="1915"/>
      <c r="CB366" s="1915"/>
      <c r="CC366" s="1911"/>
      <c r="CF366" s="1807"/>
      <c r="CG366" s="1821"/>
      <c r="CH366" s="1822"/>
      <c r="CI366" s="1822"/>
      <c r="CJ366" s="1822"/>
      <c r="CK366" s="1822"/>
      <c r="CL366" s="1822"/>
      <c r="CM366" s="1822"/>
      <c r="CN366" s="1822"/>
      <c r="CO366" s="1822"/>
      <c r="CP366" s="1822"/>
      <c r="CQ366" s="1822"/>
      <c r="CR366" s="1822"/>
      <c r="CS366" s="1822"/>
      <c r="CT366" s="1822"/>
      <c r="CU366" s="1822"/>
      <c r="CV366" s="1822"/>
      <c r="CW366" s="1822"/>
    </row>
    <row r="367" spans="1:101" s="1819" customFormat="1">
      <c r="A367" s="1804"/>
      <c r="B367" s="2708"/>
      <c r="C367" s="2728"/>
      <c r="D367" s="1805"/>
      <c r="E367" s="1806"/>
      <c r="F367" s="1806"/>
      <c r="G367" s="1807"/>
      <c r="H367" s="1808"/>
      <c r="I367" s="1808"/>
      <c r="J367" s="1808"/>
      <c r="K367" s="1808"/>
      <c r="L367" s="1809"/>
      <c r="M367" s="1809"/>
      <c r="N367" s="1810"/>
      <c r="O367" s="1810"/>
      <c r="P367" s="1809"/>
      <c r="Q367" s="1809"/>
      <c r="R367" s="1808"/>
      <c r="S367" s="1810"/>
      <c r="T367" s="1808"/>
      <c r="U367" s="1811"/>
      <c r="V367" s="1806"/>
      <c r="W367" s="1806"/>
      <c r="X367" s="1808"/>
      <c r="Y367" s="2741" t="s">
        <v>5417</v>
      </c>
      <c r="Z367" s="1808"/>
      <c r="AA367" s="1808"/>
      <c r="AB367" s="1808"/>
      <c r="AC367" s="1808"/>
      <c r="AD367" s="1808"/>
      <c r="AE367" s="1808"/>
      <c r="AF367" s="1808"/>
      <c r="AG367" s="1808"/>
      <c r="AH367" s="1812"/>
      <c r="AI367" s="1812"/>
      <c r="AJ367" s="1808"/>
      <c r="AK367" s="1806"/>
      <c r="AL367" s="1806"/>
      <c r="AM367" s="1813"/>
      <c r="AN367" s="1811"/>
      <c r="AO367" s="1811"/>
      <c r="AP367" s="1811"/>
      <c r="AQ367" s="1811"/>
      <c r="AR367" s="1811"/>
      <c r="AS367" s="1811"/>
      <c r="AT367" s="1811"/>
      <c r="AU367" s="1811"/>
      <c r="AV367" s="1811"/>
      <c r="AW367" s="1811"/>
      <c r="AX367" s="1811"/>
      <c r="AY367" s="1811"/>
      <c r="AZ367" s="1811"/>
      <c r="BA367" s="1807"/>
      <c r="BB367" s="1811"/>
      <c r="BC367" s="1807"/>
      <c r="BD367" s="1811"/>
      <c r="BE367" s="1811"/>
      <c r="BF367" s="1811"/>
      <c r="BG367" s="1811"/>
      <c r="BH367" s="1811"/>
      <c r="BI367" s="1811"/>
      <c r="BJ367" s="1811"/>
      <c r="BK367" s="1811"/>
      <c r="BL367" s="1811"/>
      <c r="BM367" s="1806"/>
      <c r="BN367" s="1811"/>
      <c r="BO367" s="1811"/>
      <c r="BP367" s="1806"/>
      <c r="BQ367" s="1811"/>
      <c r="BR367" s="1811"/>
      <c r="BS367" s="1911"/>
      <c r="BT367" s="1911"/>
      <c r="BU367" s="1911"/>
      <c r="BV367" s="1912"/>
      <c r="BW367" s="1911"/>
      <c r="BX367" s="1913"/>
      <c r="BY367" s="1914"/>
      <c r="BZ367" s="1915"/>
      <c r="CA367" s="1915"/>
      <c r="CB367" s="1915"/>
      <c r="CC367" s="1911"/>
      <c r="CF367" s="1807"/>
      <c r="CG367" s="1821"/>
      <c r="CH367" s="1822"/>
      <c r="CI367" s="1822"/>
      <c r="CJ367" s="1822"/>
      <c r="CK367" s="1822"/>
      <c r="CL367" s="1822"/>
      <c r="CM367" s="1822"/>
      <c r="CN367" s="1822"/>
      <c r="CO367" s="1822"/>
      <c r="CP367" s="1822"/>
      <c r="CQ367" s="1822"/>
      <c r="CR367" s="1822"/>
      <c r="CS367" s="1822"/>
      <c r="CT367" s="1822"/>
      <c r="CU367" s="1822"/>
      <c r="CV367" s="1822"/>
      <c r="CW367" s="1822"/>
    </row>
    <row r="368" spans="1:101" s="1819" customFormat="1">
      <c r="A368" s="1804"/>
      <c r="B368" s="2708"/>
      <c r="C368" s="2728"/>
      <c r="D368" s="1805"/>
      <c r="E368" s="1806"/>
      <c r="F368" s="1806"/>
      <c r="G368" s="1807"/>
      <c r="H368" s="1808"/>
      <c r="I368" s="1808"/>
      <c r="J368" s="1808"/>
      <c r="K368" s="1808"/>
      <c r="L368" s="1809"/>
      <c r="M368" s="1809"/>
      <c r="N368" s="1810"/>
      <c r="O368" s="1810"/>
      <c r="P368" s="1809"/>
      <c r="Q368" s="1809"/>
      <c r="R368" s="1808"/>
      <c r="S368" s="1810"/>
      <c r="T368" s="1808"/>
      <c r="U368" s="1811"/>
      <c r="V368" s="1806"/>
      <c r="W368" s="1806"/>
      <c r="X368" s="1808"/>
      <c r="Y368" s="2741" t="s">
        <v>5417</v>
      </c>
      <c r="Z368" s="1808"/>
      <c r="AA368" s="1808"/>
      <c r="AB368" s="1808"/>
      <c r="AC368" s="1808"/>
      <c r="AD368" s="1808"/>
      <c r="AE368" s="1808"/>
      <c r="AF368" s="1808"/>
      <c r="AG368" s="1808"/>
      <c r="AH368" s="1812"/>
      <c r="AI368" s="1812"/>
      <c r="AJ368" s="1808"/>
      <c r="AK368" s="1806"/>
      <c r="AL368" s="1806"/>
      <c r="AM368" s="1813"/>
      <c r="AN368" s="1811"/>
      <c r="AO368" s="1811"/>
      <c r="AP368" s="1811"/>
      <c r="AQ368" s="1811"/>
      <c r="AR368" s="1811"/>
      <c r="AS368" s="1811"/>
      <c r="AT368" s="1811"/>
      <c r="AU368" s="1811"/>
      <c r="AV368" s="1811"/>
      <c r="AW368" s="1811"/>
      <c r="AX368" s="1811"/>
      <c r="AY368" s="1811"/>
      <c r="AZ368" s="1811"/>
      <c r="BA368" s="1807"/>
      <c r="BB368" s="1811"/>
      <c r="BC368" s="1807"/>
      <c r="BD368" s="1811"/>
      <c r="BE368" s="1811"/>
      <c r="BF368" s="1811"/>
      <c r="BG368" s="1811"/>
      <c r="BH368" s="1811"/>
      <c r="BI368" s="1811"/>
      <c r="BJ368" s="1811"/>
      <c r="BK368" s="1811"/>
      <c r="BL368" s="1811"/>
      <c r="BM368" s="1806"/>
      <c r="BN368" s="1811"/>
      <c r="BO368" s="1811"/>
      <c r="BP368" s="1806"/>
      <c r="BQ368" s="1811"/>
      <c r="BR368" s="1811"/>
      <c r="BS368" s="1911"/>
      <c r="BT368" s="1911"/>
      <c r="BU368" s="1911"/>
      <c r="BV368" s="1912"/>
      <c r="BW368" s="1911"/>
      <c r="BX368" s="1913"/>
      <c r="BY368" s="1914"/>
      <c r="BZ368" s="1915"/>
      <c r="CA368" s="1915"/>
      <c r="CB368" s="1915"/>
      <c r="CC368" s="1911"/>
      <c r="CF368" s="1807"/>
      <c r="CG368" s="1821"/>
      <c r="CH368" s="1822"/>
      <c r="CI368" s="1822"/>
      <c r="CJ368" s="1822"/>
      <c r="CK368" s="1822"/>
      <c r="CL368" s="1822"/>
      <c r="CM368" s="1822"/>
      <c r="CN368" s="1822"/>
      <c r="CO368" s="1822"/>
      <c r="CP368" s="1822"/>
      <c r="CQ368" s="1822"/>
      <c r="CR368" s="1822"/>
      <c r="CS368" s="1822"/>
      <c r="CT368" s="1822"/>
      <c r="CU368" s="1822"/>
      <c r="CV368" s="1822"/>
      <c r="CW368" s="1822"/>
    </row>
    <row r="369" spans="1:101" s="1819" customFormat="1">
      <c r="A369" s="1804"/>
      <c r="B369" s="2708"/>
      <c r="C369" s="2728"/>
      <c r="D369" s="1805"/>
      <c r="E369" s="1806"/>
      <c r="F369" s="1806"/>
      <c r="G369" s="1807"/>
      <c r="H369" s="1808"/>
      <c r="I369" s="1808"/>
      <c r="J369" s="1808"/>
      <c r="K369" s="1808"/>
      <c r="L369" s="1809"/>
      <c r="M369" s="1809"/>
      <c r="N369" s="1810"/>
      <c r="O369" s="1810"/>
      <c r="P369" s="1809"/>
      <c r="Q369" s="1809"/>
      <c r="R369" s="1808"/>
      <c r="S369" s="1810"/>
      <c r="T369" s="1808"/>
      <c r="U369" s="1811"/>
      <c r="V369" s="1806"/>
      <c r="W369" s="1806"/>
      <c r="X369" s="1808"/>
      <c r="Y369" s="2741" t="s">
        <v>5417</v>
      </c>
      <c r="Z369" s="1808"/>
      <c r="AA369" s="1808"/>
      <c r="AB369" s="1808"/>
      <c r="AC369" s="1808"/>
      <c r="AD369" s="1808"/>
      <c r="AE369" s="1808"/>
      <c r="AF369" s="1808"/>
      <c r="AG369" s="1808"/>
      <c r="AH369" s="1812"/>
      <c r="AI369" s="1812"/>
      <c r="AJ369" s="1808"/>
      <c r="AK369" s="1806"/>
      <c r="AL369" s="1806"/>
      <c r="AM369" s="1813"/>
      <c r="AN369" s="1811"/>
      <c r="AO369" s="1811"/>
      <c r="AP369" s="1811"/>
      <c r="AQ369" s="1811"/>
      <c r="AR369" s="1811"/>
      <c r="AS369" s="1811"/>
      <c r="AT369" s="1811"/>
      <c r="AU369" s="1811"/>
      <c r="AV369" s="1811"/>
      <c r="AW369" s="1811"/>
      <c r="AX369" s="1811"/>
      <c r="AY369" s="1811"/>
      <c r="AZ369" s="1811"/>
      <c r="BA369" s="1807"/>
      <c r="BB369" s="1811"/>
      <c r="BC369" s="1807"/>
      <c r="BD369" s="1811"/>
      <c r="BE369" s="1811"/>
      <c r="BF369" s="1811"/>
      <c r="BG369" s="1811"/>
      <c r="BH369" s="1811"/>
      <c r="BI369" s="1811"/>
      <c r="BJ369" s="1811"/>
      <c r="BK369" s="1811"/>
      <c r="BL369" s="1811"/>
      <c r="BM369" s="1806"/>
      <c r="BN369" s="1811"/>
      <c r="BO369" s="1811"/>
      <c r="BP369" s="1806"/>
      <c r="BQ369" s="1811"/>
      <c r="BR369" s="1811"/>
      <c r="BS369" s="1911"/>
      <c r="BT369" s="1911"/>
      <c r="BU369" s="1911"/>
      <c r="BV369" s="1912"/>
      <c r="BW369" s="1911"/>
      <c r="BX369" s="1913"/>
      <c r="BY369" s="1914"/>
      <c r="BZ369" s="1915"/>
      <c r="CA369" s="1915"/>
      <c r="CB369" s="1915"/>
      <c r="CC369" s="1911"/>
      <c r="CF369" s="1807"/>
      <c r="CG369" s="1821"/>
      <c r="CH369" s="1822"/>
      <c r="CI369" s="1822"/>
      <c r="CJ369" s="1822"/>
      <c r="CK369" s="1822"/>
      <c r="CL369" s="1822"/>
      <c r="CM369" s="1822"/>
      <c r="CN369" s="1822"/>
      <c r="CO369" s="1822"/>
      <c r="CP369" s="1822"/>
      <c r="CQ369" s="1822"/>
      <c r="CR369" s="1822"/>
      <c r="CS369" s="1822"/>
      <c r="CT369" s="1822"/>
      <c r="CU369" s="1822"/>
      <c r="CV369" s="1822"/>
      <c r="CW369" s="1822"/>
    </row>
    <row r="370" spans="1:101" s="1819" customFormat="1">
      <c r="A370" s="1804"/>
      <c r="B370" s="2708"/>
      <c r="C370" s="2728"/>
      <c r="D370" s="1805"/>
      <c r="E370" s="1806"/>
      <c r="F370" s="1806"/>
      <c r="G370" s="1807"/>
      <c r="H370" s="1808"/>
      <c r="I370" s="1808"/>
      <c r="J370" s="1808"/>
      <c r="K370" s="1808"/>
      <c r="L370" s="1809"/>
      <c r="M370" s="1809"/>
      <c r="N370" s="1810"/>
      <c r="O370" s="1810"/>
      <c r="P370" s="1809"/>
      <c r="Q370" s="1809"/>
      <c r="R370" s="1808"/>
      <c r="S370" s="1810"/>
      <c r="T370" s="1808"/>
      <c r="U370" s="1811"/>
      <c r="V370" s="1806"/>
      <c r="W370" s="1806"/>
      <c r="X370" s="1808"/>
      <c r="Y370" s="2741" t="s">
        <v>5417</v>
      </c>
      <c r="Z370" s="1808"/>
      <c r="AA370" s="1808"/>
      <c r="AB370" s="1808"/>
      <c r="AC370" s="1808"/>
      <c r="AD370" s="1808"/>
      <c r="AE370" s="1808"/>
      <c r="AF370" s="1808"/>
      <c r="AG370" s="1808"/>
      <c r="AH370" s="1812"/>
      <c r="AI370" s="1812"/>
      <c r="AJ370" s="1808"/>
      <c r="AK370" s="1806"/>
      <c r="AL370" s="1806"/>
      <c r="AM370" s="1813"/>
      <c r="AN370" s="1811"/>
      <c r="AO370" s="1811"/>
      <c r="AP370" s="1811"/>
      <c r="AQ370" s="1811"/>
      <c r="AR370" s="1811"/>
      <c r="AS370" s="1811"/>
      <c r="AT370" s="1811"/>
      <c r="AU370" s="1811"/>
      <c r="AV370" s="1811"/>
      <c r="AW370" s="1811"/>
      <c r="AX370" s="1811"/>
      <c r="AY370" s="1811"/>
      <c r="AZ370" s="1811"/>
      <c r="BA370" s="1807"/>
      <c r="BB370" s="1811"/>
      <c r="BC370" s="1807"/>
      <c r="BD370" s="1811"/>
      <c r="BE370" s="1811"/>
      <c r="BF370" s="1811"/>
      <c r="BG370" s="1811"/>
      <c r="BH370" s="1811"/>
      <c r="BI370" s="1811"/>
      <c r="BJ370" s="1811"/>
      <c r="BK370" s="1811"/>
      <c r="BL370" s="1811"/>
      <c r="BM370" s="1806"/>
      <c r="BN370" s="1811"/>
      <c r="BO370" s="1811"/>
      <c r="BP370" s="1806"/>
      <c r="BQ370" s="1811"/>
      <c r="BR370" s="1811"/>
      <c r="BS370" s="1911"/>
      <c r="BT370" s="1911"/>
      <c r="BU370" s="1911"/>
      <c r="BV370" s="1912"/>
      <c r="BW370" s="1911"/>
      <c r="BX370" s="1913"/>
      <c r="BY370" s="1914"/>
      <c r="BZ370" s="1915"/>
      <c r="CA370" s="1915"/>
      <c r="CB370" s="1915"/>
      <c r="CC370" s="1911"/>
      <c r="CF370" s="1807"/>
      <c r="CG370" s="1821"/>
      <c r="CH370" s="1822"/>
      <c r="CI370" s="1822"/>
      <c r="CJ370" s="1822"/>
      <c r="CK370" s="1822"/>
      <c r="CL370" s="1822"/>
      <c r="CM370" s="1822"/>
      <c r="CN370" s="1822"/>
      <c r="CO370" s="1822"/>
      <c r="CP370" s="1822"/>
      <c r="CQ370" s="1822"/>
      <c r="CR370" s="1822"/>
      <c r="CS370" s="1822"/>
      <c r="CT370" s="1822"/>
      <c r="CU370" s="1822"/>
      <c r="CV370" s="1822"/>
      <c r="CW370" s="1822"/>
    </row>
    <row r="371" spans="1:101" s="1819" customFormat="1">
      <c r="A371" s="1804"/>
      <c r="B371" s="2708"/>
      <c r="C371" s="2728"/>
      <c r="D371" s="1805"/>
      <c r="E371" s="1806"/>
      <c r="F371" s="1806"/>
      <c r="G371" s="1807"/>
      <c r="H371" s="1808"/>
      <c r="I371" s="1808"/>
      <c r="J371" s="1808"/>
      <c r="K371" s="1808"/>
      <c r="L371" s="1809"/>
      <c r="M371" s="1809"/>
      <c r="N371" s="1810"/>
      <c r="O371" s="1810"/>
      <c r="P371" s="1809"/>
      <c r="Q371" s="1809"/>
      <c r="R371" s="1808"/>
      <c r="S371" s="1810"/>
      <c r="T371" s="1808"/>
      <c r="U371" s="1811"/>
      <c r="V371" s="1806"/>
      <c r="W371" s="1806"/>
      <c r="X371" s="1808"/>
      <c r="Y371" s="2741" t="s">
        <v>5417</v>
      </c>
      <c r="Z371" s="1808"/>
      <c r="AA371" s="1808"/>
      <c r="AB371" s="1808"/>
      <c r="AC371" s="1808"/>
      <c r="AD371" s="1808"/>
      <c r="AE371" s="1808"/>
      <c r="AF371" s="1808"/>
      <c r="AG371" s="1808"/>
      <c r="AH371" s="1812"/>
      <c r="AI371" s="1812"/>
      <c r="AJ371" s="1808"/>
      <c r="AK371" s="1806"/>
      <c r="AL371" s="1806"/>
      <c r="AM371" s="1813"/>
      <c r="AN371" s="1811"/>
      <c r="AO371" s="1811"/>
      <c r="AP371" s="1811"/>
      <c r="AQ371" s="1811"/>
      <c r="AR371" s="1811"/>
      <c r="AS371" s="1811"/>
      <c r="AT371" s="1811"/>
      <c r="AU371" s="1811"/>
      <c r="AV371" s="1811"/>
      <c r="AW371" s="1811"/>
      <c r="AX371" s="1811"/>
      <c r="AY371" s="1811"/>
      <c r="AZ371" s="1811"/>
      <c r="BA371" s="1807"/>
      <c r="BB371" s="1811"/>
      <c r="BC371" s="1807"/>
      <c r="BD371" s="1811"/>
      <c r="BE371" s="1811"/>
      <c r="BF371" s="1811"/>
      <c r="BG371" s="1811"/>
      <c r="BH371" s="1811"/>
      <c r="BI371" s="1811"/>
      <c r="BJ371" s="1811"/>
      <c r="BK371" s="1811"/>
      <c r="BL371" s="1811"/>
      <c r="BM371" s="1806"/>
      <c r="BN371" s="1811"/>
      <c r="BO371" s="1811"/>
      <c r="BP371" s="1806"/>
      <c r="BQ371" s="1811"/>
      <c r="BR371" s="1811"/>
      <c r="BS371" s="1911"/>
      <c r="BT371" s="1911"/>
      <c r="BU371" s="1911"/>
      <c r="BV371" s="1912"/>
      <c r="BW371" s="1911"/>
      <c r="BX371" s="1913"/>
      <c r="BY371" s="1914"/>
      <c r="BZ371" s="1915"/>
      <c r="CA371" s="1915"/>
      <c r="CB371" s="1915"/>
      <c r="CC371" s="1911"/>
      <c r="CF371" s="1807"/>
      <c r="CG371" s="1821"/>
      <c r="CH371" s="1822"/>
      <c r="CI371" s="1822"/>
      <c r="CJ371" s="1822"/>
      <c r="CK371" s="1822"/>
      <c r="CL371" s="1822"/>
      <c r="CM371" s="1822"/>
      <c r="CN371" s="1822"/>
      <c r="CO371" s="1822"/>
      <c r="CP371" s="1822"/>
      <c r="CQ371" s="1822"/>
      <c r="CR371" s="1822"/>
      <c r="CS371" s="1822"/>
      <c r="CT371" s="1822"/>
      <c r="CU371" s="1822"/>
      <c r="CV371" s="1822"/>
      <c r="CW371" s="1822"/>
    </row>
    <row r="372" spans="1:101" s="1819" customFormat="1">
      <c r="A372" s="1804"/>
      <c r="B372" s="2708"/>
      <c r="C372" s="2728"/>
      <c r="D372" s="1805"/>
      <c r="E372" s="1806"/>
      <c r="F372" s="1806"/>
      <c r="G372" s="1807"/>
      <c r="H372" s="1808"/>
      <c r="I372" s="1808"/>
      <c r="J372" s="1808"/>
      <c r="K372" s="1808"/>
      <c r="L372" s="1809"/>
      <c r="M372" s="1809"/>
      <c r="N372" s="1810"/>
      <c r="O372" s="1810"/>
      <c r="P372" s="1809"/>
      <c r="Q372" s="1809"/>
      <c r="R372" s="1808"/>
      <c r="S372" s="1810"/>
      <c r="T372" s="1808"/>
      <c r="U372" s="1811"/>
      <c r="V372" s="1806"/>
      <c r="W372" s="1806"/>
      <c r="X372" s="1808"/>
      <c r="Y372" s="2741" t="s">
        <v>5417</v>
      </c>
      <c r="Z372" s="1808"/>
      <c r="AA372" s="1808"/>
      <c r="AB372" s="1808"/>
      <c r="AC372" s="1808"/>
      <c r="AD372" s="1808"/>
      <c r="AE372" s="1808"/>
      <c r="AF372" s="1808"/>
      <c r="AG372" s="1808"/>
      <c r="AH372" s="1812"/>
      <c r="AI372" s="1812"/>
      <c r="AJ372" s="1808"/>
      <c r="AK372" s="1806"/>
      <c r="AL372" s="1806"/>
      <c r="AM372" s="1813"/>
      <c r="AN372" s="1811"/>
      <c r="AO372" s="1811"/>
      <c r="AP372" s="1811"/>
      <c r="AQ372" s="1811"/>
      <c r="AR372" s="1811"/>
      <c r="AS372" s="1811"/>
      <c r="AT372" s="1811"/>
      <c r="AU372" s="1811"/>
      <c r="AV372" s="1811"/>
      <c r="AW372" s="1811"/>
      <c r="AX372" s="1811"/>
      <c r="AY372" s="1811"/>
      <c r="AZ372" s="1811"/>
      <c r="BA372" s="1807"/>
      <c r="BB372" s="1811"/>
      <c r="BC372" s="1807"/>
      <c r="BD372" s="1811"/>
      <c r="BE372" s="1811"/>
      <c r="BF372" s="1811"/>
      <c r="BG372" s="1811"/>
      <c r="BH372" s="1811"/>
      <c r="BI372" s="1811"/>
      <c r="BJ372" s="1811"/>
      <c r="BK372" s="1811"/>
      <c r="BL372" s="1811"/>
      <c r="BM372" s="1806"/>
      <c r="BN372" s="1811"/>
      <c r="BO372" s="1811"/>
      <c r="BP372" s="1806"/>
      <c r="BQ372" s="1811"/>
      <c r="BR372" s="1811"/>
      <c r="BS372" s="1911"/>
      <c r="BT372" s="1911"/>
      <c r="BU372" s="1911"/>
      <c r="BV372" s="1912"/>
      <c r="BW372" s="1911"/>
      <c r="BX372" s="1913"/>
      <c r="BY372" s="1914"/>
      <c r="BZ372" s="1915"/>
      <c r="CA372" s="1915"/>
      <c r="CB372" s="1915"/>
      <c r="CC372" s="1911"/>
      <c r="CF372" s="1807"/>
      <c r="CG372" s="1821"/>
      <c r="CH372" s="1822"/>
      <c r="CI372" s="1822"/>
      <c r="CJ372" s="1822"/>
      <c r="CK372" s="1822"/>
      <c r="CL372" s="1822"/>
      <c r="CM372" s="1822"/>
      <c r="CN372" s="1822"/>
      <c r="CO372" s="1822"/>
      <c r="CP372" s="1822"/>
      <c r="CQ372" s="1822"/>
      <c r="CR372" s="1822"/>
      <c r="CS372" s="1822"/>
      <c r="CT372" s="1822"/>
      <c r="CU372" s="1822"/>
      <c r="CV372" s="1822"/>
      <c r="CW372" s="1822"/>
    </row>
    <row r="373" spans="1:101" s="1819" customFormat="1">
      <c r="A373" s="1804"/>
      <c r="B373" s="2708"/>
      <c r="C373" s="2728"/>
      <c r="D373" s="1805"/>
      <c r="E373" s="1806"/>
      <c r="F373" s="1806"/>
      <c r="G373" s="1807"/>
      <c r="H373" s="1808"/>
      <c r="I373" s="1808"/>
      <c r="J373" s="1808"/>
      <c r="K373" s="1808"/>
      <c r="L373" s="1809"/>
      <c r="M373" s="1809"/>
      <c r="N373" s="1810"/>
      <c r="O373" s="1810"/>
      <c r="P373" s="1809"/>
      <c r="Q373" s="1809"/>
      <c r="R373" s="1808"/>
      <c r="S373" s="1810"/>
      <c r="T373" s="1808"/>
      <c r="U373" s="1811"/>
      <c r="V373" s="1806"/>
      <c r="W373" s="1806"/>
      <c r="X373" s="1808"/>
      <c r="Y373" s="2741" t="s">
        <v>5417</v>
      </c>
      <c r="Z373" s="1808"/>
      <c r="AA373" s="1808"/>
      <c r="AB373" s="1808"/>
      <c r="AC373" s="1808"/>
      <c r="AD373" s="1808"/>
      <c r="AE373" s="1808"/>
      <c r="AF373" s="1808"/>
      <c r="AG373" s="1808"/>
      <c r="AH373" s="1812"/>
      <c r="AI373" s="1812"/>
      <c r="AJ373" s="1808"/>
      <c r="AK373" s="1806"/>
      <c r="AL373" s="1806"/>
      <c r="AM373" s="1813"/>
      <c r="AN373" s="1811"/>
      <c r="AO373" s="1811"/>
      <c r="AP373" s="1811"/>
      <c r="AQ373" s="1811"/>
      <c r="AR373" s="1811"/>
      <c r="AS373" s="1811"/>
      <c r="AT373" s="1811"/>
      <c r="AU373" s="1811"/>
      <c r="AV373" s="1811"/>
      <c r="AW373" s="1811"/>
      <c r="AX373" s="1811"/>
      <c r="AY373" s="1811"/>
      <c r="AZ373" s="1811"/>
      <c r="BA373" s="1807"/>
      <c r="BB373" s="1811"/>
      <c r="BC373" s="1807"/>
      <c r="BD373" s="1811"/>
      <c r="BE373" s="1811"/>
      <c r="BF373" s="1811"/>
      <c r="BG373" s="1811"/>
      <c r="BH373" s="1811"/>
      <c r="BI373" s="1811"/>
      <c r="BJ373" s="1811"/>
      <c r="BK373" s="1811"/>
      <c r="BL373" s="1811"/>
      <c r="BM373" s="1806"/>
      <c r="BN373" s="1811"/>
      <c r="BO373" s="1811"/>
      <c r="BP373" s="1806"/>
      <c r="BQ373" s="1811"/>
      <c r="BR373" s="1811"/>
      <c r="BS373" s="1911"/>
      <c r="BT373" s="1911"/>
      <c r="BU373" s="1911"/>
      <c r="BV373" s="1912"/>
      <c r="BW373" s="1911"/>
      <c r="BX373" s="1913"/>
      <c r="BY373" s="1914"/>
      <c r="BZ373" s="1915"/>
      <c r="CA373" s="1915"/>
      <c r="CB373" s="1915"/>
      <c r="CC373" s="1911"/>
      <c r="CF373" s="1807"/>
      <c r="CG373" s="1821"/>
      <c r="CH373" s="1822"/>
      <c r="CI373" s="1822"/>
      <c r="CJ373" s="1822"/>
      <c r="CK373" s="1822"/>
      <c r="CL373" s="1822"/>
      <c r="CM373" s="1822"/>
      <c r="CN373" s="1822"/>
      <c r="CO373" s="1822"/>
      <c r="CP373" s="1822"/>
      <c r="CQ373" s="1822"/>
      <c r="CR373" s="1822"/>
      <c r="CS373" s="1822"/>
      <c r="CT373" s="1822"/>
      <c r="CU373" s="1822"/>
      <c r="CV373" s="1822"/>
      <c r="CW373" s="1822"/>
    </row>
    <row r="374" spans="1:101" s="1819" customFormat="1">
      <c r="A374" s="1804"/>
      <c r="B374" s="2708"/>
      <c r="C374" s="2728"/>
      <c r="D374" s="1805"/>
      <c r="E374" s="1806"/>
      <c r="F374" s="1806"/>
      <c r="G374" s="1807"/>
      <c r="H374" s="1808"/>
      <c r="I374" s="1808"/>
      <c r="J374" s="1808"/>
      <c r="K374" s="1808"/>
      <c r="L374" s="1809"/>
      <c r="M374" s="1809"/>
      <c r="N374" s="1810"/>
      <c r="O374" s="1810"/>
      <c r="P374" s="1809"/>
      <c r="Q374" s="1809"/>
      <c r="R374" s="1808"/>
      <c r="S374" s="1810"/>
      <c r="T374" s="1808"/>
      <c r="U374" s="1811"/>
      <c r="V374" s="1806"/>
      <c r="W374" s="1806"/>
      <c r="X374" s="1808"/>
      <c r="Y374" s="2741" t="s">
        <v>5417</v>
      </c>
      <c r="Z374" s="1808"/>
      <c r="AA374" s="1808"/>
      <c r="AB374" s="1808"/>
      <c r="AC374" s="1808"/>
      <c r="AD374" s="1808"/>
      <c r="AE374" s="1808"/>
      <c r="AF374" s="1808"/>
      <c r="AG374" s="1808"/>
      <c r="AH374" s="1812"/>
      <c r="AI374" s="1812"/>
      <c r="AJ374" s="1808"/>
      <c r="AK374" s="1806"/>
      <c r="AL374" s="1806"/>
      <c r="AM374" s="1813"/>
      <c r="AN374" s="1811"/>
      <c r="AO374" s="1811"/>
      <c r="AP374" s="1811"/>
      <c r="AQ374" s="1811"/>
      <c r="AR374" s="1811"/>
      <c r="AS374" s="1811"/>
      <c r="AT374" s="1811"/>
      <c r="AU374" s="1811"/>
      <c r="AV374" s="1811"/>
      <c r="AW374" s="1811"/>
      <c r="AX374" s="1811"/>
      <c r="AY374" s="1811"/>
      <c r="AZ374" s="1811"/>
      <c r="BA374" s="1807"/>
      <c r="BB374" s="1811"/>
      <c r="BC374" s="1807"/>
      <c r="BD374" s="1811"/>
      <c r="BE374" s="1811"/>
      <c r="BF374" s="1811"/>
      <c r="BG374" s="1811"/>
      <c r="BH374" s="1811"/>
      <c r="BI374" s="1811"/>
      <c r="BJ374" s="1811"/>
      <c r="BK374" s="1811"/>
      <c r="BL374" s="1811"/>
      <c r="BM374" s="1806"/>
      <c r="BN374" s="1811"/>
      <c r="BO374" s="1811"/>
      <c r="BP374" s="1806"/>
      <c r="BQ374" s="1811"/>
      <c r="BR374" s="1811"/>
      <c r="BS374" s="1911"/>
      <c r="BT374" s="1911"/>
      <c r="BU374" s="1911"/>
      <c r="BV374" s="1912"/>
      <c r="BW374" s="1911"/>
      <c r="BX374" s="1913"/>
      <c r="BY374" s="1914"/>
      <c r="BZ374" s="1915"/>
      <c r="CA374" s="1915"/>
      <c r="CB374" s="1915"/>
      <c r="CC374" s="1911"/>
      <c r="CF374" s="1807"/>
      <c r="CG374" s="1821"/>
      <c r="CH374" s="1822"/>
      <c r="CI374" s="1822"/>
      <c r="CJ374" s="1822"/>
      <c r="CK374" s="1822"/>
      <c r="CL374" s="1822"/>
      <c r="CM374" s="1822"/>
      <c r="CN374" s="1822"/>
      <c r="CO374" s="1822"/>
      <c r="CP374" s="1822"/>
      <c r="CQ374" s="1822"/>
      <c r="CR374" s="1822"/>
      <c r="CS374" s="1822"/>
      <c r="CT374" s="1822"/>
      <c r="CU374" s="1822"/>
      <c r="CV374" s="1822"/>
      <c r="CW374" s="1822"/>
    </row>
    <row r="375" spans="1:101" s="1819" customFormat="1">
      <c r="A375" s="1804"/>
      <c r="B375" s="2708"/>
      <c r="C375" s="2728"/>
      <c r="D375" s="1805"/>
      <c r="E375" s="1806"/>
      <c r="F375" s="1806"/>
      <c r="G375" s="1807"/>
      <c r="H375" s="1808"/>
      <c r="I375" s="1808"/>
      <c r="J375" s="1808"/>
      <c r="K375" s="1808"/>
      <c r="L375" s="1809"/>
      <c r="M375" s="1809"/>
      <c r="N375" s="1810"/>
      <c r="O375" s="1810"/>
      <c r="P375" s="1809"/>
      <c r="Q375" s="1809"/>
      <c r="R375" s="1808"/>
      <c r="S375" s="1810"/>
      <c r="T375" s="1808"/>
      <c r="U375" s="1811"/>
      <c r="V375" s="1806"/>
      <c r="W375" s="1806"/>
      <c r="X375" s="1808"/>
      <c r="Y375" s="2741" t="s">
        <v>5417</v>
      </c>
      <c r="Z375" s="1808"/>
      <c r="AA375" s="1808"/>
      <c r="AB375" s="1808"/>
      <c r="AC375" s="1808"/>
      <c r="AD375" s="1808"/>
      <c r="AE375" s="1808"/>
      <c r="AF375" s="1808"/>
      <c r="AG375" s="1808"/>
      <c r="AH375" s="1812"/>
      <c r="AI375" s="1812"/>
      <c r="AJ375" s="1808"/>
      <c r="AK375" s="1806"/>
      <c r="AL375" s="1806"/>
      <c r="AM375" s="1813"/>
      <c r="AN375" s="1811"/>
      <c r="AO375" s="1811"/>
      <c r="AP375" s="1811"/>
      <c r="AQ375" s="1811"/>
      <c r="AR375" s="1811"/>
      <c r="AS375" s="1811"/>
      <c r="AT375" s="1811"/>
      <c r="AU375" s="1811"/>
      <c r="AV375" s="1811"/>
      <c r="AW375" s="1811"/>
      <c r="AX375" s="1811"/>
      <c r="AY375" s="1811"/>
      <c r="AZ375" s="1811"/>
      <c r="BA375" s="1807"/>
      <c r="BB375" s="1811"/>
      <c r="BC375" s="1807"/>
      <c r="BD375" s="1811"/>
      <c r="BE375" s="1811"/>
      <c r="BF375" s="1811"/>
      <c r="BG375" s="1811"/>
      <c r="BH375" s="1811"/>
      <c r="BI375" s="1811"/>
      <c r="BJ375" s="1811"/>
      <c r="BK375" s="1811"/>
      <c r="BL375" s="1811"/>
      <c r="BM375" s="1806"/>
      <c r="BN375" s="1811"/>
      <c r="BO375" s="1811"/>
      <c r="BP375" s="1806"/>
      <c r="BQ375" s="1811"/>
      <c r="BR375" s="1811"/>
      <c r="BS375" s="1911"/>
      <c r="BT375" s="1911"/>
      <c r="BU375" s="1911"/>
      <c r="BV375" s="1912"/>
      <c r="BW375" s="1911"/>
      <c r="BX375" s="1913"/>
      <c r="BY375" s="1914"/>
      <c r="BZ375" s="1915"/>
      <c r="CA375" s="1915"/>
      <c r="CB375" s="1915"/>
      <c r="CC375" s="1911"/>
      <c r="CF375" s="1807"/>
      <c r="CG375" s="1821"/>
      <c r="CH375" s="1822"/>
      <c r="CI375" s="1822"/>
      <c r="CJ375" s="1822"/>
      <c r="CK375" s="1822"/>
      <c r="CL375" s="1822"/>
      <c r="CM375" s="1822"/>
      <c r="CN375" s="1822"/>
      <c r="CO375" s="1822"/>
      <c r="CP375" s="1822"/>
      <c r="CQ375" s="1822"/>
      <c r="CR375" s="1822"/>
      <c r="CS375" s="1822"/>
      <c r="CT375" s="1822"/>
      <c r="CU375" s="1822"/>
      <c r="CV375" s="1822"/>
      <c r="CW375" s="1822"/>
    </row>
    <row r="376" spans="1:101" s="1819" customFormat="1">
      <c r="A376" s="1804"/>
      <c r="B376" s="2708"/>
      <c r="C376" s="2728"/>
      <c r="D376" s="1805"/>
      <c r="E376" s="1806"/>
      <c r="F376" s="1806"/>
      <c r="G376" s="1807"/>
      <c r="H376" s="1808"/>
      <c r="I376" s="1808"/>
      <c r="J376" s="1808"/>
      <c r="K376" s="1808"/>
      <c r="L376" s="1809"/>
      <c r="M376" s="1809"/>
      <c r="N376" s="1810"/>
      <c r="O376" s="1810"/>
      <c r="P376" s="1809"/>
      <c r="Q376" s="1809"/>
      <c r="R376" s="1808"/>
      <c r="S376" s="1810"/>
      <c r="T376" s="1808"/>
      <c r="U376" s="1811"/>
      <c r="V376" s="1806"/>
      <c r="W376" s="1806"/>
      <c r="X376" s="1808"/>
      <c r="Y376" s="2741" t="s">
        <v>5417</v>
      </c>
      <c r="Z376" s="1808"/>
      <c r="AA376" s="1808"/>
      <c r="AB376" s="1808"/>
      <c r="AC376" s="1808"/>
      <c r="AD376" s="1808"/>
      <c r="AE376" s="1808"/>
      <c r="AF376" s="1808"/>
      <c r="AG376" s="1808"/>
      <c r="AH376" s="1812"/>
      <c r="AI376" s="1812"/>
      <c r="AJ376" s="1808"/>
      <c r="AK376" s="1806"/>
      <c r="AL376" s="1806"/>
      <c r="AM376" s="1813"/>
      <c r="AN376" s="1811"/>
      <c r="AO376" s="1811"/>
      <c r="AP376" s="1811"/>
      <c r="AQ376" s="1811"/>
      <c r="AR376" s="1811"/>
      <c r="AS376" s="1811"/>
      <c r="AT376" s="1811"/>
      <c r="AU376" s="1811"/>
      <c r="AV376" s="1811"/>
      <c r="AW376" s="1811"/>
      <c r="AX376" s="1811"/>
      <c r="AY376" s="1811"/>
      <c r="AZ376" s="1811"/>
      <c r="BA376" s="1807"/>
      <c r="BB376" s="1811"/>
      <c r="BC376" s="1807"/>
      <c r="BD376" s="1811"/>
      <c r="BE376" s="1811"/>
      <c r="BF376" s="1811"/>
      <c r="BG376" s="1811"/>
      <c r="BH376" s="1811"/>
      <c r="BI376" s="1811"/>
      <c r="BJ376" s="1811"/>
      <c r="BK376" s="1811"/>
      <c r="BL376" s="1811"/>
      <c r="BM376" s="1806"/>
      <c r="BN376" s="1811"/>
      <c r="BO376" s="1811"/>
      <c r="BP376" s="1806"/>
      <c r="BQ376" s="1811"/>
      <c r="BR376" s="1811"/>
      <c r="BS376" s="1911"/>
      <c r="BT376" s="1911"/>
      <c r="BU376" s="1911"/>
      <c r="BV376" s="1912"/>
      <c r="BW376" s="1911"/>
      <c r="BX376" s="1913"/>
      <c r="BY376" s="1914"/>
      <c r="BZ376" s="1915"/>
      <c r="CA376" s="1915"/>
      <c r="CB376" s="1915"/>
      <c r="CC376" s="1911"/>
      <c r="CF376" s="1807"/>
      <c r="CG376" s="1821"/>
      <c r="CH376" s="1822"/>
      <c r="CI376" s="1822"/>
      <c r="CJ376" s="1822"/>
      <c r="CK376" s="1822"/>
      <c r="CL376" s="1822"/>
      <c r="CM376" s="1822"/>
      <c r="CN376" s="1822"/>
      <c r="CO376" s="1822"/>
      <c r="CP376" s="1822"/>
      <c r="CQ376" s="1822"/>
      <c r="CR376" s="1822"/>
      <c r="CS376" s="1822"/>
      <c r="CT376" s="1822"/>
      <c r="CU376" s="1822"/>
      <c r="CV376" s="1822"/>
      <c r="CW376" s="1822"/>
    </row>
    <row r="377" spans="1:101" s="1819" customFormat="1">
      <c r="A377" s="1804"/>
      <c r="B377" s="2708"/>
      <c r="C377" s="2728"/>
      <c r="D377" s="1805"/>
      <c r="E377" s="1806"/>
      <c r="F377" s="1806"/>
      <c r="G377" s="1807"/>
      <c r="H377" s="1808"/>
      <c r="I377" s="1808"/>
      <c r="J377" s="1808"/>
      <c r="K377" s="1808"/>
      <c r="L377" s="1809"/>
      <c r="M377" s="1809"/>
      <c r="N377" s="1810"/>
      <c r="O377" s="1810"/>
      <c r="P377" s="1809"/>
      <c r="Q377" s="1809"/>
      <c r="R377" s="1808"/>
      <c r="S377" s="1810"/>
      <c r="T377" s="1808"/>
      <c r="U377" s="1811"/>
      <c r="V377" s="1806"/>
      <c r="W377" s="1806"/>
      <c r="X377" s="1808"/>
      <c r="Y377" s="2741" t="s">
        <v>5417</v>
      </c>
      <c r="Z377" s="1808"/>
      <c r="AA377" s="1808"/>
      <c r="AB377" s="1808"/>
      <c r="AC377" s="1808"/>
      <c r="AD377" s="1808"/>
      <c r="AE377" s="1808"/>
      <c r="AF377" s="1808"/>
      <c r="AG377" s="1808"/>
      <c r="AH377" s="1812"/>
      <c r="AI377" s="1812"/>
      <c r="AJ377" s="1808"/>
      <c r="AK377" s="1806"/>
      <c r="AL377" s="1806"/>
      <c r="AM377" s="1813"/>
      <c r="AN377" s="1811"/>
      <c r="AO377" s="1811"/>
      <c r="AP377" s="1811"/>
      <c r="AQ377" s="1811"/>
      <c r="AR377" s="1811"/>
      <c r="AS377" s="1811"/>
      <c r="AT377" s="1811"/>
      <c r="AU377" s="1811"/>
      <c r="AV377" s="1811"/>
      <c r="AW377" s="1811"/>
      <c r="AX377" s="1811"/>
      <c r="AY377" s="1811"/>
      <c r="AZ377" s="1811"/>
      <c r="BA377" s="1807"/>
      <c r="BB377" s="1811"/>
      <c r="BC377" s="1807"/>
      <c r="BD377" s="1811"/>
      <c r="BE377" s="1811"/>
      <c r="BF377" s="1811"/>
      <c r="BG377" s="1811"/>
      <c r="BH377" s="1811"/>
      <c r="BI377" s="1811"/>
      <c r="BJ377" s="1811"/>
      <c r="BK377" s="1811"/>
      <c r="BL377" s="1811"/>
      <c r="BM377" s="1806"/>
      <c r="BN377" s="1811"/>
      <c r="BO377" s="1811"/>
      <c r="BP377" s="1806"/>
      <c r="BQ377" s="1811"/>
      <c r="BR377" s="1811"/>
      <c r="BS377" s="1911"/>
      <c r="BT377" s="1911"/>
      <c r="BU377" s="1911"/>
      <c r="BV377" s="1912"/>
      <c r="BW377" s="1911"/>
      <c r="BX377" s="1913"/>
      <c r="BY377" s="1914"/>
      <c r="BZ377" s="1915"/>
      <c r="CA377" s="1915"/>
      <c r="CB377" s="1915"/>
      <c r="CC377" s="1911"/>
      <c r="CF377" s="1807"/>
      <c r="CG377" s="1821"/>
      <c r="CH377" s="1822"/>
      <c r="CI377" s="1822"/>
      <c r="CJ377" s="1822"/>
      <c r="CK377" s="1822"/>
      <c r="CL377" s="1822"/>
      <c r="CM377" s="1822"/>
      <c r="CN377" s="1822"/>
      <c r="CO377" s="1822"/>
      <c r="CP377" s="1822"/>
      <c r="CQ377" s="1822"/>
      <c r="CR377" s="1822"/>
      <c r="CS377" s="1822"/>
      <c r="CT377" s="1822"/>
      <c r="CU377" s="1822"/>
      <c r="CV377" s="1822"/>
      <c r="CW377" s="1822"/>
    </row>
    <row r="378" spans="1:101" s="1819" customFormat="1">
      <c r="A378" s="1804"/>
      <c r="B378" s="2708"/>
      <c r="C378" s="2728"/>
      <c r="D378" s="1805"/>
      <c r="E378" s="1806"/>
      <c r="F378" s="1806"/>
      <c r="G378" s="1807"/>
      <c r="H378" s="1808"/>
      <c r="I378" s="1808"/>
      <c r="J378" s="1808"/>
      <c r="K378" s="1808"/>
      <c r="L378" s="1809"/>
      <c r="M378" s="1809"/>
      <c r="N378" s="1810"/>
      <c r="O378" s="1810"/>
      <c r="P378" s="1809"/>
      <c r="Q378" s="1809"/>
      <c r="R378" s="1808"/>
      <c r="S378" s="1810"/>
      <c r="T378" s="1808"/>
      <c r="U378" s="1811"/>
      <c r="V378" s="1806"/>
      <c r="W378" s="1806"/>
      <c r="X378" s="1808"/>
      <c r="Y378" s="2741" t="s">
        <v>5417</v>
      </c>
      <c r="Z378" s="1808"/>
      <c r="AA378" s="1808"/>
      <c r="AB378" s="1808"/>
      <c r="AC378" s="1808"/>
      <c r="AD378" s="1808"/>
      <c r="AE378" s="1808"/>
      <c r="AF378" s="1808"/>
      <c r="AG378" s="1808"/>
      <c r="AH378" s="1812"/>
      <c r="AI378" s="1812"/>
      <c r="AJ378" s="1808"/>
      <c r="AK378" s="1806"/>
      <c r="AL378" s="1806"/>
      <c r="AM378" s="1813"/>
      <c r="AN378" s="1811"/>
      <c r="AO378" s="1811"/>
      <c r="AP378" s="1811"/>
      <c r="AQ378" s="1811"/>
      <c r="AR378" s="1811"/>
      <c r="AS378" s="1811"/>
      <c r="AT378" s="1811"/>
      <c r="AU378" s="1811"/>
      <c r="AV378" s="1811"/>
      <c r="AW378" s="1811"/>
      <c r="AX378" s="1811"/>
      <c r="AY378" s="1811"/>
      <c r="AZ378" s="1811"/>
      <c r="BA378" s="1807"/>
      <c r="BB378" s="1811"/>
      <c r="BC378" s="1807"/>
      <c r="BD378" s="1811"/>
      <c r="BE378" s="1811"/>
      <c r="BF378" s="1811"/>
      <c r="BG378" s="1811"/>
      <c r="BH378" s="1811"/>
      <c r="BI378" s="1811"/>
      <c r="BJ378" s="1811"/>
      <c r="BK378" s="1811"/>
      <c r="BL378" s="1811"/>
      <c r="BM378" s="1806"/>
      <c r="BN378" s="1811"/>
      <c r="BO378" s="1811"/>
      <c r="BP378" s="1806"/>
      <c r="BQ378" s="1811"/>
      <c r="BR378" s="1811"/>
      <c r="BS378" s="1911"/>
      <c r="BT378" s="1911"/>
      <c r="BU378" s="1911"/>
      <c r="BV378" s="1912"/>
      <c r="BW378" s="1911"/>
      <c r="BX378" s="1913"/>
      <c r="BY378" s="1914"/>
      <c r="BZ378" s="1915"/>
      <c r="CA378" s="1915"/>
      <c r="CB378" s="1915"/>
      <c r="CC378" s="1911"/>
      <c r="CF378" s="1807"/>
      <c r="CG378" s="1821"/>
      <c r="CH378" s="1822"/>
      <c r="CI378" s="1822"/>
      <c r="CJ378" s="1822"/>
      <c r="CK378" s="1822"/>
      <c r="CL378" s="1822"/>
      <c r="CM378" s="1822"/>
      <c r="CN378" s="1822"/>
      <c r="CO378" s="1822"/>
      <c r="CP378" s="1822"/>
      <c r="CQ378" s="1822"/>
      <c r="CR378" s="1822"/>
      <c r="CS378" s="1822"/>
      <c r="CT378" s="1822"/>
      <c r="CU378" s="1822"/>
      <c r="CV378" s="1822"/>
      <c r="CW378" s="1822"/>
    </row>
    <row r="379" spans="1:101" s="1819" customFormat="1">
      <c r="A379" s="1804"/>
      <c r="B379" s="2708"/>
      <c r="C379" s="2728"/>
      <c r="D379" s="1805"/>
      <c r="E379" s="1806"/>
      <c r="F379" s="1806"/>
      <c r="G379" s="1807"/>
      <c r="H379" s="1808"/>
      <c r="I379" s="1808"/>
      <c r="J379" s="1808"/>
      <c r="K379" s="1808"/>
      <c r="L379" s="1809"/>
      <c r="M379" s="1809"/>
      <c r="N379" s="1810"/>
      <c r="O379" s="1810"/>
      <c r="P379" s="1809"/>
      <c r="Q379" s="1809"/>
      <c r="R379" s="1808"/>
      <c r="S379" s="1810"/>
      <c r="T379" s="1808"/>
      <c r="U379" s="1811"/>
      <c r="V379" s="1806"/>
      <c r="W379" s="1806"/>
      <c r="X379" s="1808"/>
      <c r="Y379" s="2741" t="s">
        <v>5417</v>
      </c>
      <c r="Z379" s="1808"/>
      <c r="AA379" s="1808"/>
      <c r="AB379" s="1808"/>
      <c r="AC379" s="1808"/>
      <c r="AD379" s="1808"/>
      <c r="AE379" s="1808"/>
      <c r="AF379" s="1808"/>
      <c r="AG379" s="1808"/>
      <c r="AH379" s="1812"/>
      <c r="AI379" s="1812"/>
      <c r="AJ379" s="1808"/>
      <c r="AK379" s="1806"/>
      <c r="AL379" s="1806"/>
      <c r="AM379" s="1813"/>
      <c r="AN379" s="1811"/>
      <c r="AO379" s="1811"/>
      <c r="AP379" s="1811"/>
      <c r="AQ379" s="1811"/>
      <c r="AR379" s="1811"/>
      <c r="AS379" s="1811"/>
      <c r="AT379" s="1811"/>
      <c r="AU379" s="1811"/>
      <c r="AV379" s="1811"/>
      <c r="AW379" s="1811"/>
      <c r="AX379" s="1811"/>
      <c r="AY379" s="1811"/>
      <c r="AZ379" s="1811"/>
      <c r="BA379" s="1807"/>
      <c r="BB379" s="1811"/>
      <c r="BC379" s="1807"/>
      <c r="BD379" s="1811"/>
      <c r="BE379" s="1811"/>
      <c r="BF379" s="1811"/>
      <c r="BG379" s="1811"/>
      <c r="BH379" s="1811"/>
      <c r="BI379" s="1811"/>
      <c r="BJ379" s="1811"/>
      <c r="BK379" s="1811"/>
      <c r="BL379" s="1811"/>
      <c r="BM379" s="1806"/>
      <c r="BN379" s="1811"/>
      <c r="BO379" s="1811"/>
      <c r="BP379" s="1806"/>
      <c r="BQ379" s="1811"/>
      <c r="BR379" s="1811"/>
      <c r="BS379" s="1911"/>
      <c r="BT379" s="1911"/>
      <c r="BU379" s="1911"/>
      <c r="BV379" s="1912"/>
      <c r="BW379" s="1911"/>
      <c r="BX379" s="1913"/>
      <c r="BY379" s="1914"/>
      <c r="BZ379" s="1915"/>
      <c r="CA379" s="1915"/>
      <c r="CB379" s="1915"/>
      <c r="CC379" s="1911"/>
      <c r="CF379" s="1807"/>
      <c r="CG379" s="1821"/>
      <c r="CH379" s="1822"/>
      <c r="CI379" s="1822"/>
      <c r="CJ379" s="1822"/>
      <c r="CK379" s="1822"/>
      <c r="CL379" s="1822"/>
      <c r="CM379" s="1822"/>
      <c r="CN379" s="1822"/>
      <c r="CO379" s="1822"/>
      <c r="CP379" s="1822"/>
      <c r="CQ379" s="1822"/>
      <c r="CR379" s="1822"/>
      <c r="CS379" s="1822"/>
      <c r="CT379" s="1822"/>
      <c r="CU379" s="1822"/>
      <c r="CV379" s="1822"/>
      <c r="CW379" s="1822"/>
    </row>
    <row r="380" spans="1:101" s="1819" customFormat="1">
      <c r="A380" s="1804"/>
      <c r="B380" s="2708"/>
      <c r="C380" s="2728"/>
      <c r="D380" s="1805"/>
      <c r="E380" s="1806"/>
      <c r="F380" s="1806"/>
      <c r="G380" s="1807"/>
      <c r="H380" s="1808"/>
      <c r="I380" s="1808"/>
      <c r="J380" s="1808"/>
      <c r="K380" s="1808"/>
      <c r="L380" s="1809"/>
      <c r="M380" s="1809"/>
      <c r="N380" s="1810"/>
      <c r="O380" s="1810"/>
      <c r="P380" s="1809"/>
      <c r="Q380" s="1809"/>
      <c r="R380" s="1808"/>
      <c r="S380" s="1810"/>
      <c r="T380" s="1808"/>
      <c r="U380" s="1811"/>
      <c r="V380" s="1806"/>
      <c r="W380" s="1806"/>
      <c r="X380" s="1808"/>
      <c r="Y380" s="2741" t="s">
        <v>5417</v>
      </c>
      <c r="Z380" s="1808"/>
      <c r="AA380" s="1808"/>
      <c r="AB380" s="1808"/>
      <c r="AC380" s="1808"/>
      <c r="AD380" s="1808"/>
      <c r="AE380" s="1808"/>
      <c r="AF380" s="1808"/>
      <c r="AG380" s="1808"/>
      <c r="AH380" s="1812"/>
      <c r="AI380" s="1812"/>
      <c r="AJ380" s="1808"/>
      <c r="AK380" s="1806"/>
      <c r="AL380" s="1806"/>
      <c r="AM380" s="1813"/>
      <c r="AN380" s="1811"/>
      <c r="AO380" s="1811"/>
      <c r="AP380" s="1811"/>
      <c r="AQ380" s="1811"/>
      <c r="AR380" s="1811"/>
      <c r="AS380" s="1811"/>
      <c r="AT380" s="1811"/>
      <c r="AU380" s="1811"/>
      <c r="AV380" s="1811"/>
      <c r="AW380" s="1811"/>
      <c r="AX380" s="1811"/>
      <c r="AY380" s="1811"/>
      <c r="AZ380" s="1811"/>
      <c r="BA380" s="1807"/>
      <c r="BB380" s="1811"/>
      <c r="BC380" s="1807"/>
      <c r="BD380" s="1811"/>
      <c r="BE380" s="1811"/>
      <c r="BF380" s="1811"/>
      <c r="BG380" s="1811"/>
      <c r="BH380" s="1811"/>
      <c r="BI380" s="1811"/>
      <c r="BJ380" s="1811"/>
      <c r="BK380" s="1811"/>
      <c r="BL380" s="1811"/>
      <c r="BM380" s="1806"/>
      <c r="BN380" s="1811"/>
      <c r="BO380" s="1811"/>
      <c r="BP380" s="1806"/>
      <c r="BQ380" s="1811"/>
      <c r="BR380" s="1811"/>
      <c r="BS380" s="1911"/>
      <c r="BT380" s="1911"/>
      <c r="BU380" s="1911"/>
      <c r="BV380" s="1912"/>
      <c r="BW380" s="1911"/>
      <c r="BX380" s="1913"/>
      <c r="BY380" s="1914"/>
      <c r="BZ380" s="1915"/>
      <c r="CA380" s="1915"/>
      <c r="CB380" s="1915"/>
      <c r="CC380" s="1911"/>
      <c r="CF380" s="1807"/>
      <c r="CG380" s="1821"/>
      <c r="CH380" s="1822"/>
      <c r="CI380" s="1822"/>
      <c r="CJ380" s="1822"/>
      <c r="CK380" s="1822"/>
      <c r="CL380" s="1822"/>
      <c r="CM380" s="1822"/>
      <c r="CN380" s="1822"/>
      <c r="CO380" s="1822"/>
      <c r="CP380" s="1822"/>
      <c r="CQ380" s="1822"/>
      <c r="CR380" s="1822"/>
      <c r="CS380" s="1822"/>
      <c r="CT380" s="1822"/>
      <c r="CU380" s="1822"/>
      <c r="CV380" s="1822"/>
      <c r="CW380" s="1822"/>
    </row>
    <row r="381" spans="1:101" s="1819" customFormat="1">
      <c r="A381" s="1804"/>
      <c r="B381" s="2708"/>
      <c r="C381" s="2728"/>
      <c r="D381" s="1805"/>
      <c r="E381" s="1806"/>
      <c r="F381" s="1806"/>
      <c r="G381" s="1807"/>
      <c r="H381" s="1808"/>
      <c r="I381" s="1808"/>
      <c r="J381" s="1808"/>
      <c r="K381" s="1808"/>
      <c r="L381" s="1809"/>
      <c r="M381" s="1809"/>
      <c r="N381" s="1810"/>
      <c r="O381" s="1810"/>
      <c r="P381" s="1809"/>
      <c r="Q381" s="1809"/>
      <c r="R381" s="1808"/>
      <c r="S381" s="1810"/>
      <c r="T381" s="1808"/>
      <c r="U381" s="1811"/>
      <c r="V381" s="1806"/>
      <c r="W381" s="1806"/>
      <c r="X381" s="1808"/>
      <c r="Y381" s="2741" t="s">
        <v>5417</v>
      </c>
      <c r="Z381" s="1808"/>
      <c r="AA381" s="1808"/>
      <c r="AB381" s="1808"/>
      <c r="AC381" s="1808"/>
      <c r="AD381" s="1808"/>
      <c r="AE381" s="1808"/>
      <c r="AF381" s="1808"/>
      <c r="AG381" s="1808"/>
      <c r="AH381" s="1812"/>
      <c r="AI381" s="1812"/>
      <c r="AJ381" s="1808"/>
      <c r="AK381" s="1806"/>
      <c r="AL381" s="1806"/>
      <c r="AM381" s="1813"/>
      <c r="AN381" s="1811"/>
      <c r="AO381" s="1811"/>
      <c r="AP381" s="1811"/>
      <c r="AQ381" s="1811"/>
      <c r="AR381" s="1811"/>
      <c r="AS381" s="1811"/>
      <c r="AT381" s="1811"/>
      <c r="AU381" s="1811"/>
      <c r="AV381" s="1811"/>
      <c r="AW381" s="1811"/>
      <c r="AX381" s="1811"/>
      <c r="AY381" s="1811"/>
      <c r="AZ381" s="1811"/>
      <c r="BA381" s="1807"/>
      <c r="BB381" s="1811"/>
      <c r="BC381" s="1807"/>
      <c r="BD381" s="1811"/>
      <c r="BE381" s="1811"/>
      <c r="BF381" s="1811"/>
      <c r="BG381" s="1811"/>
      <c r="BH381" s="1811"/>
      <c r="BI381" s="1811"/>
      <c r="BJ381" s="1811"/>
      <c r="BK381" s="1811"/>
      <c r="BL381" s="1811"/>
      <c r="BM381" s="1806"/>
      <c r="BN381" s="1811"/>
      <c r="BO381" s="1811"/>
      <c r="BP381" s="1806"/>
      <c r="BQ381" s="1811"/>
      <c r="BR381" s="1811"/>
      <c r="BS381" s="1911"/>
      <c r="BT381" s="1911"/>
      <c r="BU381" s="1911"/>
      <c r="BV381" s="1912"/>
      <c r="BW381" s="1911"/>
      <c r="BX381" s="1913"/>
      <c r="BY381" s="1914"/>
      <c r="BZ381" s="1915"/>
      <c r="CA381" s="1915"/>
      <c r="CB381" s="1915"/>
      <c r="CC381" s="1911"/>
      <c r="CF381" s="1807"/>
      <c r="CG381" s="1821"/>
      <c r="CH381" s="1822"/>
      <c r="CI381" s="1822"/>
      <c r="CJ381" s="1822"/>
      <c r="CK381" s="1822"/>
      <c r="CL381" s="1822"/>
      <c r="CM381" s="1822"/>
      <c r="CN381" s="1822"/>
      <c r="CO381" s="1822"/>
      <c r="CP381" s="1822"/>
      <c r="CQ381" s="1822"/>
      <c r="CR381" s="1822"/>
      <c r="CS381" s="1822"/>
      <c r="CT381" s="1822"/>
      <c r="CU381" s="1822"/>
      <c r="CV381" s="1822"/>
      <c r="CW381" s="1822"/>
    </row>
    <row r="382" spans="1:101" s="1819" customFormat="1">
      <c r="A382" s="1804"/>
      <c r="B382" s="2708"/>
      <c r="C382" s="2728"/>
      <c r="D382" s="1805"/>
      <c r="E382" s="1806"/>
      <c r="F382" s="1806"/>
      <c r="G382" s="1807"/>
      <c r="H382" s="1808"/>
      <c r="I382" s="1808"/>
      <c r="J382" s="1808"/>
      <c r="K382" s="1808"/>
      <c r="L382" s="1809"/>
      <c r="M382" s="1809"/>
      <c r="N382" s="1810"/>
      <c r="O382" s="1810"/>
      <c r="P382" s="1809"/>
      <c r="Q382" s="1809"/>
      <c r="R382" s="1808"/>
      <c r="S382" s="1810"/>
      <c r="T382" s="1808"/>
      <c r="U382" s="1811"/>
      <c r="V382" s="1806"/>
      <c r="W382" s="1806"/>
      <c r="X382" s="1808"/>
      <c r="Y382" s="2741" t="s">
        <v>5417</v>
      </c>
      <c r="Z382" s="1808"/>
      <c r="AA382" s="1808"/>
      <c r="AB382" s="1808"/>
      <c r="AC382" s="1808"/>
      <c r="AD382" s="1808"/>
      <c r="AE382" s="1808"/>
      <c r="AF382" s="1808"/>
      <c r="AG382" s="1808"/>
      <c r="AH382" s="1812"/>
      <c r="AI382" s="1812"/>
      <c r="AJ382" s="1808"/>
      <c r="AK382" s="1806"/>
      <c r="AL382" s="1806"/>
      <c r="AM382" s="1813"/>
      <c r="AN382" s="1811"/>
      <c r="AO382" s="1811"/>
      <c r="AP382" s="1811"/>
      <c r="AQ382" s="1811"/>
      <c r="AR382" s="1811"/>
      <c r="AS382" s="1811"/>
      <c r="AT382" s="1811"/>
      <c r="AU382" s="1811"/>
      <c r="AV382" s="1811"/>
      <c r="AW382" s="1811"/>
      <c r="AX382" s="1811"/>
      <c r="AY382" s="1811"/>
      <c r="AZ382" s="1811"/>
      <c r="BA382" s="1807"/>
      <c r="BB382" s="1811"/>
      <c r="BC382" s="1807"/>
      <c r="BD382" s="1811"/>
      <c r="BE382" s="1811"/>
      <c r="BF382" s="1811"/>
      <c r="BG382" s="1811"/>
      <c r="BH382" s="1811"/>
      <c r="BI382" s="1811"/>
      <c r="BJ382" s="1811"/>
      <c r="BK382" s="1811"/>
      <c r="BL382" s="1811"/>
      <c r="BM382" s="1806"/>
      <c r="BN382" s="1811"/>
      <c r="BO382" s="1811"/>
      <c r="BP382" s="1806"/>
      <c r="BQ382" s="1811"/>
      <c r="BR382" s="1811"/>
      <c r="BS382" s="1911"/>
      <c r="BT382" s="1911"/>
      <c r="BU382" s="1911"/>
      <c r="BV382" s="1912"/>
      <c r="BW382" s="1911"/>
      <c r="BX382" s="1913"/>
      <c r="BY382" s="1914"/>
      <c r="BZ382" s="1915"/>
      <c r="CA382" s="1915"/>
      <c r="CB382" s="1915"/>
      <c r="CC382" s="1911"/>
      <c r="CF382" s="1807"/>
      <c r="CG382" s="1821"/>
      <c r="CH382" s="1822"/>
      <c r="CI382" s="1822"/>
      <c r="CJ382" s="1822"/>
      <c r="CK382" s="1822"/>
      <c r="CL382" s="1822"/>
      <c r="CM382" s="1822"/>
      <c r="CN382" s="1822"/>
      <c r="CO382" s="1822"/>
      <c r="CP382" s="1822"/>
      <c r="CQ382" s="1822"/>
      <c r="CR382" s="1822"/>
      <c r="CS382" s="1822"/>
      <c r="CT382" s="1822"/>
      <c r="CU382" s="1822"/>
      <c r="CV382" s="1822"/>
      <c r="CW382" s="1822"/>
    </row>
    <row r="383" spans="1:101" s="1819" customFormat="1">
      <c r="A383" s="1804"/>
      <c r="B383" s="2708"/>
      <c r="C383" s="2728"/>
      <c r="D383" s="1805"/>
      <c r="E383" s="1806"/>
      <c r="F383" s="1806"/>
      <c r="G383" s="1807"/>
      <c r="H383" s="1808"/>
      <c r="I383" s="1808"/>
      <c r="J383" s="1808"/>
      <c r="K383" s="1808"/>
      <c r="L383" s="1809"/>
      <c r="M383" s="1809"/>
      <c r="N383" s="1810"/>
      <c r="O383" s="1810"/>
      <c r="P383" s="1809"/>
      <c r="Q383" s="1809"/>
      <c r="R383" s="1808"/>
      <c r="S383" s="1810"/>
      <c r="T383" s="1808"/>
      <c r="U383" s="1811"/>
      <c r="V383" s="1806"/>
      <c r="W383" s="1806"/>
      <c r="X383" s="1808"/>
      <c r="Y383" s="2741" t="s">
        <v>5417</v>
      </c>
      <c r="Z383" s="1808"/>
      <c r="AA383" s="1808"/>
      <c r="AB383" s="1808"/>
      <c r="AC383" s="1808"/>
      <c r="AD383" s="1808"/>
      <c r="AE383" s="1808"/>
      <c r="AF383" s="1808"/>
      <c r="AG383" s="1808"/>
      <c r="AH383" s="1812"/>
      <c r="AI383" s="1812"/>
      <c r="AJ383" s="1808"/>
      <c r="AK383" s="1806"/>
      <c r="AL383" s="1806"/>
      <c r="AM383" s="1813"/>
      <c r="AN383" s="1811"/>
      <c r="AO383" s="1811"/>
      <c r="AP383" s="1811"/>
      <c r="AQ383" s="1811"/>
      <c r="AR383" s="1811"/>
      <c r="AS383" s="1811"/>
      <c r="AT383" s="1811"/>
      <c r="AU383" s="1811"/>
      <c r="AV383" s="1811"/>
      <c r="AW383" s="1811"/>
      <c r="AX383" s="1811"/>
      <c r="AY383" s="1811"/>
      <c r="AZ383" s="1811"/>
      <c r="BA383" s="1807"/>
      <c r="BB383" s="1811"/>
      <c r="BC383" s="1807"/>
      <c r="BD383" s="1811"/>
      <c r="BE383" s="1811"/>
      <c r="BF383" s="1811"/>
      <c r="BG383" s="1811"/>
      <c r="BH383" s="1811"/>
      <c r="BI383" s="1811"/>
      <c r="BJ383" s="1811"/>
      <c r="BK383" s="1811"/>
      <c r="BL383" s="1811"/>
      <c r="BM383" s="1806"/>
      <c r="BN383" s="1811"/>
      <c r="BO383" s="1811"/>
      <c r="BP383" s="1806"/>
      <c r="BQ383" s="1811"/>
      <c r="BR383" s="1811"/>
      <c r="BS383" s="1911"/>
      <c r="BT383" s="1911"/>
      <c r="BU383" s="1911"/>
      <c r="BV383" s="1912"/>
      <c r="BW383" s="1911"/>
      <c r="BX383" s="1913"/>
      <c r="BY383" s="1914"/>
      <c r="BZ383" s="1915"/>
      <c r="CA383" s="1915"/>
      <c r="CB383" s="1915"/>
      <c r="CC383" s="1911"/>
      <c r="CF383" s="1807"/>
      <c r="CG383" s="1821"/>
      <c r="CH383" s="1822"/>
      <c r="CI383" s="1822"/>
      <c r="CJ383" s="1822"/>
      <c r="CK383" s="1822"/>
      <c r="CL383" s="1822"/>
      <c r="CM383" s="1822"/>
      <c r="CN383" s="1822"/>
      <c r="CO383" s="1822"/>
      <c r="CP383" s="1822"/>
      <c r="CQ383" s="1822"/>
      <c r="CR383" s="1822"/>
      <c r="CS383" s="1822"/>
      <c r="CT383" s="1822"/>
      <c r="CU383" s="1822"/>
      <c r="CV383" s="1822"/>
      <c r="CW383" s="1822"/>
    </row>
    <row r="384" spans="1:101" s="1819" customFormat="1">
      <c r="A384" s="1804"/>
      <c r="B384" s="2708"/>
      <c r="C384" s="2728"/>
      <c r="D384" s="1805"/>
      <c r="E384" s="1806"/>
      <c r="F384" s="1806"/>
      <c r="G384" s="1807"/>
      <c r="H384" s="1808"/>
      <c r="I384" s="1808"/>
      <c r="J384" s="1808"/>
      <c r="K384" s="1808"/>
      <c r="L384" s="1809"/>
      <c r="M384" s="1809"/>
      <c r="N384" s="1810"/>
      <c r="O384" s="1810"/>
      <c r="P384" s="1809"/>
      <c r="Q384" s="1809"/>
      <c r="R384" s="1808"/>
      <c r="S384" s="1810"/>
      <c r="T384" s="1808"/>
      <c r="U384" s="1811"/>
      <c r="V384" s="1806"/>
      <c r="W384" s="1806"/>
      <c r="X384" s="1808"/>
      <c r="Y384" s="2741" t="s">
        <v>5417</v>
      </c>
      <c r="Z384" s="1808"/>
      <c r="AA384" s="1808"/>
      <c r="AB384" s="1808"/>
      <c r="AC384" s="1808"/>
      <c r="AD384" s="1808"/>
      <c r="AE384" s="1808"/>
      <c r="AF384" s="1808"/>
      <c r="AG384" s="1808"/>
      <c r="AH384" s="1812"/>
      <c r="AI384" s="1812"/>
      <c r="AJ384" s="1808"/>
      <c r="AK384" s="1806"/>
      <c r="AL384" s="1806"/>
      <c r="AM384" s="1813"/>
      <c r="AN384" s="1811"/>
      <c r="AO384" s="1811"/>
      <c r="AP384" s="1811"/>
      <c r="AQ384" s="1811"/>
      <c r="AR384" s="1811"/>
      <c r="AS384" s="1811"/>
      <c r="AT384" s="1811"/>
      <c r="AU384" s="1811"/>
      <c r="AV384" s="1811"/>
      <c r="AW384" s="1811"/>
      <c r="AX384" s="1811"/>
      <c r="AY384" s="1811"/>
      <c r="AZ384" s="1811"/>
      <c r="BA384" s="1807"/>
      <c r="BB384" s="1811"/>
      <c r="BC384" s="1807"/>
      <c r="BD384" s="1811"/>
      <c r="BE384" s="1811"/>
      <c r="BF384" s="1811"/>
      <c r="BG384" s="1811"/>
      <c r="BH384" s="1811"/>
      <c r="BI384" s="1811"/>
      <c r="BJ384" s="1811"/>
      <c r="BK384" s="1811"/>
      <c r="BL384" s="1811"/>
      <c r="BM384" s="1806"/>
      <c r="BN384" s="1811"/>
      <c r="BO384" s="1811"/>
      <c r="BP384" s="1806"/>
      <c r="BQ384" s="1811"/>
      <c r="BR384" s="1811"/>
      <c r="BS384" s="1911"/>
      <c r="BT384" s="1911"/>
      <c r="BU384" s="1911"/>
      <c r="BV384" s="1912"/>
      <c r="BW384" s="1911"/>
      <c r="BX384" s="1913"/>
      <c r="BY384" s="1914"/>
      <c r="BZ384" s="1915"/>
      <c r="CA384" s="1915"/>
      <c r="CB384" s="1915"/>
      <c r="CC384" s="1911"/>
      <c r="CF384" s="1807"/>
      <c r="CG384" s="1821"/>
      <c r="CH384" s="1822"/>
      <c r="CI384" s="1822"/>
      <c r="CJ384" s="1822"/>
      <c r="CK384" s="1822"/>
      <c r="CL384" s="1822"/>
      <c r="CM384" s="1822"/>
      <c r="CN384" s="1822"/>
      <c r="CO384" s="1822"/>
      <c r="CP384" s="1822"/>
      <c r="CQ384" s="1822"/>
      <c r="CR384" s="1822"/>
      <c r="CS384" s="1822"/>
      <c r="CT384" s="1822"/>
      <c r="CU384" s="1822"/>
      <c r="CV384" s="1822"/>
      <c r="CW384" s="1822"/>
    </row>
    <row r="385" spans="1:101" s="1819" customFormat="1">
      <c r="A385" s="1804"/>
      <c r="B385" s="2708"/>
      <c r="C385" s="2728"/>
      <c r="D385" s="1805"/>
      <c r="E385" s="1806"/>
      <c r="F385" s="1806"/>
      <c r="G385" s="1807"/>
      <c r="H385" s="1808"/>
      <c r="I385" s="1808"/>
      <c r="J385" s="1808"/>
      <c r="K385" s="1808"/>
      <c r="L385" s="1809"/>
      <c r="M385" s="1809"/>
      <c r="N385" s="1810"/>
      <c r="O385" s="1810"/>
      <c r="P385" s="1809"/>
      <c r="Q385" s="1809"/>
      <c r="R385" s="1808"/>
      <c r="S385" s="1810"/>
      <c r="T385" s="1808"/>
      <c r="U385" s="1811"/>
      <c r="V385" s="1806"/>
      <c r="W385" s="1806"/>
      <c r="X385" s="1808"/>
      <c r="Y385" s="2741" t="s">
        <v>5417</v>
      </c>
      <c r="Z385" s="1808"/>
      <c r="AA385" s="1808"/>
      <c r="AB385" s="1808"/>
      <c r="AC385" s="1808"/>
      <c r="AD385" s="1808"/>
      <c r="AE385" s="1808"/>
      <c r="AF385" s="1808"/>
      <c r="AG385" s="1808"/>
      <c r="AH385" s="1812"/>
      <c r="AI385" s="1812"/>
      <c r="AJ385" s="1808"/>
      <c r="AK385" s="1806"/>
      <c r="AL385" s="1806"/>
      <c r="AM385" s="1813"/>
      <c r="AN385" s="1811"/>
      <c r="AO385" s="1811"/>
      <c r="AP385" s="1811"/>
      <c r="AQ385" s="1811"/>
      <c r="AR385" s="1811"/>
      <c r="AS385" s="1811"/>
      <c r="AT385" s="1811"/>
      <c r="AU385" s="1811"/>
      <c r="AV385" s="1811"/>
      <c r="AW385" s="1811"/>
      <c r="AX385" s="1811"/>
      <c r="AY385" s="1811"/>
      <c r="AZ385" s="1811"/>
      <c r="BA385" s="1807"/>
      <c r="BB385" s="1811"/>
      <c r="BC385" s="1807"/>
      <c r="BD385" s="1811"/>
      <c r="BE385" s="1811"/>
      <c r="BF385" s="1811"/>
      <c r="BG385" s="1811"/>
      <c r="BH385" s="1811"/>
      <c r="BI385" s="1811"/>
      <c r="BJ385" s="1811"/>
      <c r="BK385" s="1811"/>
      <c r="BL385" s="1811"/>
      <c r="BM385" s="1806"/>
      <c r="BN385" s="1811"/>
      <c r="BO385" s="1811"/>
      <c r="BP385" s="1806"/>
      <c r="BQ385" s="1811"/>
      <c r="BR385" s="1811"/>
      <c r="BS385" s="1911"/>
      <c r="BT385" s="1911"/>
      <c r="BU385" s="1911"/>
      <c r="BV385" s="1912"/>
      <c r="BW385" s="1911"/>
      <c r="BX385" s="1913"/>
      <c r="BY385" s="1914"/>
      <c r="BZ385" s="1915"/>
      <c r="CA385" s="1915"/>
      <c r="CB385" s="1915"/>
      <c r="CC385" s="1911"/>
      <c r="CF385" s="1807"/>
      <c r="CG385" s="1821"/>
      <c r="CH385" s="1822"/>
      <c r="CI385" s="1822"/>
      <c r="CJ385" s="1822"/>
      <c r="CK385" s="1822"/>
      <c r="CL385" s="1822"/>
      <c r="CM385" s="1822"/>
      <c r="CN385" s="1822"/>
      <c r="CO385" s="1822"/>
      <c r="CP385" s="1822"/>
      <c r="CQ385" s="1822"/>
      <c r="CR385" s="1822"/>
      <c r="CS385" s="1822"/>
      <c r="CT385" s="1822"/>
      <c r="CU385" s="1822"/>
      <c r="CV385" s="1822"/>
      <c r="CW385" s="1822"/>
    </row>
    <row r="386" spans="1:101" s="1819" customFormat="1">
      <c r="A386" s="1804"/>
      <c r="B386" s="2708"/>
      <c r="C386" s="2728"/>
      <c r="D386" s="1805"/>
      <c r="E386" s="1806"/>
      <c r="F386" s="1806"/>
      <c r="G386" s="1807"/>
      <c r="H386" s="1808"/>
      <c r="I386" s="1808"/>
      <c r="J386" s="1808"/>
      <c r="K386" s="1808"/>
      <c r="L386" s="1809"/>
      <c r="M386" s="1809"/>
      <c r="N386" s="1810"/>
      <c r="O386" s="1810"/>
      <c r="P386" s="1809"/>
      <c r="Q386" s="1809"/>
      <c r="R386" s="1808"/>
      <c r="S386" s="1810"/>
      <c r="T386" s="1808"/>
      <c r="U386" s="1811"/>
      <c r="V386" s="1806"/>
      <c r="W386" s="1806"/>
      <c r="X386" s="1808"/>
      <c r="Y386" s="2741" t="s">
        <v>5417</v>
      </c>
      <c r="Z386" s="1808"/>
      <c r="AA386" s="1808"/>
      <c r="AB386" s="1808"/>
      <c r="AC386" s="1808"/>
      <c r="AD386" s="1808"/>
      <c r="AE386" s="1808"/>
      <c r="AF386" s="1808"/>
      <c r="AG386" s="1808"/>
      <c r="AH386" s="1812"/>
      <c r="AI386" s="1812"/>
      <c r="AJ386" s="1808"/>
      <c r="AK386" s="1806"/>
      <c r="AL386" s="1806"/>
      <c r="AM386" s="1813"/>
      <c r="AN386" s="1811"/>
      <c r="AO386" s="1811"/>
      <c r="AP386" s="1811"/>
      <c r="AQ386" s="1811"/>
      <c r="AR386" s="1811"/>
      <c r="AS386" s="1811"/>
      <c r="AT386" s="1811"/>
      <c r="AU386" s="1811"/>
      <c r="AV386" s="1811"/>
      <c r="AW386" s="1811"/>
      <c r="AX386" s="1811"/>
      <c r="AY386" s="1811"/>
      <c r="AZ386" s="1811"/>
      <c r="BA386" s="1807"/>
      <c r="BB386" s="1811"/>
      <c r="BC386" s="1807"/>
      <c r="BD386" s="1811"/>
      <c r="BE386" s="1811"/>
      <c r="BF386" s="1811"/>
      <c r="BG386" s="1811"/>
      <c r="BH386" s="1811"/>
      <c r="BI386" s="1811"/>
      <c r="BJ386" s="1811"/>
      <c r="BK386" s="1811"/>
      <c r="BL386" s="1811"/>
      <c r="BM386" s="1806"/>
      <c r="BN386" s="1811"/>
      <c r="BO386" s="1811"/>
      <c r="BP386" s="1806"/>
      <c r="BQ386" s="1811"/>
      <c r="BR386" s="1811"/>
      <c r="BS386" s="1911"/>
      <c r="BT386" s="1911"/>
      <c r="BU386" s="1911"/>
      <c r="BV386" s="1912"/>
      <c r="BW386" s="1911"/>
      <c r="BX386" s="1913"/>
      <c r="BY386" s="1914"/>
      <c r="BZ386" s="1915"/>
      <c r="CA386" s="1915"/>
      <c r="CB386" s="1915"/>
      <c r="CC386" s="1911"/>
      <c r="CF386" s="1807"/>
      <c r="CG386" s="1821"/>
      <c r="CH386" s="1822"/>
      <c r="CI386" s="1822"/>
      <c r="CJ386" s="1822"/>
      <c r="CK386" s="1822"/>
      <c r="CL386" s="1822"/>
      <c r="CM386" s="1822"/>
      <c r="CN386" s="1822"/>
      <c r="CO386" s="1822"/>
      <c r="CP386" s="1822"/>
      <c r="CQ386" s="1822"/>
      <c r="CR386" s="1822"/>
      <c r="CS386" s="1822"/>
      <c r="CT386" s="1822"/>
      <c r="CU386" s="1822"/>
      <c r="CV386" s="1822"/>
      <c r="CW386" s="1822"/>
    </row>
    <row r="387" spans="1:101" s="1819" customFormat="1">
      <c r="A387" s="1804"/>
      <c r="B387" s="2708"/>
      <c r="C387" s="2728"/>
      <c r="D387" s="1805"/>
      <c r="E387" s="1806"/>
      <c r="F387" s="1806"/>
      <c r="G387" s="1807"/>
      <c r="H387" s="1808"/>
      <c r="I387" s="1808"/>
      <c r="J387" s="1808"/>
      <c r="K387" s="1808"/>
      <c r="L387" s="1809"/>
      <c r="M387" s="1809"/>
      <c r="N387" s="1810"/>
      <c r="O387" s="1810"/>
      <c r="P387" s="1809"/>
      <c r="Q387" s="1809"/>
      <c r="R387" s="1808"/>
      <c r="S387" s="1810"/>
      <c r="T387" s="1808"/>
      <c r="U387" s="1811"/>
      <c r="V387" s="1806"/>
      <c r="W387" s="1806"/>
      <c r="X387" s="1808"/>
      <c r="Y387" s="2741" t="s">
        <v>5417</v>
      </c>
      <c r="Z387" s="1808"/>
      <c r="AA387" s="1808"/>
      <c r="AB387" s="1808"/>
      <c r="AC387" s="1808"/>
      <c r="AD387" s="1808"/>
      <c r="AE387" s="1808"/>
      <c r="AF387" s="1808"/>
      <c r="AG387" s="1808"/>
      <c r="AH387" s="1812"/>
      <c r="AI387" s="1812"/>
      <c r="AJ387" s="1808"/>
      <c r="AK387" s="1806"/>
      <c r="AL387" s="1806"/>
      <c r="AM387" s="1813"/>
      <c r="AN387" s="1811"/>
      <c r="AO387" s="1811"/>
      <c r="AP387" s="1811"/>
      <c r="AQ387" s="1811"/>
      <c r="AR387" s="1811"/>
      <c r="AS387" s="1811"/>
      <c r="AT387" s="1811"/>
      <c r="AU387" s="1811"/>
      <c r="AV387" s="1811"/>
      <c r="AW387" s="1811"/>
      <c r="AX387" s="1811"/>
      <c r="AY387" s="1811"/>
      <c r="AZ387" s="1811"/>
      <c r="BA387" s="1807"/>
      <c r="BB387" s="1811"/>
      <c r="BC387" s="1807"/>
      <c r="BD387" s="1811"/>
      <c r="BE387" s="1811"/>
      <c r="BF387" s="1811"/>
      <c r="BG387" s="1811"/>
      <c r="BH387" s="1811"/>
      <c r="BI387" s="1811"/>
      <c r="BJ387" s="1811"/>
      <c r="BK387" s="1811"/>
      <c r="BL387" s="1811"/>
      <c r="BM387" s="1806"/>
      <c r="BN387" s="1811"/>
      <c r="BO387" s="1811"/>
      <c r="BP387" s="1806"/>
      <c r="BQ387" s="1811"/>
      <c r="BR387" s="1811"/>
      <c r="BS387" s="1911"/>
      <c r="BT387" s="1911"/>
      <c r="BU387" s="1911"/>
      <c r="BV387" s="1912"/>
      <c r="BW387" s="1911"/>
      <c r="BX387" s="1913"/>
      <c r="BY387" s="1914"/>
      <c r="BZ387" s="1915"/>
      <c r="CA387" s="1915"/>
      <c r="CB387" s="1915"/>
      <c r="CC387" s="1911"/>
      <c r="CF387" s="1807"/>
      <c r="CG387" s="1821"/>
      <c r="CH387" s="1822"/>
      <c r="CI387" s="1822"/>
      <c r="CJ387" s="1822"/>
      <c r="CK387" s="1822"/>
      <c r="CL387" s="1822"/>
      <c r="CM387" s="1822"/>
      <c r="CN387" s="1822"/>
      <c r="CO387" s="1822"/>
      <c r="CP387" s="1822"/>
      <c r="CQ387" s="1822"/>
      <c r="CR387" s="1822"/>
      <c r="CS387" s="1822"/>
      <c r="CT387" s="1822"/>
      <c r="CU387" s="1822"/>
      <c r="CV387" s="1822"/>
      <c r="CW387" s="1822"/>
    </row>
    <row r="388" spans="1:101" s="1819" customFormat="1">
      <c r="A388" s="1804"/>
      <c r="B388" s="2708"/>
      <c r="C388" s="2728"/>
      <c r="D388" s="1805"/>
      <c r="E388" s="1806"/>
      <c r="F388" s="1806"/>
      <c r="G388" s="1807"/>
      <c r="H388" s="1808"/>
      <c r="I388" s="1808"/>
      <c r="J388" s="1808"/>
      <c r="K388" s="1808"/>
      <c r="L388" s="1809"/>
      <c r="M388" s="1809"/>
      <c r="N388" s="1810"/>
      <c r="O388" s="1810"/>
      <c r="P388" s="1809"/>
      <c r="Q388" s="1809"/>
      <c r="R388" s="1808"/>
      <c r="S388" s="1810"/>
      <c r="T388" s="1808"/>
      <c r="U388" s="1811"/>
      <c r="V388" s="1806"/>
      <c r="W388" s="1806"/>
      <c r="X388" s="1808"/>
      <c r="Y388" s="2741" t="s">
        <v>5417</v>
      </c>
      <c r="Z388" s="1808"/>
      <c r="AA388" s="1808"/>
      <c r="AB388" s="1808"/>
      <c r="AC388" s="1808"/>
      <c r="AD388" s="1808"/>
      <c r="AE388" s="1808"/>
      <c r="AF388" s="1808"/>
      <c r="AG388" s="1808"/>
      <c r="AH388" s="1812"/>
      <c r="AI388" s="1812"/>
      <c r="AJ388" s="1808"/>
      <c r="AK388" s="1806"/>
      <c r="AL388" s="1806"/>
      <c r="AM388" s="1813"/>
      <c r="AN388" s="1811"/>
      <c r="AO388" s="1811"/>
      <c r="AP388" s="1811"/>
      <c r="AQ388" s="1811"/>
      <c r="AR388" s="1811"/>
      <c r="AS388" s="1811"/>
      <c r="AT388" s="1811"/>
      <c r="AU388" s="1811"/>
      <c r="AV388" s="1811"/>
      <c r="AW388" s="1811"/>
      <c r="AX388" s="1811"/>
      <c r="AY388" s="1811"/>
      <c r="AZ388" s="1811"/>
      <c r="BA388" s="1807"/>
      <c r="BB388" s="1811"/>
      <c r="BC388" s="1807"/>
      <c r="BD388" s="1811"/>
      <c r="BE388" s="1811"/>
      <c r="BF388" s="1811"/>
      <c r="BG388" s="1811"/>
      <c r="BH388" s="1811"/>
      <c r="BI388" s="1811"/>
      <c r="BJ388" s="1811"/>
      <c r="BK388" s="1811"/>
      <c r="BL388" s="1811"/>
      <c r="BM388" s="1806"/>
      <c r="BN388" s="1811"/>
      <c r="BO388" s="1811"/>
      <c r="BP388" s="1806"/>
      <c r="BQ388" s="1811"/>
      <c r="BR388" s="1811"/>
      <c r="BS388" s="1911"/>
      <c r="BT388" s="1911"/>
      <c r="BU388" s="1911"/>
      <c r="BV388" s="1912"/>
      <c r="BW388" s="1911"/>
      <c r="BX388" s="1913"/>
      <c r="BY388" s="1914"/>
      <c r="BZ388" s="1915"/>
      <c r="CA388" s="1915"/>
      <c r="CB388" s="1915"/>
      <c r="CC388" s="1911"/>
      <c r="CF388" s="1807"/>
      <c r="CG388" s="1821"/>
      <c r="CH388" s="1822"/>
      <c r="CI388" s="1822"/>
      <c r="CJ388" s="1822"/>
      <c r="CK388" s="1822"/>
      <c r="CL388" s="1822"/>
      <c r="CM388" s="1822"/>
      <c r="CN388" s="1822"/>
      <c r="CO388" s="1822"/>
      <c r="CP388" s="1822"/>
      <c r="CQ388" s="1822"/>
      <c r="CR388" s="1822"/>
      <c r="CS388" s="1822"/>
      <c r="CT388" s="1822"/>
      <c r="CU388" s="1822"/>
      <c r="CV388" s="1822"/>
      <c r="CW388" s="1822"/>
    </row>
    <row r="389" spans="1:101" s="1819" customFormat="1">
      <c r="A389" s="1804"/>
      <c r="B389" s="2708"/>
      <c r="C389" s="2728"/>
      <c r="D389" s="1805"/>
      <c r="E389" s="1806"/>
      <c r="F389" s="1806"/>
      <c r="G389" s="1807"/>
      <c r="H389" s="1808"/>
      <c r="I389" s="1808"/>
      <c r="J389" s="1808"/>
      <c r="K389" s="1808"/>
      <c r="L389" s="1809"/>
      <c r="M389" s="1809"/>
      <c r="N389" s="1810"/>
      <c r="O389" s="1810"/>
      <c r="P389" s="1809"/>
      <c r="Q389" s="1809"/>
      <c r="R389" s="1808"/>
      <c r="S389" s="1810"/>
      <c r="T389" s="1808"/>
      <c r="U389" s="1811"/>
      <c r="V389" s="1806"/>
      <c r="W389" s="1806"/>
      <c r="X389" s="1808"/>
      <c r="Y389" s="2741" t="s">
        <v>5417</v>
      </c>
      <c r="Z389" s="1808"/>
      <c r="AA389" s="1808"/>
      <c r="AB389" s="1808"/>
      <c r="AC389" s="1808"/>
      <c r="AD389" s="1808"/>
      <c r="AE389" s="1808"/>
      <c r="AF389" s="1808"/>
      <c r="AG389" s="1808"/>
      <c r="AH389" s="1812"/>
      <c r="AI389" s="1812"/>
      <c r="AJ389" s="1808"/>
      <c r="AK389" s="1806"/>
      <c r="AL389" s="1806"/>
      <c r="AM389" s="1813"/>
      <c r="AN389" s="1811"/>
      <c r="AO389" s="1811"/>
      <c r="AP389" s="1811"/>
      <c r="AQ389" s="1811"/>
      <c r="AR389" s="1811"/>
      <c r="AS389" s="1811"/>
      <c r="AT389" s="1811"/>
      <c r="AU389" s="1811"/>
      <c r="AV389" s="1811"/>
      <c r="AW389" s="1811"/>
      <c r="AX389" s="1811"/>
      <c r="AY389" s="1811"/>
      <c r="AZ389" s="1811"/>
      <c r="BA389" s="1807"/>
      <c r="BB389" s="1811"/>
      <c r="BC389" s="1807"/>
      <c r="BD389" s="1811"/>
      <c r="BE389" s="1811"/>
      <c r="BF389" s="1811"/>
      <c r="BG389" s="1811"/>
      <c r="BH389" s="1811"/>
      <c r="BI389" s="1811"/>
      <c r="BJ389" s="1811"/>
      <c r="BK389" s="1811"/>
      <c r="BL389" s="1811"/>
      <c r="BM389" s="1806"/>
      <c r="BN389" s="1811"/>
      <c r="BO389" s="1811"/>
      <c r="BP389" s="1806"/>
      <c r="BQ389" s="1811"/>
      <c r="BR389" s="1811"/>
      <c r="BS389" s="1911"/>
      <c r="BT389" s="1911"/>
      <c r="BU389" s="1911"/>
      <c r="BV389" s="1912"/>
      <c r="BW389" s="1911"/>
      <c r="BX389" s="1913"/>
      <c r="BY389" s="1914"/>
      <c r="BZ389" s="1915"/>
      <c r="CA389" s="1915"/>
      <c r="CB389" s="1915"/>
      <c r="CC389" s="1911"/>
      <c r="CF389" s="1807"/>
      <c r="CG389" s="1821"/>
      <c r="CH389" s="1822"/>
      <c r="CI389" s="1822"/>
      <c r="CJ389" s="1822"/>
      <c r="CK389" s="1822"/>
      <c r="CL389" s="1822"/>
      <c r="CM389" s="1822"/>
      <c r="CN389" s="1822"/>
      <c r="CO389" s="1822"/>
      <c r="CP389" s="1822"/>
      <c r="CQ389" s="1822"/>
      <c r="CR389" s="1822"/>
      <c r="CS389" s="1822"/>
      <c r="CT389" s="1822"/>
      <c r="CU389" s="1822"/>
      <c r="CV389" s="1822"/>
      <c r="CW389" s="1822"/>
    </row>
    <row r="390" spans="1:101" s="1819" customFormat="1">
      <c r="A390" s="1804"/>
      <c r="B390" s="2708"/>
      <c r="C390" s="2728"/>
      <c r="D390" s="1805"/>
      <c r="E390" s="1806"/>
      <c r="F390" s="1806"/>
      <c r="G390" s="1807"/>
      <c r="H390" s="1808"/>
      <c r="I390" s="1808"/>
      <c r="J390" s="1808"/>
      <c r="K390" s="1808"/>
      <c r="L390" s="1809"/>
      <c r="M390" s="1809"/>
      <c r="N390" s="1810"/>
      <c r="O390" s="1810"/>
      <c r="P390" s="1809"/>
      <c r="Q390" s="1809"/>
      <c r="R390" s="1808"/>
      <c r="S390" s="1810"/>
      <c r="T390" s="1808"/>
      <c r="U390" s="1811"/>
      <c r="V390" s="1806"/>
      <c r="W390" s="1806"/>
      <c r="X390" s="1808"/>
      <c r="Y390" s="2741" t="s">
        <v>5417</v>
      </c>
      <c r="Z390" s="1808"/>
      <c r="AA390" s="1808"/>
      <c r="AB390" s="1808"/>
      <c r="AC390" s="1808"/>
      <c r="AD390" s="1808"/>
      <c r="AE390" s="1808"/>
      <c r="AF390" s="1808"/>
      <c r="AG390" s="1808"/>
      <c r="AH390" s="1812"/>
      <c r="AI390" s="1812"/>
      <c r="AJ390" s="1808"/>
      <c r="AK390" s="1806"/>
      <c r="AL390" s="1806"/>
      <c r="AM390" s="1813"/>
      <c r="AN390" s="1811"/>
      <c r="AO390" s="1811"/>
      <c r="AP390" s="1811"/>
      <c r="AQ390" s="1811"/>
      <c r="AR390" s="1811"/>
      <c r="AS390" s="1811"/>
      <c r="AT390" s="1811"/>
      <c r="AU390" s="1811"/>
      <c r="AV390" s="1811"/>
      <c r="AW390" s="1811"/>
      <c r="AX390" s="1811"/>
      <c r="AY390" s="1811"/>
      <c r="AZ390" s="1811"/>
      <c r="BA390" s="1807"/>
      <c r="BB390" s="1811"/>
      <c r="BC390" s="1807"/>
      <c r="BD390" s="1811"/>
      <c r="BE390" s="1811"/>
      <c r="BF390" s="1811"/>
      <c r="BG390" s="1811"/>
      <c r="BH390" s="1811"/>
      <c r="BI390" s="1811"/>
      <c r="BJ390" s="1811"/>
      <c r="BK390" s="1811"/>
      <c r="BL390" s="1811"/>
      <c r="BM390" s="1806"/>
      <c r="BN390" s="1811"/>
      <c r="BO390" s="1811"/>
      <c r="BP390" s="1806"/>
      <c r="BQ390" s="1811"/>
      <c r="BR390" s="1811"/>
      <c r="BS390" s="1911"/>
      <c r="BT390" s="1911"/>
      <c r="BU390" s="1911"/>
      <c r="BV390" s="1912"/>
      <c r="BW390" s="1911"/>
      <c r="BX390" s="1913"/>
      <c r="BY390" s="1914"/>
      <c r="BZ390" s="1915"/>
      <c r="CA390" s="1915"/>
      <c r="CB390" s="1915"/>
      <c r="CC390" s="1911"/>
      <c r="CF390" s="1807"/>
      <c r="CG390" s="1821"/>
      <c r="CH390" s="1822"/>
      <c r="CI390" s="1822"/>
      <c r="CJ390" s="1822"/>
      <c r="CK390" s="1822"/>
      <c r="CL390" s="1822"/>
      <c r="CM390" s="1822"/>
      <c r="CN390" s="1822"/>
      <c r="CO390" s="1822"/>
      <c r="CP390" s="1822"/>
      <c r="CQ390" s="1822"/>
      <c r="CR390" s="1822"/>
      <c r="CS390" s="1822"/>
      <c r="CT390" s="1822"/>
      <c r="CU390" s="1822"/>
      <c r="CV390" s="1822"/>
      <c r="CW390" s="1822"/>
    </row>
    <row r="391" spans="1:101" s="1819" customFormat="1">
      <c r="A391" s="1804"/>
      <c r="B391" s="2708"/>
      <c r="C391" s="2728"/>
      <c r="D391" s="1805"/>
      <c r="E391" s="1806"/>
      <c r="F391" s="1806"/>
      <c r="G391" s="1807"/>
      <c r="H391" s="1808"/>
      <c r="I391" s="1808"/>
      <c r="J391" s="1808"/>
      <c r="K391" s="1808"/>
      <c r="L391" s="1809"/>
      <c r="M391" s="1809"/>
      <c r="N391" s="1810"/>
      <c r="O391" s="1810"/>
      <c r="P391" s="1809"/>
      <c r="Q391" s="1809"/>
      <c r="R391" s="1808"/>
      <c r="S391" s="1810"/>
      <c r="T391" s="1808"/>
      <c r="U391" s="1811"/>
      <c r="V391" s="1806"/>
      <c r="W391" s="1806"/>
      <c r="X391" s="1808"/>
      <c r="Y391" s="2741" t="s">
        <v>5417</v>
      </c>
      <c r="Z391" s="1808"/>
      <c r="AA391" s="1808"/>
      <c r="AB391" s="1808"/>
      <c r="AC391" s="1808"/>
      <c r="AD391" s="1808"/>
      <c r="AE391" s="1808"/>
      <c r="AF391" s="1808"/>
      <c r="AG391" s="1808"/>
      <c r="AH391" s="1812"/>
      <c r="AI391" s="1812"/>
      <c r="AJ391" s="1808"/>
      <c r="AK391" s="1806"/>
      <c r="AL391" s="1806"/>
      <c r="AM391" s="1813"/>
      <c r="AN391" s="1811"/>
      <c r="AO391" s="1811"/>
      <c r="AP391" s="1811"/>
      <c r="AQ391" s="1811"/>
      <c r="AR391" s="1811"/>
      <c r="AS391" s="1811"/>
      <c r="AT391" s="1811"/>
      <c r="AU391" s="1811"/>
      <c r="AV391" s="1811"/>
      <c r="AW391" s="1811"/>
      <c r="AX391" s="1811"/>
      <c r="AY391" s="1811"/>
      <c r="AZ391" s="1811"/>
      <c r="BA391" s="1807"/>
      <c r="BB391" s="1811"/>
      <c r="BC391" s="1807"/>
      <c r="BD391" s="1811"/>
      <c r="BE391" s="1811"/>
      <c r="BF391" s="1811"/>
      <c r="BG391" s="1811"/>
      <c r="BH391" s="1811"/>
      <c r="BI391" s="1811"/>
      <c r="BJ391" s="1811"/>
      <c r="BK391" s="1811"/>
      <c r="BL391" s="1811"/>
      <c r="BM391" s="1806"/>
      <c r="BN391" s="1811"/>
      <c r="BO391" s="1811"/>
      <c r="BP391" s="1806"/>
      <c r="BQ391" s="1811"/>
      <c r="BR391" s="1811"/>
      <c r="BS391" s="1911"/>
      <c r="BT391" s="1911"/>
      <c r="BU391" s="1911"/>
      <c r="BV391" s="1912"/>
      <c r="BW391" s="1911"/>
      <c r="BX391" s="1913"/>
      <c r="BY391" s="1914"/>
      <c r="BZ391" s="1915"/>
      <c r="CA391" s="1915"/>
      <c r="CB391" s="1915"/>
      <c r="CC391" s="1911"/>
      <c r="CF391" s="1807"/>
      <c r="CG391" s="1821"/>
      <c r="CH391" s="1822"/>
      <c r="CI391" s="1822"/>
      <c r="CJ391" s="1822"/>
      <c r="CK391" s="1822"/>
      <c r="CL391" s="1822"/>
      <c r="CM391" s="1822"/>
      <c r="CN391" s="1822"/>
      <c r="CO391" s="1822"/>
      <c r="CP391" s="1822"/>
      <c r="CQ391" s="1822"/>
      <c r="CR391" s="1822"/>
      <c r="CS391" s="1822"/>
      <c r="CT391" s="1822"/>
      <c r="CU391" s="1822"/>
      <c r="CV391" s="1822"/>
      <c r="CW391" s="1822"/>
    </row>
    <row r="392" spans="1:101" s="1819" customFormat="1">
      <c r="A392" s="1804"/>
      <c r="B392" s="2708"/>
      <c r="C392" s="2728"/>
      <c r="D392" s="1805"/>
      <c r="E392" s="1806"/>
      <c r="F392" s="1806"/>
      <c r="G392" s="1807"/>
      <c r="H392" s="1808"/>
      <c r="I392" s="1808"/>
      <c r="J392" s="1808"/>
      <c r="K392" s="1808"/>
      <c r="L392" s="1809"/>
      <c r="M392" s="1809"/>
      <c r="N392" s="1810"/>
      <c r="O392" s="1810"/>
      <c r="P392" s="1809"/>
      <c r="Q392" s="1809"/>
      <c r="R392" s="1808"/>
      <c r="S392" s="1810"/>
      <c r="T392" s="1808"/>
      <c r="U392" s="1811"/>
      <c r="V392" s="1806"/>
      <c r="W392" s="1806"/>
      <c r="X392" s="1808"/>
      <c r="Y392" s="2741" t="s">
        <v>5417</v>
      </c>
      <c r="Z392" s="1808"/>
      <c r="AA392" s="1808"/>
      <c r="AB392" s="1808"/>
      <c r="AC392" s="1808"/>
      <c r="AD392" s="1808"/>
      <c r="AE392" s="1808"/>
      <c r="AF392" s="1808"/>
      <c r="AG392" s="1808"/>
      <c r="AH392" s="1812"/>
      <c r="AI392" s="1812"/>
      <c r="AJ392" s="1808"/>
      <c r="AK392" s="1806"/>
      <c r="AL392" s="1806"/>
      <c r="AM392" s="1813"/>
      <c r="AN392" s="1811"/>
      <c r="AO392" s="1811"/>
      <c r="AP392" s="1811"/>
      <c r="AQ392" s="1811"/>
      <c r="AR392" s="1811"/>
      <c r="AS392" s="1811"/>
      <c r="AT392" s="1811"/>
      <c r="AU392" s="1811"/>
      <c r="AV392" s="1811"/>
      <c r="AW392" s="1811"/>
      <c r="AX392" s="1811"/>
      <c r="AY392" s="1811"/>
      <c r="AZ392" s="1811"/>
      <c r="BA392" s="1807"/>
      <c r="BB392" s="1811"/>
      <c r="BC392" s="1807"/>
      <c r="BD392" s="1811"/>
      <c r="BE392" s="1811"/>
      <c r="BF392" s="1811"/>
      <c r="BG392" s="1811"/>
      <c r="BH392" s="1811"/>
      <c r="BI392" s="1811"/>
      <c r="BJ392" s="1811"/>
      <c r="BK392" s="1811"/>
      <c r="BL392" s="1811"/>
      <c r="BM392" s="1806"/>
      <c r="BN392" s="1811"/>
      <c r="BO392" s="1811"/>
      <c r="BP392" s="1806"/>
      <c r="BQ392" s="1811"/>
      <c r="BR392" s="1811"/>
      <c r="BS392" s="1911"/>
      <c r="BT392" s="1911"/>
      <c r="BU392" s="1911"/>
      <c r="BV392" s="1912"/>
      <c r="BW392" s="1911"/>
      <c r="BX392" s="1913"/>
      <c r="BY392" s="1914"/>
      <c r="BZ392" s="1915"/>
      <c r="CA392" s="1915"/>
      <c r="CB392" s="1915"/>
      <c r="CC392" s="1911"/>
      <c r="CF392" s="1807"/>
      <c r="CG392" s="1821"/>
      <c r="CH392" s="1822"/>
      <c r="CI392" s="1822"/>
      <c r="CJ392" s="1822"/>
      <c r="CK392" s="1822"/>
      <c r="CL392" s="1822"/>
      <c r="CM392" s="1822"/>
      <c r="CN392" s="1822"/>
      <c r="CO392" s="1822"/>
      <c r="CP392" s="1822"/>
      <c r="CQ392" s="1822"/>
      <c r="CR392" s="1822"/>
      <c r="CS392" s="1822"/>
      <c r="CT392" s="1822"/>
      <c r="CU392" s="1822"/>
      <c r="CV392" s="1822"/>
      <c r="CW392" s="1822"/>
    </row>
    <row r="393" spans="1:101" s="1819" customFormat="1">
      <c r="A393" s="1804"/>
      <c r="B393" s="2708"/>
      <c r="C393" s="2728"/>
      <c r="D393" s="1805"/>
      <c r="E393" s="1806"/>
      <c r="F393" s="1806"/>
      <c r="G393" s="1807"/>
      <c r="H393" s="1808"/>
      <c r="I393" s="1808"/>
      <c r="J393" s="1808"/>
      <c r="K393" s="1808"/>
      <c r="L393" s="1809"/>
      <c r="M393" s="1809"/>
      <c r="N393" s="1810"/>
      <c r="O393" s="1810"/>
      <c r="P393" s="1809"/>
      <c r="Q393" s="1809"/>
      <c r="R393" s="1808"/>
      <c r="S393" s="1810"/>
      <c r="T393" s="1808"/>
      <c r="U393" s="1811"/>
      <c r="V393" s="1806"/>
      <c r="W393" s="1806"/>
      <c r="X393" s="1808"/>
      <c r="Y393" s="2741" t="s">
        <v>5417</v>
      </c>
      <c r="Z393" s="1808"/>
      <c r="AA393" s="1808"/>
      <c r="AB393" s="1808"/>
      <c r="AC393" s="1808"/>
      <c r="AD393" s="1808"/>
      <c r="AE393" s="1808"/>
      <c r="AF393" s="1808"/>
      <c r="AG393" s="1808"/>
      <c r="AH393" s="1812"/>
      <c r="AI393" s="1812"/>
      <c r="AJ393" s="1808"/>
      <c r="AK393" s="1806"/>
      <c r="AL393" s="1806"/>
      <c r="AM393" s="1813"/>
      <c r="AN393" s="1811"/>
      <c r="AO393" s="1811"/>
      <c r="AP393" s="1811"/>
      <c r="AQ393" s="1811"/>
      <c r="AR393" s="1811"/>
      <c r="AS393" s="1811"/>
      <c r="AT393" s="1811"/>
      <c r="AU393" s="1811"/>
      <c r="AV393" s="1811"/>
      <c r="AW393" s="1811"/>
      <c r="AX393" s="1811"/>
      <c r="AY393" s="1811"/>
      <c r="AZ393" s="1811"/>
      <c r="BA393" s="1807"/>
      <c r="BB393" s="1811"/>
      <c r="BC393" s="1807"/>
      <c r="BD393" s="1811"/>
      <c r="BE393" s="1811"/>
      <c r="BF393" s="1811"/>
      <c r="BG393" s="1811"/>
      <c r="BH393" s="1811"/>
      <c r="BI393" s="1811"/>
      <c r="BJ393" s="1811"/>
      <c r="BK393" s="1811"/>
      <c r="BL393" s="1811"/>
      <c r="BM393" s="1806"/>
      <c r="BN393" s="1811"/>
      <c r="BO393" s="1811"/>
      <c r="BP393" s="1806"/>
      <c r="BQ393" s="1811"/>
      <c r="BR393" s="1811"/>
      <c r="BS393" s="1911"/>
      <c r="BT393" s="1911"/>
      <c r="BU393" s="1911"/>
      <c r="BV393" s="1912"/>
      <c r="BW393" s="1911"/>
      <c r="BX393" s="1913"/>
      <c r="BY393" s="1914"/>
      <c r="BZ393" s="1915"/>
      <c r="CA393" s="1915"/>
      <c r="CB393" s="1915"/>
      <c r="CC393" s="1911"/>
      <c r="CF393" s="1807"/>
      <c r="CG393" s="1821"/>
      <c r="CH393" s="1822"/>
      <c r="CI393" s="1822"/>
      <c r="CJ393" s="1822"/>
      <c r="CK393" s="1822"/>
      <c r="CL393" s="1822"/>
      <c r="CM393" s="1822"/>
      <c r="CN393" s="1822"/>
      <c r="CO393" s="1822"/>
      <c r="CP393" s="1822"/>
      <c r="CQ393" s="1822"/>
      <c r="CR393" s="1822"/>
      <c r="CS393" s="1822"/>
      <c r="CT393" s="1822"/>
      <c r="CU393" s="1822"/>
      <c r="CV393" s="1822"/>
      <c r="CW393" s="1822"/>
    </row>
    <row r="394" spans="1:101" s="1819" customFormat="1">
      <c r="A394" s="1804"/>
      <c r="B394" s="2708"/>
      <c r="C394" s="2728"/>
      <c r="D394" s="1805"/>
      <c r="E394" s="1806"/>
      <c r="F394" s="1806"/>
      <c r="G394" s="1807"/>
      <c r="H394" s="1808"/>
      <c r="I394" s="1808"/>
      <c r="J394" s="1808"/>
      <c r="K394" s="1808"/>
      <c r="L394" s="1809"/>
      <c r="M394" s="1809"/>
      <c r="N394" s="1810"/>
      <c r="O394" s="1810"/>
      <c r="P394" s="1809"/>
      <c r="Q394" s="1809"/>
      <c r="R394" s="1808"/>
      <c r="S394" s="1810"/>
      <c r="T394" s="1808"/>
      <c r="U394" s="1811"/>
      <c r="V394" s="1806"/>
      <c r="W394" s="1806"/>
      <c r="X394" s="1808"/>
      <c r="Y394" s="2741" t="s">
        <v>5417</v>
      </c>
      <c r="Z394" s="1808"/>
      <c r="AA394" s="1808"/>
      <c r="AB394" s="1808"/>
      <c r="AC394" s="1808"/>
      <c r="AD394" s="1808"/>
      <c r="AE394" s="1808"/>
      <c r="AF394" s="1808"/>
      <c r="AG394" s="1808"/>
      <c r="AH394" s="1812"/>
      <c r="AI394" s="1812"/>
      <c r="AJ394" s="1808"/>
      <c r="AK394" s="1806"/>
      <c r="AL394" s="1806"/>
      <c r="AM394" s="1813"/>
      <c r="AN394" s="1811"/>
      <c r="AO394" s="1811"/>
      <c r="AP394" s="1811"/>
      <c r="AQ394" s="1811"/>
      <c r="AR394" s="1811"/>
      <c r="AS394" s="1811"/>
      <c r="AT394" s="1811"/>
      <c r="AU394" s="1811"/>
      <c r="AV394" s="1811"/>
      <c r="AW394" s="1811"/>
      <c r="AX394" s="1811"/>
      <c r="AY394" s="1811"/>
      <c r="AZ394" s="1811"/>
      <c r="BA394" s="1807"/>
      <c r="BB394" s="1811"/>
      <c r="BC394" s="1807"/>
      <c r="BD394" s="1811"/>
      <c r="BE394" s="1811"/>
      <c r="BF394" s="1811"/>
      <c r="BG394" s="1811"/>
      <c r="BH394" s="1811"/>
      <c r="BI394" s="1811"/>
      <c r="BJ394" s="1811"/>
      <c r="BK394" s="1811"/>
      <c r="BL394" s="1811"/>
      <c r="BM394" s="1806"/>
      <c r="BN394" s="1811"/>
      <c r="BO394" s="1811"/>
      <c r="BP394" s="1806"/>
      <c r="BQ394" s="1811"/>
      <c r="BR394" s="1811"/>
      <c r="BS394" s="1911"/>
      <c r="BT394" s="1911"/>
      <c r="BU394" s="1911"/>
      <c r="BV394" s="1912"/>
      <c r="BW394" s="1911"/>
      <c r="BX394" s="1913"/>
      <c r="BY394" s="1914"/>
      <c r="BZ394" s="1915"/>
      <c r="CA394" s="1915"/>
      <c r="CB394" s="1915"/>
      <c r="CC394" s="1911"/>
      <c r="CF394" s="1807"/>
      <c r="CG394" s="1821"/>
      <c r="CH394" s="1822"/>
      <c r="CI394" s="1822"/>
      <c r="CJ394" s="1822"/>
      <c r="CK394" s="1822"/>
      <c r="CL394" s="1822"/>
      <c r="CM394" s="1822"/>
      <c r="CN394" s="1822"/>
      <c r="CO394" s="1822"/>
      <c r="CP394" s="1822"/>
      <c r="CQ394" s="1822"/>
      <c r="CR394" s="1822"/>
      <c r="CS394" s="1822"/>
      <c r="CT394" s="1822"/>
      <c r="CU394" s="1822"/>
      <c r="CV394" s="1822"/>
      <c r="CW394" s="1822"/>
    </row>
    <row r="395" spans="1:101" s="1819" customFormat="1">
      <c r="A395" s="1804"/>
      <c r="B395" s="2708"/>
      <c r="C395" s="2728"/>
      <c r="D395" s="1805"/>
      <c r="E395" s="1806"/>
      <c r="F395" s="1806"/>
      <c r="G395" s="1807"/>
      <c r="H395" s="1808"/>
      <c r="I395" s="1808"/>
      <c r="J395" s="1808"/>
      <c r="K395" s="1808"/>
      <c r="L395" s="1809"/>
      <c r="M395" s="1809"/>
      <c r="N395" s="1810"/>
      <c r="O395" s="1810"/>
      <c r="P395" s="1809"/>
      <c r="Q395" s="1809"/>
      <c r="R395" s="1808"/>
      <c r="S395" s="1810"/>
      <c r="T395" s="1808"/>
      <c r="U395" s="1811"/>
      <c r="V395" s="1806"/>
      <c r="W395" s="1806"/>
      <c r="X395" s="1808"/>
      <c r="Y395" s="2741" t="s">
        <v>5417</v>
      </c>
      <c r="Z395" s="1808"/>
      <c r="AA395" s="1808"/>
      <c r="AB395" s="1808"/>
      <c r="AC395" s="1808"/>
      <c r="AD395" s="1808"/>
      <c r="AE395" s="1808"/>
      <c r="AF395" s="1808"/>
      <c r="AG395" s="1808"/>
      <c r="AH395" s="1812"/>
      <c r="AI395" s="1812"/>
      <c r="AJ395" s="1808"/>
      <c r="AK395" s="1806"/>
      <c r="AL395" s="1806"/>
      <c r="AM395" s="1813"/>
      <c r="AN395" s="1811"/>
      <c r="AO395" s="1811"/>
      <c r="AP395" s="1811"/>
      <c r="AQ395" s="1811"/>
      <c r="AR395" s="1811"/>
      <c r="AS395" s="1811"/>
      <c r="AT395" s="1811"/>
      <c r="AU395" s="1811"/>
      <c r="AV395" s="1811"/>
      <c r="AW395" s="1811"/>
      <c r="AX395" s="1811"/>
      <c r="AY395" s="1811"/>
      <c r="AZ395" s="1811"/>
      <c r="BA395" s="1807"/>
      <c r="BB395" s="1811"/>
      <c r="BC395" s="1807"/>
      <c r="BD395" s="1811"/>
      <c r="BE395" s="1811"/>
      <c r="BF395" s="1811"/>
      <c r="BG395" s="1811"/>
      <c r="BH395" s="1811"/>
      <c r="BI395" s="1811"/>
      <c r="BJ395" s="1811"/>
      <c r="BK395" s="1811"/>
      <c r="BL395" s="1811"/>
      <c r="BM395" s="1806"/>
      <c r="BN395" s="1811"/>
      <c r="BO395" s="1811"/>
      <c r="BP395" s="1806"/>
      <c r="BQ395" s="1811"/>
      <c r="BR395" s="1811"/>
      <c r="BS395" s="1911"/>
      <c r="BT395" s="1911"/>
      <c r="BU395" s="1911"/>
      <c r="BV395" s="1912"/>
      <c r="BW395" s="1911"/>
      <c r="BX395" s="1913"/>
      <c r="BY395" s="1914"/>
      <c r="BZ395" s="1915"/>
      <c r="CA395" s="1915"/>
      <c r="CB395" s="1915"/>
      <c r="CC395" s="1911"/>
      <c r="CF395" s="1807"/>
      <c r="CG395" s="1821"/>
      <c r="CH395" s="1822"/>
      <c r="CI395" s="1822"/>
      <c r="CJ395" s="1822"/>
      <c r="CK395" s="1822"/>
      <c r="CL395" s="1822"/>
      <c r="CM395" s="1822"/>
      <c r="CN395" s="1822"/>
      <c r="CO395" s="1822"/>
      <c r="CP395" s="1822"/>
      <c r="CQ395" s="1822"/>
      <c r="CR395" s="1822"/>
      <c r="CS395" s="1822"/>
      <c r="CT395" s="1822"/>
      <c r="CU395" s="1822"/>
      <c r="CV395" s="1822"/>
      <c r="CW395" s="1822"/>
    </row>
    <row r="396" spans="1:101" s="1819" customFormat="1">
      <c r="A396" s="1804"/>
      <c r="B396" s="2708"/>
      <c r="C396" s="2728"/>
      <c r="D396" s="1805"/>
      <c r="E396" s="1806"/>
      <c r="F396" s="1806"/>
      <c r="G396" s="1807"/>
      <c r="H396" s="1808"/>
      <c r="I396" s="1808"/>
      <c r="J396" s="1808"/>
      <c r="K396" s="1808"/>
      <c r="L396" s="1809"/>
      <c r="M396" s="1809"/>
      <c r="N396" s="1810"/>
      <c r="O396" s="1810"/>
      <c r="P396" s="1809"/>
      <c r="Q396" s="1809"/>
      <c r="R396" s="1808"/>
      <c r="S396" s="1810"/>
      <c r="T396" s="1808"/>
      <c r="U396" s="1811"/>
      <c r="V396" s="1806"/>
      <c r="W396" s="1806"/>
      <c r="X396" s="1808"/>
      <c r="Y396" s="2741" t="s">
        <v>5417</v>
      </c>
      <c r="Z396" s="1808"/>
      <c r="AA396" s="1808"/>
      <c r="AB396" s="1808"/>
      <c r="AC396" s="1808"/>
      <c r="AD396" s="1808"/>
      <c r="AE396" s="1808"/>
      <c r="AF396" s="1808"/>
      <c r="AG396" s="1808"/>
      <c r="AH396" s="1812"/>
      <c r="AI396" s="1812"/>
      <c r="AJ396" s="1808"/>
      <c r="AK396" s="1806"/>
      <c r="AL396" s="1806"/>
      <c r="AM396" s="1813"/>
      <c r="AN396" s="1811"/>
      <c r="AO396" s="1811"/>
      <c r="AP396" s="1811"/>
      <c r="AQ396" s="1811"/>
      <c r="AR396" s="1811"/>
      <c r="AS396" s="1811"/>
      <c r="AT396" s="1811"/>
      <c r="AU396" s="1811"/>
      <c r="AV396" s="1811"/>
      <c r="AW396" s="1811"/>
      <c r="AX396" s="1811"/>
      <c r="AY396" s="1811"/>
      <c r="AZ396" s="1811"/>
      <c r="BA396" s="1807"/>
      <c r="BB396" s="1811"/>
      <c r="BC396" s="1807"/>
      <c r="BD396" s="1811"/>
      <c r="BE396" s="1811"/>
      <c r="BF396" s="1811"/>
      <c r="BG396" s="1811"/>
      <c r="BH396" s="1811"/>
      <c r="BI396" s="1811"/>
      <c r="BJ396" s="1811"/>
      <c r="BK396" s="1811"/>
      <c r="BL396" s="1811"/>
      <c r="BM396" s="1806"/>
      <c r="BN396" s="1811"/>
      <c r="BO396" s="1811"/>
      <c r="BP396" s="1806"/>
      <c r="BQ396" s="1811"/>
      <c r="BR396" s="1811"/>
      <c r="BS396" s="1911"/>
      <c r="BT396" s="1911"/>
      <c r="BU396" s="1911"/>
      <c r="BV396" s="1912"/>
      <c r="BW396" s="1911"/>
      <c r="BX396" s="1913"/>
      <c r="BY396" s="1914"/>
      <c r="BZ396" s="1915"/>
      <c r="CA396" s="1915"/>
      <c r="CB396" s="1915"/>
      <c r="CC396" s="1911"/>
      <c r="CF396" s="1807"/>
      <c r="CG396" s="1821"/>
      <c r="CH396" s="1822"/>
      <c r="CI396" s="1822"/>
      <c r="CJ396" s="1822"/>
      <c r="CK396" s="1822"/>
      <c r="CL396" s="1822"/>
      <c r="CM396" s="1822"/>
      <c r="CN396" s="1822"/>
      <c r="CO396" s="1822"/>
      <c r="CP396" s="1822"/>
      <c r="CQ396" s="1822"/>
      <c r="CR396" s="1822"/>
      <c r="CS396" s="1822"/>
      <c r="CT396" s="1822"/>
      <c r="CU396" s="1822"/>
      <c r="CV396" s="1822"/>
      <c r="CW396" s="1822"/>
    </row>
    <row r="397" spans="1:101" s="1819" customFormat="1">
      <c r="A397" s="1804"/>
      <c r="B397" s="2708"/>
      <c r="C397" s="2728"/>
      <c r="D397" s="1805"/>
      <c r="E397" s="1806"/>
      <c r="F397" s="1806"/>
      <c r="G397" s="1807"/>
      <c r="H397" s="1808"/>
      <c r="I397" s="1808"/>
      <c r="J397" s="1808"/>
      <c r="K397" s="1808"/>
      <c r="L397" s="1809"/>
      <c r="M397" s="1809"/>
      <c r="N397" s="1810"/>
      <c r="O397" s="1810"/>
      <c r="P397" s="1809"/>
      <c r="Q397" s="1809"/>
      <c r="R397" s="1808"/>
      <c r="S397" s="1810"/>
      <c r="T397" s="1808"/>
      <c r="U397" s="1811"/>
      <c r="V397" s="1806"/>
      <c r="W397" s="1806"/>
      <c r="X397" s="1808"/>
      <c r="Y397" s="2741" t="s">
        <v>5417</v>
      </c>
      <c r="Z397" s="1808"/>
      <c r="AA397" s="1808"/>
      <c r="AB397" s="1808"/>
      <c r="AC397" s="1808"/>
      <c r="AD397" s="1808"/>
      <c r="AE397" s="1808"/>
      <c r="AF397" s="1808"/>
      <c r="AG397" s="1808"/>
      <c r="AH397" s="1812"/>
      <c r="AI397" s="1812"/>
      <c r="AJ397" s="1808"/>
      <c r="AK397" s="1806"/>
      <c r="AL397" s="1806"/>
      <c r="AM397" s="1813"/>
      <c r="AN397" s="1811"/>
      <c r="AO397" s="1811"/>
      <c r="AP397" s="1811"/>
      <c r="AQ397" s="1811"/>
      <c r="AR397" s="1811"/>
      <c r="AS397" s="1811"/>
      <c r="AT397" s="1811"/>
      <c r="AU397" s="1811"/>
      <c r="AV397" s="1811"/>
      <c r="AW397" s="1811"/>
      <c r="AX397" s="1811"/>
      <c r="AY397" s="1811"/>
      <c r="AZ397" s="1811"/>
      <c r="BA397" s="1807"/>
      <c r="BB397" s="1811"/>
      <c r="BC397" s="1807"/>
      <c r="BD397" s="1811"/>
      <c r="BE397" s="1811"/>
      <c r="BF397" s="1811"/>
      <c r="BG397" s="1811"/>
      <c r="BH397" s="1811"/>
      <c r="BI397" s="1811"/>
      <c r="BJ397" s="1811"/>
      <c r="BK397" s="1811"/>
      <c r="BL397" s="1811"/>
      <c r="BM397" s="1806"/>
      <c r="BN397" s="1811"/>
      <c r="BO397" s="1811"/>
      <c r="BP397" s="1806"/>
      <c r="BQ397" s="1811"/>
      <c r="BR397" s="1811"/>
      <c r="BS397" s="1911"/>
      <c r="BT397" s="1911"/>
      <c r="BU397" s="1911"/>
      <c r="BV397" s="1912"/>
      <c r="BW397" s="1911"/>
      <c r="BX397" s="1913"/>
      <c r="BY397" s="1914"/>
      <c r="BZ397" s="1915"/>
      <c r="CA397" s="1915"/>
      <c r="CB397" s="1915"/>
      <c r="CC397" s="1911"/>
      <c r="CF397" s="1807"/>
      <c r="CG397" s="1821"/>
      <c r="CH397" s="1822"/>
      <c r="CI397" s="1822"/>
      <c r="CJ397" s="1822"/>
      <c r="CK397" s="1822"/>
      <c r="CL397" s="1822"/>
      <c r="CM397" s="1822"/>
      <c r="CN397" s="1822"/>
      <c r="CO397" s="1822"/>
      <c r="CP397" s="1822"/>
      <c r="CQ397" s="1822"/>
      <c r="CR397" s="1822"/>
      <c r="CS397" s="1822"/>
      <c r="CT397" s="1822"/>
      <c r="CU397" s="1822"/>
      <c r="CV397" s="1822"/>
      <c r="CW397" s="1822"/>
    </row>
    <row r="398" spans="1:101" s="1819" customFormat="1">
      <c r="A398" s="1804"/>
      <c r="B398" s="2708"/>
      <c r="C398" s="2728"/>
      <c r="D398" s="1805"/>
      <c r="E398" s="1806"/>
      <c r="F398" s="1806"/>
      <c r="G398" s="1807"/>
      <c r="H398" s="1808"/>
      <c r="I398" s="1808"/>
      <c r="J398" s="1808"/>
      <c r="K398" s="1808"/>
      <c r="L398" s="1809"/>
      <c r="M398" s="1809"/>
      <c r="N398" s="1810"/>
      <c r="O398" s="1810"/>
      <c r="P398" s="1809"/>
      <c r="Q398" s="1809"/>
      <c r="R398" s="1808"/>
      <c r="S398" s="1810"/>
      <c r="T398" s="1808"/>
      <c r="U398" s="1811"/>
      <c r="V398" s="1806"/>
      <c r="W398" s="1806"/>
      <c r="X398" s="1808"/>
      <c r="Y398" s="2741" t="s">
        <v>5417</v>
      </c>
      <c r="Z398" s="1808"/>
      <c r="AA398" s="1808"/>
      <c r="AB398" s="1808"/>
      <c r="AC398" s="1808"/>
      <c r="AD398" s="1808"/>
      <c r="AE398" s="1808"/>
      <c r="AF398" s="1808"/>
      <c r="AG398" s="1808"/>
      <c r="AH398" s="1812"/>
      <c r="AI398" s="1812"/>
      <c r="AJ398" s="1808"/>
      <c r="AK398" s="1806"/>
      <c r="AL398" s="1806"/>
      <c r="AM398" s="1813"/>
      <c r="AN398" s="1811"/>
      <c r="AO398" s="1811"/>
      <c r="AP398" s="1811"/>
      <c r="AQ398" s="1811"/>
      <c r="AR398" s="1811"/>
      <c r="AS398" s="1811"/>
      <c r="AT398" s="1811"/>
      <c r="AU398" s="1811"/>
      <c r="AV398" s="1811"/>
      <c r="AW398" s="1811"/>
      <c r="AX398" s="1811"/>
      <c r="AY398" s="1811"/>
      <c r="AZ398" s="1811"/>
      <c r="BA398" s="1807"/>
      <c r="BB398" s="1811"/>
      <c r="BC398" s="1807"/>
      <c r="BD398" s="1811"/>
      <c r="BE398" s="1811"/>
      <c r="BF398" s="1811"/>
      <c r="BG398" s="1811"/>
      <c r="BH398" s="1811"/>
      <c r="BI398" s="1811"/>
      <c r="BJ398" s="1811"/>
      <c r="BK398" s="1811"/>
      <c r="BL398" s="1811"/>
      <c r="BM398" s="1806"/>
      <c r="BN398" s="1811"/>
      <c r="BO398" s="1811"/>
      <c r="BP398" s="1806"/>
      <c r="BQ398" s="1811"/>
      <c r="BR398" s="1811"/>
      <c r="BS398" s="1911"/>
      <c r="BT398" s="1911"/>
      <c r="BU398" s="1911"/>
      <c r="BV398" s="1912"/>
      <c r="BW398" s="1911"/>
      <c r="BX398" s="1913"/>
      <c r="BY398" s="1914"/>
      <c r="BZ398" s="1915"/>
      <c r="CA398" s="1915"/>
      <c r="CB398" s="1915"/>
      <c r="CC398" s="1911"/>
      <c r="CF398" s="1807"/>
      <c r="CG398" s="1821"/>
      <c r="CH398" s="1822"/>
      <c r="CI398" s="1822"/>
      <c r="CJ398" s="1822"/>
      <c r="CK398" s="1822"/>
      <c r="CL398" s="1822"/>
      <c r="CM398" s="1822"/>
      <c r="CN398" s="1822"/>
      <c r="CO398" s="1822"/>
      <c r="CP398" s="1822"/>
      <c r="CQ398" s="1822"/>
      <c r="CR398" s="1822"/>
      <c r="CS398" s="1822"/>
      <c r="CT398" s="1822"/>
      <c r="CU398" s="1822"/>
      <c r="CV398" s="1822"/>
      <c r="CW398" s="1822"/>
    </row>
    <row r="399" spans="1:101" s="1819" customFormat="1">
      <c r="A399" s="1804"/>
      <c r="B399" s="2708"/>
      <c r="C399" s="2728"/>
      <c r="D399" s="1805"/>
      <c r="E399" s="1806"/>
      <c r="F399" s="1806"/>
      <c r="G399" s="1807"/>
      <c r="H399" s="1808"/>
      <c r="I399" s="1808"/>
      <c r="J399" s="1808"/>
      <c r="K399" s="1808"/>
      <c r="L399" s="1809"/>
      <c r="M399" s="1809"/>
      <c r="N399" s="1810"/>
      <c r="O399" s="1810"/>
      <c r="P399" s="1809"/>
      <c r="Q399" s="1809"/>
      <c r="R399" s="1808"/>
      <c r="S399" s="1810"/>
      <c r="T399" s="1808"/>
      <c r="U399" s="1811"/>
      <c r="V399" s="1806"/>
      <c r="W399" s="1806"/>
      <c r="X399" s="1808"/>
      <c r="Y399" s="2741" t="s">
        <v>5417</v>
      </c>
      <c r="Z399" s="1808"/>
      <c r="AA399" s="1808"/>
      <c r="AB399" s="1808"/>
      <c r="AC399" s="1808"/>
      <c r="AD399" s="1808"/>
      <c r="AE399" s="1808"/>
      <c r="AF399" s="1808"/>
      <c r="AG399" s="1808"/>
      <c r="AH399" s="1812"/>
      <c r="AI399" s="1812"/>
      <c r="AJ399" s="1808"/>
      <c r="AK399" s="1806"/>
      <c r="AL399" s="1806"/>
      <c r="AM399" s="1813"/>
      <c r="AN399" s="1811"/>
      <c r="AO399" s="1811"/>
      <c r="AP399" s="1811"/>
      <c r="AQ399" s="1811"/>
      <c r="AR399" s="1811"/>
      <c r="AS399" s="1811"/>
      <c r="AT399" s="1811"/>
      <c r="AU399" s="1811"/>
      <c r="AV399" s="1811"/>
      <c r="AW399" s="1811"/>
      <c r="AX399" s="1811"/>
      <c r="AY399" s="1811"/>
      <c r="AZ399" s="1811"/>
      <c r="BA399" s="1807"/>
      <c r="BB399" s="1811"/>
      <c r="BC399" s="1807"/>
      <c r="BD399" s="1811"/>
      <c r="BE399" s="1811"/>
      <c r="BF399" s="1811"/>
      <c r="BG399" s="1811"/>
      <c r="BH399" s="1811"/>
      <c r="BI399" s="1811"/>
      <c r="BJ399" s="1811"/>
      <c r="BK399" s="1811"/>
      <c r="BL399" s="1811"/>
      <c r="BM399" s="1806"/>
      <c r="BN399" s="1811"/>
      <c r="BO399" s="1811"/>
      <c r="BP399" s="1806"/>
      <c r="BQ399" s="1811"/>
      <c r="BR399" s="1811"/>
      <c r="BS399" s="1911"/>
      <c r="BT399" s="1911"/>
      <c r="BU399" s="1911"/>
      <c r="BV399" s="1912"/>
      <c r="BW399" s="1911"/>
      <c r="BX399" s="1913"/>
      <c r="BY399" s="1914"/>
      <c r="BZ399" s="1915"/>
      <c r="CA399" s="1915"/>
      <c r="CB399" s="1915"/>
      <c r="CC399" s="1911"/>
      <c r="CF399" s="1807"/>
      <c r="CG399" s="1821"/>
      <c r="CH399" s="1822"/>
      <c r="CI399" s="1822"/>
      <c r="CJ399" s="1822"/>
      <c r="CK399" s="1822"/>
      <c r="CL399" s="1822"/>
      <c r="CM399" s="1822"/>
      <c r="CN399" s="1822"/>
      <c r="CO399" s="1822"/>
      <c r="CP399" s="1822"/>
      <c r="CQ399" s="1822"/>
      <c r="CR399" s="1822"/>
      <c r="CS399" s="1822"/>
      <c r="CT399" s="1822"/>
      <c r="CU399" s="1822"/>
      <c r="CV399" s="1822"/>
      <c r="CW399" s="1822"/>
    </row>
    <row r="400" spans="1:101" s="1819" customFormat="1">
      <c r="A400" s="1804"/>
      <c r="B400" s="2708"/>
      <c r="C400" s="2728"/>
      <c r="D400" s="1805"/>
      <c r="E400" s="1806"/>
      <c r="F400" s="1806"/>
      <c r="G400" s="1807"/>
      <c r="H400" s="1808"/>
      <c r="I400" s="1808"/>
      <c r="J400" s="1808"/>
      <c r="K400" s="1808"/>
      <c r="L400" s="1809"/>
      <c r="M400" s="1809"/>
      <c r="N400" s="1810"/>
      <c r="O400" s="1810"/>
      <c r="P400" s="1809"/>
      <c r="Q400" s="1809"/>
      <c r="R400" s="1808"/>
      <c r="S400" s="1810"/>
      <c r="T400" s="1808"/>
      <c r="U400" s="1811"/>
      <c r="V400" s="1806"/>
      <c r="W400" s="1806"/>
      <c r="X400" s="1808"/>
      <c r="Y400" s="2741" t="s">
        <v>5417</v>
      </c>
      <c r="Z400" s="1808"/>
      <c r="AA400" s="1808"/>
      <c r="AB400" s="1808"/>
      <c r="AC400" s="1808"/>
      <c r="AD400" s="1808"/>
      <c r="AE400" s="1808"/>
      <c r="AF400" s="1808"/>
      <c r="AG400" s="1808"/>
      <c r="AH400" s="1812"/>
      <c r="AI400" s="1812"/>
      <c r="AJ400" s="1808"/>
      <c r="AK400" s="1806"/>
      <c r="AL400" s="1806"/>
      <c r="AM400" s="1813"/>
      <c r="AN400" s="1811"/>
      <c r="AO400" s="1811"/>
      <c r="AP400" s="1811"/>
      <c r="AQ400" s="1811"/>
      <c r="AR400" s="1811"/>
      <c r="AS400" s="1811"/>
      <c r="AT400" s="1811"/>
      <c r="AU400" s="1811"/>
      <c r="AV400" s="1811"/>
      <c r="AW400" s="1811"/>
      <c r="AX400" s="1811"/>
      <c r="AY400" s="1811"/>
      <c r="AZ400" s="1811"/>
      <c r="BA400" s="1807"/>
      <c r="BB400" s="1811"/>
      <c r="BC400" s="1807"/>
      <c r="BD400" s="1811"/>
      <c r="BE400" s="1811"/>
      <c r="BF400" s="1811"/>
      <c r="BG400" s="1811"/>
      <c r="BH400" s="1811"/>
      <c r="BI400" s="1811"/>
      <c r="BJ400" s="1811"/>
      <c r="BK400" s="1811"/>
      <c r="BL400" s="1811"/>
      <c r="BM400" s="1806"/>
      <c r="BN400" s="1811"/>
      <c r="BO400" s="1811"/>
      <c r="BP400" s="1806"/>
      <c r="BQ400" s="1811"/>
      <c r="BR400" s="1811"/>
      <c r="BS400" s="1911"/>
      <c r="BT400" s="1911"/>
      <c r="BU400" s="1911"/>
      <c r="BV400" s="1912"/>
      <c r="BW400" s="1911"/>
      <c r="BX400" s="1913"/>
      <c r="BY400" s="1914"/>
      <c r="BZ400" s="1915"/>
      <c r="CA400" s="1915"/>
      <c r="CB400" s="1915"/>
      <c r="CC400" s="1911"/>
      <c r="CF400" s="1807"/>
      <c r="CG400" s="1821"/>
      <c r="CH400" s="1822"/>
      <c r="CI400" s="1822"/>
      <c r="CJ400" s="1822"/>
      <c r="CK400" s="1822"/>
      <c r="CL400" s="1822"/>
      <c r="CM400" s="1822"/>
      <c r="CN400" s="1822"/>
      <c r="CO400" s="1822"/>
      <c r="CP400" s="1822"/>
      <c r="CQ400" s="1822"/>
      <c r="CR400" s="1822"/>
      <c r="CS400" s="1822"/>
      <c r="CT400" s="1822"/>
      <c r="CU400" s="1822"/>
      <c r="CV400" s="1822"/>
      <c r="CW400" s="1822"/>
    </row>
    <row r="401" spans="1:101" s="1819" customFormat="1">
      <c r="A401" s="1804"/>
      <c r="B401" s="2708"/>
      <c r="C401" s="2728"/>
      <c r="D401" s="1805"/>
      <c r="E401" s="1806"/>
      <c r="F401" s="1806"/>
      <c r="G401" s="1807"/>
      <c r="H401" s="1808"/>
      <c r="I401" s="1808"/>
      <c r="J401" s="1808"/>
      <c r="K401" s="1808"/>
      <c r="L401" s="1809"/>
      <c r="M401" s="1809"/>
      <c r="N401" s="1810"/>
      <c r="O401" s="1810"/>
      <c r="P401" s="1809"/>
      <c r="Q401" s="1809"/>
      <c r="R401" s="1808"/>
      <c r="S401" s="1810"/>
      <c r="T401" s="1808"/>
      <c r="U401" s="1811"/>
      <c r="V401" s="1806"/>
      <c r="W401" s="1806"/>
      <c r="X401" s="1808"/>
      <c r="Y401" s="2741" t="s">
        <v>5417</v>
      </c>
      <c r="Z401" s="1808"/>
      <c r="AA401" s="1808"/>
      <c r="AB401" s="1808"/>
      <c r="AC401" s="1808"/>
      <c r="AD401" s="1808"/>
      <c r="AE401" s="1808"/>
      <c r="AF401" s="1808"/>
      <c r="AG401" s="1808"/>
      <c r="AH401" s="1812"/>
      <c r="AI401" s="1812"/>
      <c r="AJ401" s="1808"/>
      <c r="AK401" s="1806"/>
      <c r="AL401" s="1806"/>
      <c r="AM401" s="1813"/>
      <c r="AN401" s="1811"/>
      <c r="AO401" s="1811"/>
      <c r="AP401" s="1811"/>
      <c r="AQ401" s="1811"/>
      <c r="AR401" s="1811"/>
      <c r="AS401" s="1811"/>
      <c r="AT401" s="1811"/>
      <c r="AU401" s="1811"/>
      <c r="AV401" s="1811"/>
      <c r="AW401" s="1811"/>
      <c r="AX401" s="1811"/>
      <c r="AY401" s="1811"/>
      <c r="AZ401" s="1811"/>
      <c r="BA401" s="1807"/>
      <c r="BB401" s="1811"/>
      <c r="BC401" s="1807"/>
      <c r="BD401" s="1811"/>
      <c r="BE401" s="1811"/>
      <c r="BF401" s="1811"/>
      <c r="BG401" s="1811"/>
      <c r="BH401" s="1811"/>
      <c r="BI401" s="1811"/>
      <c r="BJ401" s="1811"/>
      <c r="BK401" s="1811"/>
      <c r="BL401" s="1811"/>
      <c r="BM401" s="1806"/>
      <c r="BN401" s="1811"/>
      <c r="BO401" s="1811"/>
      <c r="BP401" s="1806"/>
      <c r="BQ401" s="1811"/>
      <c r="BR401" s="1811"/>
      <c r="BS401" s="1911"/>
      <c r="BT401" s="1911"/>
      <c r="BU401" s="1911"/>
      <c r="BV401" s="1912"/>
      <c r="BW401" s="1911"/>
      <c r="BX401" s="1913"/>
      <c r="BY401" s="1914"/>
      <c r="BZ401" s="1915"/>
      <c r="CA401" s="1915"/>
      <c r="CB401" s="1915"/>
      <c r="CC401" s="1911"/>
      <c r="CF401" s="1807"/>
      <c r="CG401" s="1821"/>
      <c r="CH401" s="1822"/>
      <c r="CI401" s="1822"/>
      <c r="CJ401" s="1822"/>
      <c r="CK401" s="1822"/>
      <c r="CL401" s="1822"/>
      <c r="CM401" s="1822"/>
      <c r="CN401" s="1822"/>
      <c r="CO401" s="1822"/>
      <c r="CP401" s="1822"/>
      <c r="CQ401" s="1822"/>
      <c r="CR401" s="1822"/>
      <c r="CS401" s="1822"/>
      <c r="CT401" s="1822"/>
      <c r="CU401" s="1822"/>
      <c r="CV401" s="1822"/>
      <c r="CW401" s="1822"/>
    </row>
    <row r="402" spans="1:101" s="1819" customFormat="1">
      <c r="A402" s="1804"/>
      <c r="B402" s="2708"/>
      <c r="C402" s="2728"/>
      <c r="D402" s="1805"/>
      <c r="E402" s="1806"/>
      <c r="F402" s="1806"/>
      <c r="G402" s="1807"/>
      <c r="H402" s="1808"/>
      <c r="I402" s="1808"/>
      <c r="J402" s="1808"/>
      <c r="K402" s="1808"/>
      <c r="L402" s="1809"/>
      <c r="M402" s="1809"/>
      <c r="N402" s="1810"/>
      <c r="O402" s="1810"/>
      <c r="P402" s="1809"/>
      <c r="Q402" s="1809"/>
      <c r="R402" s="1808"/>
      <c r="S402" s="1810"/>
      <c r="T402" s="1808"/>
      <c r="U402" s="1811"/>
      <c r="V402" s="1806"/>
      <c r="W402" s="1806"/>
      <c r="X402" s="1808"/>
      <c r="Y402" s="2741" t="s">
        <v>5417</v>
      </c>
      <c r="Z402" s="1808"/>
      <c r="AA402" s="1808"/>
      <c r="AB402" s="1808"/>
      <c r="AC402" s="1808"/>
      <c r="AD402" s="1808"/>
      <c r="AE402" s="1808"/>
      <c r="AF402" s="1808"/>
      <c r="AG402" s="1808"/>
      <c r="AH402" s="1812"/>
      <c r="AI402" s="1812"/>
      <c r="AJ402" s="1808"/>
      <c r="AK402" s="1806"/>
      <c r="AL402" s="1806"/>
      <c r="AM402" s="1813"/>
      <c r="AN402" s="1811"/>
      <c r="AO402" s="1811"/>
      <c r="AP402" s="1811"/>
      <c r="AQ402" s="1811"/>
      <c r="AR402" s="1811"/>
      <c r="AS402" s="1811"/>
      <c r="AT402" s="1811"/>
      <c r="AU402" s="1811"/>
      <c r="AV402" s="1811"/>
      <c r="AW402" s="1811"/>
      <c r="AX402" s="1811"/>
      <c r="AY402" s="1811"/>
      <c r="AZ402" s="1811"/>
      <c r="BA402" s="1807"/>
      <c r="BB402" s="1811"/>
      <c r="BC402" s="1807"/>
      <c r="BD402" s="1811"/>
      <c r="BE402" s="1811"/>
      <c r="BF402" s="1811"/>
      <c r="BG402" s="1811"/>
      <c r="BH402" s="1811"/>
      <c r="BI402" s="1811"/>
      <c r="BJ402" s="1811"/>
      <c r="BK402" s="1811"/>
      <c r="BL402" s="1811"/>
      <c r="BM402" s="1806"/>
      <c r="BN402" s="1811"/>
      <c r="BO402" s="1811"/>
      <c r="BP402" s="1806"/>
      <c r="BQ402" s="1811"/>
      <c r="BR402" s="1811"/>
      <c r="BS402" s="1911"/>
      <c r="BT402" s="1911"/>
      <c r="BU402" s="1911"/>
      <c r="BV402" s="1912"/>
      <c r="BW402" s="1911"/>
      <c r="BX402" s="1913"/>
      <c r="BY402" s="1914"/>
      <c r="BZ402" s="1915"/>
      <c r="CA402" s="1915"/>
      <c r="CB402" s="1915"/>
      <c r="CC402" s="1911"/>
      <c r="CF402" s="1807"/>
      <c r="CG402" s="1821"/>
      <c r="CH402" s="1822"/>
      <c r="CI402" s="1822"/>
      <c r="CJ402" s="1822"/>
      <c r="CK402" s="1822"/>
      <c r="CL402" s="1822"/>
      <c r="CM402" s="1822"/>
      <c r="CN402" s="1822"/>
      <c r="CO402" s="1822"/>
      <c r="CP402" s="1822"/>
      <c r="CQ402" s="1822"/>
      <c r="CR402" s="1822"/>
      <c r="CS402" s="1822"/>
      <c r="CT402" s="1822"/>
      <c r="CU402" s="1822"/>
      <c r="CV402" s="1822"/>
      <c r="CW402" s="1822"/>
    </row>
    <row r="403" spans="1:101" s="1819" customFormat="1">
      <c r="A403" s="1804"/>
      <c r="B403" s="2708"/>
      <c r="C403" s="2728"/>
      <c r="D403" s="1805"/>
      <c r="E403" s="1806"/>
      <c r="F403" s="1806"/>
      <c r="G403" s="1807"/>
      <c r="H403" s="1808"/>
      <c r="I403" s="1808"/>
      <c r="J403" s="1808"/>
      <c r="K403" s="1808"/>
      <c r="L403" s="1809"/>
      <c r="M403" s="1809"/>
      <c r="N403" s="1810"/>
      <c r="O403" s="1810"/>
      <c r="P403" s="1809"/>
      <c r="Q403" s="1809"/>
      <c r="R403" s="1808"/>
      <c r="S403" s="1810"/>
      <c r="T403" s="1808"/>
      <c r="U403" s="1811"/>
      <c r="V403" s="1806"/>
      <c r="W403" s="1806"/>
      <c r="X403" s="1808"/>
      <c r="Y403" s="2741" t="s">
        <v>5417</v>
      </c>
      <c r="Z403" s="1808"/>
      <c r="AA403" s="1808"/>
      <c r="AB403" s="1808"/>
      <c r="AC403" s="1808"/>
      <c r="AD403" s="1808"/>
      <c r="AE403" s="1808"/>
      <c r="AF403" s="1808"/>
      <c r="AG403" s="1808"/>
      <c r="AH403" s="1812"/>
      <c r="AI403" s="1812"/>
      <c r="AJ403" s="1808"/>
      <c r="AK403" s="1806"/>
      <c r="AL403" s="1806"/>
      <c r="AM403" s="1813"/>
      <c r="AN403" s="1811"/>
      <c r="AO403" s="1811"/>
      <c r="AP403" s="1811"/>
      <c r="AQ403" s="1811"/>
      <c r="AR403" s="1811"/>
      <c r="AS403" s="1811"/>
      <c r="AT403" s="1811"/>
      <c r="AU403" s="1811"/>
      <c r="AV403" s="1811"/>
      <c r="AW403" s="1811"/>
      <c r="AX403" s="1811"/>
      <c r="AY403" s="1811"/>
      <c r="AZ403" s="1811"/>
      <c r="BA403" s="1807"/>
      <c r="BB403" s="1811"/>
      <c r="BC403" s="1807"/>
      <c r="BD403" s="1811"/>
      <c r="BE403" s="1811"/>
      <c r="BF403" s="1811"/>
      <c r="BG403" s="1811"/>
      <c r="BH403" s="1811"/>
      <c r="BI403" s="1811"/>
      <c r="BJ403" s="1811"/>
      <c r="BK403" s="1811"/>
      <c r="BL403" s="1811"/>
      <c r="BM403" s="1806"/>
      <c r="BN403" s="1811"/>
      <c r="BO403" s="1811"/>
      <c r="BP403" s="1806"/>
      <c r="BQ403" s="1811"/>
      <c r="BR403" s="1811"/>
      <c r="BS403" s="1911"/>
      <c r="BT403" s="1911"/>
      <c r="BU403" s="1911"/>
      <c r="BV403" s="1912"/>
      <c r="BW403" s="1911"/>
      <c r="BX403" s="1913"/>
      <c r="BY403" s="1914"/>
      <c r="BZ403" s="1915"/>
      <c r="CA403" s="1915"/>
      <c r="CB403" s="1915"/>
      <c r="CC403" s="1911"/>
      <c r="CF403" s="1807"/>
      <c r="CG403" s="1821"/>
      <c r="CH403" s="1822"/>
      <c r="CI403" s="1822"/>
      <c r="CJ403" s="1822"/>
      <c r="CK403" s="1822"/>
      <c r="CL403" s="1822"/>
      <c r="CM403" s="1822"/>
      <c r="CN403" s="1822"/>
      <c r="CO403" s="1822"/>
      <c r="CP403" s="1822"/>
      <c r="CQ403" s="1822"/>
      <c r="CR403" s="1822"/>
      <c r="CS403" s="1822"/>
      <c r="CT403" s="1822"/>
      <c r="CU403" s="1822"/>
      <c r="CV403" s="1822"/>
      <c r="CW403" s="1822"/>
    </row>
    <row r="404" spans="1:101" s="1819" customFormat="1">
      <c r="A404" s="1804"/>
      <c r="B404" s="2708"/>
      <c r="C404" s="2728"/>
      <c r="D404" s="1805"/>
      <c r="E404" s="1806"/>
      <c r="F404" s="1806"/>
      <c r="G404" s="1807"/>
      <c r="H404" s="1808"/>
      <c r="I404" s="1808"/>
      <c r="J404" s="1808"/>
      <c r="K404" s="1808"/>
      <c r="L404" s="1809"/>
      <c r="M404" s="1809"/>
      <c r="N404" s="1810"/>
      <c r="O404" s="1810"/>
      <c r="P404" s="1809"/>
      <c r="Q404" s="1809"/>
      <c r="R404" s="1808"/>
      <c r="S404" s="1810"/>
      <c r="T404" s="1808"/>
      <c r="U404" s="1811"/>
      <c r="V404" s="1806"/>
      <c r="W404" s="1806"/>
      <c r="X404" s="1808"/>
      <c r="Y404" s="2741" t="s">
        <v>5417</v>
      </c>
      <c r="Z404" s="1808"/>
      <c r="AA404" s="1808"/>
      <c r="AB404" s="1808"/>
      <c r="AC404" s="1808"/>
      <c r="AD404" s="1808"/>
      <c r="AE404" s="1808"/>
      <c r="AF404" s="1808"/>
      <c r="AG404" s="1808"/>
      <c r="AH404" s="1812"/>
      <c r="AI404" s="1812"/>
      <c r="AJ404" s="1808"/>
      <c r="AK404" s="1806"/>
      <c r="AL404" s="1806"/>
      <c r="AM404" s="1813"/>
      <c r="AN404" s="1811"/>
      <c r="AO404" s="1811"/>
      <c r="AP404" s="1811"/>
      <c r="AQ404" s="1811"/>
      <c r="AR404" s="1811"/>
      <c r="AS404" s="1811"/>
      <c r="AT404" s="1811"/>
      <c r="AU404" s="1811"/>
      <c r="AV404" s="1811"/>
      <c r="AW404" s="1811"/>
      <c r="AX404" s="1811"/>
      <c r="AY404" s="1811"/>
      <c r="AZ404" s="1811"/>
      <c r="BA404" s="1807"/>
      <c r="BB404" s="1811"/>
      <c r="BC404" s="1807"/>
      <c r="BD404" s="1811"/>
      <c r="BE404" s="1811"/>
      <c r="BF404" s="1811"/>
      <c r="BG404" s="1811"/>
      <c r="BH404" s="1811"/>
      <c r="BI404" s="1811"/>
      <c r="BJ404" s="1811"/>
      <c r="BK404" s="1811"/>
      <c r="BL404" s="1811"/>
      <c r="BM404" s="1806"/>
      <c r="BN404" s="1811"/>
      <c r="BO404" s="1811"/>
      <c r="BP404" s="1806"/>
      <c r="BQ404" s="1811"/>
      <c r="BR404" s="1811"/>
      <c r="BS404" s="1911"/>
      <c r="BT404" s="1911"/>
      <c r="BU404" s="1911"/>
      <c r="BV404" s="1912"/>
      <c r="BW404" s="1911"/>
      <c r="BX404" s="1913"/>
      <c r="BY404" s="1914"/>
      <c r="BZ404" s="1915"/>
      <c r="CA404" s="1915"/>
      <c r="CB404" s="1915"/>
      <c r="CC404" s="1911"/>
      <c r="CF404" s="1807"/>
      <c r="CG404" s="1821"/>
      <c r="CH404" s="1822"/>
      <c r="CI404" s="1822"/>
      <c r="CJ404" s="1822"/>
      <c r="CK404" s="1822"/>
      <c r="CL404" s="1822"/>
      <c r="CM404" s="1822"/>
      <c r="CN404" s="1822"/>
      <c r="CO404" s="1822"/>
      <c r="CP404" s="1822"/>
      <c r="CQ404" s="1822"/>
      <c r="CR404" s="1822"/>
      <c r="CS404" s="1822"/>
      <c r="CT404" s="1822"/>
      <c r="CU404" s="1822"/>
      <c r="CV404" s="1822"/>
      <c r="CW404" s="1822"/>
    </row>
    <row r="405" spans="1:101" s="1819" customFormat="1">
      <c r="A405" s="1804"/>
      <c r="B405" s="2708"/>
      <c r="C405" s="2728"/>
      <c r="D405" s="1805"/>
      <c r="E405" s="1806"/>
      <c r="F405" s="1806"/>
      <c r="G405" s="1807"/>
      <c r="H405" s="1808"/>
      <c r="I405" s="1808"/>
      <c r="J405" s="1808"/>
      <c r="K405" s="1808"/>
      <c r="L405" s="1809"/>
      <c r="M405" s="1809"/>
      <c r="N405" s="1810"/>
      <c r="O405" s="1810"/>
      <c r="P405" s="1809"/>
      <c r="Q405" s="1809"/>
      <c r="R405" s="1808"/>
      <c r="S405" s="1810"/>
      <c r="T405" s="1808"/>
      <c r="U405" s="1811"/>
      <c r="V405" s="1806"/>
      <c r="W405" s="1806"/>
      <c r="X405" s="1808"/>
      <c r="Y405" s="2741" t="s">
        <v>5417</v>
      </c>
      <c r="Z405" s="1808"/>
      <c r="AA405" s="1808"/>
      <c r="AB405" s="1808"/>
      <c r="AC405" s="1808"/>
      <c r="AD405" s="1808"/>
      <c r="AE405" s="1808"/>
      <c r="AF405" s="1808"/>
      <c r="AG405" s="1808"/>
      <c r="AH405" s="1812"/>
      <c r="AI405" s="1812"/>
      <c r="AJ405" s="1808"/>
      <c r="AK405" s="1806"/>
      <c r="AL405" s="1806"/>
      <c r="AM405" s="1813"/>
      <c r="AN405" s="1811"/>
      <c r="AO405" s="1811"/>
      <c r="AP405" s="1811"/>
      <c r="AQ405" s="1811"/>
      <c r="AR405" s="1811"/>
      <c r="AS405" s="1811"/>
      <c r="AT405" s="1811"/>
      <c r="AU405" s="1811"/>
      <c r="AV405" s="1811"/>
      <c r="AW405" s="1811"/>
      <c r="AX405" s="1811"/>
      <c r="AY405" s="1811"/>
      <c r="AZ405" s="1811"/>
      <c r="BA405" s="1807"/>
      <c r="BB405" s="1811"/>
      <c r="BC405" s="1807"/>
      <c r="BD405" s="1811"/>
      <c r="BE405" s="1811"/>
      <c r="BF405" s="1811"/>
      <c r="BG405" s="1811"/>
      <c r="BH405" s="1811"/>
      <c r="BI405" s="1811"/>
      <c r="BJ405" s="1811"/>
      <c r="BK405" s="1811"/>
      <c r="BL405" s="1811"/>
      <c r="BM405" s="1806"/>
      <c r="BN405" s="1811"/>
      <c r="BO405" s="1811"/>
      <c r="BP405" s="1806"/>
      <c r="BQ405" s="1811"/>
      <c r="BR405" s="1811"/>
      <c r="BS405" s="1911"/>
      <c r="BT405" s="1911"/>
      <c r="BU405" s="1911"/>
      <c r="BV405" s="1912"/>
      <c r="BW405" s="1911"/>
      <c r="BX405" s="1913"/>
      <c r="BY405" s="1914"/>
      <c r="BZ405" s="1915"/>
      <c r="CA405" s="1915"/>
      <c r="CB405" s="1915"/>
      <c r="CC405" s="1911"/>
      <c r="CF405" s="1807"/>
      <c r="CG405" s="1821"/>
      <c r="CH405" s="1822"/>
      <c r="CI405" s="1822"/>
      <c r="CJ405" s="1822"/>
      <c r="CK405" s="1822"/>
      <c r="CL405" s="1822"/>
      <c r="CM405" s="1822"/>
      <c r="CN405" s="1822"/>
      <c r="CO405" s="1822"/>
      <c r="CP405" s="1822"/>
      <c r="CQ405" s="1822"/>
      <c r="CR405" s="1822"/>
      <c r="CS405" s="1822"/>
      <c r="CT405" s="1822"/>
      <c r="CU405" s="1822"/>
      <c r="CV405" s="1822"/>
      <c r="CW405" s="1822"/>
    </row>
    <row r="406" spans="1:101" s="1819" customFormat="1">
      <c r="A406" s="1804"/>
      <c r="B406" s="2708"/>
      <c r="C406" s="2728"/>
      <c r="D406" s="1805"/>
      <c r="E406" s="1806"/>
      <c r="F406" s="1806"/>
      <c r="G406" s="1807"/>
      <c r="H406" s="1808"/>
      <c r="I406" s="1808"/>
      <c r="J406" s="1808"/>
      <c r="K406" s="1808"/>
      <c r="L406" s="1809"/>
      <c r="M406" s="1809"/>
      <c r="N406" s="1810"/>
      <c r="O406" s="1810"/>
      <c r="P406" s="1809"/>
      <c r="Q406" s="1809"/>
      <c r="R406" s="1808"/>
      <c r="S406" s="1810"/>
      <c r="T406" s="1808"/>
      <c r="U406" s="1811"/>
      <c r="V406" s="1806"/>
      <c r="W406" s="1806"/>
      <c r="X406" s="1808"/>
      <c r="Y406" s="2741" t="s">
        <v>5417</v>
      </c>
      <c r="Z406" s="1808"/>
      <c r="AA406" s="1808"/>
      <c r="AB406" s="1808"/>
      <c r="AC406" s="1808"/>
      <c r="AD406" s="1808"/>
      <c r="AE406" s="1808"/>
      <c r="AF406" s="1808"/>
      <c r="AG406" s="1808"/>
      <c r="AH406" s="1812"/>
      <c r="AI406" s="1812"/>
      <c r="AJ406" s="1808"/>
      <c r="AK406" s="1806"/>
      <c r="AL406" s="1806"/>
      <c r="AM406" s="1813"/>
      <c r="AN406" s="1811"/>
      <c r="AO406" s="1811"/>
      <c r="AP406" s="1811"/>
      <c r="AQ406" s="1811"/>
      <c r="AR406" s="1811"/>
      <c r="AS406" s="1811"/>
      <c r="AT406" s="1811"/>
      <c r="AU406" s="1811"/>
      <c r="AV406" s="1811"/>
      <c r="AW406" s="1811"/>
      <c r="AX406" s="1811"/>
      <c r="AY406" s="1811"/>
      <c r="AZ406" s="1811"/>
      <c r="BA406" s="1807"/>
      <c r="BB406" s="1811"/>
      <c r="BC406" s="1807"/>
      <c r="BD406" s="1811"/>
      <c r="BE406" s="1811"/>
      <c r="BF406" s="1811"/>
      <c r="BG406" s="1811"/>
      <c r="BH406" s="1811"/>
      <c r="BI406" s="1811"/>
      <c r="BJ406" s="1811"/>
      <c r="BK406" s="1811"/>
      <c r="BL406" s="1811"/>
      <c r="BM406" s="1806"/>
      <c r="BN406" s="1811"/>
      <c r="BO406" s="1811"/>
      <c r="BP406" s="1806"/>
      <c r="BQ406" s="1811"/>
      <c r="BR406" s="1811"/>
      <c r="BS406" s="1911"/>
      <c r="BT406" s="1911"/>
      <c r="BU406" s="1911"/>
      <c r="BV406" s="1912"/>
      <c r="BW406" s="1911"/>
      <c r="BX406" s="1913"/>
      <c r="BY406" s="1914"/>
      <c r="BZ406" s="1915"/>
      <c r="CA406" s="1915"/>
      <c r="CB406" s="1915"/>
      <c r="CC406" s="1911"/>
      <c r="CF406" s="1807"/>
      <c r="CG406" s="1821"/>
      <c r="CH406" s="1822"/>
      <c r="CI406" s="1822"/>
      <c r="CJ406" s="1822"/>
      <c r="CK406" s="1822"/>
      <c r="CL406" s="1822"/>
      <c r="CM406" s="1822"/>
      <c r="CN406" s="1822"/>
      <c r="CO406" s="1822"/>
      <c r="CP406" s="1822"/>
      <c r="CQ406" s="1822"/>
      <c r="CR406" s="1822"/>
      <c r="CS406" s="1822"/>
      <c r="CT406" s="1822"/>
      <c r="CU406" s="1822"/>
      <c r="CV406" s="1822"/>
      <c r="CW406" s="1822"/>
    </row>
    <row r="407" spans="1:101" s="1819" customFormat="1">
      <c r="A407" s="1804"/>
      <c r="B407" s="2708"/>
      <c r="C407" s="2728"/>
      <c r="D407" s="1805"/>
      <c r="E407" s="1806"/>
      <c r="F407" s="1806"/>
      <c r="G407" s="1807"/>
      <c r="H407" s="1808"/>
      <c r="I407" s="1808"/>
      <c r="J407" s="1808"/>
      <c r="K407" s="1808"/>
      <c r="L407" s="1809"/>
      <c r="M407" s="1809"/>
      <c r="N407" s="1810"/>
      <c r="O407" s="1810"/>
      <c r="P407" s="1809"/>
      <c r="Q407" s="1809"/>
      <c r="R407" s="1808"/>
      <c r="S407" s="1810"/>
      <c r="T407" s="1808"/>
      <c r="U407" s="1811"/>
      <c r="V407" s="1806"/>
      <c r="W407" s="1806"/>
      <c r="X407" s="1808"/>
      <c r="Y407" s="2741" t="s">
        <v>5417</v>
      </c>
      <c r="Z407" s="1808"/>
      <c r="AA407" s="1808"/>
      <c r="AB407" s="1808"/>
      <c r="AC407" s="1808"/>
      <c r="AD407" s="1808"/>
      <c r="AE407" s="1808"/>
      <c r="AF407" s="1808"/>
      <c r="AG407" s="1808"/>
      <c r="AH407" s="1812"/>
      <c r="AI407" s="1812"/>
      <c r="AJ407" s="1808"/>
      <c r="AK407" s="1806"/>
      <c r="AL407" s="1806"/>
      <c r="AM407" s="1813"/>
      <c r="AN407" s="1811"/>
      <c r="AO407" s="1811"/>
      <c r="AP407" s="1811"/>
      <c r="AQ407" s="1811"/>
      <c r="AR407" s="1811"/>
      <c r="AS407" s="1811"/>
      <c r="AT407" s="1811"/>
      <c r="AU407" s="1811"/>
      <c r="AV407" s="1811"/>
      <c r="AW407" s="1811"/>
      <c r="AX407" s="1811"/>
      <c r="AY407" s="1811"/>
      <c r="AZ407" s="1811"/>
      <c r="BA407" s="1807"/>
      <c r="BB407" s="1811"/>
      <c r="BC407" s="1807"/>
      <c r="BD407" s="1811"/>
      <c r="BE407" s="1811"/>
      <c r="BF407" s="1811"/>
      <c r="BG407" s="1811"/>
      <c r="BH407" s="1811"/>
      <c r="BI407" s="1811"/>
      <c r="BJ407" s="1811"/>
      <c r="BK407" s="1811"/>
      <c r="BL407" s="1811"/>
      <c r="BM407" s="1806"/>
      <c r="BN407" s="1811"/>
      <c r="BO407" s="1811"/>
      <c r="BP407" s="1806"/>
      <c r="BQ407" s="1811"/>
      <c r="BR407" s="1811"/>
      <c r="BS407" s="1911"/>
      <c r="BT407" s="1911"/>
      <c r="BU407" s="1911"/>
      <c r="BV407" s="1912"/>
      <c r="BW407" s="1911"/>
      <c r="BX407" s="1913"/>
      <c r="BY407" s="1914"/>
      <c r="BZ407" s="1915"/>
      <c r="CA407" s="1915"/>
      <c r="CB407" s="1915"/>
      <c r="CC407" s="1911"/>
      <c r="CF407" s="1807"/>
      <c r="CG407" s="1821"/>
      <c r="CH407" s="1822"/>
      <c r="CI407" s="1822"/>
      <c r="CJ407" s="1822"/>
      <c r="CK407" s="1822"/>
      <c r="CL407" s="1822"/>
      <c r="CM407" s="1822"/>
      <c r="CN407" s="1822"/>
      <c r="CO407" s="1822"/>
      <c r="CP407" s="1822"/>
      <c r="CQ407" s="1822"/>
      <c r="CR407" s="1822"/>
      <c r="CS407" s="1822"/>
      <c r="CT407" s="1822"/>
      <c r="CU407" s="1822"/>
      <c r="CV407" s="1822"/>
      <c r="CW407" s="1822"/>
    </row>
    <row r="408" spans="1:101" s="1819" customFormat="1">
      <c r="A408" s="1804"/>
      <c r="B408" s="2708"/>
      <c r="C408" s="2728"/>
      <c r="D408" s="1805"/>
      <c r="E408" s="1806"/>
      <c r="F408" s="1806"/>
      <c r="G408" s="1807"/>
      <c r="H408" s="1808"/>
      <c r="I408" s="1808"/>
      <c r="J408" s="1808"/>
      <c r="K408" s="1808"/>
      <c r="L408" s="1809"/>
      <c r="M408" s="1809"/>
      <c r="N408" s="1810"/>
      <c r="O408" s="1810"/>
      <c r="P408" s="1809"/>
      <c r="Q408" s="1809"/>
      <c r="R408" s="1808"/>
      <c r="S408" s="1810"/>
      <c r="T408" s="1808"/>
      <c r="U408" s="1811"/>
      <c r="V408" s="1806"/>
      <c r="W408" s="1806"/>
      <c r="X408" s="1808"/>
      <c r="Y408" s="2741" t="s">
        <v>5417</v>
      </c>
      <c r="Z408" s="1808"/>
      <c r="AA408" s="1808"/>
      <c r="AB408" s="1808"/>
      <c r="AC408" s="1808"/>
      <c r="AD408" s="1808"/>
      <c r="AE408" s="1808"/>
      <c r="AF408" s="1808"/>
      <c r="AG408" s="1808"/>
      <c r="AH408" s="1812"/>
      <c r="AI408" s="1812"/>
      <c r="AJ408" s="1808"/>
      <c r="AK408" s="1806"/>
      <c r="AL408" s="1806"/>
      <c r="AM408" s="1813"/>
      <c r="AN408" s="1811"/>
      <c r="AO408" s="1811"/>
      <c r="AP408" s="1811"/>
      <c r="AQ408" s="1811"/>
      <c r="AR408" s="1811"/>
      <c r="AS408" s="1811"/>
      <c r="AT408" s="1811"/>
      <c r="AU408" s="1811"/>
      <c r="AV408" s="1811"/>
      <c r="AW408" s="1811"/>
      <c r="AX408" s="1811"/>
      <c r="AY408" s="1811"/>
      <c r="AZ408" s="1811"/>
      <c r="BA408" s="1807"/>
      <c r="BB408" s="1811"/>
      <c r="BC408" s="1807"/>
      <c r="BD408" s="1811"/>
      <c r="BE408" s="1811"/>
      <c r="BF408" s="1811"/>
      <c r="BG408" s="1811"/>
      <c r="BH408" s="1811"/>
      <c r="BI408" s="1811"/>
      <c r="BJ408" s="1811"/>
      <c r="BK408" s="1811"/>
      <c r="BL408" s="1811"/>
      <c r="BM408" s="1806"/>
      <c r="BN408" s="1811"/>
      <c r="BO408" s="1811"/>
      <c r="BP408" s="1806"/>
      <c r="BQ408" s="1811"/>
      <c r="BR408" s="1811"/>
      <c r="BS408" s="1911"/>
      <c r="BT408" s="1911"/>
      <c r="BU408" s="1911"/>
      <c r="BV408" s="1912"/>
      <c r="BW408" s="1911"/>
      <c r="BX408" s="1913"/>
      <c r="BY408" s="1914"/>
      <c r="BZ408" s="1915"/>
      <c r="CA408" s="1915"/>
      <c r="CB408" s="1915"/>
      <c r="CC408" s="1911"/>
      <c r="CF408" s="1807"/>
      <c r="CG408" s="1821"/>
      <c r="CH408" s="1822"/>
      <c r="CI408" s="1822"/>
      <c r="CJ408" s="1822"/>
      <c r="CK408" s="1822"/>
      <c r="CL408" s="1822"/>
      <c r="CM408" s="1822"/>
      <c r="CN408" s="1822"/>
      <c r="CO408" s="1822"/>
      <c r="CP408" s="1822"/>
      <c r="CQ408" s="1822"/>
      <c r="CR408" s="1822"/>
      <c r="CS408" s="1822"/>
      <c r="CT408" s="1822"/>
      <c r="CU408" s="1822"/>
      <c r="CV408" s="1822"/>
      <c r="CW408" s="1822"/>
    </row>
    <row r="409" spans="1:101" s="1819" customFormat="1">
      <c r="A409" s="1804"/>
      <c r="B409" s="2708"/>
      <c r="C409" s="2728"/>
      <c r="D409" s="1805"/>
      <c r="E409" s="1806"/>
      <c r="F409" s="1806"/>
      <c r="G409" s="1807"/>
      <c r="H409" s="1808"/>
      <c r="I409" s="1808"/>
      <c r="J409" s="1808"/>
      <c r="K409" s="1808"/>
      <c r="L409" s="1809"/>
      <c r="M409" s="1809"/>
      <c r="N409" s="1810"/>
      <c r="O409" s="1810"/>
      <c r="P409" s="1809"/>
      <c r="Q409" s="1809"/>
      <c r="R409" s="1808"/>
      <c r="S409" s="1810"/>
      <c r="T409" s="1808"/>
      <c r="U409" s="1811"/>
      <c r="V409" s="1806"/>
      <c r="W409" s="1806"/>
      <c r="X409" s="1808"/>
      <c r="Y409" s="2741" t="s">
        <v>5417</v>
      </c>
      <c r="Z409" s="1808"/>
      <c r="AA409" s="1808"/>
      <c r="AB409" s="1808"/>
      <c r="AC409" s="1808"/>
      <c r="AD409" s="1808"/>
      <c r="AE409" s="1808"/>
      <c r="AF409" s="1808"/>
      <c r="AG409" s="1808"/>
      <c r="AH409" s="1812"/>
      <c r="AI409" s="1812"/>
      <c r="AJ409" s="1808"/>
      <c r="AK409" s="1806"/>
      <c r="AL409" s="1806"/>
      <c r="AM409" s="1813"/>
      <c r="AN409" s="1811"/>
      <c r="AO409" s="1811"/>
      <c r="AP409" s="1811"/>
      <c r="AQ409" s="1811"/>
      <c r="AR409" s="1811"/>
      <c r="AS409" s="1811"/>
      <c r="AT409" s="1811"/>
      <c r="AU409" s="1811"/>
      <c r="AV409" s="1811"/>
      <c r="AW409" s="1811"/>
      <c r="AX409" s="1811"/>
      <c r="AY409" s="1811"/>
      <c r="AZ409" s="1811"/>
      <c r="BA409" s="1807"/>
      <c r="BB409" s="1811"/>
      <c r="BC409" s="1807"/>
      <c r="BD409" s="1811"/>
      <c r="BE409" s="1811"/>
      <c r="BF409" s="1811"/>
      <c r="BG409" s="1811"/>
      <c r="BH409" s="1811"/>
      <c r="BI409" s="1811"/>
      <c r="BJ409" s="1811"/>
      <c r="BK409" s="1811"/>
      <c r="BL409" s="1811"/>
      <c r="BM409" s="1806"/>
      <c r="BN409" s="1811"/>
      <c r="BO409" s="1811"/>
      <c r="BP409" s="1806"/>
      <c r="BQ409" s="1811"/>
      <c r="BR409" s="1811"/>
      <c r="BS409" s="1911"/>
      <c r="BT409" s="1911"/>
      <c r="BU409" s="1911"/>
      <c r="BV409" s="1912"/>
      <c r="BW409" s="1911"/>
      <c r="BX409" s="1913"/>
      <c r="BY409" s="1914"/>
      <c r="BZ409" s="1915"/>
      <c r="CA409" s="1915"/>
      <c r="CB409" s="1915"/>
      <c r="CC409" s="1911"/>
      <c r="CF409" s="1807"/>
      <c r="CG409" s="1821"/>
      <c r="CH409" s="1822"/>
      <c r="CI409" s="1822"/>
      <c r="CJ409" s="1822"/>
      <c r="CK409" s="1822"/>
      <c r="CL409" s="1822"/>
      <c r="CM409" s="1822"/>
      <c r="CN409" s="1822"/>
      <c r="CO409" s="1822"/>
      <c r="CP409" s="1822"/>
      <c r="CQ409" s="1822"/>
      <c r="CR409" s="1822"/>
      <c r="CS409" s="1822"/>
      <c r="CT409" s="1822"/>
      <c r="CU409" s="1822"/>
      <c r="CV409" s="1822"/>
      <c r="CW409" s="1822"/>
    </row>
    <row r="410" spans="1:101" s="1819" customFormat="1">
      <c r="A410" s="1804"/>
      <c r="B410" s="2708"/>
      <c r="C410" s="2728"/>
      <c r="D410" s="1805"/>
      <c r="E410" s="1806"/>
      <c r="F410" s="1806"/>
      <c r="G410" s="1807"/>
      <c r="H410" s="1808"/>
      <c r="I410" s="1808"/>
      <c r="J410" s="1808"/>
      <c r="K410" s="1808"/>
      <c r="L410" s="1809"/>
      <c r="M410" s="1809"/>
      <c r="N410" s="1810"/>
      <c r="O410" s="1810"/>
      <c r="P410" s="1809"/>
      <c r="Q410" s="1809"/>
      <c r="R410" s="1808"/>
      <c r="S410" s="1810"/>
      <c r="T410" s="1808"/>
      <c r="U410" s="1811"/>
      <c r="V410" s="1806"/>
      <c r="W410" s="1806"/>
      <c r="X410" s="1808"/>
      <c r="Y410" s="2741" t="s">
        <v>5417</v>
      </c>
      <c r="Z410" s="1808"/>
      <c r="AA410" s="1808"/>
      <c r="AB410" s="1808"/>
      <c r="AC410" s="1808"/>
      <c r="AD410" s="1808"/>
      <c r="AE410" s="1808"/>
      <c r="AF410" s="1808"/>
      <c r="AG410" s="1808"/>
      <c r="AH410" s="1812"/>
      <c r="AI410" s="1812"/>
      <c r="AJ410" s="1808"/>
      <c r="AK410" s="1806"/>
      <c r="AL410" s="1806"/>
      <c r="AM410" s="1813"/>
      <c r="AN410" s="1811"/>
      <c r="AO410" s="1811"/>
      <c r="AP410" s="1811"/>
      <c r="AQ410" s="1811"/>
      <c r="AR410" s="1811"/>
      <c r="AS410" s="1811"/>
      <c r="AT410" s="1811"/>
      <c r="AU410" s="1811"/>
      <c r="AV410" s="1811"/>
      <c r="AW410" s="1811"/>
      <c r="AX410" s="1811"/>
      <c r="AY410" s="1811"/>
      <c r="AZ410" s="1811"/>
      <c r="BA410" s="1807"/>
      <c r="BB410" s="1811"/>
      <c r="BC410" s="1807"/>
      <c r="BD410" s="1811"/>
      <c r="BE410" s="1811"/>
      <c r="BF410" s="1811"/>
      <c r="BG410" s="1811"/>
      <c r="BH410" s="1811"/>
      <c r="BI410" s="1811"/>
      <c r="BJ410" s="1811"/>
      <c r="BK410" s="1811"/>
      <c r="BL410" s="1811"/>
      <c r="BM410" s="1806"/>
      <c r="BN410" s="1811"/>
      <c r="BO410" s="1811"/>
      <c r="BP410" s="1806"/>
      <c r="BQ410" s="1811"/>
      <c r="BR410" s="1811"/>
      <c r="BS410" s="1911"/>
      <c r="BT410" s="1911"/>
      <c r="BU410" s="1911"/>
      <c r="BV410" s="1912"/>
      <c r="BW410" s="1911"/>
      <c r="BX410" s="1913"/>
      <c r="BY410" s="1914"/>
      <c r="BZ410" s="1915"/>
      <c r="CA410" s="1915"/>
      <c r="CB410" s="1915"/>
      <c r="CC410" s="1911"/>
      <c r="CF410" s="1807"/>
      <c r="CG410" s="1821"/>
      <c r="CH410" s="1822"/>
      <c r="CI410" s="1822"/>
      <c r="CJ410" s="1822"/>
      <c r="CK410" s="1822"/>
      <c r="CL410" s="1822"/>
      <c r="CM410" s="1822"/>
      <c r="CN410" s="1822"/>
      <c r="CO410" s="1822"/>
      <c r="CP410" s="1822"/>
      <c r="CQ410" s="1822"/>
      <c r="CR410" s="1822"/>
      <c r="CS410" s="1822"/>
      <c r="CT410" s="1822"/>
      <c r="CU410" s="1822"/>
      <c r="CV410" s="1822"/>
      <c r="CW410" s="1822"/>
    </row>
    <row r="411" spans="1:101" s="1819" customFormat="1">
      <c r="A411" s="1804"/>
      <c r="B411" s="2708"/>
      <c r="C411" s="2728"/>
      <c r="D411" s="1805"/>
      <c r="E411" s="1806"/>
      <c r="F411" s="1806"/>
      <c r="G411" s="1807"/>
      <c r="H411" s="1808"/>
      <c r="I411" s="1808"/>
      <c r="J411" s="1808"/>
      <c r="K411" s="1808"/>
      <c r="L411" s="1809"/>
      <c r="M411" s="1809"/>
      <c r="N411" s="1810"/>
      <c r="O411" s="1810"/>
      <c r="P411" s="1809"/>
      <c r="Q411" s="1809"/>
      <c r="R411" s="1808"/>
      <c r="S411" s="1810"/>
      <c r="T411" s="1808"/>
      <c r="U411" s="1811"/>
      <c r="V411" s="1806"/>
      <c r="W411" s="1806"/>
      <c r="X411" s="1808"/>
      <c r="Y411" s="2741" t="s">
        <v>5417</v>
      </c>
      <c r="Z411" s="1808"/>
      <c r="AA411" s="1808"/>
      <c r="AB411" s="1808"/>
      <c r="AC411" s="1808"/>
      <c r="AD411" s="1808"/>
      <c r="AE411" s="1808"/>
      <c r="AF411" s="1808"/>
      <c r="AG411" s="1808"/>
      <c r="AH411" s="1812"/>
      <c r="AI411" s="1812"/>
      <c r="AJ411" s="1808"/>
      <c r="AK411" s="1806"/>
      <c r="AL411" s="1806"/>
      <c r="AM411" s="1813"/>
      <c r="AN411" s="1811"/>
      <c r="AO411" s="1811"/>
      <c r="AP411" s="1811"/>
      <c r="AQ411" s="1811"/>
      <c r="AR411" s="1811"/>
      <c r="AS411" s="1811"/>
      <c r="AT411" s="1811"/>
      <c r="AU411" s="1811"/>
      <c r="AV411" s="1811"/>
      <c r="AW411" s="1811"/>
      <c r="AX411" s="1811"/>
      <c r="AY411" s="1811"/>
      <c r="AZ411" s="1811"/>
      <c r="BA411" s="1807"/>
      <c r="BB411" s="1811"/>
      <c r="BC411" s="1807"/>
      <c r="BD411" s="1811"/>
      <c r="BE411" s="1811"/>
      <c r="BF411" s="1811"/>
      <c r="BG411" s="1811"/>
      <c r="BH411" s="1811"/>
      <c r="BI411" s="1811"/>
      <c r="BJ411" s="1811"/>
      <c r="BK411" s="1811"/>
      <c r="BL411" s="1811"/>
      <c r="BM411" s="1806"/>
      <c r="BN411" s="1811"/>
      <c r="BO411" s="1811"/>
      <c r="BP411" s="1806"/>
      <c r="BQ411" s="1811"/>
      <c r="BR411" s="1811"/>
      <c r="BS411" s="1911"/>
      <c r="BT411" s="1911"/>
      <c r="BU411" s="1911"/>
      <c r="BV411" s="1912"/>
      <c r="BW411" s="1911"/>
      <c r="BX411" s="1913"/>
      <c r="BY411" s="1914"/>
      <c r="BZ411" s="1915"/>
      <c r="CA411" s="1915"/>
      <c r="CB411" s="1915"/>
      <c r="CC411" s="1911"/>
      <c r="CF411" s="1807"/>
      <c r="CG411" s="1821"/>
      <c r="CH411" s="1822"/>
      <c r="CI411" s="1822"/>
      <c r="CJ411" s="1822"/>
      <c r="CK411" s="1822"/>
      <c r="CL411" s="1822"/>
      <c r="CM411" s="1822"/>
      <c r="CN411" s="1822"/>
      <c r="CO411" s="1822"/>
      <c r="CP411" s="1822"/>
      <c r="CQ411" s="1822"/>
      <c r="CR411" s="1822"/>
      <c r="CS411" s="1822"/>
      <c r="CT411" s="1822"/>
      <c r="CU411" s="1822"/>
      <c r="CV411" s="1822"/>
      <c r="CW411" s="1822"/>
    </row>
    <row r="412" spans="1:101" s="1819" customFormat="1">
      <c r="A412" s="1804"/>
      <c r="B412" s="2708"/>
      <c r="C412" s="2728"/>
      <c r="D412" s="1805"/>
      <c r="E412" s="1806"/>
      <c r="F412" s="1806"/>
      <c r="G412" s="1807"/>
      <c r="H412" s="1808"/>
      <c r="I412" s="1808"/>
      <c r="J412" s="1808"/>
      <c r="K412" s="1808"/>
      <c r="L412" s="1809"/>
      <c r="M412" s="1809"/>
      <c r="N412" s="1810"/>
      <c r="O412" s="1810"/>
      <c r="P412" s="1809"/>
      <c r="Q412" s="1809"/>
      <c r="R412" s="1808"/>
      <c r="S412" s="1810"/>
      <c r="T412" s="1808"/>
      <c r="U412" s="1811"/>
      <c r="V412" s="1806"/>
      <c r="W412" s="1806"/>
      <c r="X412" s="1808"/>
      <c r="Y412" s="2741" t="s">
        <v>5417</v>
      </c>
      <c r="Z412" s="1808"/>
      <c r="AA412" s="1808"/>
      <c r="AB412" s="1808"/>
      <c r="AC412" s="1808"/>
      <c r="AD412" s="1808"/>
      <c r="AE412" s="1808"/>
      <c r="AF412" s="1808"/>
      <c r="AG412" s="1808"/>
      <c r="AH412" s="1812"/>
      <c r="AI412" s="1812"/>
      <c r="AJ412" s="1808"/>
      <c r="AK412" s="1806"/>
      <c r="AL412" s="1806"/>
      <c r="AM412" s="1813"/>
      <c r="AN412" s="1811"/>
      <c r="AO412" s="1811"/>
      <c r="AP412" s="1811"/>
      <c r="AQ412" s="1811"/>
      <c r="AR412" s="1811"/>
      <c r="AS412" s="1811"/>
      <c r="AT412" s="1811"/>
      <c r="AU412" s="1811"/>
      <c r="AV412" s="1811"/>
      <c r="AW412" s="1811"/>
      <c r="AX412" s="1811"/>
      <c r="AY412" s="1811"/>
      <c r="AZ412" s="1811"/>
      <c r="BA412" s="1807"/>
      <c r="BB412" s="1811"/>
      <c r="BC412" s="1807"/>
      <c r="BD412" s="1811"/>
      <c r="BE412" s="1811"/>
      <c r="BF412" s="1811"/>
      <c r="BG412" s="1811"/>
      <c r="BH412" s="1811"/>
      <c r="BI412" s="1811"/>
      <c r="BJ412" s="1811"/>
      <c r="BK412" s="1811"/>
      <c r="BL412" s="1811"/>
      <c r="BM412" s="1806"/>
      <c r="BN412" s="1811"/>
      <c r="BO412" s="1811"/>
      <c r="BP412" s="1806"/>
      <c r="BQ412" s="1811"/>
      <c r="BR412" s="1811"/>
      <c r="BS412" s="1911"/>
      <c r="BT412" s="1911"/>
      <c r="BU412" s="1911"/>
      <c r="BV412" s="1912"/>
      <c r="BW412" s="1911"/>
      <c r="BX412" s="1913"/>
      <c r="BY412" s="1914"/>
      <c r="BZ412" s="1915"/>
      <c r="CA412" s="1915"/>
      <c r="CB412" s="1915"/>
      <c r="CC412" s="1911"/>
      <c r="CF412" s="1807"/>
      <c r="CG412" s="1821"/>
      <c r="CH412" s="1822"/>
      <c r="CI412" s="1822"/>
      <c r="CJ412" s="1822"/>
      <c r="CK412" s="1822"/>
      <c r="CL412" s="1822"/>
      <c r="CM412" s="1822"/>
      <c r="CN412" s="1822"/>
      <c r="CO412" s="1822"/>
      <c r="CP412" s="1822"/>
      <c r="CQ412" s="1822"/>
      <c r="CR412" s="1822"/>
      <c r="CS412" s="1822"/>
      <c r="CT412" s="1822"/>
      <c r="CU412" s="1822"/>
      <c r="CV412" s="1822"/>
      <c r="CW412" s="1822"/>
    </row>
    <row r="413" spans="1:101" s="1819" customFormat="1">
      <c r="A413" s="1804"/>
      <c r="B413" s="2708"/>
      <c r="C413" s="2728"/>
      <c r="D413" s="1805"/>
      <c r="E413" s="1806"/>
      <c r="F413" s="1806"/>
      <c r="G413" s="1807"/>
      <c r="H413" s="1808"/>
      <c r="I413" s="1808"/>
      <c r="J413" s="1808"/>
      <c r="K413" s="1808"/>
      <c r="L413" s="1809"/>
      <c r="M413" s="1809"/>
      <c r="N413" s="1810"/>
      <c r="O413" s="1810"/>
      <c r="P413" s="1809"/>
      <c r="Q413" s="1809"/>
      <c r="R413" s="1808"/>
      <c r="S413" s="1810"/>
      <c r="T413" s="1808"/>
      <c r="U413" s="1811"/>
      <c r="V413" s="1806"/>
      <c r="W413" s="1806"/>
      <c r="X413" s="1808"/>
      <c r="Y413" s="2741" t="s">
        <v>5417</v>
      </c>
      <c r="Z413" s="1808"/>
      <c r="AA413" s="1808"/>
      <c r="AB413" s="1808"/>
      <c r="AC413" s="1808"/>
      <c r="AD413" s="1808"/>
      <c r="AE413" s="1808"/>
      <c r="AF413" s="1808"/>
      <c r="AG413" s="1808"/>
      <c r="AH413" s="1812"/>
      <c r="AI413" s="1812"/>
      <c r="AJ413" s="1808"/>
      <c r="AK413" s="1806"/>
      <c r="AL413" s="1806"/>
      <c r="AM413" s="1813"/>
      <c r="AN413" s="1811"/>
      <c r="AO413" s="1811"/>
      <c r="AP413" s="1811"/>
      <c r="AQ413" s="1811"/>
      <c r="AR413" s="1811"/>
      <c r="AS413" s="1811"/>
      <c r="AT413" s="1811"/>
      <c r="AU413" s="1811"/>
      <c r="AV413" s="1811"/>
      <c r="AW413" s="1811"/>
      <c r="AX413" s="1811"/>
      <c r="AY413" s="1811"/>
      <c r="AZ413" s="1811"/>
      <c r="BA413" s="1807"/>
      <c r="BB413" s="1811"/>
      <c r="BC413" s="1807"/>
      <c r="BD413" s="1811"/>
      <c r="BE413" s="1811"/>
      <c r="BF413" s="1811"/>
      <c r="BG413" s="1811"/>
      <c r="BH413" s="1811"/>
      <c r="BI413" s="1811"/>
      <c r="BJ413" s="1811"/>
      <c r="BK413" s="1811"/>
      <c r="BL413" s="1811"/>
      <c r="BM413" s="1806"/>
      <c r="BN413" s="1811"/>
      <c r="BO413" s="1811"/>
      <c r="BP413" s="1806"/>
      <c r="BQ413" s="1811"/>
      <c r="BR413" s="1811"/>
      <c r="BS413" s="1911"/>
      <c r="BT413" s="1911"/>
      <c r="BU413" s="1911"/>
      <c r="BV413" s="1912"/>
      <c r="BW413" s="1911"/>
      <c r="BX413" s="1913"/>
      <c r="BY413" s="1914"/>
      <c r="BZ413" s="1915"/>
      <c r="CA413" s="1915"/>
      <c r="CB413" s="1915"/>
      <c r="CC413" s="1911"/>
      <c r="CF413" s="1807"/>
      <c r="CG413" s="1821"/>
      <c r="CH413" s="1822"/>
      <c r="CI413" s="1822"/>
      <c r="CJ413" s="1822"/>
      <c r="CK413" s="1822"/>
      <c r="CL413" s="1822"/>
      <c r="CM413" s="1822"/>
      <c r="CN413" s="1822"/>
      <c r="CO413" s="1822"/>
      <c r="CP413" s="1822"/>
      <c r="CQ413" s="1822"/>
      <c r="CR413" s="1822"/>
      <c r="CS413" s="1822"/>
      <c r="CT413" s="1822"/>
      <c r="CU413" s="1822"/>
      <c r="CV413" s="1822"/>
      <c r="CW413" s="1822"/>
    </row>
    <row r="414" spans="1:101" s="1819" customFormat="1">
      <c r="A414" s="1804"/>
      <c r="B414" s="2708"/>
      <c r="C414" s="2728"/>
      <c r="D414" s="1805"/>
      <c r="E414" s="1806"/>
      <c r="F414" s="1806"/>
      <c r="G414" s="1807"/>
      <c r="H414" s="1808"/>
      <c r="I414" s="1808"/>
      <c r="J414" s="1808"/>
      <c r="K414" s="1808"/>
      <c r="L414" s="1809"/>
      <c r="M414" s="1809"/>
      <c r="N414" s="1810"/>
      <c r="O414" s="1810"/>
      <c r="P414" s="1809"/>
      <c r="Q414" s="1809"/>
      <c r="R414" s="1808"/>
      <c r="S414" s="1810"/>
      <c r="T414" s="1808"/>
      <c r="U414" s="1811"/>
      <c r="V414" s="1806"/>
      <c r="W414" s="1806"/>
      <c r="X414" s="1808"/>
      <c r="Y414" s="2741" t="s">
        <v>5417</v>
      </c>
      <c r="Z414" s="1808"/>
      <c r="AA414" s="1808"/>
      <c r="AB414" s="1808"/>
      <c r="AC414" s="1808"/>
      <c r="AD414" s="1808"/>
      <c r="AE414" s="1808"/>
      <c r="AF414" s="1808"/>
      <c r="AG414" s="1808"/>
      <c r="AH414" s="1812"/>
      <c r="AI414" s="1812"/>
      <c r="AJ414" s="1808"/>
      <c r="AK414" s="1806"/>
      <c r="AL414" s="1806"/>
      <c r="AM414" s="1813"/>
      <c r="AN414" s="1811"/>
      <c r="AO414" s="1811"/>
      <c r="AP414" s="1811"/>
      <c r="AQ414" s="1811"/>
      <c r="AR414" s="1811"/>
      <c r="AS414" s="1811"/>
      <c r="AT414" s="1811"/>
      <c r="AU414" s="1811"/>
      <c r="AV414" s="1811"/>
      <c r="AW414" s="1811"/>
      <c r="AX414" s="1811"/>
      <c r="AY414" s="1811"/>
      <c r="AZ414" s="1811"/>
      <c r="BA414" s="1807"/>
      <c r="BB414" s="1811"/>
      <c r="BC414" s="1807"/>
      <c r="BD414" s="1811"/>
      <c r="BE414" s="1811"/>
      <c r="BF414" s="1811"/>
      <c r="BG414" s="1811"/>
      <c r="BH414" s="1811"/>
      <c r="BI414" s="1811"/>
      <c r="BJ414" s="1811"/>
      <c r="BK414" s="1811"/>
      <c r="BL414" s="1811"/>
      <c r="BM414" s="1806"/>
      <c r="BN414" s="1811"/>
      <c r="BO414" s="1811"/>
      <c r="BP414" s="1806"/>
      <c r="BQ414" s="1811"/>
      <c r="BR414" s="1811"/>
      <c r="BS414" s="1911"/>
      <c r="BT414" s="1911"/>
      <c r="BU414" s="1911"/>
      <c r="BV414" s="1912"/>
      <c r="BW414" s="1911"/>
      <c r="BX414" s="1913"/>
      <c r="BY414" s="1914"/>
      <c r="BZ414" s="1915"/>
      <c r="CA414" s="1915"/>
      <c r="CB414" s="1915"/>
      <c r="CC414" s="1911"/>
      <c r="CF414" s="1807"/>
      <c r="CG414" s="1821"/>
      <c r="CH414" s="1822"/>
      <c r="CI414" s="1822"/>
      <c r="CJ414" s="1822"/>
      <c r="CK414" s="1822"/>
      <c r="CL414" s="1822"/>
      <c r="CM414" s="1822"/>
      <c r="CN414" s="1822"/>
      <c r="CO414" s="1822"/>
      <c r="CP414" s="1822"/>
      <c r="CQ414" s="1822"/>
      <c r="CR414" s="1822"/>
      <c r="CS414" s="1822"/>
      <c r="CT414" s="1822"/>
      <c r="CU414" s="1822"/>
      <c r="CV414" s="1822"/>
      <c r="CW414" s="1822"/>
    </row>
    <row r="415" spans="1:101" s="1819" customFormat="1">
      <c r="A415" s="1804"/>
      <c r="B415" s="2708"/>
      <c r="C415" s="2728"/>
      <c r="D415" s="1805"/>
      <c r="E415" s="1806"/>
      <c r="F415" s="1806"/>
      <c r="G415" s="1807"/>
      <c r="H415" s="1808"/>
      <c r="I415" s="1808"/>
      <c r="J415" s="1808"/>
      <c r="K415" s="1808"/>
      <c r="L415" s="1809"/>
      <c r="M415" s="1809"/>
      <c r="N415" s="1810"/>
      <c r="O415" s="1810"/>
      <c r="P415" s="1809"/>
      <c r="Q415" s="1809"/>
      <c r="R415" s="1808"/>
      <c r="S415" s="1810"/>
      <c r="T415" s="1808"/>
      <c r="U415" s="1811"/>
      <c r="V415" s="1806"/>
      <c r="W415" s="1806"/>
      <c r="X415" s="1808"/>
      <c r="Y415" s="2741" t="s">
        <v>5417</v>
      </c>
      <c r="Z415" s="1808"/>
      <c r="AA415" s="1808"/>
      <c r="AB415" s="1808"/>
      <c r="AC415" s="1808"/>
      <c r="AD415" s="1808"/>
      <c r="AE415" s="1808"/>
      <c r="AF415" s="1808"/>
      <c r="AG415" s="1808"/>
      <c r="AH415" s="1812"/>
      <c r="AI415" s="1812"/>
      <c r="AJ415" s="1808"/>
      <c r="AK415" s="1806"/>
      <c r="AL415" s="1806"/>
      <c r="AM415" s="1813"/>
      <c r="AN415" s="1811"/>
      <c r="AO415" s="1811"/>
      <c r="AP415" s="1811"/>
      <c r="AQ415" s="1811"/>
      <c r="AR415" s="1811"/>
      <c r="AS415" s="1811"/>
      <c r="AT415" s="1811"/>
      <c r="AU415" s="1811"/>
      <c r="AV415" s="1811"/>
      <c r="AW415" s="1811"/>
      <c r="AX415" s="1811"/>
      <c r="AY415" s="1811"/>
      <c r="AZ415" s="1811"/>
      <c r="BA415" s="1807"/>
      <c r="BB415" s="1811"/>
      <c r="BC415" s="1807"/>
      <c r="BD415" s="1811"/>
      <c r="BE415" s="1811"/>
      <c r="BF415" s="1811"/>
      <c r="BG415" s="1811"/>
      <c r="BH415" s="1811"/>
      <c r="BI415" s="1811"/>
      <c r="BJ415" s="1811"/>
      <c r="BK415" s="1811"/>
      <c r="BL415" s="1811"/>
      <c r="BM415" s="1806"/>
      <c r="BN415" s="1811"/>
      <c r="BO415" s="1811"/>
      <c r="BP415" s="1806"/>
      <c r="BQ415" s="1811"/>
      <c r="BR415" s="1811"/>
      <c r="BS415" s="1911"/>
      <c r="BT415" s="1911"/>
      <c r="BU415" s="1911"/>
      <c r="BV415" s="1912"/>
      <c r="BW415" s="1911"/>
      <c r="BX415" s="1913"/>
      <c r="BY415" s="1914"/>
      <c r="BZ415" s="1915"/>
      <c r="CA415" s="1915"/>
      <c r="CB415" s="1915"/>
      <c r="CC415" s="1911"/>
      <c r="CF415" s="1807"/>
      <c r="CG415" s="1821"/>
      <c r="CH415" s="1822"/>
      <c r="CI415" s="1822"/>
      <c r="CJ415" s="1822"/>
      <c r="CK415" s="1822"/>
      <c r="CL415" s="1822"/>
      <c r="CM415" s="1822"/>
      <c r="CN415" s="1822"/>
      <c r="CO415" s="1822"/>
      <c r="CP415" s="1822"/>
      <c r="CQ415" s="1822"/>
      <c r="CR415" s="1822"/>
      <c r="CS415" s="1822"/>
      <c r="CT415" s="1822"/>
      <c r="CU415" s="1822"/>
      <c r="CV415" s="1822"/>
      <c r="CW415" s="1822"/>
    </row>
    <row r="416" spans="1:101" s="1819" customFormat="1">
      <c r="A416" s="1804"/>
      <c r="B416" s="2708"/>
      <c r="C416" s="2728"/>
      <c r="D416" s="1805"/>
      <c r="E416" s="1806"/>
      <c r="F416" s="1806"/>
      <c r="G416" s="1807"/>
      <c r="H416" s="1808"/>
      <c r="I416" s="1808"/>
      <c r="J416" s="1808"/>
      <c r="K416" s="1808"/>
      <c r="L416" s="1809"/>
      <c r="M416" s="1809"/>
      <c r="N416" s="1810"/>
      <c r="O416" s="1810"/>
      <c r="P416" s="1809"/>
      <c r="Q416" s="1809"/>
      <c r="R416" s="1808"/>
      <c r="S416" s="1810"/>
      <c r="T416" s="1808"/>
      <c r="U416" s="1811"/>
      <c r="V416" s="1806"/>
      <c r="W416" s="1806"/>
      <c r="X416" s="1808"/>
      <c r="Y416" s="2741" t="s">
        <v>5417</v>
      </c>
      <c r="Z416" s="1808"/>
      <c r="AA416" s="1808"/>
      <c r="AB416" s="1808"/>
      <c r="AC416" s="1808"/>
      <c r="AD416" s="1808"/>
      <c r="AE416" s="1808"/>
      <c r="AF416" s="1808"/>
      <c r="AG416" s="1808"/>
      <c r="AH416" s="1812"/>
      <c r="AI416" s="1812"/>
      <c r="AJ416" s="1808"/>
      <c r="AK416" s="1806"/>
      <c r="AL416" s="1806"/>
      <c r="AM416" s="1813"/>
      <c r="AN416" s="1811"/>
      <c r="AO416" s="1811"/>
      <c r="AP416" s="1811"/>
      <c r="AQ416" s="1811"/>
      <c r="AR416" s="1811"/>
      <c r="AS416" s="1811"/>
      <c r="AT416" s="1811"/>
      <c r="AU416" s="1811"/>
      <c r="AV416" s="1811"/>
      <c r="AW416" s="1811"/>
      <c r="AX416" s="1811"/>
      <c r="AY416" s="1811"/>
      <c r="AZ416" s="1811"/>
      <c r="BA416" s="1807"/>
      <c r="BB416" s="1811"/>
      <c r="BC416" s="1807"/>
      <c r="BD416" s="1811"/>
      <c r="BE416" s="1811"/>
      <c r="BF416" s="1811"/>
      <c r="BG416" s="1811"/>
      <c r="BH416" s="1811"/>
      <c r="BI416" s="1811"/>
      <c r="BJ416" s="1811"/>
      <c r="BK416" s="1811"/>
      <c r="BL416" s="1811"/>
      <c r="BM416" s="1806"/>
      <c r="BN416" s="1811"/>
      <c r="BO416" s="1811"/>
      <c r="BP416" s="1806"/>
      <c r="BQ416" s="1811"/>
      <c r="BR416" s="1811"/>
      <c r="BS416" s="1911"/>
      <c r="BT416" s="1911"/>
      <c r="BU416" s="1911"/>
      <c r="BV416" s="1912"/>
      <c r="BW416" s="1911"/>
      <c r="BX416" s="1913"/>
      <c r="BY416" s="1914"/>
      <c r="BZ416" s="1915"/>
      <c r="CA416" s="1915"/>
      <c r="CB416" s="1915"/>
      <c r="CC416" s="1911"/>
      <c r="CF416" s="1807"/>
      <c r="CG416" s="1821"/>
      <c r="CH416" s="1822"/>
      <c r="CI416" s="1822"/>
      <c r="CJ416" s="1822"/>
      <c r="CK416" s="1822"/>
      <c r="CL416" s="1822"/>
      <c r="CM416" s="1822"/>
      <c r="CN416" s="1822"/>
      <c r="CO416" s="1822"/>
      <c r="CP416" s="1822"/>
      <c r="CQ416" s="1822"/>
      <c r="CR416" s="1822"/>
      <c r="CS416" s="1822"/>
      <c r="CT416" s="1822"/>
      <c r="CU416" s="1822"/>
      <c r="CV416" s="1822"/>
      <c r="CW416" s="1822"/>
    </row>
    <row r="417" spans="1:101" s="1819" customFormat="1">
      <c r="A417" s="1804"/>
      <c r="B417" s="2708"/>
      <c r="C417" s="2728"/>
      <c r="D417" s="1805"/>
      <c r="E417" s="1806"/>
      <c r="F417" s="1806"/>
      <c r="G417" s="1807"/>
      <c r="H417" s="1808"/>
      <c r="I417" s="1808"/>
      <c r="J417" s="1808"/>
      <c r="K417" s="1808"/>
      <c r="L417" s="1809"/>
      <c r="M417" s="1809"/>
      <c r="N417" s="1810"/>
      <c r="O417" s="1810"/>
      <c r="P417" s="1809"/>
      <c r="Q417" s="1809"/>
      <c r="R417" s="1808"/>
      <c r="S417" s="1810"/>
      <c r="T417" s="1808"/>
      <c r="U417" s="1811"/>
      <c r="V417" s="1806"/>
      <c r="W417" s="1806"/>
      <c r="X417" s="1808"/>
      <c r="Y417" s="2741" t="s">
        <v>5417</v>
      </c>
      <c r="Z417" s="1808"/>
      <c r="AA417" s="1808"/>
      <c r="AB417" s="1808"/>
      <c r="AC417" s="1808"/>
      <c r="AD417" s="1808"/>
      <c r="AE417" s="1808"/>
      <c r="AF417" s="1808"/>
      <c r="AG417" s="1808"/>
      <c r="AH417" s="1812"/>
      <c r="AI417" s="1812"/>
      <c r="AJ417" s="1808"/>
      <c r="AK417" s="1806"/>
      <c r="AL417" s="1806"/>
      <c r="AM417" s="1813"/>
      <c r="AN417" s="1811"/>
      <c r="AO417" s="1811"/>
      <c r="AP417" s="1811"/>
      <c r="AQ417" s="1811"/>
      <c r="AR417" s="1811"/>
      <c r="AS417" s="1811"/>
      <c r="AT417" s="1811"/>
      <c r="AU417" s="1811"/>
      <c r="AV417" s="1811"/>
      <c r="AW417" s="1811"/>
      <c r="AX417" s="1811"/>
      <c r="AY417" s="1811"/>
      <c r="AZ417" s="1811"/>
      <c r="BA417" s="1807"/>
      <c r="BB417" s="1811"/>
      <c r="BC417" s="1807"/>
      <c r="BD417" s="1811"/>
      <c r="BE417" s="1811"/>
      <c r="BF417" s="1811"/>
      <c r="BG417" s="1811"/>
      <c r="BH417" s="1811"/>
      <c r="BI417" s="1811"/>
      <c r="BJ417" s="1811"/>
      <c r="BK417" s="1811"/>
      <c r="BL417" s="1811"/>
      <c r="BM417" s="1806"/>
      <c r="BN417" s="1811"/>
      <c r="BO417" s="1811"/>
      <c r="BP417" s="1806"/>
      <c r="BQ417" s="1811"/>
      <c r="BR417" s="1811"/>
      <c r="BS417" s="1911"/>
      <c r="BT417" s="1911"/>
      <c r="BU417" s="1911"/>
      <c r="BV417" s="1912"/>
      <c r="BW417" s="1911"/>
      <c r="BX417" s="1913"/>
      <c r="BY417" s="1914"/>
      <c r="BZ417" s="1915"/>
      <c r="CA417" s="1915"/>
      <c r="CB417" s="1915"/>
      <c r="CC417" s="1911"/>
      <c r="CF417" s="1807"/>
      <c r="CG417" s="1821"/>
      <c r="CH417" s="1822"/>
      <c r="CI417" s="1822"/>
      <c r="CJ417" s="1822"/>
      <c r="CK417" s="1822"/>
      <c r="CL417" s="1822"/>
      <c r="CM417" s="1822"/>
      <c r="CN417" s="1822"/>
      <c r="CO417" s="1822"/>
      <c r="CP417" s="1822"/>
      <c r="CQ417" s="1822"/>
      <c r="CR417" s="1822"/>
      <c r="CS417" s="1822"/>
      <c r="CT417" s="1822"/>
      <c r="CU417" s="1822"/>
      <c r="CV417" s="1822"/>
      <c r="CW417" s="1822"/>
    </row>
    <row r="418" spans="1:101" s="1819" customFormat="1">
      <c r="A418" s="1804"/>
      <c r="B418" s="2708"/>
      <c r="C418" s="2728"/>
      <c r="D418" s="1805"/>
      <c r="E418" s="1806"/>
      <c r="F418" s="1806"/>
      <c r="G418" s="1807"/>
      <c r="H418" s="1808"/>
      <c r="I418" s="1808"/>
      <c r="J418" s="1808"/>
      <c r="K418" s="1808"/>
      <c r="L418" s="1809"/>
      <c r="M418" s="1809"/>
      <c r="N418" s="1810"/>
      <c r="O418" s="1810"/>
      <c r="P418" s="1809"/>
      <c r="Q418" s="1809"/>
      <c r="R418" s="1808"/>
      <c r="S418" s="1810"/>
      <c r="T418" s="1808"/>
      <c r="U418" s="1811"/>
      <c r="V418" s="1806"/>
      <c r="W418" s="1806"/>
      <c r="X418" s="1808"/>
      <c r="Y418" s="2741" t="s">
        <v>5417</v>
      </c>
      <c r="Z418" s="1808"/>
      <c r="AA418" s="1808"/>
      <c r="AB418" s="1808"/>
      <c r="AC418" s="1808"/>
      <c r="AD418" s="1808"/>
      <c r="AE418" s="1808"/>
      <c r="AF418" s="1808"/>
      <c r="AG418" s="1808"/>
      <c r="AH418" s="1812"/>
      <c r="AI418" s="1812"/>
      <c r="AJ418" s="1808"/>
      <c r="AK418" s="1806"/>
      <c r="AL418" s="1806"/>
      <c r="AM418" s="1813"/>
      <c r="AN418" s="1811"/>
      <c r="AO418" s="1811"/>
      <c r="AP418" s="1811"/>
      <c r="AQ418" s="1811"/>
      <c r="AR418" s="1811"/>
      <c r="AS418" s="1811"/>
      <c r="AT418" s="1811"/>
      <c r="AU418" s="1811"/>
      <c r="AV418" s="1811"/>
      <c r="AW418" s="1811"/>
      <c r="AX418" s="1811"/>
      <c r="AY418" s="1811"/>
      <c r="AZ418" s="1811"/>
      <c r="BA418" s="1807"/>
      <c r="BB418" s="1811"/>
      <c r="BC418" s="1807"/>
      <c r="BD418" s="1811"/>
      <c r="BE418" s="1811"/>
      <c r="BF418" s="1811"/>
      <c r="BG418" s="1811"/>
      <c r="BH418" s="1811"/>
      <c r="BI418" s="1811"/>
      <c r="BJ418" s="1811"/>
      <c r="BK418" s="1811"/>
      <c r="BL418" s="1811"/>
      <c r="BM418" s="1806"/>
      <c r="BN418" s="1811"/>
      <c r="BO418" s="1811"/>
      <c r="BP418" s="1806"/>
      <c r="BQ418" s="1811"/>
      <c r="BR418" s="1811"/>
      <c r="BS418" s="1911"/>
      <c r="BT418" s="1911"/>
      <c r="BU418" s="1911"/>
      <c r="BV418" s="1912"/>
      <c r="BW418" s="1911"/>
      <c r="BX418" s="1913"/>
      <c r="BY418" s="1914"/>
      <c r="BZ418" s="1915"/>
      <c r="CA418" s="1915"/>
      <c r="CB418" s="1915"/>
      <c r="CC418" s="1911"/>
      <c r="CF418" s="1807"/>
      <c r="CG418" s="1821"/>
      <c r="CH418" s="1822"/>
      <c r="CI418" s="1822"/>
      <c r="CJ418" s="1822"/>
      <c r="CK418" s="1822"/>
      <c r="CL418" s="1822"/>
      <c r="CM418" s="1822"/>
      <c r="CN418" s="1822"/>
      <c r="CO418" s="1822"/>
      <c r="CP418" s="1822"/>
      <c r="CQ418" s="1822"/>
      <c r="CR418" s="1822"/>
      <c r="CS418" s="1822"/>
      <c r="CT418" s="1822"/>
      <c r="CU418" s="1822"/>
      <c r="CV418" s="1822"/>
      <c r="CW418" s="1822"/>
    </row>
    <row r="419" spans="1:101" s="1819" customFormat="1">
      <c r="A419" s="1804"/>
      <c r="B419" s="2708"/>
      <c r="C419" s="2728"/>
      <c r="D419" s="1805"/>
      <c r="E419" s="1806"/>
      <c r="F419" s="1806"/>
      <c r="G419" s="1807"/>
      <c r="H419" s="1808"/>
      <c r="I419" s="1808"/>
      <c r="J419" s="1808"/>
      <c r="K419" s="1808"/>
      <c r="L419" s="1809"/>
      <c r="M419" s="1809"/>
      <c r="N419" s="1810"/>
      <c r="O419" s="1810"/>
      <c r="P419" s="1809"/>
      <c r="Q419" s="1809"/>
      <c r="R419" s="1808"/>
      <c r="S419" s="1810"/>
      <c r="T419" s="1808"/>
      <c r="U419" s="1811"/>
      <c r="V419" s="1806"/>
      <c r="W419" s="1806"/>
      <c r="X419" s="1808"/>
      <c r="Y419" s="2741" t="s">
        <v>5417</v>
      </c>
      <c r="Z419" s="1808"/>
      <c r="AA419" s="1808"/>
      <c r="AB419" s="1808"/>
      <c r="AC419" s="1808"/>
      <c r="AD419" s="1808"/>
      <c r="AE419" s="1808"/>
      <c r="AF419" s="1808"/>
      <c r="AG419" s="1808"/>
      <c r="AH419" s="1812"/>
      <c r="AI419" s="1812"/>
      <c r="AJ419" s="1808"/>
      <c r="AK419" s="1806"/>
      <c r="AL419" s="1806"/>
      <c r="AM419" s="1813"/>
      <c r="AN419" s="1811"/>
      <c r="AO419" s="1811"/>
      <c r="AP419" s="1811"/>
      <c r="AQ419" s="1811"/>
      <c r="AR419" s="1811"/>
      <c r="AS419" s="1811"/>
      <c r="AT419" s="1811"/>
      <c r="AU419" s="1811"/>
      <c r="AV419" s="1811"/>
      <c r="AW419" s="1811"/>
      <c r="AX419" s="1811"/>
      <c r="AY419" s="1811"/>
      <c r="AZ419" s="1811"/>
      <c r="BA419" s="1807"/>
      <c r="BB419" s="1811"/>
      <c r="BC419" s="1807"/>
      <c r="BD419" s="1811"/>
      <c r="BE419" s="1811"/>
      <c r="BF419" s="1811"/>
      <c r="BG419" s="1811"/>
      <c r="BH419" s="1811"/>
      <c r="BI419" s="1811"/>
      <c r="BJ419" s="1811"/>
      <c r="BK419" s="1811"/>
      <c r="BL419" s="1811"/>
      <c r="BM419" s="1806"/>
      <c r="BN419" s="1811"/>
      <c r="BO419" s="1811"/>
      <c r="BP419" s="1806"/>
      <c r="BQ419" s="1811"/>
      <c r="BR419" s="1811"/>
      <c r="BS419" s="1911"/>
      <c r="BT419" s="1911"/>
      <c r="BU419" s="1911"/>
      <c r="BV419" s="1912"/>
      <c r="BW419" s="1911"/>
      <c r="BX419" s="1913"/>
      <c r="BY419" s="1914"/>
      <c r="BZ419" s="1915"/>
      <c r="CA419" s="1915"/>
      <c r="CB419" s="1915"/>
      <c r="CC419" s="1911"/>
      <c r="CF419" s="1807"/>
      <c r="CG419" s="1821"/>
      <c r="CH419" s="1822"/>
      <c r="CI419" s="1822"/>
      <c r="CJ419" s="1822"/>
      <c r="CK419" s="1822"/>
      <c r="CL419" s="1822"/>
      <c r="CM419" s="1822"/>
      <c r="CN419" s="1822"/>
      <c r="CO419" s="1822"/>
      <c r="CP419" s="1822"/>
      <c r="CQ419" s="1822"/>
      <c r="CR419" s="1822"/>
      <c r="CS419" s="1822"/>
      <c r="CT419" s="1822"/>
      <c r="CU419" s="1822"/>
      <c r="CV419" s="1822"/>
      <c r="CW419" s="1822"/>
    </row>
    <row r="420" spans="1:101" s="1819" customFormat="1">
      <c r="A420" s="1804"/>
      <c r="B420" s="2708"/>
      <c r="C420" s="2728"/>
      <c r="D420" s="1805"/>
      <c r="E420" s="1806"/>
      <c r="F420" s="1806"/>
      <c r="G420" s="1807"/>
      <c r="H420" s="1808"/>
      <c r="I420" s="1808"/>
      <c r="J420" s="1808"/>
      <c r="K420" s="1808"/>
      <c r="L420" s="1809"/>
      <c r="M420" s="1809"/>
      <c r="N420" s="1810"/>
      <c r="O420" s="1810"/>
      <c r="P420" s="1809"/>
      <c r="Q420" s="1809"/>
      <c r="R420" s="1808"/>
      <c r="S420" s="1810"/>
      <c r="T420" s="1808"/>
      <c r="U420" s="1811"/>
      <c r="V420" s="1806"/>
      <c r="W420" s="1806"/>
      <c r="X420" s="1808"/>
      <c r="Y420" s="2741" t="s">
        <v>5417</v>
      </c>
      <c r="Z420" s="1808"/>
      <c r="AA420" s="1808"/>
      <c r="AB420" s="1808"/>
      <c r="AC420" s="1808"/>
      <c r="AD420" s="1808"/>
      <c r="AE420" s="1808"/>
      <c r="AF420" s="1808"/>
      <c r="AG420" s="1808"/>
      <c r="AH420" s="1812"/>
      <c r="AI420" s="1812"/>
      <c r="AJ420" s="1808"/>
      <c r="AK420" s="1806"/>
      <c r="AL420" s="1806"/>
      <c r="AM420" s="1813"/>
      <c r="AN420" s="1811"/>
      <c r="AO420" s="1811"/>
      <c r="AP420" s="1811"/>
      <c r="AQ420" s="1811"/>
      <c r="AR420" s="1811"/>
      <c r="AS420" s="1811"/>
      <c r="AT420" s="1811"/>
      <c r="AU420" s="1811"/>
      <c r="AV420" s="1811"/>
      <c r="AW420" s="1811"/>
      <c r="AX420" s="1811"/>
      <c r="AY420" s="1811"/>
      <c r="AZ420" s="1811"/>
      <c r="BA420" s="1807"/>
      <c r="BB420" s="1811"/>
      <c r="BC420" s="1807"/>
      <c r="BD420" s="1811"/>
      <c r="BE420" s="1811"/>
      <c r="BF420" s="1811"/>
      <c r="BG420" s="1811"/>
      <c r="BH420" s="1811"/>
      <c r="BI420" s="1811"/>
      <c r="BJ420" s="1811"/>
      <c r="BK420" s="1811"/>
      <c r="BL420" s="1811"/>
      <c r="BM420" s="1806"/>
      <c r="BN420" s="1811"/>
      <c r="BO420" s="1811"/>
      <c r="BP420" s="1806"/>
      <c r="BQ420" s="1811"/>
      <c r="BR420" s="1811"/>
      <c r="BS420" s="1911"/>
      <c r="BT420" s="1911"/>
      <c r="BU420" s="1911"/>
      <c r="BV420" s="1912"/>
      <c r="BW420" s="1911"/>
      <c r="BX420" s="1913"/>
      <c r="BY420" s="1914"/>
      <c r="BZ420" s="1915"/>
      <c r="CA420" s="1915"/>
      <c r="CB420" s="1915"/>
      <c r="CC420" s="1911"/>
      <c r="CF420" s="1807"/>
      <c r="CG420" s="1821"/>
      <c r="CH420" s="1822"/>
      <c r="CI420" s="1822"/>
      <c r="CJ420" s="1822"/>
      <c r="CK420" s="1822"/>
      <c r="CL420" s="1822"/>
      <c r="CM420" s="1822"/>
      <c r="CN420" s="1822"/>
      <c r="CO420" s="1822"/>
      <c r="CP420" s="1822"/>
      <c r="CQ420" s="1822"/>
      <c r="CR420" s="1822"/>
      <c r="CS420" s="1822"/>
      <c r="CT420" s="1822"/>
      <c r="CU420" s="1822"/>
      <c r="CV420" s="1822"/>
      <c r="CW420" s="1822"/>
    </row>
    <row r="421" spans="1:101" s="1819" customFormat="1">
      <c r="A421" s="1804"/>
      <c r="B421" s="2708"/>
      <c r="C421" s="2728"/>
      <c r="D421" s="1805"/>
      <c r="E421" s="1806"/>
      <c r="F421" s="1806"/>
      <c r="G421" s="1807"/>
      <c r="H421" s="1808"/>
      <c r="I421" s="1808"/>
      <c r="J421" s="1808"/>
      <c r="K421" s="1808"/>
      <c r="L421" s="1809"/>
      <c r="M421" s="1809"/>
      <c r="N421" s="1810"/>
      <c r="O421" s="1810"/>
      <c r="P421" s="1809"/>
      <c r="Q421" s="1809"/>
      <c r="R421" s="1808"/>
      <c r="S421" s="1810"/>
      <c r="T421" s="1808"/>
      <c r="U421" s="1811"/>
      <c r="V421" s="1806"/>
      <c r="W421" s="1806"/>
      <c r="X421" s="1808"/>
      <c r="Y421" s="2741" t="s">
        <v>5417</v>
      </c>
      <c r="Z421" s="1808"/>
      <c r="AA421" s="1808"/>
      <c r="AB421" s="1808"/>
      <c r="AC421" s="1808"/>
      <c r="AD421" s="1808"/>
      <c r="AE421" s="1808"/>
      <c r="AF421" s="1808"/>
      <c r="AG421" s="1808"/>
      <c r="AH421" s="1812"/>
      <c r="AI421" s="1812"/>
      <c r="AJ421" s="1808"/>
      <c r="AK421" s="1806"/>
      <c r="AL421" s="1806"/>
      <c r="AM421" s="1813"/>
      <c r="AN421" s="1811"/>
      <c r="AO421" s="1811"/>
      <c r="AP421" s="1811"/>
      <c r="AQ421" s="1811"/>
      <c r="AR421" s="1811"/>
      <c r="AS421" s="1811"/>
      <c r="AT421" s="1811"/>
      <c r="AU421" s="1811"/>
      <c r="AV421" s="1811"/>
      <c r="AW421" s="1811"/>
      <c r="AX421" s="1811"/>
      <c r="AY421" s="1811"/>
      <c r="AZ421" s="1811"/>
      <c r="BA421" s="1807"/>
      <c r="BB421" s="1811"/>
      <c r="BC421" s="1807"/>
      <c r="BD421" s="1811"/>
      <c r="BE421" s="1811"/>
      <c r="BF421" s="1811"/>
      <c r="BG421" s="1811"/>
      <c r="BH421" s="1811"/>
      <c r="BI421" s="1811"/>
      <c r="BJ421" s="1811"/>
      <c r="BK421" s="1811"/>
      <c r="BL421" s="1811"/>
      <c r="BM421" s="1806"/>
      <c r="BN421" s="1811"/>
      <c r="BO421" s="1811"/>
      <c r="BP421" s="1806"/>
      <c r="BQ421" s="1811"/>
      <c r="BR421" s="1811"/>
      <c r="BS421" s="1911"/>
      <c r="BT421" s="1911"/>
      <c r="BU421" s="1911"/>
      <c r="BV421" s="1912"/>
      <c r="BW421" s="1911"/>
      <c r="BX421" s="1913"/>
      <c r="BY421" s="1914"/>
      <c r="BZ421" s="1915"/>
      <c r="CA421" s="1915"/>
      <c r="CB421" s="1915"/>
      <c r="CC421" s="1911"/>
      <c r="CF421" s="1807"/>
      <c r="CG421" s="1821"/>
      <c r="CH421" s="1822"/>
      <c r="CI421" s="1822"/>
      <c r="CJ421" s="1822"/>
      <c r="CK421" s="1822"/>
      <c r="CL421" s="1822"/>
      <c r="CM421" s="1822"/>
      <c r="CN421" s="1822"/>
      <c r="CO421" s="1822"/>
      <c r="CP421" s="1822"/>
      <c r="CQ421" s="1822"/>
      <c r="CR421" s="1822"/>
      <c r="CS421" s="1822"/>
      <c r="CT421" s="1822"/>
      <c r="CU421" s="1822"/>
      <c r="CV421" s="1822"/>
      <c r="CW421" s="1822"/>
    </row>
    <row r="422" spans="1:101" s="1819" customFormat="1">
      <c r="A422" s="1804"/>
      <c r="B422" s="2708"/>
      <c r="C422" s="2728"/>
      <c r="D422" s="1805"/>
      <c r="E422" s="1806"/>
      <c r="F422" s="1806"/>
      <c r="G422" s="1807"/>
      <c r="H422" s="1808"/>
      <c r="I422" s="1808"/>
      <c r="J422" s="1808"/>
      <c r="K422" s="1808"/>
      <c r="L422" s="1809"/>
      <c r="M422" s="1809"/>
      <c r="N422" s="1810"/>
      <c r="O422" s="1810"/>
      <c r="P422" s="1809"/>
      <c r="Q422" s="1809"/>
      <c r="R422" s="1808"/>
      <c r="S422" s="1810"/>
      <c r="T422" s="1808"/>
      <c r="U422" s="1811"/>
      <c r="V422" s="1806"/>
      <c r="W422" s="1806"/>
      <c r="X422" s="1808"/>
      <c r="Y422" s="2741" t="s">
        <v>5417</v>
      </c>
      <c r="Z422" s="1808"/>
      <c r="AA422" s="1808"/>
      <c r="AB422" s="1808"/>
      <c r="AC422" s="1808"/>
      <c r="AD422" s="1808"/>
      <c r="AE422" s="1808"/>
      <c r="AF422" s="1808"/>
      <c r="AG422" s="1808"/>
      <c r="AH422" s="1812"/>
      <c r="AI422" s="1812"/>
      <c r="AJ422" s="1808"/>
      <c r="AK422" s="1806"/>
      <c r="AL422" s="1806"/>
      <c r="AM422" s="1813"/>
      <c r="AN422" s="1811"/>
      <c r="AO422" s="1811"/>
      <c r="AP422" s="1811"/>
      <c r="AQ422" s="1811"/>
      <c r="AR422" s="1811"/>
      <c r="AS422" s="1811"/>
      <c r="AT422" s="1811"/>
      <c r="AU422" s="1811"/>
      <c r="AV422" s="1811"/>
      <c r="AW422" s="1811"/>
      <c r="AX422" s="1811"/>
      <c r="AY422" s="1811"/>
      <c r="AZ422" s="1811"/>
      <c r="BA422" s="1807"/>
      <c r="BB422" s="1811"/>
      <c r="BC422" s="1807"/>
      <c r="BD422" s="1811"/>
      <c r="BE422" s="1811"/>
      <c r="BF422" s="1811"/>
      <c r="BG422" s="1811"/>
      <c r="BH422" s="1811"/>
      <c r="BI422" s="1811"/>
      <c r="BJ422" s="1811"/>
      <c r="BK422" s="1811"/>
      <c r="BL422" s="1811"/>
      <c r="BM422" s="1806"/>
      <c r="BN422" s="1811"/>
      <c r="BO422" s="1811"/>
      <c r="BP422" s="1806"/>
      <c r="BQ422" s="1811"/>
      <c r="BR422" s="1811"/>
      <c r="BS422" s="1911"/>
      <c r="BT422" s="1911"/>
      <c r="BU422" s="1911"/>
      <c r="BV422" s="1912"/>
      <c r="BW422" s="1911"/>
      <c r="BX422" s="1913"/>
      <c r="BY422" s="1914"/>
      <c r="BZ422" s="1915"/>
      <c r="CA422" s="1915"/>
      <c r="CB422" s="1915"/>
      <c r="CC422" s="1911"/>
      <c r="CF422" s="1807"/>
      <c r="CG422" s="1821"/>
      <c r="CH422" s="1822"/>
      <c r="CI422" s="1822"/>
      <c r="CJ422" s="1822"/>
      <c r="CK422" s="1822"/>
      <c r="CL422" s="1822"/>
      <c r="CM422" s="1822"/>
      <c r="CN422" s="1822"/>
      <c r="CO422" s="1822"/>
      <c r="CP422" s="1822"/>
      <c r="CQ422" s="1822"/>
      <c r="CR422" s="1822"/>
      <c r="CS422" s="1822"/>
      <c r="CT422" s="1822"/>
      <c r="CU422" s="1822"/>
      <c r="CV422" s="1822"/>
      <c r="CW422" s="1822"/>
    </row>
    <row r="423" spans="1:101" s="1819" customFormat="1">
      <c r="A423" s="1804"/>
      <c r="B423" s="2708"/>
      <c r="C423" s="2728"/>
      <c r="D423" s="1805"/>
      <c r="E423" s="1806"/>
      <c r="F423" s="1806"/>
      <c r="G423" s="1807"/>
      <c r="H423" s="1808"/>
      <c r="I423" s="1808"/>
      <c r="J423" s="1808"/>
      <c r="K423" s="1808"/>
      <c r="L423" s="1809"/>
      <c r="M423" s="1809"/>
      <c r="N423" s="1810"/>
      <c r="O423" s="1810"/>
      <c r="P423" s="1809"/>
      <c r="Q423" s="1809"/>
      <c r="R423" s="1808"/>
      <c r="S423" s="1810"/>
      <c r="T423" s="1808"/>
      <c r="U423" s="1811"/>
      <c r="V423" s="1806"/>
      <c r="W423" s="1806"/>
      <c r="X423" s="1808"/>
      <c r="Y423" s="2741" t="s">
        <v>5417</v>
      </c>
      <c r="Z423" s="1808"/>
      <c r="AA423" s="1808"/>
      <c r="AB423" s="1808"/>
      <c r="AC423" s="1808"/>
      <c r="AD423" s="1808"/>
      <c r="AE423" s="1808"/>
      <c r="AF423" s="1808"/>
      <c r="AG423" s="1808"/>
      <c r="AH423" s="1812"/>
      <c r="AI423" s="1812"/>
      <c r="AJ423" s="1808"/>
      <c r="AK423" s="1806"/>
      <c r="AL423" s="1806"/>
      <c r="AM423" s="1813"/>
      <c r="AN423" s="1811"/>
      <c r="AO423" s="1811"/>
      <c r="AP423" s="1811"/>
      <c r="AQ423" s="1811"/>
      <c r="AR423" s="1811"/>
      <c r="AS423" s="1811"/>
      <c r="AT423" s="1811"/>
      <c r="AU423" s="1811"/>
      <c r="AV423" s="1811"/>
      <c r="AW423" s="1811"/>
      <c r="AX423" s="1811"/>
      <c r="AY423" s="1811"/>
      <c r="AZ423" s="1811"/>
      <c r="BA423" s="1807"/>
      <c r="BB423" s="1811"/>
      <c r="BC423" s="1807"/>
      <c r="BD423" s="1811"/>
      <c r="BE423" s="1811"/>
      <c r="BF423" s="1811"/>
      <c r="BG423" s="1811"/>
      <c r="BH423" s="1811"/>
      <c r="BI423" s="1811"/>
      <c r="BJ423" s="1811"/>
      <c r="BK423" s="1811"/>
      <c r="BL423" s="1811"/>
      <c r="BM423" s="1806"/>
      <c r="BN423" s="1811"/>
      <c r="BO423" s="1811"/>
      <c r="BP423" s="1806"/>
      <c r="BQ423" s="1811"/>
      <c r="BR423" s="1811"/>
      <c r="BS423" s="1911"/>
      <c r="BT423" s="1911"/>
      <c r="BU423" s="1911"/>
      <c r="BV423" s="1912"/>
      <c r="BW423" s="1911"/>
      <c r="BX423" s="1913"/>
      <c r="BY423" s="1914"/>
      <c r="BZ423" s="1915"/>
      <c r="CA423" s="1915"/>
      <c r="CB423" s="1915"/>
      <c r="CC423" s="1911"/>
      <c r="CF423" s="1807"/>
      <c r="CG423" s="1821"/>
      <c r="CH423" s="1822"/>
      <c r="CI423" s="1822"/>
      <c r="CJ423" s="1822"/>
      <c r="CK423" s="1822"/>
      <c r="CL423" s="1822"/>
      <c r="CM423" s="1822"/>
      <c r="CN423" s="1822"/>
      <c r="CO423" s="1822"/>
      <c r="CP423" s="1822"/>
      <c r="CQ423" s="1822"/>
      <c r="CR423" s="1822"/>
      <c r="CS423" s="1822"/>
      <c r="CT423" s="1822"/>
      <c r="CU423" s="1822"/>
      <c r="CV423" s="1822"/>
      <c r="CW423" s="1822"/>
    </row>
    <row r="424" spans="1:101" s="1819" customFormat="1">
      <c r="A424" s="1804"/>
      <c r="B424" s="2708"/>
      <c r="C424" s="2728"/>
      <c r="D424" s="1805"/>
      <c r="E424" s="1806"/>
      <c r="F424" s="1806"/>
      <c r="G424" s="1807"/>
      <c r="H424" s="1808"/>
      <c r="I424" s="1808"/>
      <c r="J424" s="1808"/>
      <c r="K424" s="1808"/>
      <c r="L424" s="1809"/>
      <c r="M424" s="1809"/>
      <c r="N424" s="1810"/>
      <c r="O424" s="1810"/>
      <c r="P424" s="1809"/>
      <c r="Q424" s="1809"/>
      <c r="R424" s="1808"/>
      <c r="S424" s="1810"/>
      <c r="T424" s="1808"/>
      <c r="U424" s="1811"/>
      <c r="V424" s="1806"/>
      <c r="W424" s="1806"/>
      <c r="X424" s="1808"/>
      <c r="Y424" s="2741" t="s">
        <v>5417</v>
      </c>
      <c r="Z424" s="1808"/>
      <c r="AA424" s="1808"/>
      <c r="AB424" s="1808"/>
      <c r="AC424" s="1808"/>
      <c r="AD424" s="1808"/>
      <c r="AE424" s="1808"/>
      <c r="AF424" s="1808"/>
      <c r="AG424" s="1808"/>
      <c r="AH424" s="1812"/>
      <c r="AI424" s="1812"/>
      <c r="AJ424" s="1808"/>
      <c r="AK424" s="1806"/>
      <c r="AL424" s="1806"/>
      <c r="AM424" s="1813"/>
      <c r="AN424" s="1811"/>
      <c r="AO424" s="1811"/>
      <c r="AP424" s="1811"/>
      <c r="AQ424" s="1811"/>
      <c r="AR424" s="1811"/>
      <c r="AS424" s="1811"/>
      <c r="AT424" s="1811"/>
      <c r="AU424" s="1811"/>
      <c r="AV424" s="1811"/>
      <c r="AW424" s="1811"/>
      <c r="AX424" s="1811"/>
      <c r="AY424" s="1811"/>
      <c r="AZ424" s="1811"/>
      <c r="BA424" s="1807"/>
      <c r="BB424" s="1811"/>
      <c r="BC424" s="1807"/>
      <c r="BD424" s="1811"/>
      <c r="BE424" s="1811"/>
      <c r="BF424" s="1811"/>
      <c r="BG424" s="1811"/>
      <c r="BH424" s="1811"/>
      <c r="BI424" s="1811"/>
      <c r="BJ424" s="1811"/>
      <c r="BK424" s="1811"/>
      <c r="BL424" s="1811"/>
      <c r="BM424" s="1806"/>
      <c r="BN424" s="1811"/>
      <c r="BO424" s="1811"/>
      <c r="BP424" s="1806"/>
      <c r="BQ424" s="1811"/>
      <c r="BR424" s="1811"/>
      <c r="BS424" s="1911"/>
      <c r="BT424" s="1911"/>
      <c r="BU424" s="1911"/>
      <c r="BV424" s="1912"/>
      <c r="BW424" s="1911"/>
      <c r="BX424" s="1913"/>
      <c r="BY424" s="1914"/>
      <c r="BZ424" s="1915"/>
      <c r="CA424" s="1915"/>
      <c r="CB424" s="1915"/>
      <c r="CC424" s="1911"/>
      <c r="CF424" s="1807"/>
      <c r="CG424" s="1821"/>
      <c r="CH424" s="1822"/>
      <c r="CI424" s="1822"/>
      <c r="CJ424" s="1822"/>
      <c r="CK424" s="1822"/>
      <c r="CL424" s="1822"/>
      <c r="CM424" s="1822"/>
      <c r="CN424" s="1822"/>
      <c r="CO424" s="1822"/>
      <c r="CP424" s="1822"/>
      <c r="CQ424" s="1822"/>
      <c r="CR424" s="1822"/>
      <c r="CS424" s="1822"/>
      <c r="CT424" s="1822"/>
      <c r="CU424" s="1822"/>
      <c r="CV424" s="1822"/>
      <c r="CW424" s="1822"/>
    </row>
    <row r="425" spans="1:101" s="1819" customFormat="1">
      <c r="A425" s="1804"/>
      <c r="B425" s="2708"/>
      <c r="C425" s="2728"/>
      <c r="D425" s="1805"/>
      <c r="E425" s="1806"/>
      <c r="F425" s="1806"/>
      <c r="G425" s="1807"/>
      <c r="H425" s="1808"/>
      <c r="I425" s="1808"/>
      <c r="J425" s="1808"/>
      <c r="K425" s="1808"/>
      <c r="L425" s="1809"/>
      <c r="M425" s="1809"/>
      <c r="N425" s="1810"/>
      <c r="O425" s="1810"/>
      <c r="P425" s="1809"/>
      <c r="Q425" s="1809"/>
      <c r="R425" s="1808"/>
      <c r="S425" s="1810"/>
      <c r="T425" s="1808"/>
      <c r="U425" s="1811"/>
      <c r="V425" s="1806"/>
      <c r="W425" s="1806"/>
      <c r="X425" s="1808"/>
      <c r="Y425" s="2741" t="s">
        <v>5417</v>
      </c>
      <c r="Z425" s="1808"/>
      <c r="AA425" s="1808"/>
      <c r="AB425" s="1808"/>
      <c r="AC425" s="1808"/>
      <c r="AD425" s="1808"/>
      <c r="AE425" s="1808"/>
      <c r="AF425" s="1808"/>
      <c r="AG425" s="1808"/>
      <c r="AH425" s="1812"/>
      <c r="AI425" s="1812"/>
      <c r="AJ425" s="1808"/>
      <c r="AK425" s="1806"/>
      <c r="AL425" s="1806"/>
      <c r="AM425" s="1813"/>
      <c r="AN425" s="1811"/>
      <c r="AO425" s="1811"/>
      <c r="AP425" s="1811"/>
      <c r="AQ425" s="1811"/>
      <c r="AR425" s="1811"/>
      <c r="AS425" s="1811"/>
      <c r="AT425" s="1811"/>
      <c r="AU425" s="1811"/>
      <c r="AV425" s="1811"/>
      <c r="AW425" s="1811"/>
      <c r="AX425" s="1811"/>
      <c r="AY425" s="1811"/>
      <c r="AZ425" s="1811"/>
      <c r="BA425" s="1807"/>
      <c r="BB425" s="1811"/>
      <c r="BC425" s="1807"/>
      <c r="BD425" s="1811"/>
      <c r="BE425" s="1811"/>
      <c r="BF425" s="1811"/>
      <c r="BG425" s="1811"/>
      <c r="BH425" s="1811"/>
      <c r="BI425" s="1811"/>
      <c r="BJ425" s="1811"/>
      <c r="BK425" s="1811"/>
      <c r="BL425" s="1811"/>
      <c r="BM425" s="1806"/>
      <c r="BN425" s="1811"/>
      <c r="BO425" s="1811"/>
      <c r="BP425" s="1806"/>
      <c r="BQ425" s="1811"/>
      <c r="BR425" s="1811"/>
      <c r="BS425" s="1911"/>
      <c r="BT425" s="1911"/>
      <c r="BU425" s="1911"/>
      <c r="BV425" s="1912"/>
      <c r="BW425" s="1911"/>
      <c r="BX425" s="1913"/>
      <c r="BY425" s="1914"/>
      <c r="BZ425" s="1915"/>
      <c r="CA425" s="1915"/>
      <c r="CB425" s="1915"/>
      <c r="CC425" s="1911"/>
      <c r="CF425" s="1807"/>
      <c r="CG425" s="1821"/>
      <c r="CH425" s="1822"/>
      <c r="CI425" s="1822"/>
      <c r="CJ425" s="1822"/>
      <c r="CK425" s="1822"/>
      <c r="CL425" s="1822"/>
      <c r="CM425" s="1822"/>
      <c r="CN425" s="1822"/>
      <c r="CO425" s="1822"/>
      <c r="CP425" s="1822"/>
      <c r="CQ425" s="1822"/>
      <c r="CR425" s="1822"/>
      <c r="CS425" s="1822"/>
      <c r="CT425" s="1822"/>
      <c r="CU425" s="1822"/>
      <c r="CV425" s="1822"/>
      <c r="CW425" s="1822"/>
    </row>
    <row r="426" spans="1:101" s="1819" customFormat="1">
      <c r="A426" s="1804"/>
      <c r="B426" s="2708"/>
      <c r="C426" s="2728"/>
      <c r="D426" s="1805"/>
      <c r="E426" s="1806"/>
      <c r="F426" s="1806"/>
      <c r="G426" s="1807"/>
      <c r="H426" s="1808"/>
      <c r="I426" s="1808"/>
      <c r="J426" s="1808"/>
      <c r="K426" s="1808"/>
      <c r="L426" s="1809"/>
      <c r="M426" s="1809"/>
      <c r="N426" s="1810"/>
      <c r="O426" s="1810"/>
      <c r="P426" s="1809"/>
      <c r="Q426" s="1809"/>
      <c r="R426" s="1808"/>
      <c r="S426" s="1810"/>
      <c r="T426" s="1808"/>
      <c r="U426" s="1811"/>
      <c r="V426" s="1806"/>
      <c r="W426" s="1806"/>
      <c r="X426" s="1808"/>
      <c r="Y426" s="2741" t="s">
        <v>5417</v>
      </c>
      <c r="Z426" s="1808"/>
      <c r="AA426" s="1808"/>
      <c r="AB426" s="1808"/>
      <c r="AC426" s="1808"/>
      <c r="AD426" s="1808"/>
      <c r="AE426" s="1808"/>
      <c r="AF426" s="1808"/>
      <c r="AG426" s="1808"/>
      <c r="AH426" s="1812"/>
      <c r="AI426" s="1812"/>
      <c r="AJ426" s="1808"/>
      <c r="AK426" s="1806"/>
      <c r="AL426" s="1806"/>
      <c r="AM426" s="1813"/>
      <c r="AN426" s="1811"/>
      <c r="AO426" s="1811"/>
      <c r="AP426" s="1811"/>
      <c r="AQ426" s="1811"/>
      <c r="AR426" s="1811"/>
      <c r="AS426" s="1811"/>
      <c r="AT426" s="1811"/>
      <c r="AU426" s="1811"/>
      <c r="AV426" s="1811"/>
      <c r="AW426" s="1811"/>
      <c r="AX426" s="1811"/>
      <c r="AY426" s="1811"/>
      <c r="AZ426" s="1811"/>
      <c r="BA426" s="1807"/>
      <c r="BB426" s="1811"/>
      <c r="BC426" s="1807"/>
      <c r="BD426" s="1811"/>
      <c r="BE426" s="1811"/>
      <c r="BF426" s="1811"/>
      <c r="BG426" s="1811"/>
      <c r="BH426" s="1811"/>
      <c r="BI426" s="1811"/>
      <c r="BJ426" s="1811"/>
      <c r="BK426" s="1811"/>
      <c r="BL426" s="1811"/>
      <c r="BM426" s="1806"/>
      <c r="BN426" s="1811"/>
      <c r="BO426" s="1811"/>
      <c r="BP426" s="1806"/>
      <c r="BQ426" s="1811"/>
      <c r="BR426" s="1811"/>
      <c r="BS426" s="1911"/>
      <c r="BT426" s="1911"/>
      <c r="BU426" s="1911"/>
      <c r="BV426" s="1912"/>
      <c r="BW426" s="1911"/>
      <c r="BX426" s="1913"/>
      <c r="BY426" s="1914"/>
      <c r="BZ426" s="1915"/>
      <c r="CA426" s="1915"/>
      <c r="CB426" s="1915"/>
      <c r="CC426" s="1911"/>
      <c r="CF426" s="1807"/>
      <c r="CG426" s="1821"/>
      <c r="CH426" s="1822"/>
      <c r="CI426" s="1822"/>
      <c r="CJ426" s="1822"/>
      <c r="CK426" s="1822"/>
      <c r="CL426" s="1822"/>
      <c r="CM426" s="1822"/>
      <c r="CN426" s="1822"/>
      <c r="CO426" s="1822"/>
      <c r="CP426" s="1822"/>
      <c r="CQ426" s="1822"/>
      <c r="CR426" s="1822"/>
      <c r="CS426" s="1822"/>
      <c r="CT426" s="1822"/>
      <c r="CU426" s="1822"/>
      <c r="CV426" s="1822"/>
      <c r="CW426" s="1822"/>
    </row>
    <row r="427" spans="1:101" s="1819" customFormat="1">
      <c r="A427" s="1804"/>
      <c r="B427" s="2708"/>
      <c r="C427" s="2728"/>
      <c r="D427" s="1805"/>
      <c r="E427" s="1806"/>
      <c r="F427" s="1806"/>
      <c r="G427" s="1807"/>
      <c r="H427" s="1808"/>
      <c r="I427" s="1808"/>
      <c r="J427" s="1808"/>
      <c r="K427" s="1808"/>
      <c r="L427" s="1809"/>
      <c r="M427" s="1809"/>
      <c r="N427" s="1810"/>
      <c r="O427" s="1810"/>
      <c r="P427" s="1809"/>
      <c r="Q427" s="1809"/>
      <c r="R427" s="1808"/>
      <c r="S427" s="1810"/>
      <c r="T427" s="1808"/>
      <c r="U427" s="1811"/>
      <c r="V427" s="1806"/>
      <c r="W427" s="1806"/>
      <c r="X427" s="1808"/>
      <c r="Y427" s="2741" t="s">
        <v>5417</v>
      </c>
      <c r="Z427" s="1808"/>
      <c r="AA427" s="1808"/>
      <c r="AB427" s="1808"/>
      <c r="AC427" s="1808"/>
      <c r="AD427" s="1808"/>
      <c r="AE427" s="1808"/>
      <c r="AF427" s="1808"/>
      <c r="AG427" s="1808"/>
      <c r="AH427" s="1812"/>
      <c r="AI427" s="1812"/>
      <c r="AJ427" s="1808"/>
      <c r="AK427" s="1806"/>
      <c r="AL427" s="1806"/>
      <c r="AM427" s="1813"/>
      <c r="AN427" s="1811"/>
      <c r="AO427" s="1811"/>
      <c r="AP427" s="1811"/>
      <c r="AQ427" s="1811"/>
      <c r="AR427" s="1811"/>
      <c r="AS427" s="1811"/>
      <c r="AT427" s="1811"/>
      <c r="AU427" s="1811"/>
      <c r="AV427" s="1811"/>
      <c r="AW427" s="1811"/>
      <c r="AX427" s="1811"/>
      <c r="AY427" s="1811"/>
      <c r="AZ427" s="1811"/>
      <c r="BA427" s="1807"/>
      <c r="BB427" s="1811"/>
      <c r="BC427" s="1807"/>
      <c r="BD427" s="1811"/>
      <c r="BE427" s="1811"/>
      <c r="BF427" s="1811"/>
      <c r="BG427" s="1811"/>
      <c r="BH427" s="1811"/>
      <c r="BI427" s="1811"/>
      <c r="BJ427" s="1811"/>
      <c r="BK427" s="1811"/>
      <c r="BL427" s="1811"/>
      <c r="BM427" s="1806"/>
      <c r="BN427" s="1811"/>
      <c r="BO427" s="1811"/>
      <c r="BP427" s="1806"/>
      <c r="BQ427" s="1811"/>
      <c r="BR427" s="1811"/>
      <c r="BS427" s="1911"/>
      <c r="BT427" s="1911"/>
      <c r="BU427" s="1911"/>
      <c r="BV427" s="1912"/>
      <c r="BW427" s="1911"/>
      <c r="BX427" s="1913"/>
      <c r="BY427" s="1914"/>
      <c r="BZ427" s="1915"/>
      <c r="CA427" s="1915"/>
      <c r="CB427" s="1915"/>
      <c r="CC427" s="1911"/>
      <c r="CF427" s="1807"/>
      <c r="CG427" s="1821"/>
      <c r="CH427" s="1822"/>
      <c r="CI427" s="1822"/>
      <c r="CJ427" s="1822"/>
      <c r="CK427" s="1822"/>
      <c r="CL427" s="1822"/>
      <c r="CM427" s="1822"/>
      <c r="CN427" s="1822"/>
      <c r="CO427" s="1822"/>
      <c r="CP427" s="1822"/>
      <c r="CQ427" s="1822"/>
      <c r="CR427" s="1822"/>
      <c r="CS427" s="1822"/>
      <c r="CT427" s="1822"/>
      <c r="CU427" s="1822"/>
      <c r="CV427" s="1822"/>
      <c r="CW427" s="1822"/>
    </row>
    <row r="428" spans="1:101" s="1819" customFormat="1">
      <c r="A428" s="1804"/>
      <c r="B428" s="2708"/>
      <c r="C428" s="2728"/>
      <c r="D428" s="1805"/>
      <c r="E428" s="1806"/>
      <c r="F428" s="1806"/>
      <c r="G428" s="1807"/>
      <c r="H428" s="1808"/>
      <c r="I428" s="1808"/>
      <c r="J428" s="1808"/>
      <c r="K428" s="1808"/>
      <c r="L428" s="1809"/>
      <c r="M428" s="1809"/>
      <c r="N428" s="1810"/>
      <c r="O428" s="1810"/>
      <c r="P428" s="1809"/>
      <c r="Q428" s="1809"/>
      <c r="R428" s="1808"/>
      <c r="S428" s="1810"/>
      <c r="T428" s="1808"/>
      <c r="U428" s="1811"/>
      <c r="V428" s="1806"/>
      <c r="W428" s="1806"/>
      <c r="X428" s="1808"/>
      <c r="Y428" s="2741" t="s">
        <v>5417</v>
      </c>
      <c r="Z428" s="1808"/>
      <c r="AA428" s="1808"/>
      <c r="AB428" s="1808"/>
      <c r="AC428" s="1808"/>
      <c r="AD428" s="1808"/>
      <c r="AE428" s="1808"/>
      <c r="AF428" s="1808"/>
      <c r="AG428" s="1808"/>
      <c r="AH428" s="1812"/>
      <c r="AI428" s="1812"/>
      <c r="AJ428" s="1808"/>
      <c r="AK428" s="1806"/>
      <c r="AL428" s="1806"/>
      <c r="AM428" s="1813"/>
      <c r="AN428" s="1811"/>
      <c r="AO428" s="1811"/>
      <c r="AP428" s="1811"/>
      <c r="AQ428" s="1811"/>
      <c r="AR428" s="1811"/>
      <c r="AS428" s="1811"/>
      <c r="AT428" s="1811"/>
      <c r="AU428" s="1811"/>
      <c r="AV428" s="1811"/>
      <c r="AW428" s="1811"/>
      <c r="AX428" s="1811"/>
      <c r="AY428" s="1811"/>
      <c r="AZ428" s="1811"/>
      <c r="BA428" s="1807"/>
      <c r="BB428" s="1811"/>
      <c r="BC428" s="1807"/>
      <c r="BD428" s="1811"/>
      <c r="BE428" s="1811"/>
      <c r="BF428" s="1811"/>
      <c r="BG428" s="1811"/>
      <c r="BH428" s="1811"/>
      <c r="BI428" s="1811"/>
      <c r="BJ428" s="1811"/>
      <c r="BK428" s="1811"/>
      <c r="BL428" s="1811"/>
      <c r="BM428" s="1806"/>
      <c r="BN428" s="1811"/>
      <c r="BO428" s="1811"/>
      <c r="BP428" s="1806"/>
      <c r="BQ428" s="1811"/>
      <c r="BR428" s="1811"/>
      <c r="BS428" s="1911"/>
      <c r="BT428" s="1911"/>
      <c r="BU428" s="1911"/>
      <c r="BV428" s="1912"/>
      <c r="BW428" s="1911"/>
      <c r="BX428" s="1913"/>
      <c r="BY428" s="1914"/>
      <c r="BZ428" s="1915"/>
      <c r="CA428" s="1915"/>
      <c r="CB428" s="1915"/>
      <c r="CC428" s="1911"/>
      <c r="CF428" s="1807"/>
      <c r="CG428" s="1821"/>
      <c r="CH428" s="1822"/>
      <c r="CI428" s="1822"/>
      <c r="CJ428" s="1822"/>
      <c r="CK428" s="1822"/>
      <c r="CL428" s="1822"/>
      <c r="CM428" s="1822"/>
      <c r="CN428" s="1822"/>
      <c r="CO428" s="1822"/>
      <c r="CP428" s="1822"/>
      <c r="CQ428" s="1822"/>
      <c r="CR428" s="1822"/>
      <c r="CS428" s="1822"/>
      <c r="CT428" s="1822"/>
      <c r="CU428" s="1822"/>
      <c r="CV428" s="1822"/>
      <c r="CW428" s="1822"/>
    </row>
    <row r="429" spans="1:101" s="1819" customFormat="1">
      <c r="A429" s="1804"/>
      <c r="B429" s="2708"/>
      <c r="C429" s="2728"/>
      <c r="D429" s="1805"/>
      <c r="E429" s="1806"/>
      <c r="F429" s="1806"/>
      <c r="G429" s="1807"/>
      <c r="H429" s="1808"/>
      <c r="I429" s="1808"/>
      <c r="J429" s="1808"/>
      <c r="K429" s="1808"/>
      <c r="L429" s="1809"/>
      <c r="M429" s="1809"/>
      <c r="N429" s="1810"/>
      <c r="O429" s="1810"/>
      <c r="P429" s="1809"/>
      <c r="Q429" s="1809"/>
      <c r="R429" s="1808"/>
      <c r="S429" s="1810"/>
      <c r="T429" s="1808"/>
      <c r="U429" s="1811"/>
      <c r="V429" s="1806"/>
      <c r="W429" s="1806"/>
      <c r="X429" s="1808"/>
      <c r="Y429" s="2741" t="s">
        <v>5417</v>
      </c>
      <c r="Z429" s="1808"/>
      <c r="AA429" s="1808"/>
      <c r="AB429" s="1808"/>
      <c r="AC429" s="1808"/>
      <c r="AD429" s="1808"/>
      <c r="AE429" s="1808"/>
      <c r="AF429" s="1808"/>
      <c r="AG429" s="1808"/>
      <c r="AH429" s="1812"/>
      <c r="AI429" s="1812"/>
      <c r="AJ429" s="1808"/>
      <c r="AK429" s="1806"/>
      <c r="AL429" s="1806"/>
      <c r="AM429" s="1813"/>
      <c r="AN429" s="1811"/>
      <c r="AO429" s="1811"/>
      <c r="AP429" s="1811"/>
      <c r="AQ429" s="1811"/>
      <c r="AR429" s="1811"/>
      <c r="AS429" s="1811"/>
      <c r="AT429" s="1811"/>
      <c r="AU429" s="1811"/>
      <c r="AV429" s="1811"/>
      <c r="AW429" s="1811"/>
      <c r="AX429" s="1811"/>
      <c r="AY429" s="1811"/>
      <c r="AZ429" s="1811"/>
      <c r="BA429" s="1807"/>
      <c r="BB429" s="1811"/>
      <c r="BC429" s="1807"/>
      <c r="BD429" s="1811"/>
      <c r="BE429" s="1811"/>
      <c r="BF429" s="1811"/>
      <c r="BG429" s="1811"/>
      <c r="BH429" s="1811"/>
      <c r="BI429" s="1811"/>
      <c r="BJ429" s="1811"/>
      <c r="BK429" s="1811"/>
      <c r="BL429" s="1811"/>
      <c r="BM429" s="1806"/>
      <c r="BN429" s="1811"/>
      <c r="BO429" s="1811"/>
      <c r="BP429" s="1806"/>
      <c r="BQ429" s="1811"/>
      <c r="BR429" s="1811"/>
      <c r="BS429" s="1911"/>
      <c r="BT429" s="1911"/>
      <c r="BU429" s="1911"/>
      <c r="BV429" s="1912"/>
      <c r="BW429" s="1911"/>
      <c r="BX429" s="1913"/>
      <c r="BY429" s="1914"/>
      <c r="BZ429" s="1915"/>
      <c r="CA429" s="1915"/>
      <c r="CB429" s="1915"/>
      <c r="CC429" s="1911"/>
      <c r="CF429" s="1807"/>
      <c r="CG429" s="1821"/>
      <c r="CH429" s="1822"/>
      <c r="CI429" s="1822"/>
      <c r="CJ429" s="1822"/>
      <c r="CK429" s="1822"/>
      <c r="CL429" s="1822"/>
      <c r="CM429" s="1822"/>
      <c r="CN429" s="1822"/>
      <c r="CO429" s="1822"/>
      <c r="CP429" s="1822"/>
      <c r="CQ429" s="1822"/>
      <c r="CR429" s="1822"/>
      <c r="CS429" s="1822"/>
      <c r="CT429" s="1822"/>
      <c r="CU429" s="1822"/>
      <c r="CV429" s="1822"/>
      <c r="CW429" s="1822"/>
    </row>
    <row r="430" spans="1:101" s="1819" customFormat="1">
      <c r="A430" s="1804"/>
      <c r="B430" s="2708"/>
      <c r="C430" s="2728"/>
      <c r="D430" s="1805"/>
      <c r="E430" s="1806"/>
      <c r="F430" s="1806"/>
      <c r="G430" s="1807"/>
      <c r="H430" s="1808"/>
      <c r="I430" s="1808"/>
      <c r="J430" s="1808"/>
      <c r="K430" s="1808"/>
      <c r="L430" s="1809"/>
      <c r="M430" s="1809"/>
      <c r="N430" s="1810"/>
      <c r="O430" s="1810"/>
      <c r="P430" s="1809"/>
      <c r="Q430" s="1809"/>
      <c r="R430" s="1808"/>
      <c r="S430" s="1810"/>
      <c r="T430" s="1808"/>
      <c r="U430" s="1811"/>
      <c r="V430" s="1806"/>
      <c r="W430" s="1806"/>
      <c r="X430" s="1808"/>
      <c r="Y430" s="2741" t="s">
        <v>5417</v>
      </c>
      <c r="Z430" s="1808"/>
      <c r="AA430" s="1808"/>
      <c r="AB430" s="1808"/>
      <c r="AC430" s="1808"/>
      <c r="AD430" s="1808"/>
      <c r="AE430" s="1808"/>
      <c r="AF430" s="1808"/>
      <c r="AG430" s="1808"/>
      <c r="AH430" s="1812"/>
      <c r="AI430" s="1812"/>
      <c r="AJ430" s="1808"/>
      <c r="AK430" s="1806"/>
      <c r="AL430" s="1806"/>
      <c r="AM430" s="1813"/>
      <c r="AN430" s="1811"/>
      <c r="AO430" s="1811"/>
      <c r="AP430" s="1811"/>
      <c r="AQ430" s="1811"/>
      <c r="AR430" s="1811"/>
      <c r="AS430" s="1811"/>
      <c r="AT430" s="1811"/>
      <c r="AU430" s="1811"/>
      <c r="AV430" s="1811"/>
      <c r="AW430" s="1811"/>
      <c r="AX430" s="1811"/>
      <c r="AY430" s="1811"/>
      <c r="AZ430" s="1811"/>
      <c r="BA430" s="1807"/>
      <c r="BB430" s="1811"/>
      <c r="BC430" s="1807"/>
      <c r="BD430" s="1811"/>
      <c r="BE430" s="1811"/>
      <c r="BF430" s="1811"/>
      <c r="BG430" s="1811"/>
      <c r="BH430" s="1811"/>
      <c r="BI430" s="1811"/>
      <c r="BJ430" s="1811"/>
      <c r="BK430" s="1811"/>
      <c r="BL430" s="1811"/>
      <c r="BM430" s="1806"/>
      <c r="BN430" s="1811"/>
      <c r="BO430" s="1811"/>
      <c r="BP430" s="1806"/>
      <c r="BQ430" s="1811"/>
      <c r="BR430" s="1811"/>
      <c r="BS430" s="1911"/>
      <c r="BT430" s="1911"/>
      <c r="BU430" s="1911"/>
      <c r="BV430" s="1912"/>
      <c r="BW430" s="1911"/>
      <c r="BX430" s="1913"/>
      <c r="BY430" s="1914"/>
      <c r="BZ430" s="1915"/>
      <c r="CA430" s="1915"/>
      <c r="CB430" s="1915"/>
      <c r="CC430" s="1911"/>
      <c r="CF430" s="1807"/>
      <c r="CG430" s="1821"/>
      <c r="CH430" s="1822"/>
      <c r="CI430" s="1822"/>
      <c r="CJ430" s="1822"/>
      <c r="CK430" s="1822"/>
      <c r="CL430" s="1822"/>
      <c r="CM430" s="1822"/>
      <c r="CN430" s="1822"/>
      <c r="CO430" s="1822"/>
      <c r="CP430" s="1822"/>
      <c r="CQ430" s="1822"/>
      <c r="CR430" s="1822"/>
      <c r="CS430" s="1822"/>
      <c r="CT430" s="1822"/>
      <c r="CU430" s="1822"/>
      <c r="CV430" s="1822"/>
      <c r="CW430" s="1822"/>
    </row>
    <row r="431" spans="1:101" s="1819" customFormat="1">
      <c r="A431" s="1804"/>
      <c r="B431" s="2708"/>
      <c r="C431" s="2728"/>
      <c r="D431" s="1805"/>
      <c r="E431" s="1806"/>
      <c r="F431" s="1806"/>
      <c r="G431" s="1807"/>
      <c r="H431" s="1808"/>
      <c r="I431" s="1808"/>
      <c r="J431" s="1808"/>
      <c r="K431" s="1808"/>
      <c r="L431" s="1809"/>
      <c r="M431" s="1809"/>
      <c r="N431" s="1810"/>
      <c r="O431" s="1810"/>
      <c r="P431" s="1809"/>
      <c r="Q431" s="1809"/>
      <c r="R431" s="1808"/>
      <c r="S431" s="1810"/>
      <c r="T431" s="1808"/>
      <c r="U431" s="1811"/>
      <c r="V431" s="1806"/>
      <c r="W431" s="1806"/>
      <c r="X431" s="1808"/>
      <c r="Y431" s="2741" t="s">
        <v>5417</v>
      </c>
      <c r="Z431" s="1808"/>
      <c r="AA431" s="1808"/>
      <c r="AB431" s="1808"/>
      <c r="AC431" s="1808"/>
      <c r="AD431" s="1808"/>
      <c r="AE431" s="1808"/>
      <c r="AF431" s="1808"/>
      <c r="AG431" s="1808"/>
      <c r="AH431" s="1812"/>
      <c r="AI431" s="1812"/>
      <c r="AJ431" s="1808"/>
      <c r="AK431" s="1806"/>
      <c r="AL431" s="1806"/>
      <c r="AM431" s="1813"/>
      <c r="AN431" s="1811"/>
      <c r="AO431" s="1811"/>
      <c r="AP431" s="1811"/>
      <c r="AQ431" s="1811"/>
      <c r="AR431" s="1811"/>
      <c r="AS431" s="1811"/>
      <c r="AT431" s="1811"/>
      <c r="AU431" s="1811"/>
      <c r="AV431" s="1811"/>
      <c r="AW431" s="1811"/>
      <c r="AX431" s="1811"/>
      <c r="AY431" s="1811"/>
      <c r="AZ431" s="1811"/>
      <c r="BA431" s="1807"/>
      <c r="BB431" s="1811"/>
      <c r="BC431" s="1807"/>
      <c r="BD431" s="1811"/>
      <c r="BE431" s="1811"/>
      <c r="BF431" s="1811"/>
      <c r="BG431" s="1811"/>
      <c r="BH431" s="1811"/>
      <c r="BI431" s="1811"/>
      <c r="BJ431" s="1811"/>
      <c r="BK431" s="1811"/>
      <c r="BL431" s="1811"/>
      <c r="BM431" s="1806"/>
      <c r="BN431" s="1811"/>
      <c r="BO431" s="1811"/>
      <c r="BP431" s="1806"/>
      <c r="BQ431" s="1811"/>
      <c r="BR431" s="1811"/>
      <c r="BS431" s="1911"/>
      <c r="BT431" s="1911"/>
      <c r="BU431" s="1911"/>
      <c r="BV431" s="1912"/>
      <c r="BW431" s="1911"/>
      <c r="BX431" s="1913"/>
      <c r="BY431" s="1914"/>
      <c r="BZ431" s="1915"/>
      <c r="CA431" s="1915"/>
      <c r="CB431" s="1915"/>
      <c r="CC431" s="1911"/>
      <c r="CF431" s="1807"/>
      <c r="CG431" s="1821"/>
      <c r="CH431" s="1822"/>
      <c r="CI431" s="1822"/>
      <c r="CJ431" s="1822"/>
      <c r="CK431" s="1822"/>
      <c r="CL431" s="1822"/>
      <c r="CM431" s="1822"/>
      <c r="CN431" s="1822"/>
      <c r="CO431" s="1822"/>
      <c r="CP431" s="1822"/>
      <c r="CQ431" s="1822"/>
      <c r="CR431" s="1822"/>
      <c r="CS431" s="1822"/>
      <c r="CT431" s="1822"/>
      <c r="CU431" s="1822"/>
      <c r="CV431" s="1822"/>
      <c r="CW431" s="1822"/>
    </row>
    <row r="432" spans="1:101" s="1819" customFormat="1">
      <c r="A432" s="1804"/>
      <c r="B432" s="2708"/>
      <c r="C432" s="2728"/>
      <c r="D432" s="1805"/>
      <c r="E432" s="1806"/>
      <c r="F432" s="1806"/>
      <c r="G432" s="1807"/>
      <c r="H432" s="1808"/>
      <c r="I432" s="1808"/>
      <c r="J432" s="1808"/>
      <c r="K432" s="1808"/>
      <c r="L432" s="1809"/>
      <c r="M432" s="1809"/>
      <c r="N432" s="1810"/>
      <c r="O432" s="1810"/>
      <c r="P432" s="1809"/>
      <c r="Q432" s="1809"/>
      <c r="R432" s="1808"/>
      <c r="S432" s="1810"/>
      <c r="T432" s="1808"/>
      <c r="U432" s="1811"/>
      <c r="V432" s="1806"/>
      <c r="W432" s="1806"/>
      <c r="X432" s="1808"/>
      <c r="Y432" s="2741" t="s">
        <v>5417</v>
      </c>
      <c r="Z432" s="1808"/>
      <c r="AA432" s="1808"/>
      <c r="AB432" s="1808"/>
      <c r="AC432" s="1808"/>
      <c r="AD432" s="1808"/>
      <c r="AE432" s="1808"/>
      <c r="AF432" s="1808"/>
      <c r="AG432" s="1808"/>
      <c r="AH432" s="1812"/>
      <c r="AI432" s="1812"/>
      <c r="AJ432" s="1808"/>
      <c r="AK432" s="1806"/>
      <c r="AL432" s="1806"/>
      <c r="AM432" s="1813"/>
      <c r="AN432" s="1811"/>
      <c r="AO432" s="1811"/>
      <c r="AP432" s="1811"/>
      <c r="AQ432" s="1811"/>
      <c r="AR432" s="1811"/>
      <c r="AS432" s="1811"/>
      <c r="AT432" s="1811"/>
      <c r="AU432" s="1811"/>
      <c r="AV432" s="1811"/>
      <c r="AW432" s="1811"/>
      <c r="AX432" s="1811"/>
      <c r="AY432" s="1811"/>
      <c r="AZ432" s="1811"/>
      <c r="BA432" s="1807"/>
      <c r="BB432" s="1811"/>
      <c r="BC432" s="1807"/>
      <c r="BD432" s="1811"/>
      <c r="BE432" s="1811"/>
      <c r="BF432" s="1811"/>
      <c r="BG432" s="1811"/>
      <c r="BH432" s="1811"/>
      <c r="BI432" s="1811"/>
      <c r="BJ432" s="1811"/>
      <c r="BK432" s="1811"/>
      <c r="BL432" s="1811"/>
      <c r="BM432" s="1806"/>
      <c r="BN432" s="1811"/>
      <c r="BO432" s="1811"/>
      <c r="BP432" s="1806"/>
      <c r="BQ432" s="1811"/>
      <c r="BR432" s="1811"/>
      <c r="BS432" s="1911"/>
      <c r="BT432" s="1911"/>
      <c r="BU432" s="1911"/>
      <c r="BV432" s="1912"/>
      <c r="BW432" s="1911"/>
      <c r="BX432" s="1913"/>
      <c r="BY432" s="1914"/>
      <c r="BZ432" s="1915"/>
      <c r="CA432" s="1915"/>
      <c r="CB432" s="1915"/>
      <c r="CC432" s="1911"/>
      <c r="CF432" s="1807"/>
      <c r="CG432" s="1821"/>
      <c r="CH432" s="1822"/>
      <c r="CI432" s="1822"/>
      <c r="CJ432" s="1822"/>
      <c r="CK432" s="1822"/>
      <c r="CL432" s="1822"/>
      <c r="CM432" s="1822"/>
      <c r="CN432" s="1822"/>
      <c r="CO432" s="1822"/>
      <c r="CP432" s="1822"/>
      <c r="CQ432" s="1822"/>
      <c r="CR432" s="1822"/>
      <c r="CS432" s="1822"/>
      <c r="CT432" s="1822"/>
      <c r="CU432" s="1822"/>
      <c r="CV432" s="1822"/>
      <c r="CW432" s="1822"/>
    </row>
    <row r="433" spans="1:101" s="1819" customFormat="1">
      <c r="A433" s="1804"/>
      <c r="B433" s="2708"/>
      <c r="C433" s="2728"/>
      <c r="D433" s="1805"/>
      <c r="E433" s="1806"/>
      <c r="F433" s="1806"/>
      <c r="G433" s="1807"/>
      <c r="H433" s="1808"/>
      <c r="I433" s="1808"/>
      <c r="J433" s="1808"/>
      <c r="K433" s="1808"/>
      <c r="L433" s="1809"/>
      <c r="M433" s="1809"/>
      <c r="N433" s="1810"/>
      <c r="O433" s="1810"/>
      <c r="P433" s="1809"/>
      <c r="Q433" s="1809"/>
      <c r="R433" s="1808"/>
      <c r="S433" s="1810"/>
      <c r="T433" s="1808"/>
      <c r="U433" s="1811"/>
      <c r="V433" s="1806"/>
      <c r="W433" s="1806"/>
      <c r="X433" s="1808"/>
      <c r="Y433" s="2741" t="s">
        <v>5417</v>
      </c>
      <c r="Z433" s="1808"/>
      <c r="AA433" s="1808"/>
      <c r="AB433" s="1808"/>
      <c r="AC433" s="1808"/>
      <c r="AD433" s="1808"/>
      <c r="AE433" s="1808"/>
      <c r="AF433" s="1808"/>
      <c r="AG433" s="1808"/>
      <c r="AH433" s="1812"/>
      <c r="AI433" s="1812"/>
      <c r="AJ433" s="1808"/>
      <c r="AK433" s="1806"/>
      <c r="AL433" s="1806"/>
      <c r="AM433" s="1813"/>
      <c r="AN433" s="1811"/>
      <c r="AO433" s="1811"/>
      <c r="AP433" s="1811"/>
      <c r="AQ433" s="1811"/>
      <c r="AR433" s="1811"/>
      <c r="AS433" s="1811"/>
      <c r="AT433" s="1811"/>
      <c r="AU433" s="1811"/>
      <c r="AV433" s="1811"/>
      <c r="AW433" s="1811"/>
      <c r="AX433" s="1811"/>
      <c r="AY433" s="1811"/>
      <c r="AZ433" s="1811"/>
      <c r="BA433" s="1807"/>
      <c r="BB433" s="1811"/>
      <c r="BC433" s="1807"/>
      <c r="BD433" s="1811"/>
      <c r="BE433" s="1811"/>
      <c r="BF433" s="1811"/>
      <c r="BG433" s="1811"/>
      <c r="BH433" s="1811"/>
      <c r="BI433" s="1811"/>
      <c r="BJ433" s="1811"/>
      <c r="BK433" s="1811"/>
      <c r="BL433" s="1811"/>
      <c r="BM433" s="1806"/>
      <c r="BN433" s="1811"/>
      <c r="BO433" s="1811"/>
      <c r="BP433" s="1806"/>
      <c r="BQ433" s="1811"/>
      <c r="BR433" s="1811"/>
      <c r="BS433" s="1911"/>
      <c r="BT433" s="1911"/>
      <c r="BU433" s="1911"/>
      <c r="BV433" s="1912"/>
      <c r="BW433" s="1911"/>
      <c r="BX433" s="1913"/>
      <c r="BY433" s="1914"/>
      <c r="BZ433" s="1915"/>
      <c r="CA433" s="1915"/>
      <c r="CB433" s="1915"/>
      <c r="CC433" s="1911"/>
      <c r="CF433" s="1807"/>
      <c r="CG433" s="1821"/>
      <c r="CH433" s="1822"/>
      <c r="CI433" s="1822"/>
      <c r="CJ433" s="1822"/>
      <c r="CK433" s="1822"/>
      <c r="CL433" s="1822"/>
      <c r="CM433" s="1822"/>
      <c r="CN433" s="1822"/>
      <c r="CO433" s="1822"/>
      <c r="CP433" s="1822"/>
      <c r="CQ433" s="1822"/>
      <c r="CR433" s="1822"/>
      <c r="CS433" s="1822"/>
      <c r="CT433" s="1822"/>
      <c r="CU433" s="1822"/>
      <c r="CV433" s="1822"/>
      <c r="CW433" s="1822"/>
    </row>
    <row r="434" spans="1:101" s="1819" customFormat="1">
      <c r="A434" s="1804"/>
      <c r="B434" s="2708"/>
      <c r="C434" s="2728"/>
      <c r="D434" s="1805"/>
      <c r="E434" s="1806"/>
      <c r="F434" s="1806"/>
      <c r="G434" s="1807"/>
      <c r="H434" s="1808"/>
      <c r="I434" s="1808"/>
      <c r="J434" s="1808"/>
      <c r="K434" s="1808"/>
      <c r="L434" s="1809"/>
      <c r="M434" s="1809"/>
      <c r="N434" s="1810"/>
      <c r="O434" s="1810"/>
      <c r="P434" s="1809"/>
      <c r="Q434" s="1809"/>
      <c r="R434" s="1808"/>
      <c r="S434" s="1810"/>
      <c r="T434" s="1808"/>
      <c r="U434" s="1811"/>
      <c r="V434" s="1806"/>
      <c r="W434" s="1806"/>
      <c r="X434" s="1808"/>
      <c r="Y434" s="2741" t="s">
        <v>5417</v>
      </c>
      <c r="Z434" s="1808"/>
      <c r="AA434" s="1808"/>
      <c r="AB434" s="1808"/>
      <c r="AC434" s="1808"/>
      <c r="AD434" s="1808"/>
      <c r="AE434" s="1808"/>
      <c r="AF434" s="1808"/>
      <c r="AG434" s="1808"/>
      <c r="AH434" s="1812"/>
      <c r="AI434" s="1812"/>
      <c r="AJ434" s="1808"/>
      <c r="AK434" s="1806"/>
      <c r="AL434" s="1806"/>
      <c r="AM434" s="1813"/>
      <c r="AN434" s="1811"/>
      <c r="AO434" s="1811"/>
      <c r="AP434" s="1811"/>
      <c r="AQ434" s="1811"/>
      <c r="AR434" s="1811"/>
      <c r="AS434" s="1811"/>
      <c r="AT434" s="1811"/>
      <c r="AU434" s="1811"/>
      <c r="AV434" s="1811"/>
      <c r="AW434" s="1811"/>
      <c r="AX434" s="1811"/>
      <c r="AY434" s="1811"/>
      <c r="AZ434" s="1811"/>
      <c r="BA434" s="1807"/>
      <c r="BB434" s="1811"/>
      <c r="BC434" s="1807"/>
      <c r="BD434" s="1811"/>
      <c r="BE434" s="1811"/>
      <c r="BF434" s="1811"/>
      <c r="BG434" s="1811"/>
      <c r="BH434" s="1811"/>
      <c r="BI434" s="1811"/>
      <c r="BJ434" s="1811"/>
      <c r="BK434" s="1811"/>
      <c r="BL434" s="1811"/>
      <c r="BM434" s="1806"/>
      <c r="BN434" s="1811"/>
      <c r="BO434" s="1811"/>
      <c r="BP434" s="1806"/>
      <c r="BQ434" s="1811"/>
      <c r="BR434" s="1811"/>
      <c r="BS434" s="1911"/>
      <c r="BT434" s="1911"/>
      <c r="BU434" s="1911"/>
      <c r="BV434" s="1912"/>
      <c r="BW434" s="1911"/>
      <c r="BX434" s="1913"/>
      <c r="BY434" s="1914"/>
      <c r="BZ434" s="1915"/>
      <c r="CA434" s="1915"/>
      <c r="CB434" s="1915"/>
      <c r="CC434" s="1911"/>
      <c r="CF434" s="1807"/>
      <c r="CG434" s="1821"/>
      <c r="CH434" s="1822"/>
      <c r="CI434" s="1822"/>
      <c r="CJ434" s="1822"/>
      <c r="CK434" s="1822"/>
      <c r="CL434" s="1822"/>
      <c r="CM434" s="1822"/>
      <c r="CN434" s="1822"/>
      <c r="CO434" s="1822"/>
      <c r="CP434" s="1822"/>
      <c r="CQ434" s="1822"/>
      <c r="CR434" s="1822"/>
      <c r="CS434" s="1822"/>
      <c r="CT434" s="1822"/>
      <c r="CU434" s="1822"/>
      <c r="CV434" s="1822"/>
      <c r="CW434" s="1822"/>
    </row>
    <row r="435" spans="1:101" s="1819" customFormat="1">
      <c r="A435" s="1804"/>
      <c r="B435" s="2708"/>
      <c r="C435" s="2728"/>
      <c r="D435" s="1805"/>
      <c r="E435" s="1806"/>
      <c r="F435" s="1806"/>
      <c r="G435" s="1807"/>
      <c r="H435" s="1808"/>
      <c r="I435" s="1808"/>
      <c r="J435" s="1808"/>
      <c r="K435" s="1808"/>
      <c r="L435" s="1809"/>
      <c r="M435" s="1809"/>
      <c r="N435" s="1810"/>
      <c r="O435" s="1810"/>
      <c r="P435" s="1809"/>
      <c r="Q435" s="1809"/>
      <c r="R435" s="1808"/>
      <c r="S435" s="1810"/>
      <c r="T435" s="1808"/>
      <c r="U435" s="1811"/>
      <c r="V435" s="1806"/>
      <c r="W435" s="1806"/>
      <c r="X435" s="1808"/>
      <c r="Y435" s="2741" t="s">
        <v>5417</v>
      </c>
      <c r="Z435" s="1808"/>
      <c r="AA435" s="1808"/>
      <c r="AB435" s="1808"/>
      <c r="AC435" s="1808"/>
      <c r="AD435" s="1808"/>
      <c r="AE435" s="1808"/>
      <c r="AF435" s="1808"/>
      <c r="AG435" s="1808"/>
      <c r="AH435" s="1812"/>
      <c r="AI435" s="1812"/>
      <c r="AJ435" s="1808"/>
      <c r="AK435" s="1806"/>
      <c r="AL435" s="1806"/>
      <c r="AM435" s="1813"/>
      <c r="AN435" s="1811"/>
      <c r="AO435" s="1811"/>
      <c r="AP435" s="1811"/>
      <c r="AQ435" s="1811"/>
      <c r="AR435" s="1811"/>
      <c r="AS435" s="1811"/>
      <c r="AT435" s="1811"/>
      <c r="AU435" s="1811"/>
      <c r="AV435" s="1811"/>
      <c r="AW435" s="1811"/>
      <c r="AX435" s="1811"/>
      <c r="AY435" s="1811"/>
      <c r="AZ435" s="1811"/>
      <c r="BA435" s="1807"/>
      <c r="BB435" s="1811"/>
      <c r="BC435" s="1807"/>
      <c r="BD435" s="1811"/>
      <c r="BE435" s="1811"/>
      <c r="BF435" s="1811"/>
      <c r="BG435" s="1811"/>
      <c r="BH435" s="1811"/>
      <c r="BI435" s="1811"/>
      <c r="BJ435" s="1811"/>
      <c r="BK435" s="1811"/>
      <c r="BL435" s="1811"/>
      <c r="BM435" s="1806"/>
      <c r="BN435" s="1811"/>
      <c r="BO435" s="1811"/>
      <c r="BP435" s="1806"/>
      <c r="BQ435" s="1811"/>
      <c r="BR435" s="1811"/>
      <c r="BS435" s="1911"/>
      <c r="BT435" s="1911"/>
      <c r="BU435" s="1911"/>
      <c r="BV435" s="1912"/>
      <c r="BW435" s="1911"/>
      <c r="BX435" s="1913"/>
      <c r="BY435" s="1914"/>
      <c r="BZ435" s="1915"/>
      <c r="CA435" s="1915"/>
      <c r="CB435" s="1915"/>
      <c r="CC435" s="1911"/>
      <c r="CF435" s="1807"/>
      <c r="CG435" s="1821"/>
      <c r="CH435" s="1822"/>
      <c r="CI435" s="1822"/>
      <c r="CJ435" s="1822"/>
      <c r="CK435" s="1822"/>
      <c r="CL435" s="1822"/>
      <c r="CM435" s="1822"/>
      <c r="CN435" s="1822"/>
      <c r="CO435" s="1822"/>
      <c r="CP435" s="1822"/>
      <c r="CQ435" s="1822"/>
      <c r="CR435" s="1822"/>
      <c r="CS435" s="1822"/>
      <c r="CT435" s="1822"/>
      <c r="CU435" s="1822"/>
      <c r="CV435" s="1822"/>
      <c r="CW435" s="1822"/>
    </row>
    <row r="436" spans="1:101" s="1819" customFormat="1">
      <c r="A436" s="1804"/>
      <c r="B436" s="2708"/>
      <c r="C436" s="2728"/>
      <c r="D436" s="1805"/>
      <c r="E436" s="1806"/>
      <c r="F436" s="1806"/>
      <c r="G436" s="1807"/>
      <c r="H436" s="1808"/>
      <c r="I436" s="1808"/>
      <c r="J436" s="1808"/>
      <c r="K436" s="1808"/>
      <c r="L436" s="1809"/>
      <c r="M436" s="1809"/>
      <c r="N436" s="1810"/>
      <c r="O436" s="1810"/>
      <c r="P436" s="1809"/>
      <c r="Q436" s="1809"/>
      <c r="R436" s="1808"/>
      <c r="S436" s="1810"/>
      <c r="T436" s="1808"/>
      <c r="U436" s="1811"/>
      <c r="V436" s="1806"/>
      <c r="W436" s="1806"/>
      <c r="X436" s="1808"/>
      <c r="Y436" s="2741" t="s">
        <v>5417</v>
      </c>
      <c r="Z436" s="1808"/>
      <c r="AA436" s="1808"/>
      <c r="AB436" s="1808"/>
      <c r="AC436" s="1808"/>
      <c r="AD436" s="1808"/>
      <c r="AE436" s="1808"/>
      <c r="AF436" s="1808"/>
      <c r="AG436" s="1808"/>
      <c r="AH436" s="1812"/>
      <c r="AI436" s="1812"/>
      <c r="AJ436" s="1808"/>
      <c r="AK436" s="1806"/>
      <c r="AL436" s="1806"/>
      <c r="AM436" s="1813"/>
      <c r="AN436" s="1811"/>
      <c r="AO436" s="1811"/>
      <c r="AP436" s="1811"/>
      <c r="AQ436" s="1811"/>
      <c r="AR436" s="1811"/>
      <c r="AS436" s="1811"/>
      <c r="AT436" s="1811"/>
      <c r="AU436" s="1811"/>
      <c r="AV436" s="1811"/>
      <c r="AW436" s="1811"/>
      <c r="AX436" s="1811"/>
      <c r="AY436" s="1811"/>
      <c r="AZ436" s="1811"/>
      <c r="BA436" s="1807"/>
      <c r="BB436" s="1811"/>
      <c r="BC436" s="1807"/>
      <c r="BD436" s="1811"/>
      <c r="BE436" s="1811"/>
      <c r="BF436" s="1811"/>
      <c r="BG436" s="1811"/>
      <c r="BH436" s="1811"/>
      <c r="BI436" s="1811"/>
      <c r="BJ436" s="1811"/>
      <c r="BK436" s="1811"/>
      <c r="BL436" s="1811"/>
      <c r="BM436" s="1806"/>
      <c r="BN436" s="1811"/>
      <c r="BO436" s="1811"/>
      <c r="BP436" s="1806"/>
      <c r="BQ436" s="1811"/>
      <c r="BR436" s="1811"/>
      <c r="BS436" s="1911"/>
      <c r="BT436" s="1911"/>
      <c r="BU436" s="1911"/>
      <c r="BV436" s="1912"/>
      <c r="BW436" s="1911"/>
      <c r="BX436" s="1913"/>
      <c r="BY436" s="1914"/>
      <c r="BZ436" s="1915"/>
      <c r="CA436" s="1915"/>
      <c r="CB436" s="1915"/>
      <c r="CC436" s="1911"/>
      <c r="CF436" s="1807"/>
      <c r="CG436" s="1821"/>
      <c r="CH436" s="1822"/>
      <c r="CI436" s="1822"/>
      <c r="CJ436" s="1822"/>
      <c r="CK436" s="1822"/>
      <c r="CL436" s="1822"/>
      <c r="CM436" s="1822"/>
      <c r="CN436" s="1822"/>
      <c r="CO436" s="1822"/>
      <c r="CP436" s="1822"/>
      <c r="CQ436" s="1822"/>
      <c r="CR436" s="1822"/>
      <c r="CS436" s="1822"/>
      <c r="CT436" s="1822"/>
      <c r="CU436" s="1822"/>
      <c r="CV436" s="1822"/>
      <c r="CW436" s="1822"/>
    </row>
    <row r="437" spans="1:101" s="1819" customFormat="1">
      <c r="A437" s="1804"/>
      <c r="B437" s="2708"/>
      <c r="C437" s="2728"/>
      <c r="D437" s="1805"/>
      <c r="E437" s="1806"/>
      <c r="F437" s="1806"/>
      <c r="G437" s="1807"/>
      <c r="H437" s="1808"/>
      <c r="I437" s="1808"/>
      <c r="J437" s="1808"/>
      <c r="K437" s="1808"/>
      <c r="L437" s="1809"/>
      <c r="M437" s="1809"/>
      <c r="N437" s="1810"/>
      <c r="O437" s="1810"/>
      <c r="P437" s="1809"/>
      <c r="Q437" s="1809"/>
      <c r="R437" s="1808"/>
      <c r="S437" s="1810"/>
      <c r="T437" s="1808"/>
      <c r="U437" s="1811"/>
      <c r="V437" s="1806"/>
      <c r="W437" s="1806"/>
      <c r="X437" s="1808"/>
      <c r="Y437" s="2741" t="s">
        <v>5417</v>
      </c>
      <c r="Z437" s="1808"/>
      <c r="AA437" s="1808"/>
      <c r="AB437" s="1808"/>
      <c r="AC437" s="1808"/>
      <c r="AD437" s="1808"/>
      <c r="AE437" s="1808"/>
      <c r="AF437" s="1808"/>
      <c r="AG437" s="1808"/>
      <c r="AH437" s="1812"/>
      <c r="AI437" s="1812"/>
      <c r="AJ437" s="1808"/>
      <c r="AK437" s="1806"/>
      <c r="AL437" s="1806"/>
      <c r="AM437" s="1813"/>
      <c r="AN437" s="1811"/>
      <c r="AO437" s="1811"/>
      <c r="AP437" s="1811"/>
      <c r="AQ437" s="1811"/>
      <c r="AR437" s="1811"/>
      <c r="AS437" s="1811"/>
      <c r="AT437" s="1811"/>
      <c r="AU437" s="1811"/>
      <c r="AV437" s="1811"/>
      <c r="AW437" s="1811"/>
      <c r="AX437" s="1811"/>
      <c r="AY437" s="1811"/>
      <c r="AZ437" s="1811"/>
      <c r="BA437" s="1807"/>
      <c r="BB437" s="1811"/>
      <c r="BC437" s="1807"/>
      <c r="BD437" s="1811"/>
      <c r="BE437" s="1811"/>
      <c r="BF437" s="1811"/>
      <c r="BG437" s="1811"/>
      <c r="BH437" s="1811"/>
      <c r="BI437" s="1811"/>
      <c r="BJ437" s="1811"/>
      <c r="BK437" s="1811"/>
      <c r="BL437" s="1811"/>
      <c r="BM437" s="1806"/>
      <c r="BN437" s="1811"/>
      <c r="BO437" s="1811"/>
      <c r="BP437" s="1806"/>
      <c r="BQ437" s="1811"/>
      <c r="BR437" s="1811"/>
      <c r="BS437" s="1911"/>
      <c r="BT437" s="1911"/>
      <c r="BU437" s="1911"/>
      <c r="BV437" s="1912"/>
      <c r="BW437" s="1911"/>
      <c r="BX437" s="1913"/>
      <c r="BY437" s="1914"/>
      <c r="BZ437" s="1915"/>
      <c r="CA437" s="1915"/>
      <c r="CB437" s="1915"/>
      <c r="CC437" s="1911"/>
      <c r="CF437" s="1807"/>
      <c r="CG437" s="1821"/>
      <c r="CH437" s="1822"/>
      <c r="CI437" s="1822"/>
      <c r="CJ437" s="1822"/>
      <c r="CK437" s="1822"/>
      <c r="CL437" s="1822"/>
      <c r="CM437" s="1822"/>
      <c r="CN437" s="1822"/>
      <c r="CO437" s="1822"/>
      <c r="CP437" s="1822"/>
      <c r="CQ437" s="1822"/>
      <c r="CR437" s="1822"/>
      <c r="CS437" s="1822"/>
      <c r="CT437" s="1822"/>
      <c r="CU437" s="1822"/>
      <c r="CV437" s="1822"/>
      <c r="CW437" s="1822"/>
    </row>
    <row r="438" spans="1:101" s="1819" customFormat="1">
      <c r="A438" s="1804"/>
      <c r="B438" s="2708"/>
      <c r="C438" s="2728"/>
      <c r="D438" s="1805"/>
      <c r="E438" s="1806"/>
      <c r="F438" s="1806"/>
      <c r="G438" s="1807"/>
      <c r="H438" s="1808"/>
      <c r="I438" s="1808"/>
      <c r="J438" s="1808"/>
      <c r="K438" s="1808"/>
      <c r="L438" s="1809"/>
      <c r="M438" s="1809"/>
      <c r="N438" s="1810"/>
      <c r="O438" s="1810"/>
      <c r="P438" s="1809"/>
      <c r="Q438" s="1809"/>
      <c r="R438" s="1808"/>
      <c r="S438" s="1810"/>
      <c r="T438" s="1808"/>
      <c r="U438" s="1811"/>
      <c r="V438" s="1806"/>
      <c r="W438" s="1806"/>
      <c r="X438" s="1808"/>
      <c r="Y438" s="2741" t="s">
        <v>5417</v>
      </c>
      <c r="Z438" s="1808"/>
      <c r="AA438" s="1808"/>
      <c r="AB438" s="1808"/>
      <c r="AC438" s="1808"/>
      <c r="AD438" s="1808"/>
      <c r="AE438" s="1808"/>
      <c r="AF438" s="1808"/>
      <c r="AG438" s="1808"/>
      <c r="AH438" s="1812"/>
      <c r="AI438" s="1812"/>
      <c r="AJ438" s="1808"/>
      <c r="AK438" s="1806"/>
      <c r="AL438" s="1806"/>
      <c r="AM438" s="1813"/>
      <c r="AN438" s="1811"/>
      <c r="AO438" s="1811"/>
      <c r="AP438" s="1811"/>
      <c r="AQ438" s="1811"/>
      <c r="AR438" s="1811"/>
      <c r="AS438" s="1811"/>
      <c r="AT438" s="1811"/>
      <c r="AU438" s="1811"/>
      <c r="AV438" s="1811"/>
      <c r="AW438" s="1811"/>
      <c r="AX438" s="1811"/>
      <c r="AY438" s="1811"/>
      <c r="AZ438" s="1811"/>
      <c r="BA438" s="1807"/>
      <c r="BB438" s="1811"/>
      <c r="BC438" s="1807"/>
      <c r="BD438" s="1811"/>
      <c r="BE438" s="1811"/>
      <c r="BF438" s="1811"/>
      <c r="BG438" s="1811"/>
      <c r="BH438" s="1811"/>
      <c r="BI438" s="1811"/>
      <c r="BJ438" s="1811"/>
      <c r="BK438" s="1811"/>
      <c r="BL438" s="1811"/>
      <c r="BM438" s="1806"/>
      <c r="BN438" s="1811"/>
      <c r="BO438" s="1811"/>
      <c r="BP438" s="1806"/>
      <c r="BQ438" s="1811"/>
      <c r="BR438" s="1811"/>
      <c r="BS438" s="1911"/>
      <c r="BT438" s="1911"/>
      <c r="BU438" s="1911"/>
      <c r="BV438" s="1912"/>
      <c r="BW438" s="1911"/>
      <c r="BX438" s="1913"/>
      <c r="BY438" s="1914"/>
      <c r="BZ438" s="1915"/>
      <c r="CA438" s="1915"/>
      <c r="CB438" s="1915"/>
      <c r="CC438" s="1911"/>
      <c r="CF438" s="1807"/>
      <c r="CG438" s="1821"/>
      <c r="CH438" s="1822"/>
      <c r="CI438" s="1822"/>
      <c r="CJ438" s="1822"/>
      <c r="CK438" s="1822"/>
      <c r="CL438" s="1822"/>
      <c r="CM438" s="1822"/>
      <c r="CN438" s="1822"/>
      <c r="CO438" s="1822"/>
      <c r="CP438" s="1822"/>
      <c r="CQ438" s="1822"/>
      <c r="CR438" s="1822"/>
      <c r="CS438" s="1822"/>
      <c r="CT438" s="1822"/>
      <c r="CU438" s="1822"/>
      <c r="CV438" s="1822"/>
      <c r="CW438" s="1822"/>
    </row>
    <row r="439" spans="1:101" s="1819" customFormat="1">
      <c r="A439" s="1804"/>
      <c r="B439" s="2708"/>
      <c r="C439" s="2728"/>
      <c r="D439" s="1805"/>
      <c r="E439" s="1806"/>
      <c r="F439" s="1806"/>
      <c r="G439" s="1807"/>
      <c r="H439" s="1808"/>
      <c r="I439" s="1808"/>
      <c r="J439" s="1808"/>
      <c r="K439" s="1808"/>
      <c r="L439" s="1809"/>
      <c r="M439" s="1809"/>
      <c r="N439" s="1810"/>
      <c r="O439" s="1810"/>
      <c r="P439" s="1809"/>
      <c r="Q439" s="1809"/>
      <c r="R439" s="1808"/>
      <c r="S439" s="1810"/>
      <c r="T439" s="1808"/>
      <c r="U439" s="1811"/>
      <c r="V439" s="1806"/>
      <c r="W439" s="1806"/>
      <c r="X439" s="1808"/>
      <c r="Y439" s="2741" t="s">
        <v>5417</v>
      </c>
      <c r="Z439" s="1808"/>
      <c r="AA439" s="1808"/>
      <c r="AB439" s="1808"/>
      <c r="AC439" s="1808"/>
      <c r="AD439" s="1808"/>
      <c r="AE439" s="1808"/>
      <c r="AF439" s="1808"/>
      <c r="AG439" s="1808"/>
      <c r="AH439" s="1812"/>
      <c r="AI439" s="1812"/>
      <c r="AJ439" s="1808"/>
      <c r="AK439" s="1806"/>
      <c r="AL439" s="1806"/>
      <c r="AM439" s="1813"/>
      <c r="AN439" s="1811"/>
      <c r="AO439" s="1811"/>
      <c r="AP439" s="1811"/>
      <c r="AQ439" s="1811"/>
      <c r="AR439" s="1811"/>
      <c r="AS439" s="1811"/>
      <c r="AT439" s="1811"/>
      <c r="AU439" s="1811"/>
      <c r="AV439" s="1811"/>
      <c r="AW439" s="1811"/>
      <c r="AX439" s="1811"/>
      <c r="AY439" s="1811"/>
      <c r="AZ439" s="1811"/>
      <c r="BA439" s="1807"/>
      <c r="BB439" s="1811"/>
      <c r="BC439" s="1807"/>
      <c r="BD439" s="1811"/>
      <c r="BE439" s="1811"/>
      <c r="BF439" s="1811"/>
      <c r="BG439" s="1811"/>
      <c r="BH439" s="1811"/>
      <c r="BI439" s="1811"/>
      <c r="BJ439" s="1811"/>
      <c r="BK439" s="1811"/>
      <c r="BL439" s="1811"/>
      <c r="BM439" s="1806"/>
      <c r="BN439" s="1811"/>
      <c r="BO439" s="1811"/>
      <c r="BP439" s="1806"/>
      <c r="BQ439" s="1811"/>
      <c r="BR439" s="1811"/>
      <c r="BS439" s="1911"/>
      <c r="BT439" s="1911"/>
      <c r="BU439" s="1911"/>
      <c r="BV439" s="1912"/>
      <c r="BW439" s="1911"/>
      <c r="BX439" s="1913"/>
      <c r="BY439" s="1914"/>
      <c r="BZ439" s="1915"/>
      <c r="CA439" s="1915"/>
      <c r="CB439" s="1915"/>
      <c r="CC439" s="1911"/>
      <c r="CF439" s="1807"/>
      <c r="CG439" s="1821"/>
      <c r="CH439" s="1822"/>
      <c r="CI439" s="1822"/>
      <c r="CJ439" s="1822"/>
      <c r="CK439" s="1822"/>
      <c r="CL439" s="1822"/>
      <c r="CM439" s="1822"/>
      <c r="CN439" s="1822"/>
      <c r="CO439" s="1822"/>
      <c r="CP439" s="1822"/>
      <c r="CQ439" s="1822"/>
      <c r="CR439" s="1822"/>
      <c r="CS439" s="1822"/>
      <c r="CT439" s="1822"/>
      <c r="CU439" s="1822"/>
      <c r="CV439" s="1822"/>
      <c r="CW439" s="1822"/>
    </row>
    <row r="440" spans="1:101" s="1819" customFormat="1">
      <c r="A440" s="1804"/>
      <c r="B440" s="2708"/>
      <c r="C440" s="2728"/>
      <c r="D440" s="1805"/>
      <c r="E440" s="1806"/>
      <c r="F440" s="1806"/>
      <c r="G440" s="1807"/>
      <c r="H440" s="1808"/>
      <c r="I440" s="1808"/>
      <c r="J440" s="1808"/>
      <c r="K440" s="1808"/>
      <c r="L440" s="1809"/>
      <c r="M440" s="1809"/>
      <c r="N440" s="1810"/>
      <c r="O440" s="1810"/>
      <c r="P440" s="1809"/>
      <c r="Q440" s="1809"/>
      <c r="R440" s="1808"/>
      <c r="S440" s="1810"/>
      <c r="T440" s="1808"/>
      <c r="U440" s="1811"/>
      <c r="V440" s="1806"/>
      <c r="W440" s="1806"/>
      <c r="X440" s="1808"/>
      <c r="Y440" s="2741" t="s">
        <v>5417</v>
      </c>
      <c r="Z440" s="1808"/>
      <c r="AA440" s="1808"/>
      <c r="AB440" s="1808"/>
      <c r="AC440" s="1808"/>
      <c r="AD440" s="1808"/>
      <c r="AE440" s="1808"/>
      <c r="AF440" s="1808"/>
      <c r="AG440" s="1808"/>
      <c r="AH440" s="1812"/>
      <c r="AI440" s="1812"/>
      <c r="AJ440" s="1808"/>
      <c r="AK440" s="1806"/>
      <c r="AL440" s="1806"/>
      <c r="AM440" s="1813"/>
      <c r="AN440" s="1811"/>
      <c r="AO440" s="1811"/>
      <c r="AP440" s="1811"/>
      <c r="AQ440" s="1811"/>
      <c r="AR440" s="1811"/>
      <c r="AS440" s="1811"/>
      <c r="AT440" s="1811"/>
      <c r="AU440" s="1811"/>
      <c r="AV440" s="1811"/>
      <c r="AW440" s="1811"/>
      <c r="AX440" s="1811"/>
      <c r="AY440" s="1811"/>
      <c r="AZ440" s="1811"/>
      <c r="BA440" s="1807"/>
      <c r="BB440" s="1811"/>
      <c r="BC440" s="1807"/>
      <c r="BD440" s="1811"/>
      <c r="BE440" s="1811"/>
      <c r="BF440" s="1811"/>
      <c r="BG440" s="1811"/>
      <c r="BH440" s="1811"/>
      <c r="BI440" s="1811"/>
      <c r="BJ440" s="1811"/>
      <c r="BK440" s="1811"/>
      <c r="BL440" s="1811"/>
      <c r="BM440" s="1806"/>
      <c r="BN440" s="1811"/>
      <c r="BO440" s="1811"/>
      <c r="BP440" s="1806"/>
      <c r="BQ440" s="1811"/>
      <c r="BR440" s="1811"/>
      <c r="BS440" s="1911"/>
      <c r="BT440" s="1911"/>
      <c r="BU440" s="1911"/>
      <c r="BV440" s="1912"/>
      <c r="BW440" s="1911"/>
      <c r="BX440" s="1913"/>
      <c r="BY440" s="1914"/>
      <c r="BZ440" s="1915"/>
      <c r="CA440" s="1915"/>
      <c r="CB440" s="1915"/>
      <c r="CC440" s="1911"/>
      <c r="CF440" s="1807"/>
      <c r="CG440" s="1821"/>
      <c r="CH440" s="1822"/>
      <c r="CI440" s="1822"/>
      <c r="CJ440" s="1822"/>
      <c r="CK440" s="1822"/>
      <c r="CL440" s="1822"/>
      <c r="CM440" s="1822"/>
      <c r="CN440" s="1822"/>
      <c r="CO440" s="1822"/>
      <c r="CP440" s="1822"/>
      <c r="CQ440" s="1822"/>
      <c r="CR440" s="1822"/>
      <c r="CS440" s="1822"/>
      <c r="CT440" s="1822"/>
      <c r="CU440" s="1822"/>
      <c r="CV440" s="1822"/>
      <c r="CW440" s="1822"/>
    </row>
    <row r="441" spans="1:101" s="1819" customFormat="1">
      <c r="A441" s="1804"/>
      <c r="B441" s="2708"/>
      <c r="C441" s="2728"/>
      <c r="D441" s="1805"/>
      <c r="E441" s="1806"/>
      <c r="F441" s="1806"/>
      <c r="G441" s="1807"/>
      <c r="H441" s="1808"/>
      <c r="I441" s="1808"/>
      <c r="J441" s="1808"/>
      <c r="K441" s="1808"/>
      <c r="L441" s="1809"/>
      <c r="M441" s="1809"/>
      <c r="N441" s="1810"/>
      <c r="O441" s="1810"/>
      <c r="P441" s="1809"/>
      <c r="Q441" s="1809"/>
      <c r="R441" s="1808"/>
      <c r="S441" s="1810"/>
      <c r="T441" s="1808"/>
      <c r="U441" s="1811"/>
      <c r="V441" s="1806"/>
      <c r="W441" s="1806"/>
      <c r="X441" s="1808"/>
      <c r="Y441" s="2741" t="s">
        <v>5417</v>
      </c>
      <c r="Z441" s="1808"/>
      <c r="AA441" s="1808"/>
      <c r="AB441" s="1808"/>
      <c r="AC441" s="1808"/>
      <c r="AD441" s="1808"/>
      <c r="AE441" s="1808"/>
      <c r="AF441" s="1808"/>
      <c r="AG441" s="1808"/>
      <c r="AH441" s="1812"/>
      <c r="AI441" s="1812"/>
      <c r="AJ441" s="1808"/>
      <c r="AK441" s="1806"/>
      <c r="AL441" s="1806"/>
      <c r="AM441" s="1813"/>
      <c r="AN441" s="1811"/>
      <c r="AO441" s="1811"/>
      <c r="AP441" s="1811"/>
      <c r="AQ441" s="1811"/>
      <c r="AR441" s="1811"/>
      <c r="AS441" s="1811"/>
      <c r="AT441" s="1811"/>
      <c r="AU441" s="1811"/>
      <c r="AV441" s="1811"/>
      <c r="AW441" s="1811"/>
      <c r="AX441" s="1811"/>
      <c r="AY441" s="1811"/>
      <c r="AZ441" s="1811"/>
      <c r="BA441" s="1807"/>
      <c r="BB441" s="1811"/>
      <c r="BC441" s="1807"/>
      <c r="BD441" s="1811"/>
      <c r="BE441" s="1811"/>
      <c r="BF441" s="1811"/>
      <c r="BG441" s="1811"/>
      <c r="BH441" s="1811"/>
      <c r="BI441" s="1811"/>
      <c r="BJ441" s="1811"/>
      <c r="BK441" s="1811"/>
      <c r="BL441" s="1811"/>
      <c r="BM441" s="1806"/>
      <c r="BN441" s="1811"/>
      <c r="BO441" s="1811"/>
      <c r="BP441" s="1806"/>
      <c r="BQ441" s="1811"/>
      <c r="BR441" s="1811"/>
      <c r="BS441" s="1911"/>
      <c r="BT441" s="1911"/>
      <c r="BU441" s="1911"/>
      <c r="BV441" s="1912"/>
      <c r="BW441" s="1911"/>
      <c r="BX441" s="1913"/>
      <c r="BY441" s="1914"/>
      <c r="BZ441" s="1915"/>
      <c r="CA441" s="1915"/>
      <c r="CB441" s="1915"/>
      <c r="CC441" s="1911"/>
      <c r="CF441" s="1807"/>
      <c r="CG441" s="1821"/>
      <c r="CH441" s="1822"/>
      <c r="CI441" s="1822"/>
      <c r="CJ441" s="1822"/>
      <c r="CK441" s="1822"/>
      <c r="CL441" s="1822"/>
      <c r="CM441" s="1822"/>
      <c r="CN441" s="1822"/>
      <c r="CO441" s="1822"/>
      <c r="CP441" s="1822"/>
      <c r="CQ441" s="1822"/>
      <c r="CR441" s="1822"/>
      <c r="CS441" s="1822"/>
      <c r="CT441" s="1822"/>
      <c r="CU441" s="1822"/>
      <c r="CV441" s="1822"/>
      <c r="CW441" s="1822"/>
    </row>
    <row r="442" spans="1:101" s="1819" customFormat="1">
      <c r="A442" s="1804"/>
      <c r="B442" s="2708"/>
      <c r="C442" s="2728"/>
      <c r="D442" s="1805"/>
      <c r="E442" s="1806"/>
      <c r="F442" s="1806"/>
      <c r="G442" s="1807"/>
      <c r="H442" s="1808"/>
      <c r="I442" s="1808"/>
      <c r="J442" s="1808"/>
      <c r="K442" s="1808"/>
      <c r="L442" s="1809"/>
      <c r="M442" s="1809"/>
      <c r="N442" s="1810"/>
      <c r="O442" s="1810"/>
      <c r="P442" s="1809"/>
      <c r="Q442" s="1809"/>
      <c r="R442" s="1808"/>
      <c r="S442" s="1810"/>
      <c r="T442" s="1808"/>
      <c r="U442" s="1811"/>
      <c r="V442" s="1806"/>
      <c r="W442" s="1806"/>
      <c r="X442" s="1808"/>
      <c r="Y442" s="2741" t="s">
        <v>5417</v>
      </c>
      <c r="Z442" s="1808"/>
      <c r="AA442" s="1808"/>
      <c r="AB442" s="1808"/>
      <c r="AC442" s="1808"/>
      <c r="AD442" s="1808"/>
      <c r="AE442" s="1808"/>
      <c r="AF442" s="1808"/>
      <c r="AG442" s="1808"/>
      <c r="AH442" s="1812"/>
      <c r="AI442" s="1812"/>
      <c r="AJ442" s="1808"/>
      <c r="AK442" s="1806"/>
      <c r="AL442" s="1806"/>
      <c r="AM442" s="1813"/>
      <c r="AN442" s="1811"/>
      <c r="AO442" s="1811"/>
      <c r="AP442" s="1811"/>
      <c r="AQ442" s="1811"/>
      <c r="AR442" s="1811"/>
      <c r="AS442" s="1811"/>
      <c r="AT442" s="1811"/>
      <c r="AU442" s="1811"/>
      <c r="AV442" s="1811"/>
      <c r="AW442" s="1811"/>
      <c r="AX442" s="1811"/>
      <c r="AY442" s="1811"/>
      <c r="AZ442" s="1811"/>
      <c r="BA442" s="1807"/>
      <c r="BB442" s="1811"/>
      <c r="BC442" s="1807"/>
      <c r="BD442" s="1811"/>
      <c r="BE442" s="1811"/>
      <c r="BF442" s="1811"/>
      <c r="BG442" s="1811"/>
      <c r="BH442" s="1811"/>
      <c r="BI442" s="1811"/>
      <c r="BJ442" s="1811"/>
      <c r="BK442" s="1811"/>
      <c r="BL442" s="1811"/>
      <c r="BM442" s="1806"/>
      <c r="BN442" s="1811"/>
      <c r="BO442" s="1811"/>
      <c r="BP442" s="1806"/>
      <c r="BQ442" s="1811"/>
      <c r="BR442" s="1811"/>
      <c r="BS442" s="1911"/>
      <c r="BT442" s="1911"/>
      <c r="BU442" s="1911"/>
      <c r="BV442" s="1912"/>
      <c r="BW442" s="1911"/>
      <c r="BX442" s="1913"/>
      <c r="BY442" s="1914"/>
      <c r="BZ442" s="1915"/>
      <c r="CA442" s="1915"/>
      <c r="CB442" s="1915"/>
      <c r="CC442" s="1911"/>
      <c r="CF442" s="1807"/>
      <c r="CG442" s="1821"/>
      <c r="CH442" s="1822"/>
      <c r="CI442" s="1822"/>
      <c r="CJ442" s="1822"/>
      <c r="CK442" s="1822"/>
      <c r="CL442" s="1822"/>
      <c r="CM442" s="1822"/>
      <c r="CN442" s="1822"/>
      <c r="CO442" s="1822"/>
      <c r="CP442" s="1822"/>
      <c r="CQ442" s="1822"/>
      <c r="CR442" s="1822"/>
      <c r="CS442" s="1822"/>
      <c r="CT442" s="1822"/>
      <c r="CU442" s="1822"/>
      <c r="CV442" s="1822"/>
      <c r="CW442" s="1822"/>
    </row>
    <row r="443" spans="1:101" s="1819" customFormat="1">
      <c r="A443" s="1804"/>
      <c r="B443" s="2708"/>
      <c r="C443" s="2728"/>
      <c r="D443" s="1805"/>
      <c r="E443" s="1806"/>
      <c r="F443" s="1806"/>
      <c r="G443" s="1807"/>
      <c r="H443" s="1808"/>
      <c r="I443" s="1808"/>
      <c r="J443" s="1808"/>
      <c r="K443" s="1808"/>
      <c r="L443" s="1809"/>
      <c r="M443" s="1809"/>
      <c r="N443" s="1810"/>
      <c r="O443" s="1810"/>
      <c r="P443" s="1809"/>
      <c r="Q443" s="1809"/>
      <c r="R443" s="1808"/>
      <c r="S443" s="1810"/>
      <c r="T443" s="1808"/>
      <c r="U443" s="1811"/>
      <c r="V443" s="1806"/>
      <c r="W443" s="1806"/>
      <c r="X443" s="1808"/>
      <c r="Y443" s="2741" t="s">
        <v>5417</v>
      </c>
      <c r="Z443" s="1808"/>
      <c r="AA443" s="1808"/>
      <c r="AB443" s="1808"/>
      <c r="AC443" s="1808"/>
      <c r="AD443" s="1808"/>
      <c r="AE443" s="1808"/>
      <c r="AF443" s="1808"/>
      <c r="AG443" s="1808"/>
      <c r="AH443" s="1812"/>
      <c r="AI443" s="1812"/>
      <c r="AJ443" s="1808"/>
      <c r="AK443" s="1806"/>
      <c r="AL443" s="1806"/>
      <c r="AM443" s="1813"/>
      <c r="AN443" s="1811"/>
      <c r="AO443" s="1811"/>
      <c r="AP443" s="1811"/>
      <c r="AQ443" s="1811"/>
      <c r="AR443" s="1811"/>
      <c r="AS443" s="1811"/>
      <c r="AT443" s="1811"/>
      <c r="AU443" s="1811"/>
      <c r="AV443" s="1811"/>
      <c r="AW443" s="1811"/>
      <c r="AX443" s="1811"/>
      <c r="AY443" s="1811"/>
      <c r="AZ443" s="1811"/>
      <c r="BA443" s="1807"/>
      <c r="BB443" s="1811"/>
      <c r="BC443" s="1807"/>
      <c r="BD443" s="1811"/>
      <c r="BE443" s="1811"/>
      <c r="BF443" s="1811"/>
      <c r="BG443" s="1811"/>
      <c r="BH443" s="1811"/>
      <c r="BI443" s="1811"/>
      <c r="BJ443" s="1811"/>
      <c r="BK443" s="1811"/>
      <c r="BL443" s="1811"/>
      <c r="BM443" s="1806"/>
      <c r="BN443" s="1811"/>
      <c r="BO443" s="1811"/>
      <c r="BP443" s="1806"/>
      <c r="BQ443" s="1811"/>
      <c r="BR443" s="1811"/>
      <c r="BS443" s="1911"/>
      <c r="BT443" s="1911"/>
      <c r="BU443" s="1911"/>
      <c r="BV443" s="1912"/>
      <c r="BW443" s="1911"/>
      <c r="BX443" s="1913"/>
      <c r="BY443" s="1914"/>
      <c r="BZ443" s="1915"/>
      <c r="CA443" s="1915"/>
      <c r="CB443" s="1915"/>
      <c r="CC443" s="1911"/>
      <c r="CF443" s="1807"/>
      <c r="CG443" s="1821"/>
      <c r="CH443" s="1822"/>
      <c r="CI443" s="1822"/>
      <c r="CJ443" s="1822"/>
      <c r="CK443" s="1822"/>
      <c r="CL443" s="1822"/>
      <c r="CM443" s="1822"/>
      <c r="CN443" s="1822"/>
      <c r="CO443" s="1822"/>
      <c r="CP443" s="1822"/>
      <c r="CQ443" s="1822"/>
      <c r="CR443" s="1822"/>
      <c r="CS443" s="1822"/>
      <c r="CT443" s="1822"/>
      <c r="CU443" s="1822"/>
      <c r="CV443" s="1822"/>
      <c r="CW443" s="1822"/>
    </row>
    <row r="444" spans="1:101" s="1819" customFormat="1">
      <c r="A444" s="1804"/>
      <c r="B444" s="2708"/>
      <c r="C444" s="2728"/>
      <c r="D444" s="1805"/>
      <c r="E444" s="1806"/>
      <c r="F444" s="1806"/>
      <c r="G444" s="1807"/>
      <c r="H444" s="1808"/>
      <c r="I444" s="1808"/>
      <c r="J444" s="1808"/>
      <c r="K444" s="1808"/>
      <c r="L444" s="1809"/>
      <c r="M444" s="1809"/>
      <c r="N444" s="1810"/>
      <c r="O444" s="1810"/>
      <c r="P444" s="1809"/>
      <c r="Q444" s="1809"/>
      <c r="R444" s="1808"/>
      <c r="S444" s="1810"/>
      <c r="T444" s="1808"/>
      <c r="U444" s="1811"/>
      <c r="V444" s="1806"/>
      <c r="W444" s="1806"/>
      <c r="X444" s="1808"/>
      <c r="Y444" s="2741" t="s">
        <v>5417</v>
      </c>
      <c r="Z444" s="1808"/>
      <c r="AA444" s="1808"/>
      <c r="AB444" s="1808"/>
      <c r="AC444" s="1808"/>
      <c r="AD444" s="1808"/>
      <c r="AE444" s="1808"/>
      <c r="AF444" s="1808"/>
      <c r="AG444" s="1808"/>
      <c r="AH444" s="1812"/>
      <c r="AI444" s="1812"/>
      <c r="AJ444" s="1808"/>
      <c r="AK444" s="1806"/>
      <c r="AL444" s="1806"/>
      <c r="AM444" s="1813"/>
      <c r="AN444" s="1811"/>
      <c r="AO444" s="1811"/>
      <c r="AP444" s="1811"/>
      <c r="AQ444" s="1811"/>
      <c r="AR444" s="1811"/>
      <c r="AS444" s="1811"/>
      <c r="AT444" s="1811"/>
      <c r="AU444" s="1811"/>
      <c r="AV444" s="1811"/>
      <c r="AW444" s="1811"/>
      <c r="AX444" s="1811"/>
      <c r="AY444" s="1811"/>
      <c r="AZ444" s="1811"/>
      <c r="BA444" s="1807"/>
      <c r="BB444" s="1811"/>
      <c r="BC444" s="1807"/>
      <c r="BD444" s="1811"/>
      <c r="BE444" s="1811"/>
      <c r="BF444" s="1811"/>
      <c r="BG444" s="1811"/>
      <c r="BH444" s="1811"/>
      <c r="BI444" s="1811"/>
      <c r="BJ444" s="1811"/>
      <c r="BK444" s="1811"/>
      <c r="BL444" s="1811"/>
      <c r="BM444" s="1806"/>
      <c r="BN444" s="1811"/>
      <c r="BO444" s="1811"/>
      <c r="BP444" s="1806"/>
      <c r="BQ444" s="1811"/>
      <c r="BR444" s="1811"/>
      <c r="BS444" s="1911"/>
      <c r="BT444" s="1911"/>
      <c r="BU444" s="1911"/>
      <c r="BV444" s="1912"/>
      <c r="BW444" s="1911"/>
      <c r="BX444" s="1913"/>
      <c r="BY444" s="1914"/>
      <c r="BZ444" s="1915"/>
      <c r="CA444" s="1915"/>
      <c r="CB444" s="1915"/>
      <c r="CC444" s="1911"/>
      <c r="CF444" s="1807"/>
      <c r="CG444" s="1821"/>
      <c r="CH444" s="1822"/>
      <c r="CI444" s="1822"/>
      <c r="CJ444" s="1822"/>
      <c r="CK444" s="1822"/>
      <c r="CL444" s="1822"/>
      <c r="CM444" s="1822"/>
      <c r="CN444" s="1822"/>
      <c r="CO444" s="1822"/>
      <c r="CP444" s="1822"/>
      <c r="CQ444" s="1822"/>
      <c r="CR444" s="1822"/>
      <c r="CS444" s="1822"/>
      <c r="CT444" s="1822"/>
      <c r="CU444" s="1822"/>
      <c r="CV444" s="1822"/>
      <c r="CW444" s="1822"/>
    </row>
    <row r="445" spans="1:101" s="1819" customFormat="1">
      <c r="A445" s="1804"/>
      <c r="B445" s="2708"/>
      <c r="C445" s="2728"/>
      <c r="D445" s="1805"/>
      <c r="E445" s="1806"/>
      <c r="F445" s="1806"/>
      <c r="G445" s="1807"/>
      <c r="H445" s="1808"/>
      <c r="I445" s="1808"/>
      <c r="J445" s="1808"/>
      <c r="K445" s="1808"/>
      <c r="L445" s="1809"/>
      <c r="M445" s="1809"/>
      <c r="N445" s="1810"/>
      <c r="O445" s="1810"/>
      <c r="P445" s="1809"/>
      <c r="Q445" s="1809"/>
      <c r="R445" s="1808"/>
      <c r="S445" s="1810"/>
      <c r="T445" s="1808"/>
      <c r="U445" s="1811"/>
      <c r="V445" s="1806"/>
      <c r="W445" s="1806"/>
      <c r="X445" s="1808"/>
      <c r="Y445" s="2741" t="s">
        <v>5417</v>
      </c>
      <c r="Z445" s="1808"/>
      <c r="AA445" s="1808"/>
      <c r="AB445" s="1808"/>
      <c r="AC445" s="1808"/>
      <c r="AD445" s="1808"/>
      <c r="AE445" s="1808"/>
      <c r="AF445" s="1808"/>
      <c r="AG445" s="1808"/>
      <c r="AH445" s="1812"/>
      <c r="AI445" s="1812"/>
      <c r="AJ445" s="1808"/>
      <c r="AK445" s="1806"/>
      <c r="AL445" s="1806"/>
      <c r="AM445" s="1813"/>
      <c r="AN445" s="1811"/>
      <c r="AO445" s="1811"/>
      <c r="AP445" s="1811"/>
      <c r="AQ445" s="1811"/>
      <c r="AR445" s="1811"/>
      <c r="AS445" s="1811"/>
      <c r="AT445" s="1811"/>
      <c r="AU445" s="1811"/>
      <c r="AV445" s="1811"/>
      <c r="AW445" s="1811"/>
      <c r="AX445" s="1811"/>
      <c r="AY445" s="1811"/>
      <c r="AZ445" s="1811"/>
      <c r="BA445" s="1807"/>
      <c r="BB445" s="1811"/>
      <c r="BC445" s="1807"/>
      <c r="BD445" s="1811"/>
      <c r="BE445" s="1811"/>
      <c r="BF445" s="1811"/>
      <c r="BG445" s="1811"/>
      <c r="BH445" s="1811"/>
      <c r="BI445" s="1811"/>
      <c r="BJ445" s="1811"/>
      <c r="BK445" s="1811"/>
      <c r="BL445" s="1811"/>
      <c r="BM445" s="1806"/>
      <c r="BN445" s="1811"/>
      <c r="BO445" s="1811"/>
      <c r="BP445" s="1806"/>
      <c r="BQ445" s="1811"/>
      <c r="BR445" s="1811"/>
      <c r="BS445" s="1911"/>
      <c r="BT445" s="1911"/>
      <c r="BU445" s="1911"/>
      <c r="BV445" s="1912"/>
      <c r="BW445" s="1911"/>
      <c r="BX445" s="1913"/>
      <c r="BY445" s="1914"/>
      <c r="BZ445" s="1915"/>
      <c r="CA445" s="1915"/>
      <c r="CB445" s="1915"/>
      <c r="CC445" s="1911"/>
      <c r="CF445" s="1807"/>
      <c r="CG445" s="1821"/>
      <c r="CH445" s="1822"/>
      <c r="CI445" s="1822"/>
      <c r="CJ445" s="1822"/>
      <c r="CK445" s="1822"/>
      <c r="CL445" s="1822"/>
      <c r="CM445" s="1822"/>
      <c r="CN445" s="1822"/>
      <c r="CO445" s="1822"/>
      <c r="CP445" s="1822"/>
      <c r="CQ445" s="1822"/>
      <c r="CR445" s="1822"/>
      <c r="CS445" s="1822"/>
      <c r="CT445" s="1822"/>
      <c r="CU445" s="1822"/>
      <c r="CV445" s="1822"/>
      <c r="CW445" s="1822"/>
    </row>
    <row r="446" spans="1:101" s="1819" customFormat="1">
      <c r="A446" s="1804"/>
      <c r="B446" s="2708"/>
      <c r="C446" s="2728"/>
      <c r="D446" s="1805"/>
      <c r="E446" s="1806"/>
      <c r="F446" s="1806"/>
      <c r="G446" s="1807"/>
      <c r="H446" s="1808"/>
      <c r="I446" s="1808"/>
      <c r="J446" s="1808"/>
      <c r="K446" s="1808"/>
      <c r="L446" s="1809"/>
      <c r="M446" s="1809"/>
      <c r="N446" s="1810"/>
      <c r="O446" s="1810"/>
      <c r="P446" s="1809"/>
      <c r="Q446" s="1809"/>
      <c r="R446" s="1808"/>
      <c r="S446" s="1810"/>
      <c r="T446" s="1808"/>
      <c r="U446" s="1811"/>
      <c r="V446" s="1806"/>
      <c r="W446" s="1806"/>
      <c r="X446" s="1808"/>
      <c r="Y446" s="2741" t="s">
        <v>5417</v>
      </c>
      <c r="Z446" s="1808"/>
      <c r="AA446" s="1808"/>
      <c r="AB446" s="1808"/>
      <c r="AC446" s="1808"/>
      <c r="AD446" s="1808"/>
      <c r="AE446" s="1808"/>
      <c r="AF446" s="1808"/>
      <c r="AG446" s="1808"/>
      <c r="AH446" s="1812"/>
      <c r="AI446" s="1812"/>
      <c r="AJ446" s="1808"/>
      <c r="AK446" s="1806"/>
      <c r="AL446" s="1806"/>
      <c r="AM446" s="1813"/>
      <c r="AN446" s="1811"/>
      <c r="AO446" s="1811"/>
      <c r="AP446" s="1811"/>
      <c r="AQ446" s="1811"/>
      <c r="AR446" s="1811"/>
      <c r="AS446" s="1811"/>
      <c r="AT446" s="1811"/>
      <c r="AU446" s="1811"/>
      <c r="AV446" s="1811"/>
      <c r="AW446" s="1811"/>
      <c r="AX446" s="1811"/>
      <c r="AY446" s="1811"/>
      <c r="AZ446" s="1811"/>
      <c r="BA446" s="1807"/>
      <c r="BB446" s="1811"/>
      <c r="BC446" s="1807"/>
      <c r="BD446" s="1811"/>
      <c r="BE446" s="1811"/>
      <c r="BF446" s="1811"/>
      <c r="BG446" s="1811"/>
      <c r="BH446" s="1811"/>
      <c r="BI446" s="1811"/>
      <c r="BJ446" s="1811"/>
      <c r="BK446" s="1811"/>
      <c r="BL446" s="1811"/>
      <c r="BM446" s="1806"/>
      <c r="BN446" s="1811"/>
      <c r="BO446" s="1811"/>
      <c r="BP446" s="1806"/>
      <c r="BQ446" s="1811"/>
      <c r="BR446" s="1811"/>
      <c r="BS446" s="1911"/>
      <c r="BT446" s="1911"/>
      <c r="BU446" s="1911"/>
      <c r="BV446" s="1912"/>
      <c r="BW446" s="1911"/>
      <c r="BX446" s="1913"/>
      <c r="BY446" s="1914"/>
      <c r="BZ446" s="1915"/>
      <c r="CA446" s="1915"/>
      <c r="CB446" s="1915"/>
      <c r="CC446" s="1911"/>
      <c r="CF446" s="1807"/>
      <c r="CG446" s="1821"/>
      <c r="CH446" s="1822"/>
      <c r="CI446" s="1822"/>
      <c r="CJ446" s="1822"/>
      <c r="CK446" s="1822"/>
      <c r="CL446" s="1822"/>
      <c r="CM446" s="1822"/>
      <c r="CN446" s="1822"/>
      <c r="CO446" s="1822"/>
      <c r="CP446" s="1822"/>
      <c r="CQ446" s="1822"/>
      <c r="CR446" s="1822"/>
      <c r="CS446" s="1822"/>
      <c r="CT446" s="1822"/>
      <c r="CU446" s="1822"/>
      <c r="CV446" s="1822"/>
      <c r="CW446" s="1822"/>
    </row>
    <row r="447" spans="1:101" s="1819" customFormat="1">
      <c r="A447" s="1804"/>
      <c r="B447" s="2708"/>
      <c r="C447" s="2728"/>
      <c r="D447" s="1805"/>
      <c r="E447" s="1806"/>
      <c r="F447" s="1806"/>
      <c r="G447" s="1807"/>
      <c r="H447" s="1808"/>
      <c r="I447" s="1808"/>
      <c r="J447" s="1808"/>
      <c r="K447" s="1808"/>
      <c r="L447" s="1809"/>
      <c r="M447" s="1809"/>
      <c r="N447" s="1810"/>
      <c r="O447" s="1810"/>
      <c r="P447" s="1809"/>
      <c r="Q447" s="1809"/>
      <c r="R447" s="1808"/>
      <c r="S447" s="1810"/>
      <c r="T447" s="1808"/>
      <c r="U447" s="1811"/>
      <c r="V447" s="1806"/>
      <c r="W447" s="1806"/>
      <c r="X447" s="1808"/>
      <c r="Y447" s="2741" t="s">
        <v>5417</v>
      </c>
      <c r="Z447" s="1808"/>
      <c r="AA447" s="1808"/>
      <c r="AB447" s="1808"/>
      <c r="AC447" s="1808"/>
      <c r="AD447" s="1808"/>
      <c r="AE447" s="1808"/>
      <c r="AF447" s="1808"/>
      <c r="AG447" s="1808"/>
      <c r="AH447" s="1812"/>
      <c r="AI447" s="1812"/>
      <c r="AJ447" s="1808"/>
      <c r="AK447" s="1806"/>
      <c r="AL447" s="1806"/>
      <c r="AM447" s="1813"/>
      <c r="AN447" s="1811"/>
      <c r="AO447" s="1811"/>
      <c r="AP447" s="1811"/>
      <c r="AQ447" s="1811"/>
      <c r="AR447" s="1811"/>
      <c r="AS447" s="1811"/>
      <c r="AT447" s="1811"/>
      <c r="AU447" s="1811"/>
      <c r="AV447" s="1811"/>
      <c r="AW447" s="1811"/>
      <c r="AX447" s="1811"/>
      <c r="AY447" s="1811"/>
      <c r="AZ447" s="1811"/>
      <c r="BA447" s="1807"/>
      <c r="BB447" s="1811"/>
      <c r="BC447" s="1807"/>
      <c r="BD447" s="1811"/>
      <c r="BE447" s="1811"/>
      <c r="BF447" s="1811"/>
      <c r="BG447" s="1811"/>
      <c r="BH447" s="1811"/>
      <c r="BI447" s="1811"/>
      <c r="BJ447" s="1811"/>
      <c r="BK447" s="1811"/>
      <c r="BL447" s="1811"/>
      <c r="BM447" s="1806"/>
      <c r="BN447" s="1811"/>
      <c r="BO447" s="1811"/>
      <c r="BP447" s="1806"/>
      <c r="BQ447" s="1811"/>
      <c r="BR447" s="1811"/>
      <c r="BS447" s="1911"/>
      <c r="BT447" s="1911"/>
      <c r="BU447" s="1911"/>
      <c r="BV447" s="1912"/>
      <c r="BW447" s="1911"/>
      <c r="BX447" s="1913"/>
      <c r="BY447" s="1914"/>
      <c r="BZ447" s="1915"/>
      <c r="CA447" s="1915"/>
      <c r="CB447" s="1915"/>
      <c r="CC447" s="1911"/>
      <c r="CF447" s="1807"/>
      <c r="CG447" s="1821"/>
      <c r="CH447" s="1822"/>
      <c r="CI447" s="1822"/>
      <c r="CJ447" s="1822"/>
      <c r="CK447" s="1822"/>
      <c r="CL447" s="1822"/>
      <c r="CM447" s="1822"/>
      <c r="CN447" s="1822"/>
      <c r="CO447" s="1822"/>
      <c r="CP447" s="1822"/>
      <c r="CQ447" s="1822"/>
      <c r="CR447" s="1822"/>
      <c r="CS447" s="1822"/>
      <c r="CT447" s="1822"/>
      <c r="CU447" s="1822"/>
      <c r="CV447" s="1822"/>
      <c r="CW447" s="1822"/>
    </row>
    <row r="448" spans="1:101" s="1819" customFormat="1">
      <c r="A448" s="1804"/>
      <c r="B448" s="2708"/>
      <c r="C448" s="2728"/>
      <c r="D448" s="1805"/>
      <c r="E448" s="1806"/>
      <c r="F448" s="1806"/>
      <c r="G448" s="1807"/>
      <c r="H448" s="1808"/>
      <c r="I448" s="1808"/>
      <c r="J448" s="1808"/>
      <c r="K448" s="1808"/>
      <c r="L448" s="1809"/>
      <c r="M448" s="1809"/>
      <c r="N448" s="1810"/>
      <c r="O448" s="1810"/>
      <c r="P448" s="1809"/>
      <c r="Q448" s="1809"/>
      <c r="R448" s="1808"/>
      <c r="S448" s="1810"/>
      <c r="T448" s="1808"/>
      <c r="U448" s="1811"/>
      <c r="V448" s="1806"/>
      <c r="W448" s="1806"/>
      <c r="X448" s="1808"/>
      <c r="Y448" s="2741" t="s">
        <v>5417</v>
      </c>
      <c r="Z448" s="1808"/>
      <c r="AA448" s="1808"/>
      <c r="AB448" s="1808"/>
      <c r="AC448" s="1808"/>
      <c r="AD448" s="1808"/>
      <c r="AE448" s="1808"/>
      <c r="AF448" s="1808"/>
      <c r="AG448" s="1808"/>
      <c r="AH448" s="1812"/>
      <c r="AI448" s="1812"/>
      <c r="AJ448" s="1808"/>
      <c r="AK448" s="1806"/>
      <c r="AL448" s="1806"/>
      <c r="AM448" s="1813"/>
      <c r="AN448" s="1811"/>
      <c r="AO448" s="1811"/>
      <c r="AP448" s="1811"/>
      <c r="AQ448" s="1811"/>
      <c r="AR448" s="1811"/>
      <c r="AS448" s="1811"/>
      <c r="AT448" s="1811"/>
      <c r="AU448" s="1811"/>
      <c r="AV448" s="1811"/>
      <c r="AW448" s="1811"/>
      <c r="AX448" s="1811"/>
      <c r="AY448" s="1811"/>
      <c r="AZ448" s="1811"/>
      <c r="BA448" s="1807"/>
      <c r="BB448" s="1811"/>
      <c r="BC448" s="1807"/>
      <c r="BD448" s="1811"/>
      <c r="BE448" s="1811"/>
      <c r="BF448" s="1811"/>
      <c r="BG448" s="1811"/>
      <c r="BH448" s="1811"/>
      <c r="BI448" s="1811"/>
      <c r="BJ448" s="1811"/>
      <c r="BK448" s="1811"/>
      <c r="BL448" s="1811"/>
      <c r="BM448" s="1806"/>
      <c r="BN448" s="1811"/>
      <c r="BO448" s="1811"/>
      <c r="BP448" s="1806"/>
      <c r="BQ448" s="1811"/>
      <c r="BR448" s="1811"/>
      <c r="BS448" s="1911"/>
      <c r="BT448" s="1911"/>
      <c r="BU448" s="1911"/>
      <c r="BV448" s="1912"/>
      <c r="BW448" s="1911"/>
      <c r="BX448" s="1913"/>
      <c r="BY448" s="1914"/>
      <c r="BZ448" s="1915"/>
      <c r="CA448" s="1915"/>
      <c r="CB448" s="1915"/>
      <c r="CC448" s="1911"/>
      <c r="CF448" s="1807"/>
      <c r="CG448" s="1821"/>
      <c r="CH448" s="1822"/>
      <c r="CI448" s="1822"/>
      <c r="CJ448" s="1822"/>
      <c r="CK448" s="1822"/>
      <c r="CL448" s="1822"/>
      <c r="CM448" s="1822"/>
      <c r="CN448" s="1822"/>
      <c r="CO448" s="1822"/>
      <c r="CP448" s="1822"/>
      <c r="CQ448" s="1822"/>
      <c r="CR448" s="1822"/>
      <c r="CS448" s="1822"/>
      <c r="CT448" s="1822"/>
      <c r="CU448" s="1822"/>
      <c r="CV448" s="1822"/>
      <c r="CW448" s="1822"/>
    </row>
    <row r="449" spans="1:101" s="1819" customFormat="1">
      <c r="A449" s="1804"/>
      <c r="B449" s="2708"/>
      <c r="C449" s="2728"/>
      <c r="D449" s="1805"/>
      <c r="E449" s="1806"/>
      <c r="F449" s="1806"/>
      <c r="G449" s="1807"/>
      <c r="H449" s="1808"/>
      <c r="I449" s="1808"/>
      <c r="J449" s="1808"/>
      <c r="K449" s="1808"/>
      <c r="L449" s="1809"/>
      <c r="M449" s="1809"/>
      <c r="N449" s="1810"/>
      <c r="O449" s="1810"/>
      <c r="P449" s="1809"/>
      <c r="Q449" s="1809"/>
      <c r="R449" s="1808"/>
      <c r="S449" s="1810"/>
      <c r="T449" s="1808"/>
      <c r="U449" s="1811"/>
      <c r="V449" s="1806"/>
      <c r="W449" s="1806"/>
      <c r="X449" s="1808"/>
      <c r="Y449" s="2741" t="s">
        <v>5417</v>
      </c>
      <c r="Z449" s="1808"/>
      <c r="AA449" s="1808"/>
      <c r="AB449" s="1808"/>
      <c r="AC449" s="1808"/>
      <c r="AD449" s="1808"/>
      <c r="AE449" s="1808"/>
      <c r="AF449" s="1808"/>
      <c r="AG449" s="1808"/>
      <c r="AH449" s="1812"/>
      <c r="AI449" s="1812"/>
      <c r="AJ449" s="1808"/>
      <c r="AK449" s="1806"/>
      <c r="AL449" s="1806"/>
      <c r="AM449" s="1813"/>
      <c r="AN449" s="1811"/>
      <c r="AO449" s="1811"/>
      <c r="AP449" s="1811"/>
      <c r="AQ449" s="1811"/>
      <c r="AR449" s="1811"/>
      <c r="AS449" s="1811"/>
      <c r="AT449" s="1811"/>
      <c r="AU449" s="1811"/>
      <c r="AV449" s="1811"/>
      <c r="AW449" s="1811"/>
      <c r="AX449" s="1811"/>
      <c r="AY449" s="1811"/>
      <c r="AZ449" s="1811"/>
      <c r="BA449" s="1807"/>
      <c r="BB449" s="1811"/>
      <c r="BC449" s="1807"/>
      <c r="BD449" s="1811"/>
      <c r="BE449" s="1811"/>
      <c r="BF449" s="1811"/>
      <c r="BG449" s="1811"/>
      <c r="BH449" s="1811"/>
      <c r="BI449" s="1811"/>
      <c r="BJ449" s="1811"/>
      <c r="BK449" s="1811"/>
      <c r="BL449" s="1811"/>
      <c r="BM449" s="1806"/>
      <c r="BN449" s="1811"/>
      <c r="BO449" s="1811"/>
      <c r="BP449" s="1806"/>
      <c r="BQ449" s="1811"/>
      <c r="BR449" s="1811"/>
      <c r="BS449" s="1911"/>
      <c r="BT449" s="1911"/>
      <c r="BU449" s="1911"/>
      <c r="BV449" s="1912"/>
      <c r="BW449" s="1911"/>
      <c r="BX449" s="1913"/>
      <c r="BY449" s="1914"/>
      <c r="BZ449" s="1915"/>
      <c r="CA449" s="1915"/>
      <c r="CB449" s="1915"/>
      <c r="CC449" s="1911"/>
      <c r="CF449" s="1807"/>
      <c r="CG449" s="1821"/>
      <c r="CH449" s="1822"/>
      <c r="CI449" s="1822"/>
      <c r="CJ449" s="1822"/>
      <c r="CK449" s="1822"/>
      <c r="CL449" s="1822"/>
      <c r="CM449" s="1822"/>
      <c r="CN449" s="1822"/>
      <c r="CO449" s="1822"/>
      <c r="CP449" s="1822"/>
      <c r="CQ449" s="1822"/>
      <c r="CR449" s="1822"/>
      <c r="CS449" s="1822"/>
      <c r="CT449" s="1822"/>
      <c r="CU449" s="1822"/>
      <c r="CV449" s="1822"/>
      <c r="CW449" s="1822"/>
    </row>
    <row r="450" spans="1:101" s="1819" customFormat="1">
      <c r="A450" s="1804"/>
      <c r="B450" s="2708"/>
      <c r="C450" s="2728"/>
      <c r="D450" s="1805"/>
      <c r="E450" s="1806"/>
      <c r="F450" s="1806"/>
      <c r="G450" s="1807"/>
      <c r="H450" s="1808"/>
      <c r="I450" s="1808"/>
      <c r="J450" s="1808"/>
      <c r="K450" s="1808"/>
      <c r="L450" s="1809"/>
      <c r="M450" s="1809"/>
      <c r="N450" s="1810"/>
      <c r="O450" s="1810"/>
      <c r="P450" s="1809"/>
      <c r="Q450" s="1809"/>
      <c r="R450" s="1808"/>
      <c r="S450" s="1810"/>
      <c r="T450" s="1808"/>
      <c r="U450" s="1811"/>
      <c r="V450" s="1806"/>
      <c r="W450" s="1806"/>
      <c r="X450" s="1808"/>
      <c r="Y450" s="2741" t="s">
        <v>5417</v>
      </c>
      <c r="Z450" s="1808"/>
      <c r="AA450" s="1808"/>
      <c r="AB450" s="1808"/>
      <c r="AC450" s="1808"/>
      <c r="AD450" s="1808"/>
      <c r="AE450" s="1808"/>
      <c r="AF450" s="1808"/>
      <c r="AG450" s="1808"/>
      <c r="AH450" s="1812"/>
      <c r="AI450" s="1812"/>
      <c r="AJ450" s="1808"/>
      <c r="AK450" s="1806"/>
      <c r="AL450" s="1806"/>
      <c r="AM450" s="1813"/>
      <c r="AN450" s="1811"/>
      <c r="AO450" s="1811"/>
      <c r="AP450" s="1811"/>
      <c r="AQ450" s="1811"/>
      <c r="AR450" s="1811"/>
      <c r="AS450" s="1811"/>
      <c r="AT450" s="1811"/>
      <c r="AU450" s="1811"/>
      <c r="AV450" s="1811"/>
      <c r="AW450" s="1811"/>
      <c r="AX450" s="1811"/>
      <c r="AY450" s="1811"/>
      <c r="AZ450" s="1811"/>
      <c r="BA450" s="1807"/>
      <c r="BB450" s="1811"/>
      <c r="BC450" s="1807"/>
      <c r="BD450" s="1811"/>
      <c r="BE450" s="1811"/>
      <c r="BF450" s="1811"/>
      <c r="BG450" s="1811"/>
      <c r="BH450" s="1811"/>
      <c r="BI450" s="1811"/>
      <c r="BJ450" s="1811"/>
      <c r="BK450" s="1811"/>
      <c r="BL450" s="1811"/>
      <c r="BM450" s="1806"/>
      <c r="BN450" s="1811"/>
      <c r="BO450" s="1811"/>
      <c r="BP450" s="1806"/>
      <c r="BQ450" s="1811"/>
      <c r="BR450" s="1811"/>
      <c r="BS450" s="1911"/>
      <c r="BT450" s="1911"/>
      <c r="BU450" s="1911"/>
      <c r="BV450" s="1912"/>
      <c r="BW450" s="1911"/>
      <c r="BX450" s="1913"/>
      <c r="BY450" s="1914"/>
      <c r="BZ450" s="1915"/>
      <c r="CA450" s="1915"/>
      <c r="CB450" s="1915"/>
      <c r="CC450" s="1911"/>
      <c r="CF450" s="1807"/>
      <c r="CG450" s="1821"/>
      <c r="CH450" s="1822"/>
      <c r="CI450" s="1822"/>
      <c r="CJ450" s="1822"/>
      <c r="CK450" s="1822"/>
      <c r="CL450" s="1822"/>
      <c r="CM450" s="1822"/>
      <c r="CN450" s="1822"/>
      <c r="CO450" s="1822"/>
      <c r="CP450" s="1822"/>
      <c r="CQ450" s="1822"/>
      <c r="CR450" s="1822"/>
      <c r="CS450" s="1822"/>
      <c r="CT450" s="1822"/>
      <c r="CU450" s="1822"/>
      <c r="CV450" s="1822"/>
      <c r="CW450" s="1822"/>
    </row>
    <row r="451" spans="1:101" s="1819" customFormat="1">
      <c r="A451" s="1804"/>
      <c r="B451" s="2708"/>
      <c r="C451" s="2728"/>
      <c r="D451" s="1805"/>
      <c r="E451" s="1806"/>
      <c r="F451" s="1806"/>
      <c r="G451" s="1807"/>
      <c r="H451" s="1808"/>
      <c r="I451" s="1808"/>
      <c r="J451" s="1808"/>
      <c r="K451" s="1808"/>
      <c r="L451" s="1809"/>
      <c r="M451" s="1809"/>
      <c r="N451" s="1810"/>
      <c r="O451" s="1810"/>
      <c r="P451" s="1809"/>
      <c r="Q451" s="1809"/>
      <c r="R451" s="1808"/>
      <c r="S451" s="1810"/>
      <c r="T451" s="1808"/>
      <c r="U451" s="1811"/>
      <c r="V451" s="1806"/>
      <c r="W451" s="1806"/>
      <c r="X451" s="1808"/>
      <c r="Y451" s="2741" t="s">
        <v>5417</v>
      </c>
      <c r="Z451" s="1808"/>
      <c r="AA451" s="1808"/>
      <c r="AB451" s="1808"/>
      <c r="AC451" s="1808"/>
      <c r="AD451" s="1808"/>
      <c r="AE451" s="1808"/>
      <c r="AF451" s="1808"/>
      <c r="AG451" s="1808"/>
      <c r="AH451" s="1812"/>
      <c r="AI451" s="1812"/>
      <c r="AJ451" s="1808"/>
      <c r="AK451" s="1806"/>
      <c r="AL451" s="1806"/>
      <c r="AM451" s="1813"/>
      <c r="AN451" s="1811"/>
      <c r="AO451" s="1811"/>
      <c r="AP451" s="1811"/>
      <c r="AQ451" s="1811"/>
      <c r="AR451" s="1811"/>
      <c r="AS451" s="1811"/>
      <c r="AT451" s="1811"/>
      <c r="AU451" s="1811"/>
      <c r="AV451" s="1811"/>
      <c r="AW451" s="1811"/>
      <c r="AX451" s="1811"/>
      <c r="AY451" s="1811"/>
      <c r="AZ451" s="1811"/>
      <c r="BA451" s="1807"/>
      <c r="BB451" s="1811"/>
      <c r="BC451" s="1807"/>
      <c r="BD451" s="1811"/>
      <c r="BE451" s="1811"/>
      <c r="BF451" s="1811"/>
      <c r="BG451" s="1811"/>
      <c r="BH451" s="1811"/>
      <c r="BI451" s="1811"/>
      <c r="BJ451" s="1811"/>
      <c r="BK451" s="1811"/>
      <c r="BL451" s="1811"/>
      <c r="BM451" s="1806"/>
      <c r="BN451" s="1811"/>
      <c r="BO451" s="1811"/>
      <c r="BP451" s="1806"/>
      <c r="BQ451" s="1811"/>
      <c r="BR451" s="1811"/>
      <c r="BS451" s="1911"/>
      <c r="BT451" s="1911"/>
      <c r="BU451" s="1911"/>
      <c r="BV451" s="1912"/>
      <c r="BW451" s="1911"/>
      <c r="BX451" s="1913"/>
      <c r="BY451" s="1914"/>
      <c r="BZ451" s="1915"/>
      <c r="CA451" s="1915"/>
      <c r="CB451" s="1915"/>
      <c r="CC451" s="1911"/>
      <c r="CF451" s="1807"/>
      <c r="CG451" s="1821"/>
      <c r="CH451" s="1822"/>
      <c r="CI451" s="1822"/>
      <c r="CJ451" s="1822"/>
      <c r="CK451" s="1822"/>
      <c r="CL451" s="1822"/>
      <c r="CM451" s="1822"/>
      <c r="CN451" s="1822"/>
      <c r="CO451" s="1822"/>
      <c r="CP451" s="1822"/>
      <c r="CQ451" s="1822"/>
      <c r="CR451" s="1822"/>
      <c r="CS451" s="1822"/>
      <c r="CT451" s="1822"/>
      <c r="CU451" s="1822"/>
      <c r="CV451" s="1822"/>
      <c r="CW451" s="1822"/>
    </row>
    <row r="452" spans="1:101" s="1819" customFormat="1">
      <c r="A452" s="1804"/>
      <c r="B452" s="2708"/>
      <c r="C452" s="2728"/>
      <c r="D452" s="1805"/>
      <c r="E452" s="1806"/>
      <c r="F452" s="1806"/>
      <c r="G452" s="1807"/>
      <c r="H452" s="1808"/>
      <c r="I452" s="1808"/>
      <c r="J452" s="1808"/>
      <c r="K452" s="1808"/>
      <c r="L452" s="1809"/>
      <c r="M452" s="1809"/>
      <c r="N452" s="1810"/>
      <c r="O452" s="1810"/>
      <c r="P452" s="1809"/>
      <c r="Q452" s="1809"/>
      <c r="R452" s="1808"/>
      <c r="S452" s="1810"/>
      <c r="T452" s="1808"/>
      <c r="U452" s="1811"/>
      <c r="V452" s="1806"/>
      <c r="W452" s="1806"/>
      <c r="X452" s="1808"/>
      <c r="Y452" s="2741" t="s">
        <v>5417</v>
      </c>
      <c r="Z452" s="1808"/>
      <c r="AA452" s="1808"/>
      <c r="AB452" s="1808"/>
      <c r="AC452" s="1808"/>
      <c r="AD452" s="1808"/>
      <c r="AE452" s="1808"/>
      <c r="AF452" s="1808"/>
      <c r="AG452" s="1808"/>
      <c r="AH452" s="1812"/>
      <c r="AI452" s="1812"/>
      <c r="AJ452" s="1808"/>
      <c r="AK452" s="1806"/>
      <c r="AL452" s="1806"/>
      <c r="AM452" s="1813"/>
      <c r="AN452" s="1811"/>
      <c r="AO452" s="1811"/>
      <c r="AP452" s="1811"/>
      <c r="AQ452" s="1811"/>
      <c r="AR452" s="1811"/>
      <c r="AS452" s="1811"/>
      <c r="AT452" s="1811"/>
      <c r="AU452" s="1811"/>
      <c r="AV452" s="1811"/>
      <c r="AW452" s="1811"/>
      <c r="AX452" s="1811"/>
      <c r="AY452" s="1811"/>
      <c r="AZ452" s="1811"/>
      <c r="BA452" s="1807"/>
      <c r="BB452" s="1811"/>
      <c r="BC452" s="1807"/>
      <c r="BD452" s="1811"/>
      <c r="BE452" s="1811"/>
      <c r="BF452" s="1811"/>
      <c r="BG452" s="1811"/>
      <c r="BH452" s="1811"/>
      <c r="BI452" s="1811"/>
      <c r="BJ452" s="1811"/>
      <c r="BK452" s="1811"/>
      <c r="BL452" s="1811"/>
      <c r="BM452" s="1806"/>
      <c r="BN452" s="1811"/>
      <c r="BO452" s="1811"/>
      <c r="BP452" s="1806"/>
      <c r="BQ452" s="1811"/>
      <c r="BR452" s="1811"/>
      <c r="BS452" s="1911"/>
      <c r="BT452" s="1911"/>
      <c r="BU452" s="1911"/>
      <c r="BV452" s="1912"/>
      <c r="BW452" s="1911"/>
      <c r="BX452" s="1913"/>
      <c r="BY452" s="1914"/>
      <c r="BZ452" s="1915"/>
      <c r="CA452" s="1915"/>
      <c r="CB452" s="1915"/>
      <c r="CC452" s="1911"/>
      <c r="CF452" s="1807"/>
      <c r="CG452" s="1821"/>
      <c r="CH452" s="1822"/>
      <c r="CI452" s="1822"/>
      <c r="CJ452" s="1822"/>
      <c r="CK452" s="1822"/>
      <c r="CL452" s="1822"/>
      <c r="CM452" s="1822"/>
      <c r="CN452" s="1822"/>
      <c r="CO452" s="1822"/>
      <c r="CP452" s="1822"/>
      <c r="CQ452" s="1822"/>
      <c r="CR452" s="1822"/>
      <c r="CS452" s="1822"/>
      <c r="CT452" s="1822"/>
      <c r="CU452" s="1822"/>
      <c r="CV452" s="1822"/>
      <c r="CW452" s="1822"/>
    </row>
    <row r="453" spans="1:101" s="1819" customFormat="1">
      <c r="A453" s="1804"/>
      <c r="B453" s="2708"/>
      <c r="C453" s="2728"/>
      <c r="D453" s="1805"/>
      <c r="E453" s="1806"/>
      <c r="F453" s="1806"/>
      <c r="G453" s="1807"/>
      <c r="H453" s="1808"/>
      <c r="I453" s="1808"/>
      <c r="J453" s="1808"/>
      <c r="K453" s="1808"/>
      <c r="L453" s="1809"/>
      <c r="M453" s="1809"/>
      <c r="N453" s="1810"/>
      <c r="O453" s="1810"/>
      <c r="P453" s="1809"/>
      <c r="Q453" s="1809"/>
      <c r="R453" s="1808"/>
      <c r="S453" s="1810"/>
      <c r="T453" s="1808"/>
      <c r="U453" s="1811"/>
      <c r="V453" s="1806"/>
      <c r="W453" s="1806"/>
      <c r="X453" s="1808"/>
      <c r="Y453" s="2741" t="s">
        <v>5417</v>
      </c>
      <c r="Z453" s="1808"/>
      <c r="AA453" s="1808"/>
      <c r="AB453" s="1808"/>
      <c r="AC453" s="1808"/>
      <c r="AD453" s="1808"/>
      <c r="AE453" s="1808"/>
      <c r="AF453" s="1808"/>
      <c r="AG453" s="1808"/>
      <c r="AH453" s="1812"/>
      <c r="AI453" s="1812"/>
      <c r="AJ453" s="1808"/>
      <c r="AK453" s="1806"/>
      <c r="AL453" s="1806"/>
      <c r="AM453" s="1813"/>
      <c r="AN453" s="1811"/>
      <c r="AO453" s="1811"/>
      <c r="AP453" s="1811"/>
      <c r="AQ453" s="1811"/>
      <c r="AR453" s="1811"/>
      <c r="AS453" s="1811"/>
      <c r="AT453" s="1811"/>
      <c r="AU453" s="1811"/>
      <c r="AV453" s="1811"/>
      <c r="AW453" s="1811"/>
      <c r="AX453" s="1811"/>
      <c r="AY453" s="1811"/>
      <c r="AZ453" s="1811"/>
      <c r="BA453" s="1807"/>
      <c r="BB453" s="1811"/>
      <c r="BC453" s="1807"/>
      <c r="BD453" s="1811"/>
      <c r="BE453" s="1811"/>
      <c r="BF453" s="1811"/>
      <c r="BG453" s="1811"/>
      <c r="BH453" s="1811"/>
      <c r="BI453" s="1811"/>
      <c r="BJ453" s="1811"/>
      <c r="BK453" s="1811"/>
      <c r="BL453" s="1811"/>
      <c r="BM453" s="1806"/>
      <c r="BN453" s="1811"/>
      <c r="BO453" s="1811"/>
      <c r="BP453" s="1806"/>
      <c r="BQ453" s="1811"/>
      <c r="BR453" s="1811"/>
      <c r="BS453" s="1911"/>
      <c r="BT453" s="1911"/>
      <c r="BU453" s="1911"/>
      <c r="BV453" s="1912"/>
      <c r="BW453" s="1911"/>
      <c r="BX453" s="1913"/>
      <c r="BY453" s="1914"/>
      <c r="BZ453" s="1915"/>
      <c r="CA453" s="1915"/>
      <c r="CB453" s="1915"/>
      <c r="CC453" s="1911"/>
      <c r="CF453" s="1807"/>
      <c r="CG453" s="1821"/>
      <c r="CH453" s="1822"/>
      <c r="CI453" s="1822"/>
      <c r="CJ453" s="1822"/>
      <c r="CK453" s="1822"/>
      <c r="CL453" s="1822"/>
      <c r="CM453" s="1822"/>
      <c r="CN453" s="1822"/>
      <c r="CO453" s="1822"/>
      <c r="CP453" s="1822"/>
      <c r="CQ453" s="1822"/>
      <c r="CR453" s="1822"/>
      <c r="CS453" s="1822"/>
      <c r="CT453" s="1822"/>
      <c r="CU453" s="1822"/>
      <c r="CV453" s="1822"/>
      <c r="CW453" s="1822"/>
    </row>
    <row r="454" spans="1:101" s="1819" customFormat="1">
      <c r="A454" s="1804"/>
      <c r="B454" s="2708"/>
      <c r="C454" s="2728"/>
      <c r="D454" s="1805"/>
      <c r="E454" s="1806"/>
      <c r="F454" s="1806"/>
      <c r="G454" s="1807"/>
      <c r="H454" s="1808"/>
      <c r="I454" s="1808"/>
      <c r="J454" s="1808"/>
      <c r="K454" s="1808"/>
      <c r="L454" s="1809"/>
      <c r="M454" s="1809"/>
      <c r="N454" s="1810"/>
      <c r="O454" s="1810"/>
      <c r="P454" s="1809"/>
      <c r="Q454" s="1809"/>
      <c r="R454" s="1808"/>
      <c r="S454" s="1810"/>
      <c r="T454" s="1808"/>
      <c r="U454" s="1811"/>
      <c r="V454" s="1806"/>
      <c r="W454" s="1806"/>
      <c r="X454" s="1808"/>
      <c r="Y454" s="2741" t="s">
        <v>5417</v>
      </c>
      <c r="Z454" s="1808"/>
      <c r="AA454" s="1808"/>
      <c r="AB454" s="1808"/>
      <c r="AC454" s="1808"/>
      <c r="AD454" s="1808"/>
      <c r="AE454" s="1808"/>
      <c r="AF454" s="1808"/>
      <c r="AG454" s="1808"/>
      <c r="AH454" s="1812"/>
      <c r="AI454" s="1812"/>
      <c r="AJ454" s="1808"/>
      <c r="AK454" s="1806"/>
      <c r="AL454" s="1806"/>
      <c r="AM454" s="1813"/>
      <c r="AN454" s="1811"/>
      <c r="AO454" s="1811"/>
      <c r="AP454" s="1811"/>
      <c r="AQ454" s="1811"/>
      <c r="AR454" s="1811"/>
      <c r="AS454" s="1811"/>
      <c r="AT454" s="1811"/>
      <c r="AU454" s="1811"/>
      <c r="AV454" s="1811"/>
      <c r="AW454" s="1811"/>
      <c r="AX454" s="1811"/>
      <c r="AY454" s="1811"/>
      <c r="AZ454" s="1811"/>
      <c r="BA454" s="1807"/>
      <c r="BB454" s="1811"/>
      <c r="BC454" s="1807"/>
      <c r="BD454" s="1811"/>
      <c r="BE454" s="1811"/>
      <c r="BF454" s="1811"/>
      <c r="BG454" s="1811"/>
      <c r="BH454" s="1811"/>
      <c r="BI454" s="1811"/>
      <c r="BJ454" s="1811"/>
      <c r="BK454" s="1811"/>
      <c r="BL454" s="1811"/>
      <c r="BM454" s="1806"/>
      <c r="BN454" s="1811"/>
      <c r="BO454" s="1811"/>
      <c r="BP454" s="1806"/>
      <c r="BQ454" s="1811"/>
      <c r="BR454" s="1811"/>
      <c r="BS454" s="1911"/>
      <c r="BT454" s="1911"/>
      <c r="BU454" s="1911"/>
      <c r="BV454" s="1912"/>
      <c r="BW454" s="1911"/>
      <c r="BX454" s="1913"/>
      <c r="BY454" s="1914"/>
      <c r="BZ454" s="1915"/>
      <c r="CA454" s="1915"/>
      <c r="CB454" s="1915"/>
      <c r="CC454" s="1911"/>
      <c r="CF454" s="1807"/>
      <c r="CG454" s="1821"/>
      <c r="CH454" s="1822"/>
      <c r="CI454" s="1822"/>
      <c r="CJ454" s="1822"/>
      <c r="CK454" s="1822"/>
      <c r="CL454" s="1822"/>
      <c r="CM454" s="1822"/>
      <c r="CN454" s="1822"/>
      <c r="CO454" s="1822"/>
      <c r="CP454" s="1822"/>
      <c r="CQ454" s="1822"/>
      <c r="CR454" s="1822"/>
      <c r="CS454" s="1822"/>
      <c r="CT454" s="1822"/>
      <c r="CU454" s="1822"/>
      <c r="CV454" s="1822"/>
      <c r="CW454" s="1822"/>
    </row>
    <row r="455" spans="1:101" s="1819" customFormat="1">
      <c r="A455" s="1804"/>
      <c r="B455" s="2708"/>
      <c r="C455" s="2728"/>
      <c r="D455" s="1805"/>
      <c r="E455" s="1806"/>
      <c r="F455" s="1806"/>
      <c r="G455" s="1807"/>
      <c r="H455" s="1808"/>
      <c r="I455" s="1808"/>
      <c r="J455" s="1808"/>
      <c r="K455" s="1808"/>
      <c r="L455" s="1809"/>
      <c r="M455" s="1809"/>
      <c r="N455" s="1810"/>
      <c r="O455" s="1810"/>
      <c r="P455" s="1809"/>
      <c r="Q455" s="1809"/>
      <c r="R455" s="1808"/>
      <c r="S455" s="1810"/>
      <c r="T455" s="1808"/>
      <c r="U455" s="1811"/>
      <c r="V455" s="1806"/>
      <c r="W455" s="1806"/>
      <c r="X455" s="1808"/>
      <c r="Y455" s="2741" t="s">
        <v>5417</v>
      </c>
      <c r="Z455" s="1808"/>
      <c r="AA455" s="1808"/>
      <c r="AB455" s="1808"/>
      <c r="AC455" s="1808"/>
      <c r="AD455" s="1808"/>
      <c r="AE455" s="1808"/>
      <c r="AF455" s="1808"/>
      <c r="AG455" s="1808"/>
      <c r="AH455" s="1812"/>
      <c r="AI455" s="1812"/>
      <c r="AJ455" s="1808"/>
      <c r="AK455" s="1806"/>
      <c r="AL455" s="1806"/>
      <c r="AM455" s="1813"/>
      <c r="AN455" s="1811"/>
      <c r="AO455" s="1811"/>
      <c r="AP455" s="1811"/>
      <c r="AQ455" s="1811"/>
      <c r="AR455" s="1811"/>
      <c r="AS455" s="1811"/>
      <c r="AT455" s="1811"/>
      <c r="AU455" s="1811"/>
      <c r="AV455" s="1811"/>
      <c r="AW455" s="1811"/>
      <c r="AX455" s="1811"/>
      <c r="AY455" s="1811"/>
      <c r="AZ455" s="1811"/>
      <c r="BA455" s="1807"/>
      <c r="BB455" s="1811"/>
      <c r="BC455" s="1807"/>
      <c r="BD455" s="1811"/>
      <c r="BE455" s="1811"/>
      <c r="BF455" s="1811"/>
      <c r="BG455" s="1811"/>
      <c r="BH455" s="1811"/>
      <c r="BI455" s="1811"/>
      <c r="BJ455" s="1811"/>
      <c r="BK455" s="1811"/>
      <c r="BL455" s="1811"/>
      <c r="BM455" s="1806"/>
      <c r="BN455" s="1811"/>
      <c r="BO455" s="1811"/>
      <c r="BP455" s="1806"/>
      <c r="BQ455" s="1811"/>
      <c r="BR455" s="1811"/>
      <c r="BS455" s="1911"/>
      <c r="BT455" s="1911"/>
      <c r="BU455" s="1911"/>
      <c r="BV455" s="1912"/>
      <c r="BW455" s="1911"/>
      <c r="BX455" s="1913"/>
      <c r="BY455" s="1914"/>
      <c r="BZ455" s="1915"/>
      <c r="CA455" s="1915"/>
      <c r="CB455" s="1915"/>
      <c r="CC455" s="1911"/>
      <c r="CF455" s="1807"/>
      <c r="CG455" s="1821"/>
      <c r="CH455" s="1822"/>
      <c r="CI455" s="1822"/>
      <c r="CJ455" s="1822"/>
      <c r="CK455" s="1822"/>
      <c r="CL455" s="1822"/>
      <c r="CM455" s="1822"/>
      <c r="CN455" s="1822"/>
      <c r="CO455" s="1822"/>
      <c r="CP455" s="1822"/>
      <c r="CQ455" s="1822"/>
      <c r="CR455" s="1822"/>
      <c r="CS455" s="1822"/>
      <c r="CT455" s="1822"/>
      <c r="CU455" s="1822"/>
      <c r="CV455" s="1822"/>
      <c r="CW455" s="1822"/>
    </row>
    <row r="456" spans="1:101" s="1819" customFormat="1">
      <c r="A456" s="1804"/>
      <c r="B456" s="2708"/>
      <c r="C456" s="2728"/>
      <c r="D456" s="1805"/>
      <c r="E456" s="1806"/>
      <c r="F456" s="1806"/>
      <c r="G456" s="1807"/>
      <c r="H456" s="1808"/>
      <c r="I456" s="1808"/>
      <c r="J456" s="1808"/>
      <c r="K456" s="1808"/>
      <c r="L456" s="1809"/>
      <c r="M456" s="1809"/>
      <c r="N456" s="1810"/>
      <c r="O456" s="1810"/>
      <c r="P456" s="1809"/>
      <c r="Q456" s="1809"/>
      <c r="R456" s="1808"/>
      <c r="S456" s="1810"/>
      <c r="T456" s="1808"/>
      <c r="U456" s="1811"/>
      <c r="V456" s="1806"/>
      <c r="W456" s="1806"/>
      <c r="X456" s="1808"/>
      <c r="Y456" s="2741" t="s">
        <v>5417</v>
      </c>
      <c r="Z456" s="1808"/>
      <c r="AA456" s="1808"/>
      <c r="AB456" s="1808"/>
      <c r="AC456" s="1808"/>
      <c r="AD456" s="1808"/>
      <c r="AE456" s="1808"/>
      <c r="AF456" s="1808"/>
      <c r="AG456" s="1808"/>
      <c r="AH456" s="1812"/>
      <c r="AI456" s="1812"/>
      <c r="AJ456" s="1808"/>
      <c r="AK456" s="1806"/>
      <c r="AL456" s="1806"/>
      <c r="AM456" s="1813"/>
      <c r="AN456" s="1811"/>
      <c r="AO456" s="1811"/>
      <c r="AP456" s="1811"/>
      <c r="AQ456" s="1811"/>
      <c r="AR456" s="1811"/>
      <c r="AS456" s="1811"/>
      <c r="AT456" s="1811"/>
      <c r="AU456" s="1811"/>
      <c r="AV456" s="1811"/>
      <c r="AW456" s="1811"/>
      <c r="AX456" s="1811"/>
      <c r="AY456" s="1811"/>
      <c r="AZ456" s="1811"/>
      <c r="BA456" s="1807"/>
      <c r="BB456" s="1811"/>
      <c r="BC456" s="1807"/>
      <c r="BD456" s="1811"/>
      <c r="BE456" s="1811"/>
      <c r="BF456" s="1811"/>
      <c r="BG456" s="1811"/>
      <c r="BH456" s="1811"/>
      <c r="BI456" s="1811"/>
      <c r="BJ456" s="1811"/>
      <c r="BK456" s="1811"/>
      <c r="BL456" s="1811"/>
      <c r="BM456" s="1806"/>
      <c r="BN456" s="1811"/>
      <c r="BO456" s="1811"/>
      <c r="BP456" s="1806"/>
      <c r="BQ456" s="1811"/>
      <c r="BR456" s="1811"/>
      <c r="BS456" s="1911"/>
      <c r="BT456" s="1911"/>
      <c r="BU456" s="1911"/>
      <c r="BV456" s="1912"/>
      <c r="BW456" s="1911"/>
      <c r="BX456" s="1913"/>
      <c r="BY456" s="1914"/>
      <c r="BZ456" s="1915"/>
      <c r="CA456" s="1915"/>
      <c r="CB456" s="1915"/>
      <c r="CC456" s="1911"/>
      <c r="CF456" s="1807"/>
      <c r="CG456" s="1821"/>
      <c r="CH456" s="1822"/>
      <c r="CI456" s="1822"/>
      <c r="CJ456" s="1822"/>
      <c r="CK456" s="1822"/>
      <c r="CL456" s="1822"/>
      <c r="CM456" s="1822"/>
      <c r="CN456" s="1822"/>
      <c r="CO456" s="1822"/>
      <c r="CP456" s="1822"/>
      <c r="CQ456" s="1822"/>
      <c r="CR456" s="1822"/>
      <c r="CS456" s="1822"/>
      <c r="CT456" s="1822"/>
      <c r="CU456" s="1822"/>
      <c r="CV456" s="1822"/>
      <c r="CW456" s="1822"/>
    </row>
    <row r="457" spans="1:101" s="1819" customFormat="1">
      <c r="A457" s="1804"/>
      <c r="B457" s="2708"/>
      <c r="C457" s="2728"/>
      <c r="D457" s="1805"/>
      <c r="E457" s="1806"/>
      <c r="F457" s="1806"/>
      <c r="G457" s="1807"/>
      <c r="H457" s="1808"/>
      <c r="I457" s="1808"/>
      <c r="J457" s="1808"/>
      <c r="K457" s="1808"/>
      <c r="L457" s="1809"/>
      <c r="M457" s="1809"/>
      <c r="N457" s="1810"/>
      <c r="O457" s="1810"/>
      <c r="P457" s="1809"/>
      <c r="Q457" s="1809"/>
      <c r="R457" s="1808"/>
      <c r="S457" s="1810"/>
      <c r="T457" s="1808"/>
      <c r="U457" s="1811"/>
      <c r="V457" s="1806"/>
      <c r="W457" s="1806"/>
      <c r="X457" s="1808"/>
      <c r="Y457" s="2741" t="s">
        <v>5417</v>
      </c>
      <c r="Z457" s="1808"/>
      <c r="AA457" s="1808"/>
      <c r="AB457" s="1808"/>
      <c r="AC457" s="1808"/>
      <c r="AD457" s="1808"/>
      <c r="AE457" s="1808"/>
      <c r="AF457" s="1808"/>
      <c r="AG457" s="1808"/>
      <c r="AH457" s="1812"/>
      <c r="AI457" s="1812"/>
      <c r="AJ457" s="1808"/>
      <c r="AK457" s="1806"/>
      <c r="AL457" s="1806"/>
      <c r="AM457" s="1813"/>
      <c r="AN457" s="1811"/>
      <c r="AO457" s="1811"/>
      <c r="AP457" s="1811"/>
      <c r="AQ457" s="1811"/>
      <c r="AR457" s="1811"/>
      <c r="AS457" s="1811"/>
      <c r="AT457" s="1811"/>
      <c r="AU457" s="1811"/>
      <c r="AV457" s="1811"/>
      <c r="AW457" s="1811"/>
      <c r="AX457" s="1811"/>
      <c r="AY457" s="1811"/>
      <c r="AZ457" s="1811"/>
      <c r="BA457" s="1807"/>
      <c r="BB457" s="1811"/>
      <c r="BC457" s="1807"/>
      <c r="BD457" s="1811"/>
      <c r="BE457" s="1811"/>
      <c r="BF457" s="1811"/>
      <c r="BG457" s="1811"/>
      <c r="BH457" s="1811"/>
      <c r="BI457" s="1811"/>
      <c r="BJ457" s="1811"/>
      <c r="BK457" s="1811"/>
      <c r="BL457" s="1811"/>
      <c r="BM457" s="1806"/>
      <c r="BN457" s="1811"/>
      <c r="BO457" s="1811"/>
      <c r="BP457" s="1806"/>
      <c r="BQ457" s="1811"/>
      <c r="BR457" s="1811"/>
      <c r="BS457" s="1911"/>
      <c r="BT457" s="1911"/>
      <c r="BU457" s="1911"/>
      <c r="BV457" s="1912"/>
      <c r="BW457" s="1911"/>
      <c r="BX457" s="1913"/>
      <c r="BY457" s="1914"/>
      <c r="BZ457" s="1915"/>
      <c r="CA457" s="1915"/>
      <c r="CB457" s="1915"/>
      <c r="CC457" s="1911"/>
      <c r="CF457" s="1807"/>
      <c r="CG457" s="1821"/>
      <c r="CH457" s="1822"/>
      <c r="CI457" s="1822"/>
      <c r="CJ457" s="1822"/>
      <c r="CK457" s="1822"/>
      <c r="CL457" s="1822"/>
      <c r="CM457" s="1822"/>
      <c r="CN457" s="1822"/>
      <c r="CO457" s="1822"/>
      <c r="CP457" s="1822"/>
      <c r="CQ457" s="1822"/>
      <c r="CR457" s="1822"/>
      <c r="CS457" s="1822"/>
      <c r="CT457" s="1822"/>
      <c r="CU457" s="1822"/>
      <c r="CV457" s="1822"/>
      <c r="CW457" s="1822"/>
    </row>
    <row r="458" spans="1:101" s="1819" customFormat="1">
      <c r="A458" s="1804"/>
      <c r="B458" s="2708"/>
      <c r="C458" s="2728"/>
      <c r="D458" s="1805"/>
      <c r="E458" s="1806"/>
      <c r="F458" s="1806"/>
      <c r="G458" s="1807"/>
      <c r="H458" s="1808"/>
      <c r="I458" s="1808"/>
      <c r="J458" s="1808"/>
      <c r="K458" s="1808"/>
      <c r="L458" s="1809"/>
      <c r="M458" s="1809"/>
      <c r="N458" s="1810"/>
      <c r="O458" s="1810"/>
      <c r="P458" s="1809"/>
      <c r="Q458" s="1809"/>
      <c r="R458" s="1808"/>
      <c r="S458" s="1810"/>
      <c r="T458" s="1808"/>
      <c r="U458" s="1811"/>
      <c r="V458" s="1806"/>
      <c r="W458" s="1806"/>
      <c r="X458" s="1808"/>
      <c r="Y458" s="2741" t="s">
        <v>5417</v>
      </c>
      <c r="Z458" s="1808"/>
      <c r="AA458" s="1808"/>
      <c r="AB458" s="1808"/>
      <c r="AC458" s="1808"/>
      <c r="AD458" s="1808"/>
      <c r="AE458" s="1808"/>
      <c r="AF458" s="1808"/>
      <c r="AG458" s="1808"/>
      <c r="AH458" s="1812"/>
      <c r="AI458" s="1812"/>
      <c r="AJ458" s="1808"/>
      <c r="AK458" s="1806"/>
      <c r="AL458" s="1806"/>
      <c r="AM458" s="1813"/>
      <c r="AN458" s="1811"/>
      <c r="AO458" s="1811"/>
      <c r="AP458" s="1811"/>
      <c r="AQ458" s="1811"/>
      <c r="AR458" s="1811"/>
      <c r="AS458" s="1811"/>
      <c r="AT458" s="1811"/>
      <c r="AU458" s="1811"/>
      <c r="AV458" s="1811"/>
      <c r="AW458" s="1811"/>
      <c r="AX458" s="1811"/>
      <c r="AY458" s="1811"/>
      <c r="AZ458" s="1811"/>
      <c r="BA458" s="1807"/>
      <c r="BB458" s="1811"/>
      <c r="BC458" s="1807"/>
      <c r="BD458" s="1811"/>
      <c r="BE458" s="1811"/>
      <c r="BF458" s="1811"/>
      <c r="BG458" s="1811"/>
      <c r="BH458" s="1811"/>
      <c r="BI458" s="1811"/>
      <c r="BJ458" s="1811"/>
      <c r="BK458" s="1811"/>
      <c r="BL458" s="1811"/>
      <c r="BM458" s="1806"/>
      <c r="BN458" s="1811"/>
      <c r="BO458" s="1811"/>
      <c r="BP458" s="1806"/>
      <c r="BQ458" s="1811"/>
      <c r="BR458" s="1811"/>
      <c r="BS458" s="1911"/>
      <c r="BT458" s="1911"/>
      <c r="BU458" s="1911"/>
      <c r="BV458" s="1912"/>
      <c r="BW458" s="1911"/>
      <c r="BX458" s="1913"/>
      <c r="BY458" s="1914"/>
      <c r="BZ458" s="1915"/>
      <c r="CA458" s="1915"/>
      <c r="CB458" s="1915"/>
      <c r="CC458" s="1911"/>
      <c r="CF458" s="1807"/>
      <c r="CG458" s="1821"/>
      <c r="CH458" s="1822"/>
      <c r="CI458" s="1822"/>
      <c r="CJ458" s="1822"/>
      <c r="CK458" s="1822"/>
      <c r="CL458" s="1822"/>
      <c r="CM458" s="1822"/>
      <c r="CN458" s="1822"/>
      <c r="CO458" s="1822"/>
      <c r="CP458" s="1822"/>
      <c r="CQ458" s="1822"/>
      <c r="CR458" s="1822"/>
      <c r="CS458" s="1822"/>
      <c r="CT458" s="1822"/>
      <c r="CU458" s="1822"/>
      <c r="CV458" s="1822"/>
      <c r="CW458" s="1822"/>
    </row>
    <row r="459" spans="1:101" s="1819" customFormat="1">
      <c r="A459" s="1804"/>
      <c r="B459" s="2708"/>
      <c r="C459" s="2728"/>
      <c r="D459" s="1805"/>
      <c r="E459" s="1806"/>
      <c r="F459" s="1806"/>
      <c r="G459" s="1807"/>
      <c r="H459" s="1808"/>
      <c r="I459" s="1808"/>
      <c r="J459" s="1808"/>
      <c r="K459" s="1808"/>
      <c r="L459" s="1809"/>
      <c r="M459" s="1809"/>
      <c r="N459" s="1810"/>
      <c r="O459" s="1810"/>
      <c r="P459" s="1809"/>
      <c r="Q459" s="1809"/>
      <c r="R459" s="1808"/>
      <c r="S459" s="1810"/>
      <c r="T459" s="1808"/>
      <c r="U459" s="1811"/>
      <c r="V459" s="1806"/>
      <c r="W459" s="1806"/>
      <c r="X459" s="1808"/>
      <c r="Y459" s="2741" t="s">
        <v>5417</v>
      </c>
      <c r="Z459" s="1808"/>
      <c r="AA459" s="1808"/>
      <c r="AB459" s="1808"/>
      <c r="AC459" s="1808"/>
      <c r="AD459" s="1808"/>
      <c r="AE459" s="1808"/>
      <c r="AF459" s="1808"/>
      <c r="AG459" s="1808"/>
      <c r="AH459" s="1812"/>
      <c r="AI459" s="1812"/>
      <c r="AJ459" s="1808"/>
      <c r="AK459" s="1806"/>
      <c r="AL459" s="1806"/>
      <c r="AM459" s="1813"/>
      <c r="AN459" s="1811"/>
      <c r="AO459" s="1811"/>
      <c r="AP459" s="1811"/>
      <c r="AQ459" s="1811"/>
      <c r="AR459" s="1811"/>
      <c r="AS459" s="1811"/>
      <c r="AT459" s="1811"/>
      <c r="AU459" s="1811"/>
      <c r="AV459" s="1811"/>
      <c r="AW459" s="1811"/>
      <c r="AX459" s="1811"/>
      <c r="AY459" s="1811"/>
      <c r="AZ459" s="1811"/>
      <c r="BA459" s="1807"/>
      <c r="BB459" s="1811"/>
      <c r="BC459" s="1807"/>
      <c r="BD459" s="1811"/>
      <c r="BE459" s="1811"/>
      <c r="BF459" s="1811"/>
      <c r="BG459" s="1811"/>
      <c r="BH459" s="1811"/>
      <c r="BI459" s="1811"/>
      <c r="BJ459" s="1811"/>
      <c r="BK459" s="1811"/>
      <c r="BL459" s="1811"/>
      <c r="BM459" s="1806"/>
      <c r="BN459" s="1811"/>
      <c r="BO459" s="1811"/>
      <c r="BP459" s="1806"/>
      <c r="BQ459" s="1811"/>
      <c r="BR459" s="1811"/>
      <c r="BS459" s="1911"/>
      <c r="BT459" s="1911"/>
      <c r="BU459" s="1911"/>
      <c r="BV459" s="1912"/>
      <c r="BW459" s="1911"/>
      <c r="BX459" s="1913"/>
      <c r="BY459" s="1914"/>
      <c r="BZ459" s="1915"/>
      <c r="CA459" s="1915"/>
      <c r="CB459" s="1915"/>
      <c r="CC459" s="1911"/>
      <c r="CF459" s="1807"/>
      <c r="CG459" s="1821"/>
      <c r="CH459" s="1822"/>
      <c r="CI459" s="1822"/>
      <c r="CJ459" s="1822"/>
      <c r="CK459" s="1822"/>
      <c r="CL459" s="1822"/>
      <c r="CM459" s="1822"/>
      <c r="CN459" s="1822"/>
      <c r="CO459" s="1822"/>
      <c r="CP459" s="1822"/>
      <c r="CQ459" s="1822"/>
      <c r="CR459" s="1822"/>
      <c r="CS459" s="1822"/>
      <c r="CT459" s="1822"/>
      <c r="CU459" s="1822"/>
      <c r="CV459" s="1822"/>
      <c r="CW459" s="1822"/>
    </row>
    <row r="460" spans="1:101" s="1819" customFormat="1">
      <c r="A460" s="1804"/>
      <c r="B460" s="2708"/>
      <c r="C460" s="2728"/>
      <c r="D460" s="1805"/>
      <c r="E460" s="1806"/>
      <c r="F460" s="1806"/>
      <c r="G460" s="1807"/>
      <c r="H460" s="1808"/>
      <c r="I460" s="1808"/>
      <c r="J460" s="1808"/>
      <c r="K460" s="1808"/>
      <c r="L460" s="1809"/>
      <c r="M460" s="1809"/>
      <c r="N460" s="1810"/>
      <c r="O460" s="1810"/>
      <c r="P460" s="1809"/>
      <c r="Q460" s="1809"/>
      <c r="R460" s="1808"/>
      <c r="S460" s="1810"/>
      <c r="T460" s="1808"/>
      <c r="U460" s="1811"/>
      <c r="V460" s="1806"/>
      <c r="W460" s="1806"/>
      <c r="X460" s="1808"/>
      <c r="Y460" s="2741" t="s">
        <v>5417</v>
      </c>
      <c r="Z460" s="1808"/>
      <c r="AA460" s="1808"/>
      <c r="AB460" s="1808"/>
      <c r="AC460" s="1808"/>
      <c r="AD460" s="1808"/>
      <c r="AE460" s="1808"/>
      <c r="AF460" s="1808"/>
      <c r="AG460" s="1808"/>
      <c r="AH460" s="1812"/>
      <c r="AI460" s="1812"/>
      <c r="AJ460" s="1808"/>
      <c r="AK460" s="1806"/>
      <c r="AL460" s="1806"/>
      <c r="AM460" s="1813"/>
      <c r="AN460" s="1811"/>
      <c r="AO460" s="1811"/>
      <c r="AP460" s="1811"/>
      <c r="AQ460" s="1811"/>
      <c r="AR460" s="1811"/>
      <c r="AS460" s="1811"/>
      <c r="AT460" s="1811"/>
      <c r="AU460" s="1811"/>
      <c r="AV460" s="1811"/>
      <c r="AW460" s="1811"/>
      <c r="AX460" s="1811"/>
      <c r="AY460" s="1811"/>
      <c r="AZ460" s="1811"/>
      <c r="BA460" s="1807"/>
      <c r="BB460" s="1811"/>
      <c r="BC460" s="1807"/>
      <c r="BD460" s="1811"/>
      <c r="BE460" s="1811"/>
      <c r="BF460" s="1811"/>
      <c r="BG460" s="1811"/>
      <c r="BH460" s="1811"/>
      <c r="BI460" s="1811"/>
      <c r="BJ460" s="1811"/>
      <c r="BK460" s="1811"/>
      <c r="BL460" s="1811"/>
      <c r="BM460" s="1806"/>
      <c r="BN460" s="1811"/>
      <c r="BO460" s="1811"/>
      <c r="BP460" s="1806"/>
      <c r="BQ460" s="1811"/>
      <c r="BR460" s="1811"/>
      <c r="BS460" s="1911"/>
      <c r="BT460" s="1911"/>
      <c r="BU460" s="1911"/>
      <c r="BV460" s="1912"/>
      <c r="BW460" s="1911"/>
      <c r="BX460" s="1913"/>
      <c r="BY460" s="1914"/>
      <c r="BZ460" s="1915"/>
      <c r="CA460" s="1915"/>
      <c r="CB460" s="1915"/>
      <c r="CC460" s="1911"/>
      <c r="CF460" s="1807"/>
      <c r="CG460" s="1821"/>
      <c r="CH460" s="1822"/>
      <c r="CI460" s="1822"/>
      <c r="CJ460" s="1822"/>
      <c r="CK460" s="1822"/>
      <c r="CL460" s="1822"/>
      <c r="CM460" s="1822"/>
      <c r="CN460" s="1822"/>
      <c r="CO460" s="1822"/>
      <c r="CP460" s="1822"/>
      <c r="CQ460" s="1822"/>
      <c r="CR460" s="1822"/>
      <c r="CS460" s="1822"/>
      <c r="CT460" s="1822"/>
      <c r="CU460" s="1822"/>
      <c r="CV460" s="1822"/>
      <c r="CW460" s="1822"/>
    </row>
    <row r="461" spans="1:101" s="1819" customFormat="1">
      <c r="A461" s="1804"/>
      <c r="B461" s="2708"/>
      <c r="C461" s="2728"/>
      <c r="D461" s="1805"/>
      <c r="E461" s="1806"/>
      <c r="F461" s="1806"/>
      <c r="G461" s="1807"/>
      <c r="H461" s="1808"/>
      <c r="I461" s="1808"/>
      <c r="J461" s="1808"/>
      <c r="K461" s="1808"/>
      <c r="L461" s="1809"/>
      <c r="M461" s="1809"/>
      <c r="N461" s="1810"/>
      <c r="O461" s="1810"/>
      <c r="P461" s="1809"/>
      <c r="Q461" s="1809"/>
      <c r="R461" s="1808"/>
      <c r="S461" s="1810"/>
      <c r="T461" s="1808"/>
      <c r="U461" s="1811"/>
      <c r="V461" s="1806"/>
      <c r="W461" s="1806"/>
      <c r="X461" s="1808"/>
      <c r="Y461" s="2741" t="s">
        <v>5417</v>
      </c>
      <c r="Z461" s="1808"/>
      <c r="AA461" s="1808"/>
      <c r="AB461" s="1808"/>
      <c r="AC461" s="1808"/>
      <c r="AD461" s="1808"/>
      <c r="AE461" s="1808"/>
      <c r="AF461" s="1808"/>
      <c r="AG461" s="1808"/>
      <c r="AH461" s="1812"/>
      <c r="AI461" s="1812"/>
      <c r="AJ461" s="1808"/>
      <c r="AK461" s="1806"/>
      <c r="AL461" s="1806"/>
      <c r="AM461" s="1813"/>
      <c r="AN461" s="1811"/>
      <c r="AO461" s="1811"/>
      <c r="AP461" s="1811"/>
      <c r="AQ461" s="1811"/>
      <c r="AR461" s="1811"/>
      <c r="AS461" s="1811"/>
      <c r="AT461" s="1811"/>
      <c r="AU461" s="1811"/>
      <c r="AV461" s="1811"/>
      <c r="AW461" s="1811"/>
      <c r="AX461" s="1811"/>
      <c r="AY461" s="1811"/>
      <c r="AZ461" s="1811"/>
      <c r="BA461" s="1807"/>
      <c r="BB461" s="1811"/>
      <c r="BC461" s="1807"/>
      <c r="BD461" s="1811"/>
      <c r="BE461" s="1811"/>
      <c r="BF461" s="1811"/>
      <c r="BG461" s="1811"/>
      <c r="BH461" s="1811"/>
      <c r="BI461" s="1811"/>
      <c r="BJ461" s="1811"/>
      <c r="BK461" s="1811"/>
      <c r="BL461" s="1811"/>
      <c r="BM461" s="1806"/>
      <c r="BN461" s="1811"/>
      <c r="BO461" s="1811"/>
      <c r="BP461" s="1806"/>
      <c r="BQ461" s="1811"/>
      <c r="BR461" s="1811"/>
      <c r="BS461" s="1911"/>
      <c r="BT461" s="1911"/>
      <c r="BU461" s="1911"/>
      <c r="BV461" s="1912"/>
      <c r="BW461" s="1911"/>
      <c r="BX461" s="1913"/>
      <c r="BY461" s="1914"/>
      <c r="BZ461" s="1915"/>
      <c r="CA461" s="1915"/>
      <c r="CB461" s="1915"/>
      <c r="CC461" s="1911"/>
      <c r="CF461" s="1807"/>
      <c r="CG461" s="1821"/>
      <c r="CH461" s="1822"/>
      <c r="CI461" s="1822"/>
      <c r="CJ461" s="1822"/>
      <c r="CK461" s="1822"/>
      <c r="CL461" s="1822"/>
      <c r="CM461" s="1822"/>
      <c r="CN461" s="1822"/>
      <c r="CO461" s="1822"/>
      <c r="CP461" s="1822"/>
      <c r="CQ461" s="1822"/>
      <c r="CR461" s="1822"/>
      <c r="CS461" s="1822"/>
      <c r="CT461" s="1822"/>
      <c r="CU461" s="1822"/>
      <c r="CV461" s="1822"/>
      <c r="CW461" s="1822"/>
    </row>
    <row r="462" spans="1:101" s="1819" customFormat="1">
      <c r="A462" s="1804"/>
      <c r="B462" s="2708"/>
      <c r="C462" s="2728"/>
      <c r="D462" s="1805"/>
      <c r="E462" s="1806"/>
      <c r="F462" s="1806"/>
      <c r="G462" s="1807"/>
      <c r="H462" s="1808"/>
      <c r="I462" s="1808"/>
      <c r="J462" s="1808"/>
      <c r="K462" s="1808"/>
      <c r="L462" s="1809"/>
      <c r="M462" s="1809"/>
      <c r="N462" s="1810"/>
      <c r="O462" s="1810"/>
      <c r="P462" s="1809"/>
      <c r="Q462" s="1809"/>
      <c r="R462" s="1808"/>
      <c r="S462" s="1810"/>
      <c r="T462" s="1808"/>
      <c r="U462" s="1811"/>
      <c r="V462" s="1806"/>
      <c r="W462" s="1806"/>
      <c r="X462" s="1808"/>
      <c r="Y462" s="2741" t="s">
        <v>5417</v>
      </c>
      <c r="Z462" s="1808"/>
      <c r="AA462" s="1808"/>
      <c r="AB462" s="1808"/>
      <c r="AC462" s="1808"/>
      <c r="AD462" s="1808"/>
      <c r="AE462" s="1808"/>
      <c r="AF462" s="1808"/>
      <c r="AG462" s="1808"/>
      <c r="AH462" s="1812"/>
      <c r="AI462" s="1812"/>
      <c r="AJ462" s="1808"/>
      <c r="AK462" s="1806"/>
      <c r="AL462" s="1806"/>
      <c r="AM462" s="1813"/>
      <c r="AN462" s="1811"/>
      <c r="AO462" s="1811"/>
      <c r="AP462" s="1811"/>
      <c r="AQ462" s="1811"/>
      <c r="AR462" s="1811"/>
      <c r="AS462" s="1811"/>
      <c r="AT462" s="1811"/>
      <c r="AU462" s="1811"/>
      <c r="AV462" s="1811"/>
      <c r="AW462" s="1811"/>
      <c r="AX462" s="1811"/>
      <c r="AY462" s="1811"/>
      <c r="AZ462" s="1811"/>
      <c r="BA462" s="1807"/>
      <c r="BB462" s="1811"/>
      <c r="BC462" s="1807"/>
      <c r="BD462" s="1811"/>
      <c r="BE462" s="1811"/>
      <c r="BF462" s="1811"/>
      <c r="BG462" s="1811"/>
      <c r="BH462" s="1811"/>
      <c r="BI462" s="1811"/>
      <c r="BJ462" s="1811"/>
      <c r="BK462" s="1811"/>
      <c r="BL462" s="1811"/>
      <c r="BM462" s="1806"/>
      <c r="BN462" s="1811"/>
      <c r="BO462" s="1811"/>
      <c r="BP462" s="1806"/>
      <c r="BQ462" s="1811"/>
      <c r="BR462" s="1811"/>
      <c r="BS462" s="1911"/>
      <c r="BT462" s="1911"/>
      <c r="BU462" s="1911"/>
      <c r="BV462" s="1912"/>
      <c r="BW462" s="1911"/>
      <c r="BX462" s="1913"/>
      <c r="BY462" s="1914"/>
      <c r="BZ462" s="1915"/>
      <c r="CA462" s="1915"/>
      <c r="CB462" s="1915"/>
      <c r="CC462" s="1911"/>
      <c r="CF462" s="1807"/>
      <c r="CG462" s="1821"/>
      <c r="CH462" s="1822"/>
      <c r="CI462" s="1822"/>
      <c r="CJ462" s="1822"/>
      <c r="CK462" s="1822"/>
      <c r="CL462" s="1822"/>
      <c r="CM462" s="1822"/>
      <c r="CN462" s="1822"/>
      <c r="CO462" s="1822"/>
      <c r="CP462" s="1822"/>
      <c r="CQ462" s="1822"/>
      <c r="CR462" s="1822"/>
      <c r="CS462" s="1822"/>
      <c r="CT462" s="1822"/>
      <c r="CU462" s="1822"/>
      <c r="CV462" s="1822"/>
      <c r="CW462" s="1822"/>
    </row>
    <row r="463" spans="1:101" s="1819" customFormat="1">
      <c r="A463" s="1804"/>
      <c r="B463" s="2708"/>
      <c r="C463" s="2728"/>
      <c r="D463" s="1805"/>
      <c r="E463" s="1806"/>
      <c r="F463" s="1806"/>
      <c r="G463" s="1807"/>
      <c r="H463" s="1808"/>
      <c r="I463" s="1808"/>
      <c r="J463" s="1808"/>
      <c r="K463" s="1808"/>
      <c r="L463" s="1809"/>
      <c r="M463" s="1809"/>
      <c r="N463" s="1810"/>
      <c r="O463" s="1810"/>
      <c r="P463" s="1809"/>
      <c r="Q463" s="1809"/>
      <c r="R463" s="1808"/>
      <c r="S463" s="1810"/>
      <c r="T463" s="1808"/>
      <c r="U463" s="1811"/>
      <c r="V463" s="1806"/>
      <c r="W463" s="1806"/>
      <c r="X463" s="1808"/>
      <c r="Y463" s="2741" t="s">
        <v>5417</v>
      </c>
      <c r="Z463" s="1808"/>
      <c r="AA463" s="1808"/>
      <c r="AB463" s="1808"/>
      <c r="AC463" s="1808"/>
      <c r="AD463" s="1808"/>
      <c r="AE463" s="1808"/>
      <c r="AF463" s="1808"/>
      <c r="AG463" s="1808"/>
      <c r="AH463" s="1812"/>
      <c r="AI463" s="1812"/>
      <c r="AJ463" s="1808"/>
      <c r="AK463" s="1806"/>
      <c r="AL463" s="1806"/>
      <c r="AM463" s="1813"/>
      <c r="AN463" s="1811"/>
      <c r="AO463" s="1811"/>
      <c r="AP463" s="1811"/>
      <c r="AQ463" s="1811"/>
      <c r="AR463" s="1811"/>
      <c r="AS463" s="1811"/>
      <c r="AT463" s="1811"/>
      <c r="AU463" s="1811"/>
      <c r="AV463" s="1811"/>
      <c r="AW463" s="1811"/>
      <c r="AX463" s="1811"/>
      <c r="AY463" s="1811"/>
      <c r="AZ463" s="1811"/>
      <c r="BA463" s="1807"/>
      <c r="BB463" s="1811"/>
      <c r="BC463" s="1807"/>
      <c r="BD463" s="1811"/>
      <c r="BE463" s="1811"/>
      <c r="BF463" s="1811"/>
      <c r="BG463" s="1811"/>
      <c r="BH463" s="1811"/>
      <c r="BI463" s="1811"/>
      <c r="BJ463" s="1811"/>
      <c r="BK463" s="1811"/>
      <c r="BL463" s="1811"/>
      <c r="BM463" s="1806"/>
      <c r="BN463" s="1811"/>
      <c r="BO463" s="1811"/>
      <c r="BP463" s="1806"/>
      <c r="BQ463" s="1811"/>
      <c r="BR463" s="1811"/>
      <c r="BS463" s="1911"/>
      <c r="BT463" s="1911"/>
      <c r="BU463" s="1911"/>
      <c r="BV463" s="1912"/>
      <c r="BW463" s="1911"/>
      <c r="BX463" s="1913"/>
      <c r="BY463" s="1914"/>
      <c r="BZ463" s="1915"/>
      <c r="CA463" s="1915"/>
      <c r="CB463" s="1915"/>
      <c r="CC463" s="1911"/>
      <c r="CF463" s="1807"/>
      <c r="CG463" s="1821"/>
      <c r="CH463" s="1822"/>
      <c r="CI463" s="1822"/>
      <c r="CJ463" s="1822"/>
      <c r="CK463" s="1822"/>
      <c r="CL463" s="1822"/>
      <c r="CM463" s="1822"/>
      <c r="CN463" s="1822"/>
      <c r="CO463" s="1822"/>
      <c r="CP463" s="1822"/>
      <c r="CQ463" s="1822"/>
      <c r="CR463" s="1822"/>
      <c r="CS463" s="1822"/>
      <c r="CT463" s="1822"/>
      <c r="CU463" s="1822"/>
      <c r="CV463" s="1822"/>
      <c r="CW463" s="1822"/>
    </row>
    <row r="464" spans="1:101" s="1819" customFormat="1">
      <c r="A464" s="1804"/>
      <c r="B464" s="2708"/>
      <c r="C464" s="2728"/>
      <c r="D464" s="1805"/>
      <c r="E464" s="1806"/>
      <c r="F464" s="1806"/>
      <c r="G464" s="1807"/>
      <c r="H464" s="1808"/>
      <c r="I464" s="1808"/>
      <c r="J464" s="1808"/>
      <c r="K464" s="1808"/>
      <c r="L464" s="1809"/>
      <c r="M464" s="1809"/>
      <c r="N464" s="1810"/>
      <c r="O464" s="1810"/>
      <c r="P464" s="1809"/>
      <c r="Q464" s="1809"/>
      <c r="R464" s="1808"/>
      <c r="S464" s="1810"/>
      <c r="T464" s="1808"/>
      <c r="U464" s="1811"/>
      <c r="V464" s="1806"/>
      <c r="W464" s="1806"/>
      <c r="X464" s="1808"/>
      <c r="Y464" s="2741" t="s">
        <v>5417</v>
      </c>
      <c r="Z464" s="1808"/>
      <c r="AA464" s="1808"/>
      <c r="AB464" s="1808"/>
      <c r="AC464" s="1808"/>
      <c r="AD464" s="1808"/>
      <c r="AE464" s="1808"/>
      <c r="AF464" s="1808"/>
      <c r="AG464" s="1808"/>
      <c r="AH464" s="1812"/>
      <c r="AI464" s="1812"/>
      <c r="AJ464" s="1808"/>
      <c r="AK464" s="1806"/>
      <c r="AL464" s="1806"/>
      <c r="AM464" s="1813"/>
      <c r="AN464" s="1811"/>
      <c r="AO464" s="1811"/>
      <c r="AP464" s="1811"/>
      <c r="AQ464" s="1811"/>
      <c r="AR464" s="1811"/>
      <c r="AS464" s="1811"/>
      <c r="AT464" s="1811"/>
      <c r="AU464" s="1811"/>
      <c r="AV464" s="1811"/>
      <c r="AW464" s="1811"/>
      <c r="AX464" s="1811"/>
      <c r="AY464" s="1811"/>
      <c r="AZ464" s="1811"/>
      <c r="BA464" s="1807"/>
      <c r="BB464" s="1811"/>
      <c r="BC464" s="1807"/>
      <c r="BD464" s="1811"/>
      <c r="BE464" s="1811"/>
      <c r="BF464" s="1811"/>
      <c r="BG464" s="1811"/>
      <c r="BH464" s="1811"/>
      <c r="BI464" s="1811"/>
      <c r="BJ464" s="1811"/>
      <c r="BK464" s="1811"/>
      <c r="BL464" s="1811"/>
      <c r="BM464" s="1806"/>
      <c r="BN464" s="1811"/>
      <c r="BO464" s="1811"/>
      <c r="BP464" s="1806"/>
      <c r="BQ464" s="1811"/>
      <c r="BR464" s="1811"/>
      <c r="BS464" s="1911"/>
      <c r="BT464" s="1911"/>
      <c r="BU464" s="1911"/>
      <c r="BV464" s="1912"/>
      <c r="BW464" s="1911"/>
      <c r="BX464" s="1913"/>
      <c r="BY464" s="1914"/>
      <c r="BZ464" s="1915"/>
      <c r="CA464" s="1915"/>
      <c r="CB464" s="1915"/>
      <c r="CC464" s="1911"/>
      <c r="CF464" s="1807"/>
      <c r="CG464" s="1821"/>
      <c r="CH464" s="1822"/>
      <c r="CI464" s="1822"/>
      <c r="CJ464" s="1822"/>
      <c r="CK464" s="1822"/>
      <c r="CL464" s="1822"/>
      <c r="CM464" s="1822"/>
      <c r="CN464" s="1822"/>
      <c r="CO464" s="1822"/>
      <c r="CP464" s="1822"/>
      <c r="CQ464" s="1822"/>
      <c r="CR464" s="1822"/>
      <c r="CS464" s="1822"/>
      <c r="CT464" s="1822"/>
      <c r="CU464" s="1822"/>
      <c r="CV464" s="1822"/>
      <c r="CW464" s="1822"/>
    </row>
    <row r="465" spans="1:101" s="1819" customFormat="1">
      <c r="A465" s="1804"/>
      <c r="B465" s="2708"/>
      <c r="C465" s="2728"/>
      <c r="D465" s="1805"/>
      <c r="E465" s="1806"/>
      <c r="F465" s="1806"/>
      <c r="G465" s="1807"/>
      <c r="H465" s="1808"/>
      <c r="I465" s="1808"/>
      <c r="J465" s="1808"/>
      <c r="K465" s="1808"/>
      <c r="L465" s="1809"/>
      <c r="M465" s="1809"/>
      <c r="N465" s="1810"/>
      <c r="O465" s="1810"/>
      <c r="P465" s="1809"/>
      <c r="Q465" s="1809"/>
      <c r="R465" s="1808"/>
      <c r="S465" s="1810"/>
      <c r="T465" s="1808"/>
      <c r="U465" s="1811"/>
      <c r="V465" s="1806"/>
      <c r="W465" s="1806"/>
      <c r="X465" s="1808"/>
      <c r="Y465" s="2741" t="s">
        <v>5417</v>
      </c>
      <c r="Z465" s="1808"/>
      <c r="AA465" s="1808"/>
      <c r="AB465" s="1808"/>
      <c r="AC465" s="1808"/>
      <c r="AD465" s="1808"/>
      <c r="AE465" s="1808"/>
      <c r="AF465" s="1808"/>
      <c r="AG465" s="1808"/>
      <c r="AH465" s="1812"/>
      <c r="AI465" s="1812"/>
      <c r="AJ465" s="1808"/>
      <c r="AK465" s="1806"/>
      <c r="AL465" s="1806"/>
      <c r="AM465" s="1813"/>
      <c r="AN465" s="1811"/>
      <c r="AO465" s="1811"/>
      <c r="AP465" s="1811"/>
      <c r="AQ465" s="1811"/>
      <c r="AR465" s="1811"/>
      <c r="AS465" s="1811"/>
      <c r="AT465" s="1811"/>
      <c r="AU465" s="1811"/>
      <c r="AV465" s="1811"/>
      <c r="AW465" s="1811"/>
      <c r="AX465" s="1811"/>
      <c r="AY465" s="1811"/>
      <c r="AZ465" s="1811"/>
      <c r="BA465" s="1807"/>
      <c r="BB465" s="1811"/>
      <c r="BC465" s="1807"/>
      <c r="BD465" s="1811"/>
      <c r="BE465" s="1811"/>
      <c r="BF465" s="1811"/>
      <c r="BG465" s="1811"/>
      <c r="BH465" s="1811"/>
      <c r="BI465" s="1811"/>
      <c r="BJ465" s="1811"/>
      <c r="BK465" s="1811"/>
      <c r="BL465" s="1811"/>
      <c r="BM465" s="1806"/>
      <c r="BN465" s="1811"/>
      <c r="BO465" s="1811"/>
      <c r="BP465" s="1806"/>
      <c r="BQ465" s="1811"/>
      <c r="BR465" s="1811"/>
      <c r="BS465" s="1911"/>
      <c r="BT465" s="1911"/>
      <c r="BU465" s="1911"/>
      <c r="BV465" s="1912"/>
      <c r="BW465" s="1911"/>
      <c r="BX465" s="1913"/>
      <c r="BY465" s="1914"/>
      <c r="BZ465" s="1915"/>
      <c r="CA465" s="1915"/>
      <c r="CB465" s="1915"/>
      <c r="CC465" s="1911"/>
      <c r="CF465" s="1807"/>
      <c r="CG465" s="1821"/>
      <c r="CH465" s="1822"/>
      <c r="CI465" s="1822"/>
      <c r="CJ465" s="1822"/>
      <c r="CK465" s="1822"/>
      <c r="CL465" s="1822"/>
      <c r="CM465" s="1822"/>
      <c r="CN465" s="1822"/>
      <c r="CO465" s="1822"/>
      <c r="CP465" s="1822"/>
      <c r="CQ465" s="1822"/>
      <c r="CR465" s="1822"/>
      <c r="CS465" s="1822"/>
      <c r="CT465" s="1822"/>
      <c r="CU465" s="1822"/>
      <c r="CV465" s="1822"/>
      <c r="CW465" s="1822"/>
    </row>
    <row r="466" spans="1:101" s="1819" customFormat="1">
      <c r="A466" s="1804"/>
      <c r="B466" s="2708"/>
      <c r="C466" s="2728"/>
      <c r="D466" s="1805"/>
      <c r="E466" s="1806"/>
      <c r="F466" s="1806"/>
      <c r="G466" s="1807"/>
      <c r="H466" s="1808"/>
      <c r="I466" s="1808"/>
      <c r="J466" s="1808"/>
      <c r="K466" s="1808"/>
      <c r="L466" s="1809"/>
      <c r="M466" s="1809"/>
      <c r="N466" s="1810"/>
      <c r="O466" s="1810"/>
      <c r="P466" s="1809"/>
      <c r="Q466" s="1809"/>
      <c r="R466" s="1808"/>
      <c r="S466" s="1810"/>
      <c r="T466" s="1808"/>
      <c r="U466" s="1811"/>
      <c r="V466" s="1806"/>
      <c r="W466" s="1806"/>
      <c r="X466" s="1808"/>
      <c r="Y466" s="2741" t="s">
        <v>5417</v>
      </c>
      <c r="Z466" s="1808"/>
      <c r="AA466" s="1808"/>
      <c r="AB466" s="1808"/>
      <c r="AC466" s="1808"/>
      <c r="AD466" s="1808"/>
      <c r="AE466" s="1808"/>
      <c r="AF466" s="1808"/>
      <c r="AG466" s="1808"/>
      <c r="AH466" s="1812"/>
      <c r="AI466" s="1812"/>
      <c r="AJ466" s="1808"/>
      <c r="AK466" s="1806"/>
      <c r="AL466" s="1806"/>
      <c r="AM466" s="1813"/>
      <c r="AN466" s="1811"/>
      <c r="AO466" s="1811"/>
      <c r="AP466" s="1811"/>
      <c r="AQ466" s="1811"/>
      <c r="AR466" s="1811"/>
      <c r="AS466" s="1811"/>
      <c r="AT466" s="1811"/>
      <c r="AU466" s="1811"/>
      <c r="AV466" s="1811"/>
      <c r="AW466" s="1811"/>
      <c r="AX466" s="1811"/>
      <c r="AY466" s="1811"/>
      <c r="AZ466" s="1811"/>
      <c r="BA466" s="1807"/>
      <c r="BB466" s="1811"/>
      <c r="BC466" s="1807"/>
      <c r="BD466" s="1811"/>
      <c r="BE466" s="1811"/>
      <c r="BF466" s="1811"/>
      <c r="BG466" s="1811"/>
      <c r="BH466" s="1811"/>
      <c r="BI466" s="1811"/>
      <c r="BJ466" s="1811"/>
      <c r="BK466" s="1811"/>
      <c r="BL466" s="1811"/>
      <c r="BM466" s="1806"/>
      <c r="BN466" s="1811"/>
      <c r="BO466" s="1811"/>
      <c r="BP466" s="1806"/>
      <c r="BQ466" s="1811"/>
      <c r="BR466" s="1811"/>
      <c r="BS466" s="1911"/>
      <c r="BT466" s="1911"/>
      <c r="BU466" s="1911"/>
      <c r="BV466" s="1912"/>
      <c r="BW466" s="1911"/>
      <c r="BX466" s="1913"/>
      <c r="BY466" s="1914"/>
      <c r="BZ466" s="1915"/>
      <c r="CA466" s="1915"/>
      <c r="CB466" s="1915"/>
      <c r="CC466" s="1911"/>
      <c r="CF466" s="1807"/>
      <c r="CG466" s="1821"/>
      <c r="CH466" s="1822"/>
      <c r="CI466" s="1822"/>
      <c r="CJ466" s="1822"/>
      <c r="CK466" s="1822"/>
      <c r="CL466" s="1822"/>
      <c r="CM466" s="1822"/>
      <c r="CN466" s="1822"/>
      <c r="CO466" s="1822"/>
      <c r="CP466" s="1822"/>
      <c r="CQ466" s="1822"/>
      <c r="CR466" s="1822"/>
      <c r="CS466" s="1822"/>
      <c r="CT466" s="1822"/>
      <c r="CU466" s="1822"/>
      <c r="CV466" s="1822"/>
      <c r="CW466" s="1822"/>
    </row>
    <row r="467" spans="1:101" s="1819" customFormat="1">
      <c r="A467" s="1804"/>
      <c r="B467" s="2708"/>
      <c r="C467" s="2728"/>
      <c r="D467" s="1805"/>
      <c r="E467" s="1806"/>
      <c r="F467" s="1806"/>
      <c r="G467" s="1807"/>
      <c r="H467" s="1808"/>
      <c r="I467" s="1808"/>
      <c r="J467" s="1808"/>
      <c r="K467" s="1808"/>
      <c r="L467" s="1809"/>
      <c r="M467" s="1809"/>
      <c r="N467" s="1810"/>
      <c r="O467" s="1810"/>
      <c r="P467" s="1809"/>
      <c r="Q467" s="1809"/>
      <c r="R467" s="1808"/>
      <c r="S467" s="1810"/>
      <c r="T467" s="1808"/>
      <c r="U467" s="1811"/>
      <c r="V467" s="1806"/>
      <c r="W467" s="1806"/>
      <c r="X467" s="1808"/>
      <c r="Y467" s="2741" t="s">
        <v>5417</v>
      </c>
      <c r="Z467" s="1808"/>
      <c r="AA467" s="1808"/>
      <c r="AB467" s="1808"/>
      <c r="AC467" s="1808"/>
      <c r="AD467" s="1808"/>
      <c r="AE467" s="1808"/>
      <c r="AF467" s="1808"/>
      <c r="AG467" s="1808"/>
      <c r="AH467" s="1812"/>
      <c r="AI467" s="1812"/>
      <c r="AJ467" s="1808"/>
      <c r="AK467" s="1806"/>
      <c r="AL467" s="1806"/>
      <c r="AM467" s="1813"/>
      <c r="AN467" s="1811"/>
      <c r="AO467" s="1811"/>
      <c r="AP467" s="1811"/>
      <c r="AQ467" s="1811"/>
      <c r="AR467" s="1811"/>
      <c r="AS467" s="1811"/>
      <c r="AT467" s="1811"/>
      <c r="AU467" s="1811"/>
      <c r="AV467" s="1811"/>
      <c r="AW467" s="1811"/>
      <c r="AX467" s="1811"/>
      <c r="AY467" s="1811"/>
      <c r="AZ467" s="1811"/>
      <c r="BA467" s="1807"/>
      <c r="BB467" s="1811"/>
      <c r="BC467" s="1807"/>
      <c r="BD467" s="1811"/>
      <c r="BE467" s="1811"/>
      <c r="BF467" s="1811"/>
      <c r="BG467" s="1811"/>
      <c r="BH467" s="1811"/>
      <c r="BI467" s="1811"/>
      <c r="BJ467" s="1811"/>
      <c r="BK467" s="1811"/>
      <c r="BL467" s="1811"/>
      <c r="BM467" s="1806"/>
      <c r="BN467" s="1811"/>
      <c r="BO467" s="1811"/>
      <c r="BP467" s="1806"/>
      <c r="BQ467" s="1811"/>
      <c r="BR467" s="1811"/>
      <c r="BS467" s="1911"/>
      <c r="BT467" s="1911"/>
      <c r="BU467" s="1911"/>
      <c r="BV467" s="1912"/>
      <c r="BW467" s="1911"/>
      <c r="BX467" s="1913"/>
      <c r="BY467" s="1914"/>
      <c r="BZ467" s="1915"/>
      <c r="CA467" s="1915"/>
      <c r="CB467" s="1915"/>
      <c r="CC467" s="1911"/>
      <c r="CF467" s="1807"/>
      <c r="CG467" s="1821"/>
      <c r="CH467" s="1822"/>
      <c r="CI467" s="1822"/>
      <c r="CJ467" s="1822"/>
      <c r="CK467" s="1822"/>
      <c r="CL467" s="1822"/>
      <c r="CM467" s="1822"/>
      <c r="CN467" s="1822"/>
      <c r="CO467" s="1822"/>
      <c r="CP467" s="1822"/>
      <c r="CQ467" s="1822"/>
      <c r="CR467" s="1822"/>
      <c r="CS467" s="1822"/>
      <c r="CT467" s="1822"/>
      <c r="CU467" s="1822"/>
      <c r="CV467" s="1822"/>
      <c r="CW467" s="1822"/>
    </row>
    <row r="468" spans="1:101" s="1819" customFormat="1">
      <c r="A468" s="1804"/>
      <c r="B468" s="2708"/>
      <c r="C468" s="2728"/>
      <c r="D468" s="1805"/>
      <c r="E468" s="1806"/>
      <c r="F468" s="1806"/>
      <c r="G468" s="1807"/>
      <c r="H468" s="1808"/>
      <c r="I468" s="1808"/>
      <c r="J468" s="1808"/>
      <c r="K468" s="1808"/>
      <c r="L468" s="1809"/>
      <c r="M468" s="1809"/>
      <c r="N468" s="1810"/>
      <c r="O468" s="1810"/>
      <c r="P468" s="1809"/>
      <c r="Q468" s="1809"/>
      <c r="R468" s="1808"/>
      <c r="S468" s="1810"/>
      <c r="T468" s="1808"/>
      <c r="U468" s="1811"/>
      <c r="V468" s="1806"/>
      <c r="W468" s="1806"/>
      <c r="X468" s="1808"/>
      <c r="Y468" s="2741" t="s">
        <v>5417</v>
      </c>
      <c r="Z468" s="1808"/>
      <c r="AA468" s="1808"/>
      <c r="AB468" s="1808"/>
      <c r="AC468" s="1808"/>
      <c r="AD468" s="1808"/>
      <c r="AE468" s="1808"/>
      <c r="AF468" s="1808"/>
      <c r="AG468" s="1808"/>
      <c r="AH468" s="1812"/>
      <c r="AI468" s="1812"/>
      <c r="AJ468" s="1808"/>
      <c r="AK468" s="1806"/>
      <c r="AL468" s="1806"/>
      <c r="AM468" s="1813"/>
      <c r="AN468" s="1811"/>
      <c r="AO468" s="1811"/>
      <c r="AP468" s="1811"/>
      <c r="AQ468" s="1811"/>
      <c r="AR468" s="1811"/>
      <c r="AS468" s="1811"/>
      <c r="AT468" s="1811"/>
      <c r="AU468" s="1811"/>
      <c r="AV468" s="1811"/>
      <c r="AW468" s="1811"/>
      <c r="AX468" s="1811"/>
      <c r="AY468" s="1811"/>
      <c r="AZ468" s="1811"/>
      <c r="BA468" s="1807"/>
      <c r="BB468" s="1811"/>
      <c r="BC468" s="1807"/>
      <c r="BD468" s="1811"/>
      <c r="BE468" s="1811"/>
      <c r="BF468" s="1811"/>
      <c r="BG468" s="1811"/>
      <c r="BH468" s="1811"/>
      <c r="BI468" s="1811"/>
      <c r="BJ468" s="1811"/>
      <c r="BK468" s="1811"/>
      <c r="BL468" s="1811"/>
      <c r="BM468" s="1806"/>
      <c r="BN468" s="1811"/>
      <c r="BO468" s="1811"/>
      <c r="BP468" s="1806"/>
      <c r="BQ468" s="1811"/>
      <c r="BR468" s="1811"/>
      <c r="BS468" s="1911"/>
      <c r="BT468" s="1911"/>
      <c r="BU468" s="1911"/>
      <c r="BV468" s="1912"/>
      <c r="BW468" s="1911"/>
      <c r="BX468" s="1913"/>
      <c r="BY468" s="1914"/>
      <c r="BZ468" s="1915"/>
      <c r="CA468" s="1915"/>
      <c r="CB468" s="1915"/>
      <c r="CC468" s="1911"/>
      <c r="CF468" s="1807"/>
      <c r="CG468" s="1821"/>
      <c r="CH468" s="1822"/>
      <c r="CI468" s="1822"/>
      <c r="CJ468" s="1822"/>
      <c r="CK468" s="1822"/>
      <c r="CL468" s="1822"/>
      <c r="CM468" s="1822"/>
      <c r="CN468" s="1822"/>
      <c r="CO468" s="1822"/>
      <c r="CP468" s="1822"/>
      <c r="CQ468" s="1822"/>
      <c r="CR468" s="1822"/>
      <c r="CS468" s="1822"/>
      <c r="CT468" s="1822"/>
      <c r="CU468" s="1822"/>
      <c r="CV468" s="1822"/>
      <c r="CW468" s="1822"/>
    </row>
    <row r="469" spans="1:101" s="1819" customFormat="1">
      <c r="A469" s="1804"/>
      <c r="B469" s="2708"/>
      <c r="C469" s="2728"/>
      <c r="D469" s="1805"/>
      <c r="E469" s="1806"/>
      <c r="F469" s="1806"/>
      <c r="G469" s="1807"/>
      <c r="H469" s="1808"/>
      <c r="I469" s="1808"/>
      <c r="J469" s="1808"/>
      <c r="K469" s="1808"/>
      <c r="L469" s="1809"/>
      <c r="M469" s="1809"/>
      <c r="N469" s="1810"/>
      <c r="O469" s="1810"/>
      <c r="P469" s="1809"/>
      <c r="Q469" s="1809"/>
      <c r="R469" s="1808"/>
      <c r="S469" s="1810"/>
      <c r="T469" s="1808"/>
      <c r="U469" s="1811"/>
      <c r="V469" s="1806"/>
      <c r="W469" s="1806"/>
      <c r="X469" s="1808"/>
      <c r="Y469" s="2741" t="s">
        <v>5417</v>
      </c>
      <c r="Z469" s="1808"/>
      <c r="AA469" s="1808"/>
      <c r="AB469" s="1808"/>
      <c r="AC469" s="1808"/>
      <c r="AD469" s="1808"/>
      <c r="AE469" s="1808"/>
      <c r="AF469" s="1808"/>
      <c r="AG469" s="1808"/>
      <c r="AH469" s="1812"/>
      <c r="AI469" s="1812"/>
      <c r="AJ469" s="1808"/>
      <c r="AK469" s="1806"/>
      <c r="AL469" s="1806"/>
      <c r="AM469" s="1813"/>
      <c r="AN469" s="1811"/>
      <c r="AO469" s="1811"/>
      <c r="AP469" s="1811"/>
      <c r="AQ469" s="1811"/>
      <c r="AR469" s="1811"/>
      <c r="AS469" s="1811"/>
      <c r="AT469" s="1811"/>
      <c r="AU469" s="1811"/>
      <c r="AV469" s="1811"/>
      <c r="AW469" s="1811"/>
      <c r="AX469" s="1811"/>
      <c r="AY469" s="1811"/>
      <c r="AZ469" s="1811"/>
      <c r="BA469" s="1807"/>
      <c r="BB469" s="1811"/>
      <c r="BC469" s="1807"/>
      <c r="BD469" s="1811"/>
      <c r="BE469" s="1811"/>
      <c r="BF469" s="1811"/>
      <c r="BG469" s="1811"/>
      <c r="BH469" s="1811"/>
      <c r="BI469" s="1811"/>
      <c r="BJ469" s="1811"/>
      <c r="BK469" s="1811"/>
      <c r="BL469" s="1811"/>
      <c r="BM469" s="1806"/>
      <c r="BN469" s="1811"/>
      <c r="BO469" s="1811"/>
      <c r="BP469" s="1806"/>
      <c r="BQ469" s="1811"/>
      <c r="BR469" s="1811"/>
      <c r="BS469" s="1911"/>
      <c r="BT469" s="1911"/>
      <c r="BU469" s="1911"/>
      <c r="BV469" s="1912"/>
      <c r="BW469" s="1911"/>
      <c r="BX469" s="1913"/>
      <c r="BY469" s="1914"/>
      <c r="BZ469" s="1915"/>
      <c r="CA469" s="1915"/>
      <c r="CB469" s="1915"/>
      <c r="CC469" s="1911"/>
      <c r="CF469" s="1807"/>
      <c r="CG469" s="1821"/>
      <c r="CH469" s="1822"/>
      <c r="CI469" s="1822"/>
      <c r="CJ469" s="1822"/>
      <c r="CK469" s="1822"/>
      <c r="CL469" s="1822"/>
      <c r="CM469" s="1822"/>
      <c r="CN469" s="1822"/>
      <c r="CO469" s="1822"/>
      <c r="CP469" s="1822"/>
      <c r="CQ469" s="1822"/>
      <c r="CR469" s="1822"/>
      <c r="CS469" s="1822"/>
      <c r="CT469" s="1822"/>
      <c r="CU469" s="1822"/>
      <c r="CV469" s="1822"/>
      <c r="CW469" s="1822"/>
    </row>
    <row r="470" spans="1:101" s="1819" customFormat="1">
      <c r="A470" s="1804"/>
      <c r="B470" s="2708"/>
      <c r="C470" s="2728"/>
      <c r="D470" s="1805"/>
      <c r="E470" s="1806"/>
      <c r="F470" s="1806"/>
      <c r="G470" s="1807"/>
      <c r="H470" s="1808"/>
      <c r="I470" s="1808"/>
      <c r="J470" s="1808"/>
      <c r="K470" s="1808"/>
      <c r="L470" s="1809"/>
      <c r="M470" s="1809"/>
      <c r="N470" s="1810"/>
      <c r="O470" s="1810"/>
      <c r="P470" s="1809"/>
      <c r="Q470" s="1809"/>
      <c r="R470" s="1808"/>
      <c r="S470" s="1810"/>
      <c r="T470" s="1808"/>
      <c r="U470" s="1811"/>
      <c r="V470" s="1806"/>
      <c r="W470" s="1806"/>
      <c r="X470" s="1808"/>
      <c r="Y470" s="2741" t="s">
        <v>5417</v>
      </c>
      <c r="Z470" s="1808"/>
      <c r="AA470" s="1808"/>
      <c r="AB470" s="1808"/>
      <c r="AC470" s="1808"/>
      <c r="AD470" s="1808"/>
      <c r="AE470" s="1808"/>
      <c r="AF470" s="1808"/>
      <c r="AG470" s="1808"/>
      <c r="AH470" s="1812"/>
      <c r="AI470" s="1812"/>
      <c r="AJ470" s="1808"/>
      <c r="AK470" s="1806"/>
      <c r="AL470" s="1806"/>
      <c r="AM470" s="1813"/>
      <c r="AN470" s="1811"/>
      <c r="AO470" s="1811"/>
      <c r="AP470" s="1811"/>
      <c r="AQ470" s="1811"/>
      <c r="AR470" s="1811"/>
      <c r="AS470" s="1811"/>
      <c r="AT470" s="1811"/>
      <c r="AU470" s="1811"/>
      <c r="AV470" s="1811"/>
      <c r="AW470" s="1811"/>
      <c r="AX470" s="1811"/>
      <c r="AY470" s="1811"/>
      <c r="AZ470" s="1811"/>
      <c r="BA470" s="1807"/>
      <c r="BB470" s="1811"/>
      <c r="BC470" s="1807"/>
      <c r="BD470" s="1811"/>
      <c r="BE470" s="1811"/>
      <c r="BF470" s="1811"/>
      <c r="BG470" s="1811"/>
      <c r="BH470" s="1811"/>
      <c r="BI470" s="1811"/>
      <c r="BJ470" s="1811"/>
      <c r="BK470" s="1811"/>
      <c r="BL470" s="1811"/>
      <c r="BM470" s="1806"/>
      <c r="BN470" s="1811"/>
      <c r="BO470" s="1811"/>
      <c r="BP470" s="1806"/>
      <c r="BQ470" s="1811"/>
      <c r="BR470" s="1811"/>
      <c r="BS470" s="1911"/>
      <c r="BT470" s="1911"/>
      <c r="BU470" s="1911"/>
      <c r="BV470" s="1912"/>
      <c r="BW470" s="1911"/>
      <c r="BX470" s="1913"/>
      <c r="BY470" s="1914"/>
      <c r="BZ470" s="1915"/>
      <c r="CA470" s="1915"/>
      <c r="CB470" s="1915"/>
      <c r="CC470" s="1911"/>
      <c r="CF470" s="1807"/>
      <c r="CG470" s="1821"/>
      <c r="CH470" s="1822"/>
      <c r="CI470" s="1822"/>
      <c r="CJ470" s="1822"/>
      <c r="CK470" s="1822"/>
      <c r="CL470" s="1822"/>
      <c r="CM470" s="1822"/>
      <c r="CN470" s="1822"/>
      <c r="CO470" s="1822"/>
      <c r="CP470" s="1822"/>
      <c r="CQ470" s="1822"/>
      <c r="CR470" s="1822"/>
      <c r="CS470" s="1822"/>
      <c r="CT470" s="1822"/>
      <c r="CU470" s="1822"/>
      <c r="CV470" s="1822"/>
      <c r="CW470" s="1822"/>
    </row>
    <row r="471" spans="1:101" s="1819" customFormat="1">
      <c r="A471" s="1804"/>
      <c r="B471" s="2708"/>
      <c r="C471" s="2728"/>
      <c r="D471" s="1805"/>
      <c r="E471" s="1806"/>
      <c r="F471" s="1806"/>
      <c r="G471" s="1807"/>
      <c r="H471" s="1808"/>
      <c r="I471" s="1808"/>
      <c r="J471" s="1808"/>
      <c r="K471" s="1808"/>
      <c r="L471" s="1809"/>
      <c r="M471" s="1809"/>
      <c r="N471" s="1810"/>
      <c r="O471" s="1810"/>
      <c r="P471" s="1809"/>
      <c r="Q471" s="1809"/>
      <c r="R471" s="1808"/>
      <c r="S471" s="1810"/>
      <c r="T471" s="1808"/>
      <c r="U471" s="1811"/>
      <c r="V471" s="1806"/>
      <c r="W471" s="1806"/>
      <c r="X471" s="1808"/>
      <c r="Y471" s="2741" t="s">
        <v>5417</v>
      </c>
      <c r="Z471" s="1808"/>
      <c r="AA471" s="1808"/>
      <c r="AB471" s="1808"/>
      <c r="AC471" s="1808"/>
      <c r="AD471" s="1808"/>
      <c r="AE471" s="1808"/>
      <c r="AF471" s="1808"/>
      <c r="AG471" s="1808"/>
      <c r="AH471" s="1812"/>
      <c r="AI471" s="1812"/>
      <c r="AJ471" s="1808"/>
      <c r="AK471" s="1806"/>
      <c r="AL471" s="1806"/>
      <c r="AM471" s="1813"/>
      <c r="AN471" s="1811"/>
      <c r="AO471" s="1811"/>
      <c r="AP471" s="1811"/>
      <c r="AQ471" s="1811"/>
      <c r="AR471" s="1811"/>
      <c r="AS471" s="1811"/>
      <c r="AT471" s="1811"/>
      <c r="AU471" s="1811"/>
      <c r="AV471" s="1811"/>
      <c r="AW471" s="1811"/>
      <c r="AX471" s="1811"/>
      <c r="AY471" s="1811"/>
      <c r="AZ471" s="1811"/>
      <c r="BA471" s="1807"/>
      <c r="BB471" s="1811"/>
      <c r="BC471" s="1807"/>
      <c r="BD471" s="1811"/>
      <c r="BE471" s="1811"/>
      <c r="BF471" s="1811"/>
      <c r="BG471" s="1811"/>
      <c r="BH471" s="1811"/>
      <c r="BI471" s="1811"/>
      <c r="BJ471" s="1811"/>
      <c r="BK471" s="1811"/>
      <c r="BL471" s="1811"/>
      <c r="BM471" s="1806"/>
      <c r="BN471" s="1811"/>
      <c r="BO471" s="1811"/>
      <c r="BP471" s="1806"/>
      <c r="BQ471" s="1811"/>
      <c r="BR471" s="1811"/>
      <c r="BS471" s="1911"/>
      <c r="BT471" s="1911"/>
      <c r="BU471" s="1911"/>
      <c r="BV471" s="1912"/>
      <c r="BW471" s="1911"/>
      <c r="BX471" s="1913"/>
      <c r="BY471" s="1914"/>
      <c r="BZ471" s="1915"/>
      <c r="CA471" s="1915"/>
      <c r="CB471" s="1915"/>
      <c r="CC471" s="1911"/>
      <c r="CF471" s="1807"/>
      <c r="CG471" s="1821"/>
      <c r="CH471" s="1822"/>
      <c r="CI471" s="1822"/>
      <c r="CJ471" s="1822"/>
      <c r="CK471" s="1822"/>
      <c r="CL471" s="1822"/>
      <c r="CM471" s="1822"/>
      <c r="CN471" s="1822"/>
      <c r="CO471" s="1822"/>
      <c r="CP471" s="1822"/>
      <c r="CQ471" s="1822"/>
      <c r="CR471" s="1822"/>
      <c r="CS471" s="1822"/>
      <c r="CT471" s="1822"/>
      <c r="CU471" s="1822"/>
      <c r="CV471" s="1822"/>
      <c r="CW471" s="1822"/>
    </row>
    <row r="472" spans="1:101" s="1819" customFormat="1">
      <c r="A472" s="1804"/>
      <c r="B472" s="2708"/>
      <c r="C472" s="2728"/>
      <c r="D472" s="1805"/>
      <c r="E472" s="1806"/>
      <c r="F472" s="1806"/>
      <c r="G472" s="1807"/>
      <c r="H472" s="1808"/>
      <c r="I472" s="1808"/>
      <c r="J472" s="1808"/>
      <c r="K472" s="1808"/>
      <c r="L472" s="1809"/>
      <c r="M472" s="1809"/>
      <c r="N472" s="1810"/>
      <c r="O472" s="1810"/>
      <c r="P472" s="1809"/>
      <c r="Q472" s="1809"/>
      <c r="R472" s="1808"/>
      <c r="S472" s="1810"/>
      <c r="T472" s="1808"/>
      <c r="U472" s="1811"/>
      <c r="V472" s="1806"/>
      <c r="W472" s="1806"/>
      <c r="X472" s="1808"/>
      <c r="Y472" s="2741" t="s">
        <v>5417</v>
      </c>
      <c r="Z472" s="1808"/>
      <c r="AA472" s="1808"/>
      <c r="AB472" s="1808"/>
      <c r="AC472" s="1808"/>
      <c r="AD472" s="1808"/>
      <c r="AE472" s="1808"/>
      <c r="AF472" s="1808"/>
      <c r="AG472" s="1808"/>
      <c r="AH472" s="1812"/>
      <c r="AI472" s="1812"/>
      <c r="AJ472" s="1808"/>
      <c r="AK472" s="1806"/>
      <c r="AL472" s="1806"/>
      <c r="AM472" s="1813"/>
      <c r="AN472" s="1811"/>
      <c r="AO472" s="1811"/>
      <c r="AP472" s="1811"/>
      <c r="AQ472" s="1811"/>
      <c r="AR472" s="1811"/>
      <c r="AS472" s="1811"/>
      <c r="AT472" s="1811"/>
      <c r="AU472" s="1811"/>
      <c r="AV472" s="1811"/>
      <c r="AW472" s="1811"/>
      <c r="AX472" s="1811"/>
      <c r="AY472" s="1811"/>
      <c r="AZ472" s="1811"/>
      <c r="BA472" s="1807"/>
      <c r="BB472" s="1811"/>
      <c r="BC472" s="1807"/>
      <c r="BD472" s="1811"/>
      <c r="BE472" s="1811"/>
      <c r="BF472" s="1811"/>
      <c r="BG472" s="1811"/>
      <c r="BH472" s="1811"/>
      <c r="BI472" s="1811"/>
      <c r="BJ472" s="1811"/>
      <c r="BK472" s="1811"/>
      <c r="BL472" s="1811"/>
      <c r="BM472" s="1806"/>
      <c r="BN472" s="1811"/>
      <c r="BO472" s="1811"/>
      <c r="BP472" s="1806"/>
      <c r="BQ472" s="1811"/>
      <c r="BR472" s="1811"/>
      <c r="BS472" s="1911"/>
      <c r="BT472" s="1911"/>
      <c r="BU472" s="1911"/>
      <c r="BV472" s="1912"/>
      <c r="BW472" s="1911"/>
      <c r="BX472" s="1913"/>
      <c r="BY472" s="1914"/>
      <c r="BZ472" s="1915"/>
      <c r="CA472" s="1915"/>
      <c r="CB472" s="1915"/>
      <c r="CC472" s="1911"/>
      <c r="CF472" s="1807"/>
      <c r="CG472" s="1821"/>
      <c r="CH472" s="1822"/>
      <c r="CI472" s="1822"/>
      <c r="CJ472" s="1822"/>
      <c r="CK472" s="1822"/>
      <c r="CL472" s="1822"/>
      <c r="CM472" s="1822"/>
      <c r="CN472" s="1822"/>
      <c r="CO472" s="1822"/>
      <c r="CP472" s="1822"/>
      <c r="CQ472" s="1822"/>
      <c r="CR472" s="1822"/>
      <c r="CS472" s="1822"/>
      <c r="CT472" s="1822"/>
      <c r="CU472" s="1822"/>
      <c r="CV472" s="1822"/>
      <c r="CW472" s="1822"/>
    </row>
    <row r="473" spans="1:101" s="1819" customFormat="1">
      <c r="A473" s="1804"/>
      <c r="B473" s="2708"/>
      <c r="C473" s="2728"/>
      <c r="D473" s="1805"/>
      <c r="E473" s="1806"/>
      <c r="F473" s="1806"/>
      <c r="G473" s="1807"/>
      <c r="H473" s="1808"/>
      <c r="I473" s="1808"/>
      <c r="J473" s="1808"/>
      <c r="K473" s="1808"/>
      <c r="L473" s="1809"/>
      <c r="M473" s="1809"/>
      <c r="N473" s="1810"/>
      <c r="O473" s="1810"/>
      <c r="P473" s="1809"/>
      <c r="Q473" s="1809"/>
      <c r="R473" s="1808"/>
      <c r="S473" s="1810"/>
      <c r="T473" s="1808"/>
      <c r="U473" s="1811"/>
      <c r="V473" s="1806"/>
      <c r="W473" s="1806"/>
      <c r="X473" s="1808"/>
      <c r="Y473" s="2741" t="s">
        <v>5417</v>
      </c>
      <c r="Z473" s="1808"/>
      <c r="AA473" s="1808"/>
      <c r="AB473" s="1808"/>
      <c r="AC473" s="1808"/>
      <c r="AD473" s="1808"/>
      <c r="AE473" s="1808"/>
      <c r="AF473" s="1808"/>
      <c r="AG473" s="1808"/>
      <c r="AH473" s="1812"/>
      <c r="AI473" s="1812"/>
      <c r="AJ473" s="1808"/>
      <c r="AK473" s="1806"/>
      <c r="AL473" s="1806"/>
      <c r="AM473" s="1813"/>
      <c r="AN473" s="1811"/>
      <c r="AO473" s="1811"/>
      <c r="AP473" s="1811"/>
      <c r="AQ473" s="1811"/>
      <c r="AR473" s="1811"/>
      <c r="AS473" s="1811"/>
      <c r="AT473" s="1811"/>
      <c r="AU473" s="1811"/>
      <c r="AV473" s="1811"/>
      <c r="AW473" s="1811"/>
      <c r="AX473" s="1811"/>
      <c r="AY473" s="1811"/>
      <c r="AZ473" s="1811"/>
      <c r="BA473" s="1807"/>
      <c r="BB473" s="1811"/>
      <c r="BC473" s="1807"/>
      <c r="BD473" s="1811"/>
      <c r="BE473" s="1811"/>
      <c r="BF473" s="1811"/>
      <c r="BG473" s="1811"/>
      <c r="BH473" s="1811"/>
      <c r="BI473" s="1811"/>
      <c r="BJ473" s="1811"/>
      <c r="BK473" s="1811"/>
      <c r="BL473" s="1811"/>
      <c r="BM473" s="1806"/>
      <c r="BN473" s="1811"/>
      <c r="BO473" s="1811"/>
      <c r="BP473" s="1806"/>
      <c r="BQ473" s="1811"/>
      <c r="BR473" s="1811"/>
      <c r="BS473" s="1911"/>
      <c r="BT473" s="1911"/>
      <c r="BU473" s="1911"/>
      <c r="BV473" s="1912"/>
      <c r="BW473" s="1911"/>
      <c r="BX473" s="1913"/>
      <c r="BY473" s="1914"/>
      <c r="BZ473" s="1915"/>
      <c r="CA473" s="1915"/>
      <c r="CB473" s="1915"/>
      <c r="CC473" s="1911"/>
      <c r="CF473" s="1807"/>
      <c r="CG473" s="1821"/>
      <c r="CH473" s="1822"/>
      <c r="CI473" s="1822"/>
      <c r="CJ473" s="1822"/>
      <c r="CK473" s="1822"/>
      <c r="CL473" s="1822"/>
      <c r="CM473" s="1822"/>
      <c r="CN473" s="1822"/>
      <c r="CO473" s="1822"/>
      <c r="CP473" s="1822"/>
      <c r="CQ473" s="1822"/>
      <c r="CR473" s="1822"/>
      <c r="CS473" s="1822"/>
      <c r="CT473" s="1822"/>
      <c r="CU473" s="1822"/>
      <c r="CV473" s="1822"/>
      <c r="CW473" s="1822"/>
    </row>
    <row r="474" spans="1:101" s="1819" customFormat="1">
      <c r="A474" s="1804"/>
      <c r="B474" s="2708"/>
      <c r="C474" s="2728"/>
      <c r="D474" s="1805"/>
      <c r="E474" s="1806"/>
      <c r="F474" s="1806"/>
      <c r="G474" s="1807"/>
      <c r="H474" s="1808"/>
      <c r="I474" s="1808"/>
      <c r="J474" s="1808"/>
      <c r="K474" s="1808"/>
      <c r="L474" s="1809"/>
      <c r="M474" s="1809"/>
      <c r="N474" s="1810"/>
      <c r="O474" s="1810"/>
      <c r="P474" s="1809"/>
      <c r="Q474" s="1809"/>
      <c r="R474" s="1808"/>
      <c r="S474" s="1810"/>
      <c r="T474" s="1808"/>
      <c r="U474" s="1811"/>
      <c r="V474" s="1806"/>
      <c r="W474" s="1806"/>
      <c r="X474" s="1808"/>
      <c r="Y474" s="2741" t="s">
        <v>5417</v>
      </c>
      <c r="Z474" s="1808"/>
      <c r="AA474" s="1808"/>
      <c r="AB474" s="1808"/>
      <c r="AC474" s="1808"/>
      <c r="AD474" s="1808"/>
      <c r="AE474" s="1808"/>
      <c r="AF474" s="1808"/>
      <c r="AG474" s="1808"/>
      <c r="AH474" s="1812"/>
      <c r="AI474" s="1812"/>
      <c r="AJ474" s="1808"/>
      <c r="AK474" s="1806"/>
      <c r="AL474" s="1806"/>
      <c r="AM474" s="1813"/>
      <c r="AN474" s="1811"/>
      <c r="AO474" s="1811"/>
      <c r="AP474" s="1811"/>
      <c r="AQ474" s="1811"/>
      <c r="AR474" s="1811"/>
      <c r="AS474" s="1811"/>
      <c r="AT474" s="1811"/>
      <c r="AU474" s="1811"/>
      <c r="AV474" s="1811"/>
      <c r="AW474" s="1811"/>
      <c r="AX474" s="1811"/>
      <c r="AY474" s="1811"/>
      <c r="AZ474" s="1811"/>
      <c r="BA474" s="1807"/>
      <c r="BB474" s="1811"/>
      <c r="BC474" s="1807"/>
      <c r="BD474" s="1811"/>
      <c r="BE474" s="1811"/>
      <c r="BF474" s="1811"/>
      <c r="BG474" s="1811"/>
      <c r="BH474" s="1811"/>
      <c r="BI474" s="1811"/>
      <c r="BJ474" s="1811"/>
      <c r="BK474" s="1811"/>
      <c r="BL474" s="1811"/>
      <c r="BM474" s="1806"/>
      <c r="BN474" s="1811"/>
      <c r="BO474" s="1811"/>
      <c r="BP474" s="1806"/>
      <c r="BQ474" s="1811"/>
      <c r="BR474" s="1811"/>
      <c r="BS474" s="1911"/>
      <c r="BT474" s="1911"/>
      <c r="BU474" s="1911"/>
      <c r="BV474" s="1912"/>
      <c r="BW474" s="1911"/>
      <c r="BX474" s="1913"/>
      <c r="BY474" s="1914"/>
      <c r="BZ474" s="1915"/>
      <c r="CA474" s="1915"/>
      <c r="CB474" s="1915"/>
      <c r="CC474" s="1911"/>
      <c r="CF474" s="1807"/>
      <c r="CG474" s="1821"/>
      <c r="CH474" s="1822"/>
      <c r="CI474" s="1822"/>
      <c r="CJ474" s="1822"/>
      <c r="CK474" s="1822"/>
      <c r="CL474" s="1822"/>
      <c r="CM474" s="1822"/>
      <c r="CN474" s="1822"/>
      <c r="CO474" s="1822"/>
      <c r="CP474" s="1822"/>
      <c r="CQ474" s="1822"/>
      <c r="CR474" s="1822"/>
      <c r="CS474" s="1822"/>
      <c r="CT474" s="1822"/>
      <c r="CU474" s="1822"/>
      <c r="CV474" s="1822"/>
      <c r="CW474" s="1822"/>
    </row>
    <row r="475" spans="1:101" s="1819" customFormat="1">
      <c r="A475" s="1804"/>
      <c r="B475" s="2708"/>
      <c r="C475" s="2728"/>
      <c r="D475" s="1805"/>
      <c r="E475" s="1806"/>
      <c r="F475" s="1806"/>
      <c r="G475" s="1807"/>
      <c r="H475" s="1808"/>
      <c r="I475" s="1808"/>
      <c r="J475" s="1808"/>
      <c r="K475" s="1808"/>
      <c r="L475" s="1809"/>
      <c r="M475" s="1809"/>
      <c r="N475" s="1810"/>
      <c r="O475" s="1810"/>
      <c r="P475" s="1809"/>
      <c r="Q475" s="1809"/>
      <c r="R475" s="1808"/>
      <c r="S475" s="1810"/>
      <c r="T475" s="1808"/>
      <c r="U475" s="1811"/>
      <c r="V475" s="1806"/>
      <c r="W475" s="1806"/>
      <c r="X475" s="1808"/>
      <c r="Y475" s="2741" t="s">
        <v>5417</v>
      </c>
      <c r="Z475" s="1808"/>
      <c r="AA475" s="1808"/>
      <c r="AB475" s="1808"/>
      <c r="AC475" s="1808"/>
      <c r="AD475" s="1808"/>
      <c r="AE475" s="1808"/>
      <c r="AF475" s="1808"/>
      <c r="AG475" s="1808"/>
      <c r="AH475" s="1812"/>
      <c r="AI475" s="1812"/>
      <c r="AJ475" s="1808"/>
      <c r="AK475" s="1806"/>
      <c r="AL475" s="1806"/>
      <c r="AM475" s="1813"/>
      <c r="AN475" s="1811"/>
      <c r="AO475" s="1811"/>
      <c r="AP475" s="1811"/>
      <c r="AQ475" s="1811"/>
      <c r="AR475" s="1811"/>
      <c r="AS475" s="1811"/>
      <c r="AT475" s="1811"/>
      <c r="AU475" s="1811"/>
      <c r="AV475" s="1811"/>
      <c r="AW475" s="1811"/>
      <c r="AX475" s="1811"/>
      <c r="AY475" s="1811"/>
      <c r="AZ475" s="1811"/>
      <c r="BA475" s="1807"/>
      <c r="BB475" s="1811"/>
      <c r="BC475" s="1807"/>
      <c r="BD475" s="1811"/>
      <c r="BE475" s="1811"/>
      <c r="BF475" s="1811"/>
      <c r="BG475" s="1811"/>
      <c r="BH475" s="1811"/>
      <c r="BI475" s="1811"/>
      <c r="BJ475" s="1811"/>
      <c r="BK475" s="1811"/>
      <c r="BL475" s="1811"/>
      <c r="BM475" s="1806"/>
      <c r="BN475" s="1811"/>
      <c r="BO475" s="1811"/>
      <c r="BP475" s="1806"/>
      <c r="BQ475" s="1811"/>
      <c r="BR475" s="1811"/>
      <c r="BS475" s="1911"/>
      <c r="BT475" s="1911"/>
      <c r="BU475" s="1911"/>
      <c r="BV475" s="1912"/>
      <c r="BW475" s="1911"/>
      <c r="BX475" s="1913"/>
      <c r="BY475" s="1914"/>
      <c r="BZ475" s="1915"/>
      <c r="CA475" s="1915"/>
      <c r="CB475" s="1915"/>
      <c r="CC475" s="1911"/>
      <c r="CF475" s="1807"/>
      <c r="CG475" s="1821"/>
      <c r="CH475" s="1822"/>
      <c r="CI475" s="1822"/>
      <c r="CJ475" s="1822"/>
      <c r="CK475" s="1822"/>
      <c r="CL475" s="1822"/>
      <c r="CM475" s="1822"/>
      <c r="CN475" s="1822"/>
      <c r="CO475" s="1822"/>
      <c r="CP475" s="1822"/>
      <c r="CQ475" s="1822"/>
      <c r="CR475" s="1822"/>
      <c r="CS475" s="1822"/>
      <c r="CT475" s="1822"/>
      <c r="CU475" s="1822"/>
      <c r="CV475" s="1822"/>
      <c r="CW475" s="1822"/>
    </row>
    <row r="476" spans="1:101" s="1819" customFormat="1">
      <c r="A476" s="1804"/>
      <c r="B476" s="2708"/>
      <c r="C476" s="2728"/>
      <c r="D476" s="1805"/>
      <c r="E476" s="1806"/>
      <c r="F476" s="1806"/>
      <c r="G476" s="1807"/>
      <c r="H476" s="1808"/>
      <c r="I476" s="1808"/>
      <c r="J476" s="1808"/>
      <c r="K476" s="1808"/>
      <c r="L476" s="1809"/>
      <c r="M476" s="1809"/>
      <c r="N476" s="1810"/>
      <c r="O476" s="1810"/>
      <c r="P476" s="1809"/>
      <c r="Q476" s="1809"/>
      <c r="R476" s="1808"/>
      <c r="S476" s="1810"/>
      <c r="T476" s="1808"/>
      <c r="U476" s="1811"/>
      <c r="V476" s="1806"/>
      <c r="W476" s="1806"/>
      <c r="X476" s="1808"/>
      <c r="Y476" s="2741" t="s">
        <v>5417</v>
      </c>
      <c r="Z476" s="1808"/>
      <c r="AA476" s="1808"/>
      <c r="AB476" s="1808"/>
      <c r="AC476" s="1808"/>
      <c r="AD476" s="1808"/>
      <c r="AE476" s="1808"/>
      <c r="AF476" s="1808"/>
      <c r="AG476" s="1808"/>
      <c r="AH476" s="1812"/>
      <c r="AI476" s="1812"/>
      <c r="AJ476" s="1808"/>
      <c r="AK476" s="1806"/>
      <c r="AL476" s="1806"/>
      <c r="AM476" s="1813"/>
      <c r="AN476" s="1811"/>
      <c r="AO476" s="1811"/>
      <c r="AP476" s="1811"/>
      <c r="AQ476" s="1811"/>
      <c r="AR476" s="1811"/>
      <c r="AS476" s="1811"/>
      <c r="AT476" s="1811"/>
      <c r="AU476" s="1811"/>
      <c r="AV476" s="1811"/>
      <c r="AW476" s="1811"/>
      <c r="AX476" s="1811"/>
      <c r="AY476" s="1811"/>
      <c r="AZ476" s="1811"/>
      <c r="BA476" s="1807"/>
      <c r="BB476" s="1811"/>
      <c r="BC476" s="1807"/>
      <c r="BD476" s="1811"/>
      <c r="BE476" s="1811"/>
      <c r="BF476" s="1811"/>
      <c r="BG476" s="1811"/>
      <c r="BH476" s="1811"/>
      <c r="BI476" s="1811"/>
      <c r="BJ476" s="1811"/>
      <c r="BK476" s="1811"/>
      <c r="BL476" s="1811"/>
      <c r="BM476" s="1806"/>
      <c r="BN476" s="1811"/>
      <c r="BO476" s="1811"/>
      <c r="BP476" s="1806"/>
      <c r="BQ476" s="1811"/>
      <c r="BR476" s="1811"/>
      <c r="BS476" s="1911"/>
      <c r="BT476" s="1911"/>
      <c r="BU476" s="1911"/>
      <c r="BV476" s="1912"/>
      <c r="BW476" s="1911"/>
      <c r="BX476" s="1913"/>
      <c r="BY476" s="1914"/>
      <c r="BZ476" s="1915"/>
      <c r="CA476" s="1915"/>
      <c r="CB476" s="1915"/>
      <c r="CC476" s="1911"/>
      <c r="CF476" s="1807"/>
      <c r="CG476" s="1821"/>
      <c r="CH476" s="1822"/>
      <c r="CI476" s="1822"/>
      <c r="CJ476" s="1822"/>
      <c r="CK476" s="1822"/>
      <c r="CL476" s="1822"/>
      <c r="CM476" s="1822"/>
      <c r="CN476" s="1822"/>
      <c r="CO476" s="1822"/>
      <c r="CP476" s="1822"/>
      <c r="CQ476" s="1822"/>
      <c r="CR476" s="1822"/>
      <c r="CS476" s="1822"/>
      <c r="CT476" s="1822"/>
      <c r="CU476" s="1822"/>
      <c r="CV476" s="1822"/>
      <c r="CW476" s="1822"/>
    </row>
    <row r="477" spans="1:101" s="1819" customFormat="1">
      <c r="A477" s="1804"/>
      <c r="B477" s="2708"/>
      <c r="C477" s="2728"/>
      <c r="D477" s="1805"/>
      <c r="E477" s="1806"/>
      <c r="F477" s="1806"/>
      <c r="G477" s="1807"/>
      <c r="H477" s="1808"/>
      <c r="I477" s="1808"/>
      <c r="J477" s="1808"/>
      <c r="K477" s="1808"/>
      <c r="L477" s="1809"/>
      <c r="M477" s="1809"/>
      <c r="N477" s="1810"/>
      <c r="O477" s="1810"/>
      <c r="P477" s="1809"/>
      <c r="Q477" s="1809"/>
      <c r="R477" s="1808"/>
      <c r="S477" s="1810"/>
      <c r="T477" s="1808"/>
      <c r="U477" s="1811"/>
      <c r="V477" s="1806"/>
      <c r="W477" s="1806"/>
      <c r="X477" s="1808"/>
      <c r="Y477" s="2741" t="s">
        <v>5417</v>
      </c>
      <c r="Z477" s="1808"/>
      <c r="AA477" s="1808"/>
      <c r="AB477" s="1808"/>
      <c r="AC477" s="1808"/>
      <c r="AD477" s="1808"/>
      <c r="AE477" s="1808"/>
      <c r="AF477" s="1808"/>
      <c r="AG477" s="1808"/>
      <c r="AH477" s="1812"/>
      <c r="AI477" s="1812"/>
      <c r="AJ477" s="1808"/>
      <c r="AK477" s="1806"/>
      <c r="AL477" s="1806"/>
      <c r="AM477" s="1813"/>
      <c r="AN477" s="1811"/>
      <c r="AO477" s="1811"/>
      <c r="AP477" s="1811"/>
      <c r="AQ477" s="1811"/>
      <c r="AR477" s="1811"/>
      <c r="AS477" s="1811"/>
      <c r="AT477" s="1811"/>
      <c r="AU477" s="1811"/>
      <c r="AV477" s="1811"/>
      <c r="AW477" s="1811"/>
      <c r="AX477" s="1811"/>
      <c r="AY477" s="1811"/>
      <c r="AZ477" s="1811"/>
      <c r="BA477" s="1807"/>
      <c r="BB477" s="1811"/>
      <c r="BC477" s="1807"/>
      <c r="BD477" s="1811"/>
      <c r="BE477" s="1811"/>
      <c r="BF477" s="1811"/>
      <c r="BG477" s="1811"/>
      <c r="BH477" s="1811"/>
      <c r="BI477" s="1811"/>
      <c r="BJ477" s="1811"/>
      <c r="BK477" s="1811"/>
      <c r="BL477" s="1811"/>
      <c r="BM477" s="1806"/>
      <c r="BN477" s="1811"/>
      <c r="BO477" s="1811"/>
      <c r="BP477" s="1806"/>
      <c r="BQ477" s="1811"/>
      <c r="BR477" s="1811"/>
      <c r="BS477" s="1911"/>
      <c r="BT477" s="1911"/>
      <c r="BU477" s="1911"/>
      <c r="BV477" s="1912"/>
      <c r="BW477" s="1911"/>
      <c r="BX477" s="1913"/>
      <c r="BY477" s="1914"/>
      <c r="BZ477" s="1915"/>
      <c r="CA477" s="1915"/>
      <c r="CB477" s="1915"/>
      <c r="CC477" s="1911"/>
      <c r="CF477" s="1807"/>
      <c r="CG477" s="1821"/>
      <c r="CH477" s="1822"/>
      <c r="CI477" s="1822"/>
      <c r="CJ477" s="1822"/>
      <c r="CK477" s="1822"/>
      <c r="CL477" s="1822"/>
      <c r="CM477" s="1822"/>
      <c r="CN477" s="1822"/>
      <c r="CO477" s="1822"/>
      <c r="CP477" s="1822"/>
      <c r="CQ477" s="1822"/>
      <c r="CR477" s="1822"/>
      <c r="CS477" s="1822"/>
      <c r="CT477" s="1822"/>
      <c r="CU477" s="1822"/>
      <c r="CV477" s="1822"/>
      <c r="CW477" s="1822"/>
    </row>
    <row r="478" spans="1:101" s="1819" customFormat="1">
      <c r="A478" s="1804"/>
      <c r="B478" s="2708"/>
      <c r="C478" s="2728"/>
      <c r="D478" s="1805"/>
      <c r="E478" s="1806"/>
      <c r="F478" s="1806"/>
      <c r="G478" s="1807"/>
      <c r="H478" s="1808"/>
      <c r="I478" s="1808"/>
      <c r="J478" s="1808"/>
      <c r="K478" s="1808"/>
      <c r="L478" s="1809"/>
      <c r="M478" s="1809"/>
      <c r="N478" s="1810"/>
      <c r="O478" s="1810"/>
      <c r="P478" s="1809"/>
      <c r="Q478" s="1809"/>
      <c r="R478" s="1808"/>
      <c r="S478" s="1810"/>
      <c r="T478" s="1808"/>
      <c r="U478" s="1811"/>
      <c r="V478" s="1806"/>
      <c r="W478" s="1806"/>
      <c r="X478" s="1808"/>
      <c r="Y478" s="2741" t="s">
        <v>5417</v>
      </c>
      <c r="Z478" s="1808"/>
      <c r="AA478" s="1808"/>
      <c r="AB478" s="1808"/>
      <c r="AC478" s="1808"/>
      <c r="AD478" s="1808"/>
      <c r="AE478" s="1808"/>
      <c r="AF478" s="1808"/>
      <c r="AG478" s="1808"/>
      <c r="AH478" s="1812"/>
      <c r="AI478" s="1812"/>
      <c r="AJ478" s="1808"/>
      <c r="AK478" s="1806"/>
      <c r="AL478" s="1806"/>
      <c r="AM478" s="1813"/>
      <c r="AN478" s="1811"/>
      <c r="AO478" s="1811"/>
      <c r="AP478" s="1811"/>
      <c r="AQ478" s="1811"/>
      <c r="AR478" s="1811"/>
      <c r="AS478" s="1811"/>
      <c r="AT478" s="1811"/>
      <c r="AU478" s="1811"/>
      <c r="AV478" s="1811"/>
      <c r="AW478" s="1811"/>
      <c r="AX478" s="1811"/>
      <c r="AY478" s="1811"/>
      <c r="AZ478" s="1811"/>
      <c r="BA478" s="1807"/>
      <c r="BB478" s="1811"/>
      <c r="BC478" s="1807"/>
      <c r="BD478" s="1811"/>
      <c r="BE478" s="1811"/>
      <c r="BF478" s="1811"/>
      <c r="BG478" s="1811"/>
      <c r="BH478" s="1811"/>
      <c r="BI478" s="1811"/>
      <c r="BJ478" s="1811"/>
      <c r="BK478" s="1811"/>
      <c r="BL478" s="1811"/>
      <c r="BM478" s="1806"/>
      <c r="BN478" s="1811"/>
      <c r="BO478" s="1811"/>
      <c r="BP478" s="1806"/>
      <c r="BQ478" s="1811"/>
      <c r="BR478" s="1811"/>
      <c r="BS478" s="1911"/>
      <c r="BT478" s="1911"/>
      <c r="BU478" s="1911"/>
      <c r="BV478" s="1912"/>
      <c r="BW478" s="1911"/>
      <c r="BX478" s="1913"/>
      <c r="BY478" s="1914"/>
      <c r="BZ478" s="1915"/>
      <c r="CA478" s="1915"/>
      <c r="CB478" s="1915"/>
      <c r="CC478" s="1911"/>
      <c r="CF478" s="1807"/>
      <c r="CG478" s="1821"/>
      <c r="CH478" s="1822"/>
      <c r="CI478" s="1822"/>
      <c r="CJ478" s="1822"/>
      <c r="CK478" s="1822"/>
      <c r="CL478" s="1822"/>
      <c r="CM478" s="1822"/>
      <c r="CN478" s="1822"/>
      <c r="CO478" s="1822"/>
      <c r="CP478" s="1822"/>
      <c r="CQ478" s="1822"/>
      <c r="CR478" s="1822"/>
      <c r="CS478" s="1822"/>
      <c r="CT478" s="1822"/>
      <c r="CU478" s="1822"/>
      <c r="CV478" s="1822"/>
      <c r="CW478" s="1822"/>
    </row>
    <row r="479" spans="1:101" s="1819" customFormat="1">
      <c r="A479" s="1804"/>
      <c r="B479" s="2708"/>
      <c r="C479" s="2728"/>
      <c r="D479" s="1805"/>
      <c r="E479" s="1806"/>
      <c r="F479" s="1806"/>
      <c r="G479" s="1807"/>
      <c r="H479" s="1808"/>
      <c r="I479" s="1808"/>
      <c r="J479" s="1808"/>
      <c r="K479" s="1808"/>
      <c r="L479" s="1809"/>
      <c r="M479" s="1809"/>
      <c r="N479" s="1810"/>
      <c r="O479" s="1810"/>
      <c r="P479" s="1809"/>
      <c r="Q479" s="1809"/>
      <c r="R479" s="1808"/>
      <c r="S479" s="1810"/>
      <c r="T479" s="1808"/>
      <c r="U479" s="1811"/>
      <c r="V479" s="1806"/>
      <c r="W479" s="1806"/>
      <c r="X479" s="1808"/>
      <c r="Y479" s="2741" t="s">
        <v>5417</v>
      </c>
      <c r="Z479" s="1808"/>
      <c r="AA479" s="1808"/>
      <c r="AB479" s="1808"/>
      <c r="AC479" s="1808"/>
      <c r="AD479" s="1808"/>
      <c r="AE479" s="1808"/>
      <c r="AF479" s="1808"/>
      <c r="AG479" s="1808"/>
      <c r="AH479" s="1812"/>
      <c r="AI479" s="1812"/>
      <c r="AJ479" s="1808"/>
      <c r="AK479" s="1806"/>
      <c r="AL479" s="1806"/>
      <c r="AM479" s="1813"/>
      <c r="AN479" s="1811"/>
      <c r="AO479" s="1811"/>
      <c r="AP479" s="1811"/>
      <c r="AQ479" s="1811"/>
      <c r="AR479" s="1811"/>
      <c r="AS479" s="1811"/>
      <c r="AT479" s="1811"/>
      <c r="AU479" s="1811"/>
      <c r="AV479" s="1811"/>
      <c r="AW479" s="1811"/>
      <c r="AX479" s="1811"/>
      <c r="AY479" s="1811"/>
      <c r="AZ479" s="1811"/>
      <c r="BA479" s="1807"/>
      <c r="BB479" s="1811"/>
      <c r="BC479" s="1807"/>
      <c r="BD479" s="1811"/>
      <c r="BE479" s="1811"/>
      <c r="BF479" s="1811"/>
      <c r="BG479" s="1811"/>
      <c r="BH479" s="1811"/>
      <c r="BI479" s="1811"/>
      <c r="BJ479" s="1811"/>
      <c r="BK479" s="1811"/>
      <c r="BL479" s="1811"/>
      <c r="BM479" s="1806"/>
      <c r="BN479" s="1811"/>
      <c r="BO479" s="1811"/>
      <c r="BP479" s="1806"/>
      <c r="BQ479" s="1811"/>
      <c r="BR479" s="1811"/>
      <c r="BS479" s="1911"/>
      <c r="BT479" s="1911"/>
      <c r="BU479" s="1911"/>
      <c r="BV479" s="1912"/>
      <c r="BW479" s="1911"/>
      <c r="BX479" s="1913"/>
      <c r="BY479" s="1914"/>
      <c r="BZ479" s="1915"/>
      <c r="CA479" s="1915"/>
      <c r="CB479" s="1915"/>
      <c r="CC479" s="1911"/>
      <c r="CF479" s="1807"/>
      <c r="CG479" s="1821"/>
      <c r="CH479" s="1822"/>
      <c r="CI479" s="1822"/>
      <c r="CJ479" s="1822"/>
      <c r="CK479" s="1822"/>
      <c r="CL479" s="1822"/>
      <c r="CM479" s="1822"/>
      <c r="CN479" s="1822"/>
      <c r="CO479" s="1822"/>
      <c r="CP479" s="1822"/>
      <c r="CQ479" s="1822"/>
      <c r="CR479" s="1822"/>
      <c r="CS479" s="1822"/>
      <c r="CT479" s="1822"/>
      <c r="CU479" s="1822"/>
      <c r="CV479" s="1822"/>
      <c r="CW479" s="1822"/>
    </row>
    <row r="480" spans="1:101" s="1819" customFormat="1">
      <c r="A480" s="1804"/>
      <c r="B480" s="2708"/>
      <c r="C480" s="2728"/>
      <c r="D480" s="1805"/>
      <c r="E480" s="1806"/>
      <c r="F480" s="1806"/>
      <c r="G480" s="1807"/>
      <c r="H480" s="1808"/>
      <c r="I480" s="1808"/>
      <c r="J480" s="1808"/>
      <c r="K480" s="1808"/>
      <c r="L480" s="1809"/>
      <c r="M480" s="1809"/>
      <c r="N480" s="1810"/>
      <c r="O480" s="1810"/>
      <c r="P480" s="1809"/>
      <c r="Q480" s="1809"/>
      <c r="R480" s="1808"/>
      <c r="S480" s="1810"/>
      <c r="T480" s="1808"/>
      <c r="U480" s="1811"/>
      <c r="V480" s="1806"/>
      <c r="W480" s="1806"/>
      <c r="X480" s="1808"/>
      <c r="Y480" s="2741" t="s">
        <v>5417</v>
      </c>
      <c r="Z480" s="1808"/>
      <c r="AA480" s="1808"/>
      <c r="AB480" s="1808"/>
      <c r="AC480" s="1808"/>
      <c r="AD480" s="1808"/>
      <c r="AE480" s="1808"/>
      <c r="AF480" s="1808"/>
      <c r="AG480" s="1808"/>
      <c r="AH480" s="1812"/>
      <c r="AI480" s="1812"/>
      <c r="AJ480" s="1808"/>
      <c r="AK480" s="1806"/>
      <c r="AL480" s="1806"/>
      <c r="AM480" s="1813"/>
      <c r="AN480" s="1811"/>
      <c r="AO480" s="1811"/>
      <c r="AP480" s="1811"/>
      <c r="AQ480" s="1811"/>
      <c r="AR480" s="1811"/>
      <c r="AS480" s="1811"/>
      <c r="AT480" s="1811"/>
      <c r="AU480" s="1811"/>
      <c r="AV480" s="1811"/>
      <c r="AW480" s="1811"/>
      <c r="AX480" s="1811"/>
      <c r="AY480" s="1811"/>
      <c r="AZ480" s="1811"/>
      <c r="BA480" s="1807"/>
      <c r="BB480" s="1811"/>
      <c r="BC480" s="1807"/>
      <c r="BD480" s="1811"/>
      <c r="BE480" s="1811"/>
      <c r="BF480" s="1811"/>
      <c r="BG480" s="1811"/>
      <c r="BH480" s="1811"/>
      <c r="BI480" s="1811"/>
      <c r="BJ480" s="1811"/>
      <c r="BK480" s="1811"/>
      <c r="BL480" s="1811"/>
      <c r="BM480" s="1806"/>
      <c r="BN480" s="1811"/>
      <c r="BO480" s="1811"/>
      <c r="BP480" s="1806"/>
      <c r="BQ480" s="1811"/>
      <c r="BR480" s="1811"/>
      <c r="BS480" s="1911"/>
      <c r="BT480" s="1911"/>
      <c r="BU480" s="1911"/>
      <c r="BV480" s="1912"/>
      <c r="BW480" s="1911"/>
      <c r="BX480" s="1913"/>
      <c r="BY480" s="1914"/>
      <c r="BZ480" s="1915"/>
      <c r="CA480" s="1915"/>
      <c r="CB480" s="1915"/>
      <c r="CC480" s="1911"/>
      <c r="CF480" s="1807"/>
      <c r="CG480" s="1821"/>
      <c r="CH480" s="1822"/>
      <c r="CI480" s="1822"/>
      <c r="CJ480" s="1822"/>
      <c r="CK480" s="1822"/>
      <c r="CL480" s="1822"/>
      <c r="CM480" s="1822"/>
      <c r="CN480" s="1822"/>
      <c r="CO480" s="1822"/>
      <c r="CP480" s="1822"/>
      <c r="CQ480" s="1822"/>
      <c r="CR480" s="1822"/>
      <c r="CS480" s="1822"/>
      <c r="CT480" s="1822"/>
      <c r="CU480" s="1822"/>
      <c r="CV480" s="1822"/>
      <c r="CW480" s="1822"/>
    </row>
    <row r="481" spans="1:101" s="1819" customFormat="1">
      <c r="A481" s="1804"/>
      <c r="B481" s="2708"/>
      <c r="C481" s="2728"/>
      <c r="D481" s="1805"/>
      <c r="E481" s="1806"/>
      <c r="F481" s="1806"/>
      <c r="G481" s="1807"/>
      <c r="H481" s="1808"/>
      <c r="I481" s="1808"/>
      <c r="J481" s="1808"/>
      <c r="K481" s="1808"/>
      <c r="L481" s="1809"/>
      <c r="M481" s="1809"/>
      <c r="N481" s="1810"/>
      <c r="O481" s="1810"/>
      <c r="P481" s="1809"/>
      <c r="Q481" s="1809"/>
      <c r="R481" s="1808"/>
      <c r="S481" s="1810"/>
      <c r="T481" s="1808"/>
      <c r="U481" s="1811"/>
      <c r="V481" s="1806"/>
      <c r="W481" s="1806"/>
      <c r="X481" s="1808"/>
      <c r="Y481" s="2741" t="s">
        <v>5417</v>
      </c>
      <c r="Z481" s="1808"/>
      <c r="AA481" s="1808"/>
      <c r="AB481" s="1808"/>
      <c r="AC481" s="1808"/>
      <c r="AD481" s="1808"/>
      <c r="AE481" s="1808"/>
      <c r="AF481" s="1808"/>
      <c r="AG481" s="1808"/>
      <c r="AH481" s="1812"/>
      <c r="AI481" s="1812"/>
      <c r="AJ481" s="1808"/>
      <c r="AK481" s="1806"/>
      <c r="AL481" s="1806"/>
      <c r="AM481" s="1813"/>
      <c r="AN481" s="1811"/>
      <c r="AO481" s="1811"/>
      <c r="AP481" s="1811"/>
      <c r="AQ481" s="1811"/>
      <c r="AR481" s="1811"/>
      <c r="AS481" s="1811"/>
      <c r="AT481" s="1811"/>
      <c r="AU481" s="1811"/>
      <c r="AV481" s="1811"/>
      <c r="AW481" s="1811"/>
      <c r="AX481" s="1811"/>
      <c r="AY481" s="1811"/>
      <c r="AZ481" s="1811"/>
      <c r="BA481" s="1807"/>
      <c r="BB481" s="1811"/>
      <c r="BC481" s="1807"/>
      <c r="BD481" s="1811"/>
      <c r="BE481" s="1811"/>
      <c r="BF481" s="1811"/>
      <c r="BG481" s="1811"/>
      <c r="BH481" s="1811"/>
      <c r="BI481" s="1811"/>
      <c r="BJ481" s="1811"/>
      <c r="BK481" s="1811"/>
      <c r="BL481" s="1811"/>
      <c r="BM481" s="1806"/>
      <c r="BN481" s="1811"/>
      <c r="BO481" s="1811"/>
      <c r="BP481" s="1806"/>
      <c r="BQ481" s="1811"/>
      <c r="BR481" s="1811"/>
      <c r="BS481" s="1911"/>
      <c r="BT481" s="1911"/>
      <c r="BU481" s="1911"/>
      <c r="BV481" s="1912"/>
      <c r="BW481" s="1911"/>
      <c r="BX481" s="1913"/>
      <c r="BY481" s="1914"/>
      <c r="BZ481" s="1915"/>
      <c r="CA481" s="1915"/>
      <c r="CB481" s="1915"/>
      <c r="CC481" s="1911"/>
      <c r="CF481" s="1807"/>
      <c r="CG481" s="1821"/>
      <c r="CH481" s="1822"/>
      <c r="CI481" s="1822"/>
      <c r="CJ481" s="1822"/>
      <c r="CK481" s="1822"/>
      <c r="CL481" s="1822"/>
      <c r="CM481" s="1822"/>
      <c r="CN481" s="1822"/>
      <c r="CO481" s="1822"/>
      <c r="CP481" s="1822"/>
      <c r="CQ481" s="1822"/>
      <c r="CR481" s="1822"/>
      <c r="CS481" s="1822"/>
      <c r="CT481" s="1822"/>
      <c r="CU481" s="1822"/>
      <c r="CV481" s="1822"/>
      <c r="CW481" s="1822"/>
    </row>
    <row r="482" spans="1:101" s="1819" customFormat="1">
      <c r="A482" s="1804"/>
      <c r="B482" s="2708"/>
      <c r="C482" s="2728"/>
      <c r="D482" s="1805"/>
      <c r="E482" s="1806"/>
      <c r="F482" s="1806"/>
      <c r="G482" s="1807"/>
      <c r="H482" s="1808"/>
      <c r="I482" s="1808"/>
      <c r="J482" s="1808"/>
      <c r="K482" s="1808"/>
      <c r="L482" s="1809"/>
      <c r="M482" s="1809"/>
      <c r="N482" s="1810"/>
      <c r="O482" s="1810"/>
      <c r="P482" s="1809"/>
      <c r="Q482" s="1809"/>
      <c r="R482" s="1808"/>
      <c r="S482" s="1810"/>
      <c r="T482" s="1808"/>
      <c r="U482" s="1811"/>
      <c r="V482" s="1806"/>
      <c r="W482" s="1806"/>
      <c r="X482" s="1808"/>
      <c r="Y482" s="2741" t="s">
        <v>5417</v>
      </c>
      <c r="Z482" s="1808"/>
      <c r="AA482" s="1808"/>
      <c r="AB482" s="1808"/>
      <c r="AC482" s="1808"/>
      <c r="AD482" s="1808"/>
      <c r="AE482" s="1808"/>
      <c r="AF482" s="1808"/>
      <c r="AG482" s="1808"/>
      <c r="AH482" s="1812"/>
      <c r="AI482" s="1812"/>
      <c r="AJ482" s="1808"/>
      <c r="AK482" s="1806"/>
      <c r="AL482" s="1806"/>
      <c r="AM482" s="1813"/>
      <c r="AN482" s="1811"/>
      <c r="AO482" s="1811"/>
      <c r="AP482" s="1811"/>
      <c r="AQ482" s="1811"/>
      <c r="AR482" s="1811"/>
      <c r="AS482" s="1811"/>
      <c r="AT482" s="1811"/>
      <c r="AU482" s="1811"/>
      <c r="AV482" s="1811"/>
      <c r="AW482" s="1811"/>
      <c r="AX482" s="1811"/>
      <c r="AY482" s="1811"/>
      <c r="AZ482" s="1811"/>
      <c r="BA482" s="1807"/>
      <c r="BB482" s="1811"/>
      <c r="BC482" s="1807"/>
      <c r="BD482" s="1811"/>
      <c r="BE482" s="1811"/>
      <c r="BF482" s="1811"/>
      <c r="BG482" s="1811"/>
      <c r="BH482" s="1811"/>
      <c r="BI482" s="1811"/>
      <c r="BJ482" s="1811"/>
      <c r="BK482" s="1811"/>
      <c r="BL482" s="1811"/>
      <c r="BM482" s="1806"/>
      <c r="BN482" s="1811"/>
      <c r="BO482" s="1811"/>
      <c r="BP482" s="1806"/>
      <c r="BQ482" s="1811"/>
      <c r="BR482" s="1811"/>
      <c r="BS482" s="1911"/>
      <c r="BT482" s="1911"/>
      <c r="BU482" s="1911"/>
      <c r="BV482" s="1912"/>
      <c r="BW482" s="1911"/>
      <c r="BX482" s="1913"/>
      <c r="BY482" s="1914"/>
      <c r="BZ482" s="1915"/>
      <c r="CA482" s="1915"/>
      <c r="CB482" s="1915"/>
      <c r="CC482" s="1911"/>
      <c r="CF482" s="1807"/>
      <c r="CG482" s="1821"/>
      <c r="CH482" s="1822"/>
      <c r="CI482" s="1822"/>
      <c r="CJ482" s="1822"/>
      <c r="CK482" s="1822"/>
      <c r="CL482" s="1822"/>
      <c r="CM482" s="1822"/>
      <c r="CN482" s="1822"/>
      <c r="CO482" s="1822"/>
      <c r="CP482" s="1822"/>
      <c r="CQ482" s="1822"/>
      <c r="CR482" s="1822"/>
      <c r="CS482" s="1822"/>
      <c r="CT482" s="1822"/>
      <c r="CU482" s="1822"/>
      <c r="CV482" s="1822"/>
      <c r="CW482" s="1822"/>
    </row>
    <row r="483" spans="1:101" s="1819" customFormat="1">
      <c r="A483" s="1804"/>
      <c r="B483" s="2708"/>
      <c r="C483" s="2728"/>
      <c r="D483" s="1805"/>
      <c r="E483" s="1806"/>
      <c r="F483" s="1806"/>
      <c r="G483" s="1807"/>
      <c r="H483" s="1808"/>
      <c r="I483" s="1808"/>
      <c r="J483" s="1808"/>
      <c r="K483" s="1808"/>
      <c r="L483" s="1809"/>
      <c r="M483" s="1809"/>
      <c r="N483" s="1810"/>
      <c r="O483" s="1810"/>
      <c r="P483" s="1809"/>
      <c r="Q483" s="1809"/>
      <c r="R483" s="1808"/>
      <c r="S483" s="1810"/>
      <c r="T483" s="1808"/>
      <c r="U483" s="1811"/>
      <c r="V483" s="1806"/>
      <c r="W483" s="1806"/>
      <c r="X483" s="1808"/>
      <c r="Y483" s="2741" t="s">
        <v>5417</v>
      </c>
      <c r="Z483" s="1808"/>
      <c r="AA483" s="1808"/>
      <c r="AB483" s="1808"/>
      <c r="AC483" s="1808"/>
      <c r="AD483" s="1808"/>
      <c r="AE483" s="1808"/>
      <c r="AF483" s="1808"/>
      <c r="AG483" s="1808"/>
      <c r="AH483" s="1812"/>
      <c r="AI483" s="1812"/>
      <c r="AJ483" s="1808"/>
      <c r="AK483" s="1806"/>
      <c r="AL483" s="1806"/>
      <c r="AM483" s="1813"/>
      <c r="AN483" s="1811"/>
      <c r="AO483" s="1811"/>
      <c r="AP483" s="1811"/>
      <c r="AQ483" s="1811"/>
      <c r="AR483" s="1811"/>
      <c r="AS483" s="1811"/>
      <c r="AT483" s="1811"/>
      <c r="AU483" s="1811"/>
      <c r="AV483" s="1811"/>
      <c r="AW483" s="1811"/>
      <c r="AX483" s="1811"/>
      <c r="AY483" s="1811"/>
      <c r="AZ483" s="1811"/>
      <c r="BA483" s="1807"/>
      <c r="BB483" s="1811"/>
      <c r="BC483" s="1807"/>
      <c r="BD483" s="1811"/>
      <c r="BE483" s="1811"/>
      <c r="BF483" s="1811"/>
      <c r="BG483" s="1811"/>
      <c r="BH483" s="1811"/>
      <c r="BI483" s="1811"/>
      <c r="BJ483" s="1811"/>
      <c r="BK483" s="1811"/>
      <c r="BL483" s="1811"/>
      <c r="BM483" s="1806"/>
      <c r="BN483" s="1811"/>
      <c r="BO483" s="1811"/>
      <c r="BP483" s="1806"/>
      <c r="BQ483" s="1811"/>
      <c r="BR483" s="1811"/>
      <c r="BS483" s="1911"/>
      <c r="BT483" s="1911"/>
      <c r="BU483" s="1911"/>
      <c r="BV483" s="1912"/>
      <c r="BW483" s="1911"/>
      <c r="BX483" s="1913"/>
      <c r="BY483" s="1914"/>
      <c r="BZ483" s="1915"/>
      <c r="CA483" s="1915"/>
      <c r="CB483" s="1915"/>
      <c r="CC483" s="1911"/>
      <c r="CF483" s="1807"/>
      <c r="CG483" s="1821"/>
      <c r="CH483" s="1822"/>
      <c r="CI483" s="1822"/>
      <c r="CJ483" s="1822"/>
      <c r="CK483" s="1822"/>
      <c r="CL483" s="1822"/>
      <c r="CM483" s="1822"/>
      <c r="CN483" s="1822"/>
      <c r="CO483" s="1822"/>
      <c r="CP483" s="1822"/>
      <c r="CQ483" s="1822"/>
      <c r="CR483" s="1822"/>
      <c r="CS483" s="1822"/>
      <c r="CT483" s="1822"/>
      <c r="CU483" s="1822"/>
      <c r="CV483" s="1822"/>
      <c r="CW483" s="1822"/>
    </row>
    <row r="484" spans="1:101" s="1819" customFormat="1">
      <c r="A484" s="1804"/>
      <c r="B484" s="2708"/>
      <c r="C484" s="2728"/>
      <c r="D484" s="1805"/>
      <c r="E484" s="1806"/>
      <c r="F484" s="1806"/>
      <c r="G484" s="1807"/>
      <c r="H484" s="1808"/>
      <c r="I484" s="1808"/>
      <c r="J484" s="1808"/>
      <c r="K484" s="1808"/>
      <c r="L484" s="1809"/>
      <c r="M484" s="1809"/>
      <c r="N484" s="1810"/>
      <c r="O484" s="1810"/>
      <c r="P484" s="1809"/>
      <c r="Q484" s="1809"/>
      <c r="R484" s="1808"/>
      <c r="S484" s="1810"/>
      <c r="T484" s="1808"/>
      <c r="U484" s="1811"/>
      <c r="V484" s="1806"/>
      <c r="W484" s="1806"/>
      <c r="X484" s="1808"/>
      <c r="Y484" s="2741" t="s">
        <v>5417</v>
      </c>
      <c r="Z484" s="1808"/>
      <c r="AA484" s="1808"/>
      <c r="AB484" s="1808"/>
      <c r="AC484" s="1808"/>
      <c r="AD484" s="1808"/>
      <c r="AE484" s="1808"/>
      <c r="AF484" s="1808"/>
      <c r="AG484" s="1808"/>
      <c r="AH484" s="1812"/>
      <c r="AI484" s="1812"/>
      <c r="AJ484" s="1808"/>
      <c r="AK484" s="1806"/>
      <c r="AL484" s="1806"/>
      <c r="AM484" s="1813"/>
      <c r="AN484" s="1811"/>
      <c r="AO484" s="1811"/>
      <c r="AP484" s="1811"/>
      <c r="AQ484" s="1811"/>
      <c r="AR484" s="1811"/>
      <c r="AS484" s="1811"/>
      <c r="AT484" s="1811"/>
      <c r="AU484" s="1811"/>
      <c r="AV484" s="1811"/>
      <c r="AW484" s="1811"/>
      <c r="AX484" s="1811"/>
      <c r="AY484" s="1811"/>
      <c r="AZ484" s="1811"/>
      <c r="BA484" s="1807"/>
      <c r="BB484" s="1811"/>
      <c r="BC484" s="1807"/>
      <c r="BD484" s="1811"/>
      <c r="BE484" s="1811"/>
      <c r="BF484" s="1811"/>
      <c r="BG484" s="1811"/>
      <c r="BH484" s="1811"/>
      <c r="BI484" s="1811"/>
      <c r="BJ484" s="1811"/>
      <c r="BK484" s="1811"/>
      <c r="BL484" s="1811"/>
      <c r="BM484" s="1806"/>
      <c r="BN484" s="1811"/>
      <c r="BO484" s="1811"/>
      <c r="BP484" s="1806"/>
      <c r="BQ484" s="1811"/>
      <c r="BR484" s="1811"/>
      <c r="BS484" s="1911"/>
      <c r="BT484" s="1911"/>
      <c r="BU484" s="1911"/>
      <c r="BV484" s="1912"/>
      <c r="BW484" s="1911"/>
      <c r="BX484" s="1913"/>
      <c r="BY484" s="1914"/>
      <c r="BZ484" s="1915"/>
      <c r="CA484" s="1915"/>
      <c r="CB484" s="1915"/>
      <c r="CC484" s="1911"/>
      <c r="CF484" s="1807"/>
      <c r="CG484" s="1821"/>
      <c r="CH484" s="1822"/>
      <c r="CI484" s="1822"/>
      <c r="CJ484" s="1822"/>
      <c r="CK484" s="1822"/>
      <c r="CL484" s="1822"/>
      <c r="CM484" s="1822"/>
      <c r="CN484" s="1822"/>
      <c r="CO484" s="1822"/>
      <c r="CP484" s="1822"/>
      <c r="CQ484" s="1822"/>
      <c r="CR484" s="1822"/>
      <c r="CS484" s="1822"/>
      <c r="CT484" s="1822"/>
      <c r="CU484" s="1822"/>
      <c r="CV484" s="1822"/>
      <c r="CW484" s="1822"/>
    </row>
    <row r="485" spans="1:101" s="1819" customFormat="1">
      <c r="A485" s="1804"/>
      <c r="B485" s="2708"/>
      <c r="C485" s="2728"/>
      <c r="D485" s="1805"/>
      <c r="E485" s="1806"/>
      <c r="F485" s="1806"/>
      <c r="G485" s="1807"/>
      <c r="H485" s="1808"/>
      <c r="I485" s="1808"/>
      <c r="J485" s="1808"/>
      <c r="K485" s="1808"/>
      <c r="L485" s="1809"/>
      <c r="M485" s="1809"/>
      <c r="N485" s="1810"/>
      <c r="O485" s="1810"/>
      <c r="P485" s="1809"/>
      <c r="Q485" s="1809"/>
      <c r="R485" s="1808"/>
      <c r="S485" s="1810"/>
      <c r="T485" s="1808"/>
      <c r="U485" s="1811"/>
      <c r="V485" s="1806"/>
      <c r="W485" s="1806"/>
      <c r="X485" s="1808"/>
      <c r="Y485" s="2741" t="s">
        <v>5417</v>
      </c>
      <c r="Z485" s="1808"/>
      <c r="AA485" s="1808"/>
      <c r="AB485" s="1808"/>
      <c r="AC485" s="1808"/>
      <c r="AD485" s="1808"/>
      <c r="AE485" s="1808"/>
      <c r="AF485" s="1808"/>
      <c r="AG485" s="1808"/>
      <c r="AH485" s="1812"/>
      <c r="AI485" s="1812"/>
      <c r="AJ485" s="1808"/>
      <c r="AK485" s="1806"/>
      <c r="AL485" s="1806"/>
      <c r="AM485" s="1813"/>
      <c r="AN485" s="1811"/>
      <c r="AO485" s="1811"/>
      <c r="AP485" s="1811"/>
      <c r="AQ485" s="1811"/>
      <c r="AR485" s="1811"/>
      <c r="AS485" s="1811"/>
      <c r="AT485" s="1811"/>
      <c r="AU485" s="1811"/>
      <c r="AV485" s="1811"/>
      <c r="AW485" s="1811"/>
      <c r="AX485" s="1811"/>
      <c r="AY485" s="1811"/>
      <c r="AZ485" s="1811"/>
      <c r="BA485" s="1807"/>
      <c r="BB485" s="1811"/>
      <c r="BC485" s="1807"/>
      <c r="BD485" s="1811"/>
      <c r="BE485" s="1811"/>
      <c r="BF485" s="1811"/>
      <c r="BG485" s="1811"/>
      <c r="BH485" s="1811"/>
      <c r="BI485" s="1811"/>
      <c r="BJ485" s="1811"/>
      <c r="BK485" s="1811"/>
      <c r="BL485" s="1811"/>
      <c r="BM485" s="1806"/>
      <c r="BN485" s="1811"/>
      <c r="BO485" s="1811"/>
      <c r="BP485" s="1806"/>
      <c r="BQ485" s="1811"/>
      <c r="BR485" s="1811"/>
      <c r="BS485" s="1911"/>
      <c r="BT485" s="1911"/>
      <c r="BU485" s="1911"/>
      <c r="BV485" s="1912"/>
      <c r="BW485" s="1911"/>
      <c r="BX485" s="1913"/>
      <c r="BY485" s="1914"/>
      <c r="BZ485" s="1915"/>
      <c r="CA485" s="1915"/>
      <c r="CB485" s="1915"/>
      <c r="CC485" s="1911"/>
      <c r="CF485" s="1807"/>
      <c r="CG485" s="1821"/>
      <c r="CH485" s="1822"/>
      <c r="CI485" s="1822"/>
      <c r="CJ485" s="1822"/>
      <c r="CK485" s="1822"/>
      <c r="CL485" s="1822"/>
      <c r="CM485" s="1822"/>
      <c r="CN485" s="1822"/>
      <c r="CO485" s="1822"/>
      <c r="CP485" s="1822"/>
      <c r="CQ485" s="1822"/>
      <c r="CR485" s="1822"/>
      <c r="CS485" s="1822"/>
      <c r="CT485" s="1822"/>
      <c r="CU485" s="1822"/>
      <c r="CV485" s="1822"/>
      <c r="CW485" s="1822"/>
    </row>
    <row r="486" spans="1:101" s="1819" customFormat="1">
      <c r="A486" s="1804"/>
      <c r="B486" s="2708"/>
      <c r="C486" s="2728"/>
      <c r="D486" s="1805"/>
      <c r="E486" s="1806"/>
      <c r="F486" s="1806"/>
      <c r="G486" s="1807"/>
      <c r="H486" s="1808"/>
      <c r="I486" s="1808"/>
      <c r="J486" s="1808"/>
      <c r="K486" s="1808"/>
      <c r="L486" s="1809"/>
      <c r="M486" s="1809"/>
      <c r="N486" s="1810"/>
      <c r="O486" s="1810"/>
      <c r="P486" s="1809"/>
      <c r="Q486" s="1809"/>
      <c r="R486" s="1808"/>
      <c r="S486" s="1810"/>
      <c r="T486" s="1808"/>
      <c r="U486" s="1811"/>
      <c r="V486" s="1806"/>
      <c r="W486" s="1806"/>
      <c r="X486" s="1808"/>
      <c r="Y486" s="2741" t="s">
        <v>5417</v>
      </c>
      <c r="Z486" s="1808"/>
      <c r="AA486" s="1808"/>
      <c r="AB486" s="1808"/>
      <c r="AC486" s="1808"/>
      <c r="AD486" s="1808"/>
      <c r="AE486" s="1808"/>
      <c r="AF486" s="1808"/>
      <c r="AG486" s="1808"/>
      <c r="AH486" s="1812"/>
      <c r="AI486" s="1812"/>
      <c r="AJ486" s="1808"/>
      <c r="AK486" s="1806"/>
      <c r="AL486" s="1806"/>
      <c r="AM486" s="1813"/>
      <c r="AN486" s="1811"/>
      <c r="AO486" s="1811"/>
      <c r="AP486" s="1811"/>
      <c r="AQ486" s="1811"/>
      <c r="AR486" s="1811"/>
      <c r="AS486" s="1811"/>
      <c r="AT486" s="1811"/>
      <c r="AU486" s="1811"/>
      <c r="AV486" s="1811"/>
      <c r="AW486" s="1811"/>
      <c r="AX486" s="1811"/>
      <c r="AY486" s="1811"/>
      <c r="AZ486" s="1811"/>
      <c r="BA486" s="1807"/>
      <c r="BB486" s="1811"/>
      <c r="BC486" s="1807"/>
      <c r="BD486" s="1811"/>
      <c r="BE486" s="1811"/>
      <c r="BF486" s="1811"/>
      <c r="BG486" s="1811"/>
      <c r="BH486" s="1811"/>
      <c r="BI486" s="1811"/>
      <c r="BJ486" s="1811"/>
      <c r="BK486" s="1811"/>
      <c r="BL486" s="1811"/>
      <c r="BM486" s="1806"/>
      <c r="BN486" s="1811"/>
      <c r="BO486" s="1811"/>
      <c r="BP486" s="1806"/>
      <c r="BQ486" s="1811"/>
      <c r="BR486" s="1811"/>
      <c r="BS486" s="1911"/>
      <c r="BT486" s="1911"/>
      <c r="BU486" s="1911"/>
      <c r="BV486" s="1912"/>
      <c r="BW486" s="1911"/>
      <c r="BX486" s="1913"/>
      <c r="BY486" s="1914"/>
      <c r="BZ486" s="1915"/>
      <c r="CA486" s="1915"/>
      <c r="CB486" s="1915"/>
      <c r="CC486" s="1911"/>
      <c r="CF486" s="1807"/>
      <c r="CG486" s="1821"/>
      <c r="CH486" s="1822"/>
      <c r="CI486" s="1822"/>
      <c r="CJ486" s="1822"/>
      <c r="CK486" s="1822"/>
      <c r="CL486" s="1822"/>
      <c r="CM486" s="1822"/>
      <c r="CN486" s="1822"/>
      <c r="CO486" s="1822"/>
      <c r="CP486" s="1822"/>
      <c r="CQ486" s="1822"/>
      <c r="CR486" s="1822"/>
      <c r="CS486" s="1822"/>
      <c r="CT486" s="1822"/>
      <c r="CU486" s="1822"/>
      <c r="CV486" s="1822"/>
      <c r="CW486" s="1822"/>
    </row>
    <row r="487" spans="1:101" s="1819" customFormat="1">
      <c r="A487" s="1804"/>
      <c r="B487" s="2708"/>
      <c r="C487" s="2728"/>
      <c r="D487" s="1805"/>
      <c r="E487" s="1806"/>
      <c r="F487" s="1806"/>
      <c r="G487" s="1807"/>
      <c r="H487" s="1808"/>
      <c r="I487" s="1808"/>
      <c r="J487" s="1808"/>
      <c r="K487" s="1808"/>
      <c r="L487" s="1809"/>
      <c r="M487" s="1809"/>
      <c r="N487" s="1810"/>
      <c r="O487" s="1810"/>
      <c r="P487" s="1809"/>
      <c r="Q487" s="1809"/>
      <c r="R487" s="1808"/>
      <c r="S487" s="1810"/>
      <c r="T487" s="1808"/>
      <c r="U487" s="1811"/>
      <c r="V487" s="1806"/>
      <c r="W487" s="1806"/>
      <c r="X487" s="1808"/>
      <c r="Y487" s="2741" t="s">
        <v>5417</v>
      </c>
      <c r="Z487" s="1808"/>
      <c r="AA487" s="1808"/>
      <c r="AB487" s="1808"/>
      <c r="AC487" s="1808"/>
      <c r="AD487" s="1808"/>
      <c r="AE487" s="1808"/>
      <c r="AF487" s="1808"/>
      <c r="AG487" s="1808"/>
      <c r="AH487" s="1812"/>
      <c r="AI487" s="1812"/>
      <c r="AJ487" s="1808"/>
      <c r="AK487" s="1806"/>
      <c r="AL487" s="1806"/>
      <c r="AM487" s="1813"/>
      <c r="AN487" s="1811"/>
      <c r="AO487" s="1811"/>
      <c r="AP487" s="1811"/>
      <c r="AQ487" s="1811"/>
      <c r="AR487" s="1811"/>
      <c r="AS487" s="1811"/>
      <c r="AT487" s="1811"/>
      <c r="AU487" s="1811"/>
      <c r="AV487" s="1811"/>
      <c r="AW487" s="1811"/>
      <c r="AX487" s="1811"/>
      <c r="AY487" s="1811"/>
      <c r="AZ487" s="1811"/>
      <c r="BA487" s="1807"/>
      <c r="BB487" s="1811"/>
      <c r="BC487" s="1807"/>
      <c r="BD487" s="1811"/>
      <c r="BE487" s="1811"/>
      <c r="BF487" s="1811"/>
      <c r="BG487" s="1811"/>
      <c r="BH487" s="1811"/>
      <c r="BI487" s="1811"/>
      <c r="BJ487" s="1811"/>
      <c r="BK487" s="1811"/>
      <c r="BL487" s="1811"/>
      <c r="BM487" s="1806"/>
      <c r="BN487" s="1811"/>
      <c r="BO487" s="1811"/>
      <c r="BP487" s="1806"/>
      <c r="BQ487" s="1811"/>
      <c r="BR487" s="1811"/>
      <c r="BS487" s="1911"/>
      <c r="BT487" s="1911"/>
      <c r="BU487" s="1911"/>
      <c r="BV487" s="1912"/>
      <c r="BW487" s="1911"/>
      <c r="BX487" s="1913"/>
      <c r="BY487" s="1914"/>
      <c r="BZ487" s="1915"/>
      <c r="CA487" s="1915"/>
      <c r="CB487" s="1915"/>
      <c r="CC487" s="1911"/>
      <c r="CF487" s="1807"/>
      <c r="CG487" s="1821"/>
      <c r="CH487" s="1822"/>
      <c r="CI487" s="1822"/>
      <c r="CJ487" s="1822"/>
      <c r="CK487" s="1822"/>
      <c r="CL487" s="1822"/>
      <c r="CM487" s="1822"/>
      <c r="CN487" s="1822"/>
      <c r="CO487" s="1822"/>
      <c r="CP487" s="1822"/>
      <c r="CQ487" s="1822"/>
      <c r="CR487" s="1822"/>
      <c r="CS487" s="1822"/>
      <c r="CT487" s="1822"/>
      <c r="CU487" s="1822"/>
      <c r="CV487" s="1822"/>
      <c r="CW487" s="1822"/>
    </row>
    <row r="488" spans="1:101" s="1819" customFormat="1">
      <c r="A488" s="1804"/>
      <c r="B488" s="2708"/>
      <c r="C488" s="2728"/>
      <c r="D488" s="1805"/>
      <c r="E488" s="1806"/>
      <c r="F488" s="1806"/>
      <c r="G488" s="1807"/>
      <c r="H488" s="1808"/>
      <c r="I488" s="1808"/>
      <c r="J488" s="1808"/>
      <c r="K488" s="1808"/>
      <c r="L488" s="1809"/>
      <c r="M488" s="1809"/>
      <c r="N488" s="1810"/>
      <c r="O488" s="1810"/>
      <c r="P488" s="1809"/>
      <c r="Q488" s="1809"/>
      <c r="R488" s="1808"/>
      <c r="S488" s="1810"/>
      <c r="T488" s="1808"/>
      <c r="U488" s="1811"/>
      <c r="V488" s="1806"/>
      <c r="W488" s="1806"/>
      <c r="X488" s="1808"/>
      <c r="Y488" s="2741" t="s">
        <v>5417</v>
      </c>
      <c r="Z488" s="1808"/>
      <c r="AA488" s="1808"/>
      <c r="AB488" s="1808"/>
      <c r="AC488" s="1808"/>
      <c r="AD488" s="1808"/>
      <c r="AE488" s="1808"/>
      <c r="AF488" s="1808"/>
      <c r="AG488" s="1808"/>
      <c r="AH488" s="1812"/>
      <c r="AI488" s="1812"/>
      <c r="AJ488" s="1808"/>
      <c r="AK488" s="1806"/>
      <c r="AL488" s="1806"/>
      <c r="AM488" s="1813"/>
      <c r="AN488" s="1811"/>
      <c r="AO488" s="1811"/>
      <c r="AP488" s="1811"/>
      <c r="AQ488" s="1811"/>
      <c r="AR488" s="1811"/>
      <c r="AS488" s="1811"/>
      <c r="AT488" s="1811"/>
      <c r="AU488" s="1811"/>
      <c r="AV488" s="1811"/>
      <c r="AW488" s="1811"/>
      <c r="AX488" s="1811"/>
      <c r="AY488" s="1811"/>
      <c r="AZ488" s="1811"/>
      <c r="BA488" s="1807"/>
      <c r="BB488" s="1811"/>
      <c r="BC488" s="1807"/>
      <c r="BD488" s="1811"/>
      <c r="BE488" s="1811"/>
      <c r="BF488" s="1811"/>
      <c r="BG488" s="1811"/>
      <c r="BH488" s="1811"/>
      <c r="BI488" s="1811"/>
      <c r="BJ488" s="1811"/>
      <c r="BK488" s="1811"/>
      <c r="BL488" s="1811"/>
      <c r="BM488" s="1806"/>
      <c r="BN488" s="1811"/>
      <c r="BO488" s="1811"/>
      <c r="BP488" s="1806"/>
      <c r="BQ488" s="1811"/>
      <c r="BR488" s="1811"/>
      <c r="BS488" s="1911"/>
      <c r="BT488" s="1911"/>
      <c r="BU488" s="1911"/>
      <c r="BV488" s="1912"/>
      <c r="BW488" s="1911"/>
      <c r="BX488" s="1913"/>
      <c r="BY488" s="1914"/>
      <c r="BZ488" s="1915"/>
      <c r="CA488" s="1915"/>
      <c r="CB488" s="1915"/>
      <c r="CC488" s="1911"/>
      <c r="CF488" s="1807"/>
      <c r="CG488" s="1821"/>
      <c r="CH488" s="1822"/>
      <c r="CI488" s="1822"/>
      <c r="CJ488" s="1822"/>
      <c r="CK488" s="1822"/>
      <c r="CL488" s="1822"/>
      <c r="CM488" s="1822"/>
      <c r="CN488" s="1822"/>
      <c r="CO488" s="1822"/>
      <c r="CP488" s="1822"/>
      <c r="CQ488" s="1822"/>
      <c r="CR488" s="1822"/>
      <c r="CS488" s="1822"/>
      <c r="CT488" s="1822"/>
      <c r="CU488" s="1822"/>
      <c r="CV488" s="1822"/>
      <c r="CW488" s="1822"/>
    </row>
    <row r="489" spans="1:101" s="1819" customFormat="1">
      <c r="A489" s="1804"/>
      <c r="B489" s="2708"/>
      <c r="C489" s="2728"/>
      <c r="D489" s="1805"/>
      <c r="E489" s="1806"/>
      <c r="F489" s="1806"/>
      <c r="G489" s="1807"/>
      <c r="H489" s="1808"/>
      <c r="I489" s="1808"/>
      <c r="J489" s="1808"/>
      <c r="K489" s="1808"/>
      <c r="L489" s="1809"/>
      <c r="M489" s="1809"/>
      <c r="N489" s="1810"/>
      <c r="O489" s="1810"/>
      <c r="P489" s="1809"/>
      <c r="Q489" s="1809"/>
      <c r="R489" s="1808"/>
      <c r="S489" s="1810"/>
      <c r="T489" s="1808"/>
      <c r="U489" s="1811"/>
      <c r="V489" s="1806"/>
      <c r="W489" s="1806"/>
      <c r="X489" s="1808"/>
      <c r="Y489" s="2741" t="s">
        <v>5417</v>
      </c>
      <c r="Z489" s="1808"/>
      <c r="AA489" s="1808"/>
      <c r="AB489" s="1808"/>
      <c r="AC489" s="1808"/>
      <c r="AD489" s="1808"/>
      <c r="AE489" s="1808"/>
      <c r="AF489" s="1808"/>
      <c r="AG489" s="1808"/>
      <c r="AH489" s="1812"/>
      <c r="AI489" s="1812"/>
      <c r="AJ489" s="1808"/>
      <c r="AK489" s="1806"/>
      <c r="AL489" s="1806"/>
      <c r="AM489" s="1813"/>
      <c r="AN489" s="1811"/>
      <c r="AO489" s="1811"/>
      <c r="AP489" s="1811"/>
      <c r="AQ489" s="1811"/>
      <c r="AR489" s="1811"/>
      <c r="AS489" s="1811"/>
      <c r="AT489" s="1811"/>
      <c r="AU489" s="1811"/>
      <c r="AV489" s="1811"/>
      <c r="AW489" s="1811"/>
      <c r="AX489" s="1811"/>
      <c r="AY489" s="1811"/>
      <c r="AZ489" s="1811"/>
      <c r="BA489" s="1807"/>
      <c r="BB489" s="1811"/>
      <c r="BC489" s="1807"/>
      <c r="BD489" s="1811"/>
      <c r="BE489" s="1811"/>
      <c r="BF489" s="1811"/>
      <c r="BG489" s="1811"/>
      <c r="BH489" s="1811"/>
      <c r="BI489" s="1811"/>
      <c r="BJ489" s="1811"/>
      <c r="BK489" s="1811"/>
      <c r="BL489" s="1811"/>
      <c r="BM489" s="1806"/>
      <c r="BN489" s="1811"/>
      <c r="BO489" s="1811"/>
      <c r="BP489" s="1806"/>
      <c r="BQ489" s="1811"/>
      <c r="BR489" s="1811"/>
      <c r="BS489" s="1911"/>
      <c r="BT489" s="1911"/>
      <c r="BU489" s="1911"/>
      <c r="BV489" s="1912"/>
      <c r="BW489" s="1911"/>
      <c r="BX489" s="1913"/>
      <c r="BY489" s="1914"/>
      <c r="BZ489" s="1915"/>
      <c r="CA489" s="1915"/>
      <c r="CB489" s="1915"/>
      <c r="CC489" s="1911"/>
      <c r="CF489" s="1807"/>
      <c r="CG489" s="1821"/>
      <c r="CH489" s="1822"/>
      <c r="CI489" s="1822"/>
      <c r="CJ489" s="1822"/>
      <c r="CK489" s="1822"/>
      <c r="CL489" s="1822"/>
      <c r="CM489" s="1822"/>
      <c r="CN489" s="1822"/>
      <c r="CO489" s="1822"/>
      <c r="CP489" s="1822"/>
      <c r="CQ489" s="1822"/>
      <c r="CR489" s="1822"/>
      <c r="CS489" s="1822"/>
      <c r="CT489" s="1822"/>
      <c r="CU489" s="1822"/>
      <c r="CV489" s="1822"/>
      <c r="CW489" s="1822"/>
    </row>
    <row r="490" spans="1:101" s="1819" customFormat="1">
      <c r="A490" s="1804"/>
      <c r="B490" s="2708"/>
      <c r="C490" s="2728"/>
      <c r="D490" s="1805"/>
      <c r="E490" s="1806"/>
      <c r="F490" s="1806"/>
      <c r="G490" s="1807"/>
      <c r="H490" s="1808"/>
      <c r="I490" s="1808"/>
      <c r="J490" s="1808"/>
      <c r="K490" s="1808"/>
      <c r="L490" s="1809"/>
      <c r="M490" s="1809"/>
      <c r="N490" s="1810"/>
      <c r="O490" s="1810"/>
      <c r="P490" s="1809"/>
      <c r="Q490" s="1809"/>
      <c r="R490" s="1808"/>
      <c r="S490" s="1810"/>
      <c r="T490" s="1808"/>
      <c r="U490" s="1811"/>
      <c r="V490" s="1806"/>
      <c r="W490" s="1806"/>
      <c r="X490" s="1808"/>
      <c r="Y490" s="2741" t="s">
        <v>5417</v>
      </c>
      <c r="Z490" s="1808"/>
      <c r="AA490" s="1808"/>
      <c r="AB490" s="1808"/>
      <c r="AC490" s="1808"/>
      <c r="AD490" s="1808"/>
      <c r="AE490" s="1808"/>
      <c r="AF490" s="1808"/>
      <c r="AG490" s="1808"/>
      <c r="AH490" s="1812"/>
      <c r="AI490" s="1812"/>
      <c r="AJ490" s="1808"/>
      <c r="AK490" s="1806"/>
      <c r="AL490" s="1806"/>
      <c r="AM490" s="1813"/>
      <c r="AN490" s="1811"/>
      <c r="AO490" s="1811"/>
      <c r="AP490" s="1811"/>
      <c r="AQ490" s="1811"/>
      <c r="AR490" s="1811"/>
      <c r="AS490" s="1811"/>
      <c r="AT490" s="1811"/>
      <c r="AU490" s="1811"/>
      <c r="AV490" s="1811"/>
      <c r="AW490" s="1811"/>
      <c r="AX490" s="1811"/>
      <c r="AY490" s="1811"/>
      <c r="AZ490" s="1811"/>
      <c r="BA490" s="1807"/>
      <c r="BB490" s="1811"/>
      <c r="BC490" s="1807"/>
      <c r="BD490" s="1811"/>
      <c r="BE490" s="1811"/>
      <c r="BF490" s="1811"/>
      <c r="BG490" s="1811"/>
      <c r="BH490" s="1811"/>
      <c r="BI490" s="1811"/>
      <c r="BJ490" s="1811"/>
      <c r="BK490" s="1811"/>
      <c r="BL490" s="1811"/>
      <c r="BM490" s="1806"/>
      <c r="BN490" s="1811"/>
      <c r="BO490" s="1811"/>
      <c r="BP490" s="1806"/>
      <c r="BQ490" s="1811"/>
      <c r="BR490" s="1811"/>
      <c r="BS490" s="1911"/>
      <c r="BT490" s="1911"/>
      <c r="BU490" s="1911"/>
      <c r="BV490" s="1912"/>
      <c r="BW490" s="1911"/>
      <c r="BX490" s="1913"/>
      <c r="BY490" s="1914"/>
      <c r="BZ490" s="1915"/>
      <c r="CA490" s="1915"/>
      <c r="CB490" s="1915"/>
      <c r="CC490" s="1911"/>
      <c r="CF490" s="1807"/>
      <c r="CG490" s="1821"/>
      <c r="CH490" s="1822"/>
      <c r="CI490" s="1822"/>
      <c r="CJ490" s="1822"/>
      <c r="CK490" s="1822"/>
      <c r="CL490" s="1822"/>
      <c r="CM490" s="1822"/>
      <c r="CN490" s="1822"/>
      <c r="CO490" s="1822"/>
      <c r="CP490" s="1822"/>
      <c r="CQ490" s="1822"/>
      <c r="CR490" s="1822"/>
      <c r="CS490" s="1822"/>
      <c r="CT490" s="1822"/>
      <c r="CU490" s="1822"/>
      <c r="CV490" s="1822"/>
      <c r="CW490" s="1822"/>
    </row>
    <row r="491" spans="1:101" s="1819" customFormat="1">
      <c r="A491" s="1804"/>
      <c r="B491" s="2708"/>
      <c r="C491" s="2728"/>
      <c r="D491" s="1805"/>
      <c r="E491" s="1806"/>
      <c r="F491" s="1806"/>
      <c r="G491" s="1807"/>
      <c r="H491" s="1808"/>
      <c r="I491" s="1808"/>
      <c r="J491" s="1808"/>
      <c r="K491" s="1808"/>
      <c r="L491" s="1809"/>
      <c r="M491" s="1809"/>
      <c r="N491" s="1810"/>
      <c r="O491" s="1810"/>
      <c r="P491" s="1809"/>
      <c r="Q491" s="1809"/>
      <c r="R491" s="1808"/>
      <c r="S491" s="1810"/>
      <c r="T491" s="1808"/>
      <c r="U491" s="1811"/>
      <c r="V491" s="1806"/>
      <c r="W491" s="1806"/>
      <c r="X491" s="1808"/>
      <c r="Y491" s="2741" t="s">
        <v>5417</v>
      </c>
      <c r="Z491" s="1808"/>
      <c r="AA491" s="1808"/>
      <c r="AB491" s="1808"/>
      <c r="AC491" s="1808"/>
      <c r="AD491" s="1808"/>
      <c r="AE491" s="1808"/>
      <c r="AF491" s="1808"/>
      <c r="AG491" s="1808"/>
      <c r="AH491" s="1812"/>
      <c r="AI491" s="1812"/>
      <c r="AJ491" s="1808"/>
      <c r="AK491" s="1806"/>
      <c r="AL491" s="1806"/>
      <c r="AM491" s="1813"/>
      <c r="AN491" s="1811"/>
      <c r="AO491" s="1811"/>
      <c r="AP491" s="1811"/>
      <c r="AQ491" s="1811"/>
      <c r="AR491" s="1811"/>
      <c r="AS491" s="1811"/>
      <c r="AT491" s="1811"/>
      <c r="AU491" s="1811"/>
      <c r="AV491" s="1811"/>
      <c r="AW491" s="1811"/>
      <c r="AX491" s="1811"/>
      <c r="AY491" s="1811"/>
      <c r="AZ491" s="1811"/>
      <c r="BA491" s="1807"/>
      <c r="BB491" s="1811"/>
      <c r="BC491" s="1807"/>
      <c r="BD491" s="1811"/>
      <c r="BE491" s="1811"/>
      <c r="BF491" s="1811"/>
      <c r="BG491" s="1811"/>
      <c r="BH491" s="1811"/>
      <c r="BI491" s="1811"/>
      <c r="BJ491" s="1811"/>
      <c r="BK491" s="1811"/>
      <c r="BL491" s="1811"/>
      <c r="BM491" s="1806"/>
      <c r="BN491" s="1811"/>
      <c r="BO491" s="1811"/>
      <c r="BP491" s="1806"/>
      <c r="BQ491" s="1811"/>
      <c r="BR491" s="1811"/>
      <c r="BS491" s="1911"/>
      <c r="BT491" s="1911"/>
      <c r="BU491" s="1911"/>
      <c r="BV491" s="1912"/>
      <c r="BW491" s="1911"/>
      <c r="BX491" s="1913"/>
      <c r="BY491" s="1914"/>
      <c r="BZ491" s="1915"/>
      <c r="CA491" s="1915"/>
      <c r="CB491" s="1915"/>
      <c r="CC491" s="1911"/>
      <c r="CF491" s="1807"/>
      <c r="CG491" s="1821"/>
      <c r="CH491" s="1822"/>
      <c r="CI491" s="1822"/>
      <c r="CJ491" s="1822"/>
      <c r="CK491" s="1822"/>
      <c r="CL491" s="1822"/>
      <c r="CM491" s="1822"/>
      <c r="CN491" s="1822"/>
      <c r="CO491" s="1822"/>
      <c r="CP491" s="1822"/>
      <c r="CQ491" s="1822"/>
      <c r="CR491" s="1822"/>
      <c r="CS491" s="1822"/>
      <c r="CT491" s="1822"/>
      <c r="CU491" s="1822"/>
      <c r="CV491" s="1822"/>
      <c r="CW491" s="1822"/>
    </row>
    <row r="492" spans="1:101" s="1819" customFormat="1">
      <c r="A492" s="1804"/>
      <c r="B492" s="2708"/>
      <c r="C492" s="2728"/>
      <c r="D492" s="1805"/>
      <c r="E492" s="1806"/>
      <c r="F492" s="1806"/>
      <c r="G492" s="1807"/>
      <c r="H492" s="1808"/>
      <c r="I492" s="1808"/>
      <c r="J492" s="1808"/>
      <c r="K492" s="1808"/>
      <c r="L492" s="1809"/>
      <c r="M492" s="1809"/>
      <c r="N492" s="1810"/>
      <c r="O492" s="1810"/>
      <c r="P492" s="1809"/>
      <c r="Q492" s="1809"/>
      <c r="R492" s="1808"/>
      <c r="S492" s="1810"/>
      <c r="T492" s="1808"/>
      <c r="U492" s="1811"/>
      <c r="V492" s="1806"/>
      <c r="W492" s="1806"/>
      <c r="X492" s="1808"/>
      <c r="Y492" s="2741" t="s">
        <v>5417</v>
      </c>
      <c r="Z492" s="1808"/>
      <c r="AA492" s="1808"/>
      <c r="AB492" s="1808"/>
      <c r="AC492" s="1808"/>
      <c r="AD492" s="1808"/>
      <c r="AE492" s="1808"/>
      <c r="AF492" s="1808"/>
      <c r="AG492" s="1808"/>
      <c r="AH492" s="1812"/>
      <c r="AI492" s="1812"/>
      <c r="AJ492" s="1808"/>
      <c r="AK492" s="1806"/>
      <c r="AL492" s="1806"/>
      <c r="AM492" s="1813"/>
      <c r="AN492" s="1811"/>
      <c r="AO492" s="1811"/>
      <c r="AP492" s="1811"/>
      <c r="AQ492" s="1811"/>
      <c r="AR492" s="1811"/>
      <c r="AS492" s="1811"/>
      <c r="AT492" s="1811"/>
      <c r="AU492" s="1811"/>
      <c r="AV492" s="1811"/>
      <c r="AW492" s="1811"/>
      <c r="AX492" s="1811"/>
      <c r="AY492" s="1811"/>
      <c r="AZ492" s="1811"/>
      <c r="BA492" s="1807"/>
      <c r="BB492" s="1811"/>
      <c r="BC492" s="1807"/>
      <c r="BD492" s="1811"/>
      <c r="BE492" s="1811"/>
      <c r="BF492" s="1811"/>
      <c r="BG492" s="1811"/>
      <c r="BH492" s="1811"/>
      <c r="BI492" s="1811"/>
      <c r="BJ492" s="1811"/>
      <c r="BK492" s="1811"/>
      <c r="BL492" s="1811"/>
      <c r="BM492" s="1806"/>
      <c r="BN492" s="1811"/>
      <c r="BO492" s="1811"/>
      <c r="BP492" s="1806"/>
      <c r="BQ492" s="1811"/>
      <c r="BR492" s="1811"/>
      <c r="BS492" s="1911"/>
      <c r="BT492" s="1911"/>
      <c r="BU492" s="1911"/>
      <c r="BV492" s="1912"/>
      <c r="BW492" s="1911"/>
      <c r="BX492" s="1913"/>
      <c r="BY492" s="1914"/>
      <c r="BZ492" s="1915"/>
      <c r="CA492" s="1915"/>
      <c r="CB492" s="1915"/>
      <c r="CC492" s="1911"/>
      <c r="CF492" s="1807"/>
      <c r="CG492" s="1821"/>
      <c r="CH492" s="1822"/>
      <c r="CI492" s="1822"/>
      <c r="CJ492" s="1822"/>
      <c r="CK492" s="1822"/>
      <c r="CL492" s="1822"/>
      <c r="CM492" s="1822"/>
      <c r="CN492" s="1822"/>
      <c r="CO492" s="1822"/>
      <c r="CP492" s="1822"/>
      <c r="CQ492" s="1822"/>
      <c r="CR492" s="1822"/>
      <c r="CS492" s="1822"/>
      <c r="CT492" s="1822"/>
      <c r="CU492" s="1822"/>
      <c r="CV492" s="1822"/>
      <c r="CW492" s="1822"/>
    </row>
    <row r="493" spans="1:101" s="1819" customFormat="1">
      <c r="A493" s="1804"/>
      <c r="B493" s="2708"/>
      <c r="C493" s="2728"/>
      <c r="D493" s="1805"/>
      <c r="E493" s="1806"/>
      <c r="F493" s="1806"/>
      <c r="G493" s="1807"/>
      <c r="H493" s="1808"/>
      <c r="I493" s="1808"/>
      <c r="J493" s="1808"/>
      <c r="K493" s="1808"/>
      <c r="L493" s="1809"/>
      <c r="M493" s="1809"/>
      <c r="N493" s="1810"/>
      <c r="O493" s="1810"/>
      <c r="P493" s="1809"/>
      <c r="Q493" s="1809"/>
      <c r="R493" s="1808"/>
      <c r="S493" s="1810"/>
      <c r="T493" s="1808"/>
      <c r="U493" s="1811"/>
      <c r="V493" s="1806"/>
      <c r="W493" s="1806"/>
      <c r="X493" s="1808"/>
      <c r="Y493" s="2741" t="s">
        <v>5417</v>
      </c>
      <c r="Z493" s="1808"/>
      <c r="AA493" s="1808"/>
      <c r="AB493" s="1808"/>
      <c r="AC493" s="1808"/>
      <c r="AD493" s="1808"/>
      <c r="AE493" s="1808"/>
      <c r="AF493" s="1808"/>
      <c r="AG493" s="1808"/>
      <c r="AH493" s="1812"/>
      <c r="AI493" s="1812"/>
      <c r="AJ493" s="1808"/>
      <c r="AK493" s="1806"/>
      <c r="AL493" s="1806"/>
      <c r="AM493" s="1813"/>
      <c r="AN493" s="1811"/>
      <c r="AO493" s="1811"/>
      <c r="AP493" s="1811"/>
      <c r="AQ493" s="1811"/>
      <c r="AR493" s="1811"/>
      <c r="AS493" s="1811"/>
      <c r="AT493" s="1811"/>
      <c r="AU493" s="1811"/>
      <c r="AV493" s="1811"/>
      <c r="AW493" s="1811"/>
      <c r="AX493" s="1811"/>
      <c r="AY493" s="1811"/>
      <c r="AZ493" s="1811"/>
      <c r="BA493" s="1807"/>
      <c r="BB493" s="1811"/>
      <c r="BC493" s="1807"/>
      <c r="BD493" s="1811"/>
      <c r="BE493" s="1811"/>
      <c r="BF493" s="1811"/>
      <c r="BG493" s="1811"/>
      <c r="BH493" s="1811"/>
      <c r="BI493" s="1811"/>
      <c r="BJ493" s="1811"/>
      <c r="BK493" s="1811"/>
      <c r="BL493" s="1811"/>
      <c r="BM493" s="1806"/>
      <c r="BN493" s="1811"/>
      <c r="BO493" s="1811"/>
      <c r="BP493" s="1806"/>
      <c r="BQ493" s="1811"/>
      <c r="BR493" s="1811"/>
      <c r="BS493" s="1911"/>
      <c r="BT493" s="1911"/>
      <c r="BU493" s="1911"/>
      <c r="BV493" s="1912"/>
      <c r="BW493" s="1911"/>
      <c r="BX493" s="1913"/>
      <c r="BY493" s="1914"/>
      <c r="BZ493" s="1915"/>
      <c r="CA493" s="1915"/>
      <c r="CB493" s="1915"/>
      <c r="CC493" s="1911"/>
      <c r="CF493" s="1807"/>
      <c r="CG493" s="1821"/>
      <c r="CH493" s="1822"/>
      <c r="CI493" s="1822"/>
      <c r="CJ493" s="1822"/>
      <c r="CK493" s="1822"/>
      <c r="CL493" s="1822"/>
      <c r="CM493" s="1822"/>
      <c r="CN493" s="1822"/>
      <c r="CO493" s="1822"/>
      <c r="CP493" s="1822"/>
      <c r="CQ493" s="1822"/>
      <c r="CR493" s="1822"/>
      <c r="CS493" s="1822"/>
      <c r="CT493" s="1822"/>
      <c r="CU493" s="1822"/>
      <c r="CV493" s="1822"/>
      <c r="CW493" s="1822"/>
    </row>
    <row r="494" spans="1:101" s="1819" customFormat="1">
      <c r="A494" s="1804"/>
      <c r="B494" s="2708"/>
      <c r="C494" s="2728"/>
      <c r="D494" s="1805"/>
      <c r="E494" s="1806"/>
      <c r="F494" s="1806"/>
      <c r="G494" s="1807"/>
      <c r="H494" s="1808"/>
      <c r="I494" s="1808"/>
      <c r="J494" s="1808"/>
      <c r="K494" s="1808"/>
      <c r="L494" s="1809"/>
      <c r="M494" s="1809"/>
      <c r="N494" s="1810"/>
      <c r="O494" s="1810"/>
      <c r="P494" s="1809"/>
      <c r="Q494" s="1809"/>
      <c r="R494" s="1808"/>
      <c r="S494" s="1810"/>
      <c r="T494" s="1808"/>
      <c r="U494" s="1811"/>
      <c r="V494" s="1806"/>
      <c r="W494" s="1806"/>
      <c r="X494" s="1808"/>
      <c r="Y494" s="2741" t="s">
        <v>5417</v>
      </c>
      <c r="Z494" s="1808"/>
      <c r="AA494" s="1808"/>
      <c r="AB494" s="1808"/>
      <c r="AC494" s="1808"/>
      <c r="AD494" s="1808"/>
      <c r="AE494" s="1808"/>
      <c r="AF494" s="1808"/>
      <c r="AG494" s="1808"/>
      <c r="AH494" s="1812"/>
      <c r="AI494" s="1812"/>
      <c r="AJ494" s="1808"/>
      <c r="AK494" s="1806"/>
      <c r="AL494" s="1806"/>
      <c r="AM494" s="1813"/>
      <c r="AN494" s="1811"/>
      <c r="AO494" s="1811"/>
      <c r="AP494" s="1811"/>
      <c r="AQ494" s="1811"/>
      <c r="AR494" s="1811"/>
      <c r="AS494" s="1811"/>
      <c r="AT494" s="1811"/>
      <c r="AU494" s="1811"/>
      <c r="AV494" s="1811"/>
      <c r="AW494" s="1811"/>
      <c r="AX494" s="1811"/>
      <c r="AY494" s="1811"/>
      <c r="AZ494" s="1811"/>
      <c r="BA494" s="1807"/>
      <c r="BB494" s="1811"/>
      <c r="BC494" s="1807"/>
      <c r="BD494" s="1811"/>
      <c r="BE494" s="1811"/>
      <c r="BF494" s="1811"/>
      <c r="BG494" s="1811"/>
      <c r="BH494" s="1811"/>
      <c r="BI494" s="1811"/>
      <c r="BJ494" s="1811"/>
      <c r="BK494" s="1811"/>
      <c r="BL494" s="1811"/>
      <c r="BM494" s="1806"/>
      <c r="BN494" s="1811"/>
      <c r="BO494" s="1811"/>
      <c r="BP494" s="1806"/>
      <c r="BQ494" s="1811"/>
      <c r="BR494" s="1811"/>
      <c r="BS494" s="1911"/>
      <c r="BT494" s="1911"/>
      <c r="BU494" s="1911"/>
      <c r="BV494" s="1912"/>
      <c r="BW494" s="1911"/>
      <c r="BX494" s="1913"/>
      <c r="BY494" s="1914"/>
      <c r="BZ494" s="1915"/>
      <c r="CA494" s="1915"/>
      <c r="CB494" s="1915"/>
      <c r="CC494" s="1911"/>
      <c r="CF494" s="1807"/>
      <c r="CG494" s="1821"/>
      <c r="CH494" s="1822"/>
      <c r="CI494" s="1822"/>
      <c r="CJ494" s="1822"/>
      <c r="CK494" s="1822"/>
      <c r="CL494" s="1822"/>
      <c r="CM494" s="1822"/>
      <c r="CN494" s="1822"/>
      <c r="CO494" s="1822"/>
      <c r="CP494" s="1822"/>
      <c r="CQ494" s="1822"/>
      <c r="CR494" s="1822"/>
      <c r="CS494" s="1822"/>
      <c r="CT494" s="1822"/>
      <c r="CU494" s="1822"/>
      <c r="CV494" s="1822"/>
      <c r="CW494" s="1822"/>
    </row>
    <row r="495" spans="1:101" s="1819" customFormat="1">
      <c r="A495" s="1804"/>
      <c r="B495" s="2708"/>
      <c r="C495" s="2728"/>
      <c r="D495" s="1805"/>
      <c r="E495" s="1806"/>
      <c r="F495" s="1806"/>
      <c r="G495" s="1807"/>
      <c r="H495" s="1808"/>
      <c r="I495" s="1808"/>
      <c r="J495" s="1808"/>
      <c r="K495" s="1808"/>
      <c r="L495" s="1809"/>
      <c r="M495" s="1809"/>
      <c r="N495" s="1810"/>
      <c r="O495" s="1810"/>
      <c r="P495" s="1809"/>
      <c r="Q495" s="1809"/>
      <c r="R495" s="1808"/>
      <c r="S495" s="1810"/>
      <c r="T495" s="1808"/>
      <c r="U495" s="1811"/>
      <c r="V495" s="1806"/>
      <c r="W495" s="1806"/>
      <c r="X495" s="1808"/>
      <c r="Y495" s="2741" t="s">
        <v>5417</v>
      </c>
      <c r="Z495" s="1808"/>
      <c r="AA495" s="1808"/>
      <c r="AB495" s="1808"/>
      <c r="AC495" s="1808"/>
      <c r="AD495" s="1808"/>
      <c r="AE495" s="1808"/>
      <c r="AF495" s="1808"/>
      <c r="AG495" s="1808"/>
      <c r="AH495" s="1812"/>
      <c r="AI495" s="1812"/>
      <c r="AJ495" s="1808"/>
      <c r="AK495" s="1806"/>
      <c r="AL495" s="1806"/>
      <c r="AM495" s="1813"/>
      <c r="AN495" s="1811"/>
      <c r="AO495" s="1811"/>
      <c r="AP495" s="1811"/>
      <c r="AQ495" s="1811"/>
      <c r="AR495" s="1811"/>
      <c r="AS495" s="1811"/>
      <c r="AT495" s="1811"/>
      <c r="AU495" s="1811"/>
      <c r="AV495" s="1811"/>
      <c r="AW495" s="1811"/>
      <c r="AX495" s="1811"/>
      <c r="AY495" s="1811"/>
      <c r="AZ495" s="1811"/>
      <c r="BA495" s="1807"/>
      <c r="BB495" s="1811"/>
      <c r="BC495" s="1807"/>
      <c r="BD495" s="1811"/>
      <c r="BE495" s="1811"/>
      <c r="BF495" s="1811"/>
      <c r="BG495" s="1811"/>
      <c r="BH495" s="1811"/>
      <c r="BI495" s="1811"/>
      <c r="BJ495" s="1811"/>
      <c r="BK495" s="1811"/>
      <c r="BL495" s="1811"/>
      <c r="BM495" s="1806"/>
      <c r="BN495" s="1811"/>
      <c r="BO495" s="1811"/>
      <c r="BP495" s="1806"/>
      <c r="BQ495" s="1811"/>
      <c r="BR495" s="1811"/>
      <c r="BS495" s="1911"/>
      <c r="BT495" s="1911"/>
      <c r="BU495" s="1911"/>
      <c r="BV495" s="1912"/>
      <c r="BW495" s="1911"/>
      <c r="BX495" s="1913"/>
      <c r="BY495" s="1914"/>
      <c r="BZ495" s="1915"/>
      <c r="CA495" s="1915"/>
      <c r="CB495" s="1915"/>
      <c r="CC495" s="1911"/>
      <c r="CF495" s="1807"/>
      <c r="CG495" s="1821"/>
      <c r="CH495" s="1822"/>
      <c r="CI495" s="1822"/>
      <c r="CJ495" s="1822"/>
      <c r="CK495" s="1822"/>
      <c r="CL495" s="1822"/>
      <c r="CM495" s="1822"/>
      <c r="CN495" s="1822"/>
      <c r="CO495" s="1822"/>
      <c r="CP495" s="1822"/>
      <c r="CQ495" s="1822"/>
      <c r="CR495" s="1822"/>
      <c r="CS495" s="1822"/>
      <c r="CT495" s="1822"/>
      <c r="CU495" s="1822"/>
      <c r="CV495" s="1822"/>
      <c r="CW495" s="1822"/>
    </row>
    <row r="496" spans="1:101" s="1819" customFormat="1">
      <c r="A496" s="1804"/>
      <c r="B496" s="2708"/>
      <c r="C496" s="2728"/>
      <c r="D496" s="1805"/>
      <c r="E496" s="1806"/>
      <c r="F496" s="1806"/>
      <c r="G496" s="1807"/>
      <c r="H496" s="1808"/>
      <c r="I496" s="1808"/>
      <c r="J496" s="1808"/>
      <c r="K496" s="1808"/>
      <c r="L496" s="1809"/>
      <c r="M496" s="1809"/>
      <c r="N496" s="1810"/>
      <c r="O496" s="1810"/>
      <c r="P496" s="1809"/>
      <c r="Q496" s="1809"/>
      <c r="R496" s="1808"/>
      <c r="S496" s="1810"/>
      <c r="T496" s="1808"/>
      <c r="U496" s="1811"/>
      <c r="V496" s="1806"/>
      <c r="W496" s="1806"/>
      <c r="X496" s="1808"/>
      <c r="Y496" s="2741" t="s">
        <v>5417</v>
      </c>
      <c r="Z496" s="1808"/>
      <c r="AA496" s="1808"/>
      <c r="AB496" s="1808"/>
      <c r="AC496" s="1808"/>
      <c r="AD496" s="1808"/>
      <c r="AE496" s="1808"/>
      <c r="AF496" s="1808"/>
      <c r="AG496" s="1808"/>
      <c r="AH496" s="1812"/>
      <c r="AI496" s="1812"/>
      <c r="AJ496" s="1808"/>
      <c r="AK496" s="1806"/>
      <c r="AL496" s="1806"/>
      <c r="AM496" s="1813"/>
      <c r="AN496" s="1811"/>
      <c r="AO496" s="1811"/>
      <c r="AP496" s="1811"/>
      <c r="AQ496" s="1811"/>
      <c r="AR496" s="1811"/>
      <c r="AS496" s="1811"/>
      <c r="AT496" s="1811"/>
      <c r="AU496" s="1811"/>
      <c r="AV496" s="1811"/>
      <c r="AW496" s="1811"/>
      <c r="AX496" s="1811"/>
      <c r="AY496" s="1811"/>
      <c r="AZ496" s="1811"/>
      <c r="BA496" s="1807"/>
      <c r="BB496" s="1811"/>
      <c r="BC496" s="1807"/>
      <c r="BD496" s="1811"/>
      <c r="BE496" s="1811"/>
      <c r="BF496" s="1811"/>
      <c r="BG496" s="1811"/>
      <c r="BH496" s="1811"/>
      <c r="BI496" s="1811"/>
      <c r="BJ496" s="1811"/>
      <c r="BK496" s="1811"/>
      <c r="BL496" s="1811"/>
      <c r="BM496" s="1806"/>
      <c r="BN496" s="1811"/>
      <c r="BO496" s="1811"/>
      <c r="BP496" s="1806"/>
      <c r="BQ496" s="1811"/>
      <c r="BR496" s="1811"/>
      <c r="BS496" s="1911"/>
      <c r="BT496" s="1911"/>
      <c r="BU496" s="1911"/>
      <c r="BV496" s="1912"/>
      <c r="BW496" s="1911"/>
      <c r="BX496" s="1913"/>
      <c r="BY496" s="1914"/>
      <c r="BZ496" s="1915"/>
      <c r="CA496" s="1915"/>
      <c r="CB496" s="1915"/>
      <c r="CC496" s="1911"/>
      <c r="CF496" s="1807"/>
      <c r="CG496" s="1821"/>
      <c r="CH496" s="1822"/>
      <c r="CI496" s="1822"/>
      <c r="CJ496" s="1822"/>
      <c r="CK496" s="1822"/>
      <c r="CL496" s="1822"/>
      <c r="CM496" s="1822"/>
      <c r="CN496" s="1822"/>
      <c r="CO496" s="1822"/>
      <c r="CP496" s="1822"/>
      <c r="CQ496" s="1822"/>
      <c r="CR496" s="1822"/>
      <c r="CS496" s="1822"/>
      <c r="CT496" s="1822"/>
      <c r="CU496" s="1822"/>
      <c r="CV496" s="1822"/>
      <c r="CW496" s="1822"/>
    </row>
    <row r="497" spans="1:101" s="1819" customFormat="1">
      <c r="A497" s="1804"/>
      <c r="B497" s="2708"/>
      <c r="C497" s="2728"/>
      <c r="D497" s="1805"/>
      <c r="E497" s="1806"/>
      <c r="F497" s="1806"/>
      <c r="G497" s="1807"/>
      <c r="H497" s="1808"/>
      <c r="I497" s="1808"/>
      <c r="J497" s="1808"/>
      <c r="K497" s="1808"/>
      <c r="L497" s="1809"/>
      <c r="M497" s="1809"/>
      <c r="N497" s="1810"/>
      <c r="O497" s="1810"/>
      <c r="P497" s="1809"/>
      <c r="Q497" s="1809"/>
      <c r="R497" s="1808"/>
      <c r="S497" s="1810"/>
      <c r="T497" s="1808"/>
      <c r="U497" s="1811"/>
      <c r="V497" s="1806"/>
      <c r="W497" s="1806"/>
      <c r="X497" s="1808"/>
      <c r="Y497" s="2741" t="s">
        <v>5417</v>
      </c>
      <c r="Z497" s="1808"/>
      <c r="AA497" s="1808"/>
      <c r="AB497" s="1808"/>
      <c r="AC497" s="1808"/>
      <c r="AD497" s="1808"/>
      <c r="AE497" s="1808"/>
      <c r="AF497" s="1808"/>
      <c r="AG497" s="1808"/>
      <c r="AH497" s="1812"/>
      <c r="AI497" s="1812"/>
      <c r="AJ497" s="1808"/>
      <c r="AK497" s="1806"/>
      <c r="AL497" s="1806"/>
      <c r="AM497" s="1813"/>
      <c r="AN497" s="1811"/>
      <c r="AO497" s="1811"/>
      <c r="AP497" s="1811"/>
      <c r="AQ497" s="1811"/>
      <c r="AR497" s="1811"/>
      <c r="AS497" s="1811"/>
      <c r="AT497" s="1811"/>
      <c r="AU497" s="1811"/>
      <c r="AV497" s="1811"/>
      <c r="AW497" s="1811"/>
      <c r="AX497" s="1811"/>
      <c r="AY497" s="1811"/>
      <c r="AZ497" s="1811"/>
      <c r="BA497" s="1807"/>
      <c r="BB497" s="1811"/>
      <c r="BC497" s="1807"/>
      <c r="BD497" s="1811"/>
      <c r="BE497" s="1811"/>
      <c r="BF497" s="1811"/>
      <c r="BG497" s="1811"/>
      <c r="BH497" s="1811"/>
      <c r="BI497" s="1811"/>
      <c r="BJ497" s="1811"/>
      <c r="BK497" s="1811"/>
      <c r="BL497" s="1811"/>
      <c r="BM497" s="1806"/>
      <c r="BN497" s="1811"/>
      <c r="BO497" s="1811"/>
      <c r="BP497" s="1806"/>
      <c r="BQ497" s="1811"/>
      <c r="BR497" s="1811"/>
      <c r="BS497" s="1911"/>
      <c r="BT497" s="1911"/>
      <c r="BU497" s="1911"/>
      <c r="BV497" s="1912"/>
      <c r="BW497" s="1911"/>
      <c r="BX497" s="1913"/>
      <c r="BY497" s="1914"/>
      <c r="BZ497" s="1915"/>
      <c r="CA497" s="1915"/>
      <c r="CB497" s="1915"/>
      <c r="CC497" s="1911"/>
      <c r="CF497" s="1807"/>
      <c r="CG497" s="1821"/>
      <c r="CH497" s="1822"/>
      <c r="CI497" s="1822"/>
      <c r="CJ497" s="1822"/>
      <c r="CK497" s="1822"/>
      <c r="CL497" s="1822"/>
      <c r="CM497" s="1822"/>
      <c r="CN497" s="1822"/>
      <c r="CO497" s="1822"/>
      <c r="CP497" s="1822"/>
      <c r="CQ497" s="1822"/>
      <c r="CR497" s="1822"/>
      <c r="CS497" s="1822"/>
      <c r="CT497" s="1822"/>
      <c r="CU497" s="1822"/>
      <c r="CV497" s="1822"/>
      <c r="CW497" s="1822"/>
    </row>
    <row r="498" spans="1:101" s="1819" customFormat="1">
      <c r="A498" s="1804"/>
      <c r="B498" s="2708"/>
      <c r="C498" s="2728"/>
      <c r="D498" s="1805"/>
      <c r="E498" s="1806"/>
      <c r="F498" s="1806"/>
      <c r="G498" s="1807"/>
      <c r="H498" s="1808"/>
      <c r="I498" s="1808"/>
      <c r="J498" s="1808"/>
      <c r="K498" s="1808"/>
      <c r="L498" s="1809"/>
      <c r="M498" s="1809"/>
      <c r="N498" s="1810"/>
      <c r="O498" s="1810"/>
      <c r="P498" s="1809"/>
      <c r="Q498" s="1809"/>
      <c r="R498" s="1808"/>
      <c r="S498" s="1810"/>
      <c r="T498" s="1808"/>
      <c r="U498" s="1811"/>
      <c r="V498" s="1806"/>
      <c r="W498" s="1806"/>
      <c r="X498" s="1808"/>
      <c r="Y498" s="2741" t="s">
        <v>5417</v>
      </c>
      <c r="Z498" s="1808"/>
      <c r="AA498" s="1808"/>
      <c r="AB498" s="1808"/>
      <c r="AC498" s="1808"/>
      <c r="AD498" s="1808"/>
      <c r="AE498" s="1808"/>
      <c r="AF498" s="1808"/>
      <c r="AG498" s="1808"/>
      <c r="AH498" s="1812"/>
      <c r="AI498" s="1812"/>
      <c r="AJ498" s="1808"/>
      <c r="AK498" s="1806"/>
      <c r="AL498" s="1806"/>
      <c r="AM498" s="1813"/>
      <c r="AN498" s="1811"/>
      <c r="AO498" s="1811"/>
      <c r="AP498" s="1811"/>
      <c r="AQ498" s="1811"/>
      <c r="AR498" s="1811"/>
      <c r="AS498" s="1811"/>
      <c r="AT498" s="1811"/>
      <c r="AU498" s="1811"/>
      <c r="AV498" s="1811"/>
      <c r="AW498" s="1811"/>
      <c r="AX498" s="1811"/>
      <c r="AY498" s="1811"/>
      <c r="AZ498" s="1811"/>
      <c r="BA498" s="1807"/>
      <c r="BB498" s="1811"/>
      <c r="BC498" s="1807"/>
      <c r="BD498" s="1811"/>
      <c r="BE498" s="1811"/>
      <c r="BF498" s="1811"/>
      <c r="BG498" s="1811"/>
      <c r="BH498" s="1811"/>
      <c r="BI498" s="1811"/>
      <c r="BJ498" s="1811"/>
      <c r="BK498" s="1811"/>
      <c r="BL498" s="1811"/>
      <c r="BM498" s="1806"/>
      <c r="BN498" s="1811"/>
      <c r="BO498" s="1811"/>
      <c r="BP498" s="1806"/>
      <c r="BQ498" s="1811"/>
      <c r="BR498" s="1811"/>
      <c r="BS498" s="1911"/>
      <c r="BT498" s="1911"/>
      <c r="BU498" s="1911"/>
      <c r="BV498" s="1912"/>
      <c r="BW498" s="1911"/>
      <c r="BX498" s="1913"/>
      <c r="BY498" s="1914"/>
      <c r="BZ498" s="1915"/>
      <c r="CA498" s="1915"/>
      <c r="CB498" s="1915"/>
      <c r="CC498" s="1911"/>
      <c r="CF498" s="1807"/>
      <c r="CG498" s="1821"/>
      <c r="CH498" s="1822"/>
      <c r="CI498" s="1822"/>
      <c r="CJ498" s="1822"/>
      <c r="CK498" s="1822"/>
      <c r="CL498" s="1822"/>
      <c r="CM498" s="1822"/>
      <c r="CN498" s="1822"/>
      <c r="CO498" s="1822"/>
      <c r="CP498" s="1822"/>
      <c r="CQ498" s="1822"/>
      <c r="CR498" s="1822"/>
      <c r="CS498" s="1822"/>
      <c r="CT498" s="1822"/>
      <c r="CU498" s="1822"/>
      <c r="CV498" s="1822"/>
      <c r="CW498" s="1822"/>
    </row>
    <row r="499" spans="1:101" s="1819" customFormat="1">
      <c r="A499" s="1804"/>
      <c r="B499" s="2708"/>
      <c r="C499" s="2728"/>
      <c r="D499" s="1805"/>
      <c r="E499" s="1806"/>
      <c r="F499" s="1806"/>
      <c r="G499" s="1807"/>
      <c r="H499" s="1808"/>
      <c r="I499" s="1808"/>
      <c r="J499" s="1808"/>
      <c r="K499" s="1808"/>
      <c r="L499" s="1809"/>
      <c r="M499" s="1809"/>
      <c r="N499" s="1810"/>
      <c r="O499" s="1810"/>
      <c r="P499" s="1809"/>
      <c r="Q499" s="1809"/>
      <c r="R499" s="1808"/>
      <c r="S499" s="1810"/>
      <c r="T499" s="1808"/>
      <c r="U499" s="1811"/>
      <c r="V499" s="1806"/>
      <c r="W499" s="1806"/>
      <c r="X499" s="1808"/>
      <c r="Y499" s="2741" t="s">
        <v>5417</v>
      </c>
      <c r="Z499" s="1808"/>
      <c r="AA499" s="1808"/>
      <c r="AB499" s="1808"/>
      <c r="AC499" s="1808"/>
      <c r="AD499" s="1808"/>
      <c r="AE499" s="1808"/>
      <c r="AF499" s="1808"/>
      <c r="AG499" s="1808"/>
      <c r="AH499" s="1812"/>
      <c r="AI499" s="1812"/>
      <c r="AJ499" s="1808"/>
      <c r="AK499" s="1806"/>
      <c r="AL499" s="1806"/>
      <c r="AM499" s="1813"/>
      <c r="AN499" s="1811"/>
      <c r="AO499" s="1811"/>
      <c r="AP499" s="1811"/>
      <c r="AQ499" s="1811"/>
      <c r="AR499" s="1811"/>
      <c r="AS499" s="1811"/>
      <c r="AT499" s="1811"/>
      <c r="AU499" s="1811"/>
      <c r="AV499" s="1811"/>
      <c r="AW499" s="1811"/>
      <c r="AX499" s="1811"/>
      <c r="AY499" s="1811"/>
      <c r="AZ499" s="1811"/>
      <c r="BA499" s="1807"/>
      <c r="BB499" s="1811"/>
      <c r="BC499" s="1807"/>
      <c r="BD499" s="1811"/>
      <c r="BE499" s="1811"/>
      <c r="BF499" s="1811"/>
      <c r="BG499" s="1811"/>
      <c r="BH499" s="1811"/>
      <c r="BI499" s="1811"/>
      <c r="BJ499" s="1811"/>
      <c r="BK499" s="1811"/>
      <c r="BL499" s="1811"/>
      <c r="BM499" s="1806"/>
      <c r="BN499" s="1811"/>
      <c r="BO499" s="1811"/>
      <c r="BP499" s="1806"/>
      <c r="BQ499" s="1811"/>
      <c r="BR499" s="1811"/>
      <c r="BS499" s="1911"/>
      <c r="BT499" s="1911"/>
      <c r="BU499" s="1911"/>
      <c r="BV499" s="1912"/>
      <c r="BW499" s="1911"/>
      <c r="BX499" s="1913"/>
      <c r="BY499" s="1914"/>
      <c r="BZ499" s="1915"/>
      <c r="CA499" s="1915"/>
      <c r="CB499" s="1915"/>
      <c r="CC499" s="1911"/>
      <c r="CF499" s="1807"/>
      <c r="CG499" s="1821"/>
      <c r="CH499" s="1822"/>
      <c r="CI499" s="1822"/>
      <c r="CJ499" s="1822"/>
      <c r="CK499" s="1822"/>
      <c r="CL499" s="1822"/>
      <c r="CM499" s="1822"/>
      <c r="CN499" s="1822"/>
      <c r="CO499" s="1822"/>
      <c r="CP499" s="1822"/>
      <c r="CQ499" s="1822"/>
      <c r="CR499" s="1822"/>
      <c r="CS499" s="1822"/>
      <c r="CT499" s="1822"/>
      <c r="CU499" s="1822"/>
      <c r="CV499" s="1822"/>
      <c r="CW499" s="1822"/>
    </row>
    <row r="500" spans="1:101" s="1819" customFormat="1">
      <c r="A500" s="1804"/>
      <c r="B500" s="2708"/>
      <c r="C500" s="2728"/>
      <c r="D500" s="1805"/>
      <c r="E500" s="1806"/>
      <c r="F500" s="1806"/>
      <c r="G500" s="1807"/>
      <c r="H500" s="1808"/>
      <c r="I500" s="1808"/>
      <c r="J500" s="1808"/>
      <c r="K500" s="1808"/>
      <c r="L500" s="1809"/>
      <c r="M500" s="1809"/>
      <c r="N500" s="1810"/>
      <c r="O500" s="1810"/>
      <c r="P500" s="1809"/>
      <c r="Q500" s="1809"/>
      <c r="R500" s="1808"/>
      <c r="S500" s="1810"/>
      <c r="T500" s="1808"/>
      <c r="U500" s="1811"/>
      <c r="V500" s="1806"/>
      <c r="W500" s="1806"/>
      <c r="X500" s="1808"/>
      <c r="Y500" s="2741" t="s">
        <v>5417</v>
      </c>
      <c r="Z500" s="1808"/>
      <c r="AA500" s="1808"/>
      <c r="AB500" s="1808"/>
      <c r="AC500" s="1808"/>
      <c r="AD500" s="1808"/>
      <c r="AE500" s="1808"/>
      <c r="AF500" s="1808"/>
      <c r="AG500" s="1808"/>
      <c r="AH500" s="1812"/>
      <c r="AI500" s="1812"/>
      <c r="AJ500" s="1808"/>
      <c r="AK500" s="1806"/>
      <c r="AL500" s="1806"/>
      <c r="AM500" s="1813"/>
      <c r="AN500" s="1811"/>
      <c r="AO500" s="1811"/>
      <c r="AP500" s="1811"/>
      <c r="AQ500" s="1811"/>
      <c r="AR500" s="1811"/>
      <c r="AS500" s="1811"/>
      <c r="AT500" s="1811"/>
      <c r="AU500" s="1811"/>
      <c r="AV500" s="1811"/>
      <c r="AW500" s="1811"/>
      <c r="AX500" s="1811"/>
      <c r="AY500" s="1811"/>
      <c r="AZ500" s="1811"/>
      <c r="BA500" s="1807"/>
      <c r="BB500" s="1811"/>
      <c r="BC500" s="1807"/>
      <c r="BD500" s="1811"/>
      <c r="BE500" s="1811"/>
      <c r="BF500" s="1811"/>
      <c r="BG500" s="1811"/>
      <c r="BH500" s="1811"/>
      <c r="BI500" s="1811"/>
      <c r="BJ500" s="1811"/>
      <c r="BK500" s="1811"/>
      <c r="BL500" s="1811"/>
      <c r="BM500" s="1806"/>
      <c r="BN500" s="1811"/>
      <c r="BO500" s="1811"/>
      <c r="BP500" s="1806"/>
      <c r="BQ500" s="1811"/>
      <c r="BR500" s="1811"/>
      <c r="BS500" s="1911"/>
      <c r="BT500" s="1911"/>
      <c r="BU500" s="1911"/>
      <c r="BV500" s="1912"/>
      <c r="BW500" s="1911"/>
      <c r="BX500" s="1913"/>
      <c r="BY500" s="1914"/>
      <c r="BZ500" s="1915"/>
      <c r="CA500" s="1915"/>
      <c r="CB500" s="1915"/>
      <c r="CC500" s="1911"/>
      <c r="CF500" s="1807"/>
      <c r="CG500" s="1821"/>
      <c r="CH500" s="1822"/>
      <c r="CI500" s="1822"/>
      <c r="CJ500" s="1822"/>
      <c r="CK500" s="1822"/>
      <c r="CL500" s="1822"/>
      <c r="CM500" s="1822"/>
      <c r="CN500" s="1822"/>
      <c r="CO500" s="1822"/>
      <c r="CP500" s="1822"/>
      <c r="CQ500" s="1822"/>
      <c r="CR500" s="1822"/>
      <c r="CS500" s="1822"/>
      <c r="CT500" s="1822"/>
      <c r="CU500" s="1822"/>
      <c r="CV500" s="1822"/>
      <c r="CW500" s="1822"/>
    </row>
    <row r="501" spans="1:101" s="1819" customFormat="1">
      <c r="A501" s="1804"/>
      <c r="B501" s="2708"/>
      <c r="C501" s="2728"/>
      <c r="D501" s="1805"/>
      <c r="E501" s="1806"/>
      <c r="F501" s="1806"/>
      <c r="G501" s="1807"/>
      <c r="H501" s="1808"/>
      <c r="I501" s="1808"/>
      <c r="J501" s="1808"/>
      <c r="K501" s="1808"/>
      <c r="L501" s="1809"/>
      <c r="M501" s="1809"/>
      <c r="N501" s="1810"/>
      <c r="O501" s="1810"/>
      <c r="P501" s="1809"/>
      <c r="Q501" s="1809"/>
      <c r="R501" s="1808"/>
      <c r="S501" s="1810"/>
      <c r="T501" s="1808"/>
      <c r="U501" s="1811"/>
      <c r="V501" s="1806"/>
      <c r="W501" s="1806"/>
      <c r="X501" s="1808"/>
      <c r="Y501" s="2741" t="s">
        <v>5417</v>
      </c>
      <c r="Z501" s="1808"/>
      <c r="AA501" s="1808"/>
      <c r="AB501" s="1808"/>
      <c r="AC501" s="1808"/>
      <c r="AD501" s="1808"/>
      <c r="AE501" s="1808"/>
      <c r="AF501" s="1808"/>
      <c r="AG501" s="1808"/>
      <c r="AH501" s="1812"/>
      <c r="AI501" s="1812"/>
      <c r="AJ501" s="1808"/>
      <c r="AK501" s="1806"/>
      <c r="AL501" s="1806"/>
      <c r="AM501" s="1813"/>
      <c r="AN501" s="1811"/>
      <c r="AO501" s="1811"/>
      <c r="AP501" s="1811"/>
      <c r="AQ501" s="1811"/>
      <c r="AR501" s="1811"/>
      <c r="AS501" s="1811"/>
      <c r="AT501" s="1811"/>
      <c r="AU501" s="1811"/>
      <c r="AV501" s="1811"/>
      <c r="AW501" s="1811"/>
      <c r="AX501" s="1811"/>
      <c r="AY501" s="1811"/>
      <c r="AZ501" s="1811"/>
      <c r="BA501" s="1807"/>
      <c r="BB501" s="1811"/>
      <c r="BC501" s="1807"/>
      <c r="BD501" s="1811"/>
      <c r="BE501" s="1811"/>
      <c r="BF501" s="1811"/>
      <c r="BG501" s="1811"/>
      <c r="BH501" s="1811"/>
      <c r="BI501" s="1811"/>
      <c r="BJ501" s="1811"/>
      <c r="BK501" s="1811"/>
      <c r="BL501" s="1811"/>
      <c r="BM501" s="1806"/>
      <c r="BN501" s="1811"/>
      <c r="BO501" s="1811"/>
      <c r="BP501" s="1806"/>
      <c r="BQ501" s="1811"/>
      <c r="BR501" s="1811"/>
      <c r="BS501" s="1911"/>
      <c r="BT501" s="1911"/>
      <c r="BU501" s="1911"/>
      <c r="BV501" s="1912"/>
      <c r="BW501" s="1911"/>
      <c r="BX501" s="1913"/>
      <c r="BY501" s="1914"/>
      <c r="BZ501" s="1915"/>
      <c r="CA501" s="1915"/>
      <c r="CB501" s="1915"/>
      <c r="CC501" s="1911"/>
      <c r="CF501" s="1807"/>
      <c r="CG501" s="1821"/>
      <c r="CH501" s="1822"/>
      <c r="CI501" s="1822"/>
      <c r="CJ501" s="1822"/>
      <c r="CK501" s="1822"/>
      <c r="CL501" s="1822"/>
      <c r="CM501" s="1822"/>
      <c r="CN501" s="1822"/>
      <c r="CO501" s="1822"/>
      <c r="CP501" s="1822"/>
      <c r="CQ501" s="1822"/>
      <c r="CR501" s="1822"/>
      <c r="CS501" s="1822"/>
      <c r="CT501" s="1822"/>
      <c r="CU501" s="1822"/>
      <c r="CV501" s="1822"/>
      <c r="CW501" s="1822"/>
    </row>
    <row r="502" spans="1:101" s="1819" customFormat="1">
      <c r="A502" s="1804"/>
      <c r="B502" s="2708"/>
      <c r="C502" s="2728"/>
      <c r="D502" s="1805"/>
      <c r="E502" s="1806"/>
      <c r="F502" s="1806"/>
      <c r="G502" s="1807"/>
      <c r="H502" s="1808"/>
      <c r="I502" s="1808"/>
      <c r="J502" s="1808"/>
      <c r="K502" s="1808"/>
      <c r="L502" s="1809"/>
      <c r="M502" s="1809"/>
      <c r="N502" s="1810"/>
      <c r="O502" s="1810"/>
      <c r="P502" s="1809"/>
      <c r="Q502" s="1809"/>
      <c r="R502" s="1808"/>
      <c r="S502" s="1810"/>
      <c r="T502" s="1808"/>
      <c r="U502" s="1811"/>
      <c r="V502" s="1806"/>
      <c r="W502" s="1806"/>
      <c r="X502" s="1808"/>
      <c r="Y502" s="2741" t="s">
        <v>5417</v>
      </c>
      <c r="Z502" s="1808"/>
      <c r="AA502" s="1808"/>
      <c r="AB502" s="1808"/>
      <c r="AC502" s="1808"/>
      <c r="AD502" s="1808"/>
      <c r="AE502" s="1808"/>
      <c r="AF502" s="1808"/>
      <c r="AG502" s="1808"/>
      <c r="AH502" s="1812"/>
      <c r="AI502" s="1812"/>
      <c r="AJ502" s="1808"/>
      <c r="AK502" s="1806"/>
      <c r="AL502" s="1806"/>
      <c r="AM502" s="1813"/>
      <c r="AN502" s="1811"/>
      <c r="AO502" s="1811"/>
      <c r="AP502" s="1811"/>
      <c r="AQ502" s="1811"/>
      <c r="AR502" s="1811"/>
      <c r="AS502" s="1811"/>
      <c r="AT502" s="1811"/>
      <c r="AU502" s="1811"/>
      <c r="AV502" s="1811"/>
      <c r="AW502" s="1811"/>
      <c r="AX502" s="1811"/>
      <c r="AY502" s="1811"/>
      <c r="AZ502" s="1811"/>
      <c r="BA502" s="1807"/>
      <c r="BB502" s="1811"/>
      <c r="BC502" s="1807"/>
      <c r="BD502" s="1811"/>
      <c r="BE502" s="1811"/>
      <c r="BF502" s="1811"/>
      <c r="BG502" s="1811"/>
      <c r="BH502" s="1811"/>
      <c r="BI502" s="1811"/>
      <c r="BJ502" s="1811"/>
      <c r="BK502" s="1811"/>
      <c r="BL502" s="1811"/>
      <c r="BM502" s="1806"/>
      <c r="BN502" s="1811"/>
      <c r="BO502" s="1811"/>
      <c r="BP502" s="1806"/>
      <c r="BQ502" s="1811"/>
      <c r="BR502" s="1811"/>
      <c r="BS502" s="1911"/>
      <c r="BT502" s="1911"/>
      <c r="BU502" s="1911"/>
      <c r="BV502" s="1912"/>
      <c r="BW502" s="1911"/>
      <c r="BX502" s="1913"/>
      <c r="BY502" s="1914"/>
      <c r="BZ502" s="1915"/>
      <c r="CA502" s="1915"/>
      <c r="CB502" s="1915"/>
      <c r="CC502" s="1911"/>
      <c r="CF502" s="1807"/>
      <c r="CG502" s="1821"/>
      <c r="CH502" s="1822"/>
      <c r="CI502" s="1822"/>
      <c r="CJ502" s="1822"/>
      <c r="CK502" s="1822"/>
      <c r="CL502" s="1822"/>
      <c r="CM502" s="1822"/>
      <c r="CN502" s="1822"/>
      <c r="CO502" s="1822"/>
      <c r="CP502" s="1822"/>
      <c r="CQ502" s="1822"/>
      <c r="CR502" s="1822"/>
      <c r="CS502" s="1822"/>
      <c r="CT502" s="1822"/>
      <c r="CU502" s="1822"/>
      <c r="CV502" s="1822"/>
      <c r="CW502" s="1822"/>
    </row>
    <row r="503" spans="1:101" s="1819" customFormat="1">
      <c r="A503" s="1804"/>
      <c r="B503" s="2708"/>
      <c r="C503" s="2728"/>
      <c r="D503" s="1805"/>
      <c r="E503" s="1806"/>
      <c r="F503" s="1806"/>
      <c r="G503" s="1807"/>
      <c r="H503" s="1808"/>
      <c r="I503" s="1808"/>
      <c r="J503" s="1808"/>
      <c r="K503" s="1808"/>
      <c r="L503" s="1809"/>
      <c r="M503" s="1809"/>
      <c r="N503" s="1810"/>
      <c r="O503" s="1810"/>
      <c r="P503" s="1809"/>
      <c r="Q503" s="1809"/>
      <c r="R503" s="1808"/>
      <c r="S503" s="1810"/>
      <c r="T503" s="1808"/>
      <c r="U503" s="1811"/>
      <c r="V503" s="1806"/>
      <c r="W503" s="1806"/>
      <c r="X503" s="1808"/>
      <c r="Y503" s="2741" t="s">
        <v>5417</v>
      </c>
      <c r="Z503" s="1808"/>
      <c r="AA503" s="1808"/>
      <c r="AB503" s="1808"/>
      <c r="AC503" s="1808"/>
      <c r="AD503" s="1808"/>
      <c r="AE503" s="1808"/>
      <c r="AF503" s="1808"/>
      <c r="AG503" s="1808"/>
      <c r="AH503" s="1812"/>
      <c r="AI503" s="1812"/>
      <c r="AJ503" s="1808"/>
      <c r="AK503" s="1806"/>
      <c r="AL503" s="1806"/>
      <c r="AM503" s="1813"/>
      <c r="AN503" s="1811"/>
      <c r="AO503" s="1811"/>
      <c r="AP503" s="1811"/>
      <c r="AQ503" s="1811"/>
      <c r="AR503" s="1811"/>
      <c r="AS503" s="1811"/>
      <c r="AT503" s="1811"/>
      <c r="AU503" s="1811"/>
      <c r="AV503" s="1811"/>
      <c r="AW503" s="1811"/>
      <c r="AX503" s="1811"/>
      <c r="AY503" s="1811"/>
      <c r="AZ503" s="1811"/>
      <c r="BA503" s="1807"/>
      <c r="BB503" s="1811"/>
      <c r="BC503" s="1807"/>
      <c r="BD503" s="1811"/>
      <c r="BE503" s="1811"/>
      <c r="BF503" s="1811"/>
      <c r="BG503" s="1811"/>
      <c r="BH503" s="1811"/>
      <c r="BI503" s="1811"/>
      <c r="BJ503" s="1811"/>
      <c r="BK503" s="1811"/>
      <c r="BL503" s="1811"/>
      <c r="BM503" s="1806"/>
      <c r="BN503" s="1811"/>
      <c r="BO503" s="1811"/>
      <c r="BP503" s="1806"/>
      <c r="BQ503" s="1811"/>
      <c r="BR503" s="1811"/>
      <c r="BS503" s="1911"/>
      <c r="BT503" s="1911"/>
      <c r="BU503" s="1911"/>
      <c r="BV503" s="1912"/>
      <c r="BW503" s="1911"/>
      <c r="BX503" s="1913"/>
      <c r="BY503" s="1914"/>
      <c r="BZ503" s="1915"/>
      <c r="CA503" s="1915"/>
      <c r="CB503" s="1915"/>
      <c r="CC503" s="1911"/>
      <c r="CF503" s="1807"/>
      <c r="CG503" s="1821"/>
      <c r="CH503" s="1822"/>
      <c r="CI503" s="1822"/>
      <c r="CJ503" s="1822"/>
      <c r="CK503" s="1822"/>
      <c r="CL503" s="1822"/>
      <c r="CM503" s="1822"/>
      <c r="CN503" s="1822"/>
      <c r="CO503" s="1822"/>
      <c r="CP503" s="1822"/>
      <c r="CQ503" s="1822"/>
      <c r="CR503" s="1822"/>
      <c r="CS503" s="1822"/>
      <c r="CT503" s="1822"/>
      <c r="CU503" s="1822"/>
      <c r="CV503" s="1822"/>
      <c r="CW503" s="1822"/>
    </row>
    <row r="504" spans="1:101" s="1819" customFormat="1">
      <c r="A504" s="1804"/>
      <c r="B504" s="2708"/>
      <c r="C504" s="2728"/>
      <c r="D504" s="1805"/>
      <c r="E504" s="1806"/>
      <c r="F504" s="1806"/>
      <c r="G504" s="1807"/>
      <c r="H504" s="1808"/>
      <c r="I504" s="1808"/>
      <c r="J504" s="1808"/>
      <c r="K504" s="1808"/>
      <c r="L504" s="1809"/>
      <c r="M504" s="1809"/>
      <c r="N504" s="1810"/>
      <c r="O504" s="1810"/>
      <c r="P504" s="1809"/>
      <c r="Q504" s="1809"/>
      <c r="R504" s="1808"/>
      <c r="S504" s="1810"/>
      <c r="T504" s="1808"/>
      <c r="U504" s="1811"/>
      <c r="V504" s="1806"/>
      <c r="W504" s="1806"/>
      <c r="X504" s="1808"/>
      <c r="Y504" s="2741" t="s">
        <v>5417</v>
      </c>
      <c r="Z504" s="1808"/>
      <c r="AA504" s="1808"/>
      <c r="AB504" s="1808"/>
      <c r="AC504" s="1808"/>
      <c r="AD504" s="1808"/>
      <c r="AE504" s="1808"/>
      <c r="AF504" s="1808"/>
      <c r="AG504" s="1808"/>
      <c r="AH504" s="1812"/>
      <c r="AI504" s="1812"/>
      <c r="AJ504" s="1808"/>
      <c r="AK504" s="1806"/>
      <c r="AL504" s="1806"/>
      <c r="AM504" s="1813"/>
      <c r="AN504" s="1811"/>
      <c r="AO504" s="1811"/>
      <c r="AP504" s="1811"/>
      <c r="AQ504" s="1811"/>
      <c r="AR504" s="1811"/>
      <c r="AS504" s="1811"/>
      <c r="AT504" s="1811"/>
      <c r="AU504" s="1811"/>
      <c r="AV504" s="1811"/>
      <c r="AW504" s="1811"/>
      <c r="AX504" s="1811"/>
      <c r="AY504" s="1811"/>
      <c r="AZ504" s="1811"/>
      <c r="BA504" s="1807"/>
      <c r="BB504" s="1811"/>
      <c r="BC504" s="1807"/>
      <c r="BD504" s="1811"/>
      <c r="BE504" s="1811"/>
      <c r="BF504" s="1811"/>
      <c r="BG504" s="1811"/>
      <c r="BH504" s="1811"/>
      <c r="BI504" s="1811"/>
      <c r="BJ504" s="1811"/>
      <c r="BK504" s="1811"/>
      <c r="BL504" s="1811"/>
      <c r="BM504" s="1806"/>
      <c r="BN504" s="1811"/>
      <c r="BO504" s="1811"/>
      <c r="BP504" s="1806"/>
      <c r="BQ504" s="1811"/>
      <c r="BR504" s="1811"/>
      <c r="BS504" s="1911"/>
      <c r="BT504" s="1911"/>
      <c r="BU504" s="1911"/>
      <c r="BV504" s="1912"/>
      <c r="BW504" s="1911"/>
      <c r="BX504" s="1913"/>
      <c r="BY504" s="1914"/>
      <c r="BZ504" s="1915"/>
      <c r="CA504" s="1915"/>
      <c r="CB504" s="1915"/>
      <c r="CC504" s="1911"/>
      <c r="CF504" s="1807"/>
      <c r="CG504" s="1821"/>
      <c r="CH504" s="1822"/>
      <c r="CI504" s="1822"/>
      <c r="CJ504" s="1822"/>
      <c r="CK504" s="1822"/>
      <c r="CL504" s="1822"/>
      <c r="CM504" s="1822"/>
      <c r="CN504" s="1822"/>
      <c r="CO504" s="1822"/>
      <c r="CP504" s="1822"/>
      <c r="CQ504" s="1822"/>
      <c r="CR504" s="1822"/>
      <c r="CS504" s="1822"/>
      <c r="CT504" s="1822"/>
      <c r="CU504" s="1822"/>
      <c r="CV504" s="1822"/>
      <c r="CW504" s="1822"/>
    </row>
    <row r="505" spans="1:101" s="1819" customFormat="1">
      <c r="A505" s="1804"/>
      <c r="B505" s="2708"/>
      <c r="C505" s="2728"/>
      <c r="D505" s="1805"/>
      <c r="E505" s="1806"/>
      <c r="F505" s="1806"/>
      <c r="G505" s="1807"/>
      <c r="H505" s="1808"/>
      <c r="I505" s="1808"/>
      <c r="J505" s="1808"/>
      <c r="K505" s="1808"/>
      <c r="L505" s="1809"/>
      <c r="M505" s="1809"/>
      <c r="N505" s="1810"/>
      <c r="O505" s="1810"/>
      <c r="P505" s="1809"/>
      <c r="Q505" s="1809"/>
      <c r="R505" s="1808"/>
      <c r="S505" s="1810"/>
      <c r="T505" s="1808"/>
      <c r="U505" s="1811"/>
      <c r="V505" s="1806"/>
      <c r="W505" s="1806"/>
      <c r="X505" s="1808"/>
      <c r="Y505" s="2741" t="s">
        <v>5417</v>
      </c>
      <c r="Z505" s="1808"/>
      <c r="AA505" s="1808"/>
      <c r="AB505" s="1808"/>
      <c r="AC505" s="1808"/>
      <c r="AD505" s="1808"/>
      <c r="AE505" s="1808"/>
      <c r="AF505" s="1808"/>
      <c r="AG505" s="1808"/>
      <c r="AH505" s="1812"/>
      <c r="AI505" s="1812"/>
      <c r="AJ505" s="1808"/>
      <c r="AK505" s="1806"/>
      <c r="AL505" s="1806"/>
      <c r="AM505" s="1813"/>
      <c r="AN505" s="1811"/>
      <c r="AO505" s="1811"/>
      <c r="AP505" s="1811"/>
      <c r="AQ505" s="1811"/>
      <c r="AR505" s="1811"/>
      <c r="AS505" s="1811"/>
      <c r="AT505" s="1811"/>
      <c r="AU505" s="1811"/>
      <c r="AV505" s="1811"/>
      <c r="AW505" s="1811"/>
      <c r="AX505" s="1811"/>
      <c r="AY505" s="1811"/>
      <c r="AZ505" s="1811"/>
      <c r="BA505" s="1807"/>
      <c r="BB505" s="1811"/>
      <c r="BC505" s="1807"/>
      <c r="BD505" s="1811"/>
      <c r="BE505" s="1811"/>
      <c r="BF505" s="1811"/>
      <c r="BG505" s="1811"/>
      <c r="BH505" s="1811"/>
      <c r="BI505" s="1811"/>
      <c r="BJ505" s="1811"/>
      <c r="BK505" s="1811"/>
      <c r="BL505" s="1811"/>
      <c r="BM505" s="1806"/>
      <c r="BN505" s="1811"/>
      <c r="BO505" s="1811"/>
      <c r="BP505" s="1806"/>
      <c r="BQ505" s="1811"/>
      <c r="BR505" s="1811"/>
      <c r="BS505" s="1911"/>
      <c r="BT505" s="1911"/>
      <c r="BU505" s="1911"/>
      <c r="BV505" s="1912"/>
      <c r="BW505" s="1911"/>
      <c r="BX505" s="1913"/>
      <c r="BY505" s="1914"/>
      <c r="BZ505" s="1915"/>
      <c r="CA505" s="1915"/>
      <c r="CB505" s="1915"/>
      <c r="CC505" s="1911"/>
      <c r="CF505" s="1807"/>
      <c r="CG505" s="1821"/>
      <c r="CH505" s="1822"/>
      <c r="CI505" s="1822"/>
      <c r="CJ505" s="1822"/>
      <c r="CK505" s="1822"/>
      <c r="CL505" s="1822"/>
      <c r="CM505" s="1822"/>
      <c r="CN505" s="1822"/>
      <c r="CO505" s="1822"/>
      <c r="CP505" s="1822"/>
      <c r="CQ505" s="1822"/>
      <c r="CR505" s="1822"/>
      <c r="CS505" s="1822"/>
      <c r="CT505" s="1822"/>
      <c r="CU505" s="1822"/>
      <c r="CV505" s="1822"/>
      <c r="CW505" s="1822"/>
    </row>
    <row r="506" spans="1:101" s="1819" customFormat="1">
      <c r="A506" s="1804"/>
      <c r="B506" s="2708"/>
      <c r="C506" s="2728"/>
      <c r="D506" s="1805"/>
      <c r="E506" s="1806"/>
      <c r="F506" s="1806"/>
      <c r="G506" s="1807"/>
      <c r="H506" s="1808"/>
      <c r="I506" s="1808"/>
      <c r="J506" s="1808"/>
      <c r="K506" s="1808"/>
      <c r="L506" s="1809"/>
      <c r="M506" s="1809"/>
      <c r="N506" s="1810"/>
      <c r="O506" s="1810"/>
      <c r="P506" s="1809"/>
      <c r="Q506" s="1809"/>
      <c r="R506" s="1808"/>
      <c r="S506" s="1810"/>
      <c r="T506" s="1808"/>
      <c r="U506" s="1811"/>
      <c r="V506" s="1806"/>
      <c r="W506" s="1806"/>
      <c r="X506" s="1808"/>
      <c r="Y506" s="2741" t="s">
        <v>5417</v>
      </c>
      <c r="Z506" s="1808"/>
      <c r="AA506" s="1808"/>
      <c r="AB506" s="1808"/>
      <c r="AC506" s="1808"/>
      <c r="AD506" s="1808"/>
      <c r="AE506" s="1808"/>
      <c r="AF506" s="1808"/>
      <c r="AG506" s="1808"/>
      <c r="AH506" s="1812"/>
      <c r="AI506" s="1812"/>
      <c r="AJ506" s="1808"/>
      <c r="AK506" s="1806"/>
      <c r="AL506" s="1806"/>
      <c r="AM506" s="1813"/>
      <c r="AN506" s="1811"/>
      <c r="AO506" s="1811"/>
      <c r="AP506" s="1811"/>
      <c r="AQ506" s="1811"/>
      <c r="AR506" s="1811"/>
      <c r="AS506" s="1811"/>
      <c r="AT506" s="1811"/>
      <c r="AU506" s="1811"/>
      <c r="AV506" s="1811"/>
      <c r="AW506" s="1811"/>
      <c r="AX506" s="1811"/>
      <c r="AY506" s="1811"/>
      <c r="AZ506" s="1811"/>
      <c r="BA506" s="1807"/>
      <c r="BB506" s="1811"/>
      <c r="BC506" s="1807"/>
      <c r="BD506" s="1811"/>
      <c r="BE506" s="1811"/>
      <c r="BF506" s="1811"/>
      <c r="BG506" s="1811"/>
      <c r="BH506" s="1811"/>
      <c r="BI506" s="1811"/>
      <c r="BJ506" s="1811"/>
      <c r="BK506" s="1811"/>
      <c r="BL506" s="1811"/>
      <c r="BM506" s="1806"/>
      <c r="BN506" s="1811"/>
      <c r="BO506" s="1811"/>
      <c r="BP506" s="1806"/>
      <c r="BQ506" s="1811"/>
      <c r="BR506" s="1811"/>
      <c r="BS506" s="1911"/>
      <c r="BT506" s="1911"/>
      <c r="BU506" s="1911"/>
      <c r="BV506" s="1912"/>
      <c r="BW506" s="1911"/>
      <c r="BX506" s="1913"/>
      <c r="BY506" s="1914"/>
      <c r="BZ506" s="1915"/>
      <c r="CA506" s="1915"/>
      <c r="CB506" s="1915"/>
      <c r="CC506" s="1911"/>
      <c r="CF506" s="1807"/>
      <c r="CG506" s="1821"/>
      <c r="CH506" s="1822"/>
      <c r="CI506" s="1822"/>
      <c r="CJ506" s="1822"/>
      <c r="CK506" s="1822"/>
      <c r="CL506" s="1822"/>
      <c r="CM506" s="1822"/>
      <c r="CN506" s="1822"/>
      <c r="CO506" s="1822"/>
      <c r="CP506" s="1822"/>
      <c r="CQ506" s="1822"/>
      <c r="CR506" s="1822"/>
      <c r="CS506" s="1822"/>
      <c r="CT506" s="1822"/>
      <c r="CU506" s="1822"/>
      <c r="CV506" s="1822"/>
      <c r="CW506" s="1822"/>
    </row>
    <row r="507" spans="1:101" s="1819" customFormat="1">
      <c r="A507" s="1804"/>
      <c r="B507" s="2708"/>
      <c r="C507" s="2728"/>
      <c r="D507" s="1805"/>
      <c r="E507" s="1806"/>
      <c r="F507" s="1806"/>
      <c r="G507" s="1807"/>
      <c r="H507" s="1808"/>
      <c r="I507" s="1808"/>
      <c r="J507" s="1808"/>
      <c r="K507" s="1808"/>
      <c r="L507" s="1809"/>
      <c r="M507" s="1809"/>
      <c r="N507" s="1810"/>
      <c r="O507" s="1810"/>
      <c r="P507" s="1809"/>
      <c r="Q507" s="1809"/>
      <c r="R507" s="1808"/>
      <c r="S507" s="1810"/>
      <c r="T507" s="1808"/>
      <c r="U507" s="1811"/>
      <c r="V507" s="1806"/>
      <c r="W507" s="1806"/>
      <c r="X507" s="1808"/>
      <c r="Y507" s="2741" t="s">
        <v>5417</v>
      </c>
      <c r="Z507" s="1808"/>
      <c r="AA507" s="1808"/>
      <c r="AB507" s="1808"/>
      <c r="AC507" s="1808"/>
      <c r="AD507" s="1808"/>
      <c r="AE507" s="1808"/>
      <c r="AF507" s="1808"/>
      <c r="AG507" s="1808"/>
      <c r="AH507" s="1812"/>
      <c r="AI507" s="1812"/>
      <c r="AJ507" s="1808"/>
      <c r="AK507" s="1806"/>
      <c r="AL507" s="1806"/>
      <c r="AM507" s="1813"/>
      <c r="AN507" s="1811"/>
      <c r="AO507" s="1811"/>
      <c r="AP507" s="1811"/>
      <c r="AQ507" s="1811"/>
      <c r="AR507" s="1811"/>
      <c r="AS507" s="1811"/>
      <c r="AT507" s="1811"/>
      <c r="AU507" s="1811"/>
      <c r="AV507" s="1811"/>
      <c r="AW507" s="1811"/>
      <c r="AX507" s="1811"/>
      <c r="AY507" s="1811"/>
      <c r="AZ507" s="1811"/>
      <c r="BA507" s="1807"/>
      <c r="BB507" s="1811"/>
      <c r="BC507" s="1807"/>
      <c r="BD507" s="1811"/>
      <c r="BE507" s="1811"/>
      <c r="BF507" s="1811"/>
      <c r="BG507" s="1811"/>
      <c r="BH507" s="1811"/>
      <c r="BI507" s="1811"/>
      <c r="BJ507" s="1811"/>
      <c r="BK507" s="1811"/>
      <c r="BL507" s="1811"/>
      <c r="BM507" s="1806"/>
      <c r="BN507" s="1811"/>
      <c r="BO507" s="1811"/>
      <c r="BP507" s="1806"/>
      <c r="BQ507" s="1811"/>
      <c r="BR507" s="1811"/>
      <c r="BS507" s="1911"/>
      <c r="BT507" s="1911"/>
      <c r="BU507" s="1911"/>
      <c r="BV507" s="1912"/>
      <c r="BW507" s="1911"/>
      <c r="BX507" s="1913"/>
      <c r="BY507" s="1914"/>
      <c r="BZ507" s="1915"/>
      <c r="CA507" s="1915"/>
      <c r="CB507" s="1915"/>
      <c r="CC507" s="1911"/>
      <c r="CF507" s="1807"/>
      <c r="CG507" s="1821"/>
      <c r="CH507" s="1822"/>
      <c r="CI507" s="1822"/>
      <c r="CJ507" s="1822"/>
      <c r="CK507" s="1822"/>
      <c r="CL507" s="1822"/>
      <c r="CM507" s="1822"/>
      <c r="CN507" s="1822"/>
      <c r="CO507" s="1822"/>
      <c r="CP507" s="1822"/>
      <c r="CQ507" s="1822"/>
      <c r="CR507" s="1822"/>
      <c r="CS507" s="1822"/>
      <c r="CT507" s="1822"/>
      <c r="CU507" s="1822"/>
      <c r="CV507" s="1822"/>
      <c r="CW507" s="1822"/>
    </row>
    <row r="508" spans="1:101" s="1819" customFormat="1">
      <c r="A508" s="1804"/>
      <c r="B508" s="2708"/>
      <c r="C508" s="2728"/>
      <c r="D508" s="1805"/>
      <c r="E508" s="1806"/>
      <c r="F508" s="1806"/>
      <c r="G508" s="1807"/>
      <c r="H508" s="1808"/>
      <c r="I508" s="1808"/>
      <c r="J508" s="1808"/>
      <c r="K508" s="1808"/>
      <c r="L508" s="1809"/>
      <c r="M508" s="1809"/>
      <c r="N508" s="1810"/>
      <c r="O508" s="1810"/>
      <c r="P508" s="1809"/>
      <c r="Q508" s="1809"/>
      <c r="R508" s="1808"/>
      <c r="S508" s="1810"/>
      <c r="T508" s="1808"/>
      <c r="U508" s="1811"/>
      <c r="V508" s="1806"/>
      <c r="W508" s="1806"/>
      <c r="X508" s="1808"/>
      <c r="Y508" s="2741" t="s">
        <v>5417</v>
      </c>
      <c r="Z508" s="1808"/>
      <c r="AA508" s="1808"/>
      <c r="AB508" s="1808"/>
      <c r="AC508" s="1808"/>
      <c r="AD508" s="1808"/>
      <c r="AE508" s="1808"/>
      <c r="AF508" s="1808"/>
      <c r="AG508" s="1808"/>
      <c r="AH508" s="1812"/>
      <c r="AI508" s="1812"/>
      <c r="AJ508" s="1808"/>
      <c r="AK508" s="1806"/>
      <c r="AL508" s="1806"/>
      <c r="AM508" s="1813"/>
      <c r="AN508" s="1811"/>
      <c r="AO508" s="1811"/>
      <c r="AP508" s="1811"/>
      <c r="AQ508" s="1811"/>
      <c r="AR508" s="1811"/>
      <c r="AS508" s="1811"/>
      <c r="AT508" s="1811"/>
      <c r="AU508" s="1811"/>
      <c r="AV508" s="1811"/>
      <c r="AW508" s="1811"/>
      <c r="AX508" s="1811"/>
      <c r="AY508" s="1811"/>
      <c r="AZ508" s="1811"/>
      <c r="BA508" s="1807"/>
      <c r="BB508" s="1811"/>
      <c r="BC508" s="1807"/>
      <c r="BD508" s="1811"/>
      <c r="BE508" s="1811"/>
      <c r="BF508" s="1811"/>
      <c r="BG508" s="1811"/>
      <c r="BH508" s="1811"/>
      <c r="BI508" s="1811"/>
      <c r="BJ508" s="1811"/>
      <c r="BK508" s="1811"/>
      <c r="BL508" s="1811"/>
      <c r="BM508" s="1806"/>
      <c r="BN508" s="1811"/>
      <c r="BO508" s="1811"/>
      <c r="BP508" s="1806"/>
      <c r="BQ508" s="1811"/>
      <c r="BR508" s="1811"/>
      <c r="BS508" s="1911"/>
      <c r="BT508" s="1911"/>
      <c r="BU508" s="1911"/>
      <c r="BV508" s="1912"/>
      <c r="BW508" s="1911"/>
      <c r="BX508" s="1913"/>
      <c r="BY508" s="1914"/>
      <c r="BZ508" s="1915"/>
      <c r="CA508" s="1915"/>
      <c r="CB508" s="1915"/>
      <c r="CC508" s="1911"/>
      <c r="CF508" s="1807"/>
      <c r="CG508" s="1821"/>
      <c r="CH508" s="1822"/>
      <c r="CI508" s="1822"/>
      <c r="CJ508" s="1822"/>
      <c r="CK508" s="1822"/>
      <c r="CL508" s="1822"/>
      <c r="CM508" s="1822"/>
      <c r="CN508" s="1822"/>
      <c r="CO508" s="1822"/>
      <c r="CP508" s="1822"/>
      <c r="CQ508" s="1822"/>
      <c r="CR508" s="1822"/>
      <c r="CS508" s="1822"/>
      <c r="CT508" s="1822"/>
      <c r="CU508" s="1822"/>
      <c r="CV508" s="1822"/>
      <c r="CW508" s="1822"/>
    </row>
    <row r="509" spans="1:101" s="1819" customFormat="1">
      <c r="A509" s="1804"/>
      <c r="B509" s="2708"/>
      <c r="C509" s="2728"/>
      <c r="D509" s="1805"/>
      <c r="E509" s="1806"/>
      <c r="F509" s="1806"/>
      <c r="G509" s="1807"/>
      <c r="H509" s="1808"/>
      <c r="I509" s="1808"/>
      <c r="J509" s="1808"/>
      <c r="K509" s="1808"/>
      <c r="L509" s="1809"/>
      <c r="M509" s="1809"/>
      <c r="N509" s="1810"/>
      <c r="O509" s="1810"/>
      <c r="P509" s="1809"/>
      <c r="Q509" s="1809"/>
      <c r="R509" s="1808"/>
      <c r="S509" s="1810"/>
      <c r="T509" s="1808"/>
      <c r="U509" s="1811"/>
      <c r="V509" s="1806"/>
      <c r="W509" s="1806"/>
      <c r="X509" s="1808"/>
      <c r="Y509" s="2741" t="s">
        <v>5417</v>
      </c>
      <c r="Z509" s="1808"/>
      <c r="AA509" s="1808"/>
      <c r="AB509" s="1808"/>
      <c r="AC509" s="1808"/>
      <c r="AD509" s="1808"/>
      <c r="AE509" s="1808"/>
      <c r="AF509" s="1808"/>
      <c r="AG509" s="1808"/>
      <c r="AH509" s="1812"/>
      <c r="AI509" s="1812"/>
      <c r="AJ509" s="1808"/>
      <c r="AK509" s="1806"/>
      <c r="AL509" s="1806"/>
      <c r="AM509" s="1813"/>
      <c r="AN509" s="1811"/>
      <c r="AO509" s="1811"/>
      <c r="AP509" s="1811"/>
      <c r="AQ509" s="1811"/>
      <c r="AR509" s="1811"/>
      <c r="AS509" s="1811"/>
      <c r="AT509" s="1811"/>
      <c r="AU509" s="1811"/>
      <c r="AV509" s="1811"/>
      <c r="AW509" s="1811"/>
      <c r="AX509" s="1811"/>
      <c r="AY509" s="1811"/>
      <c r="AZ509" s="1811"/>
      <c r="BA509" s="1807"/>
      <c r="BB509" s="1811"/>
      <c r="BC509" s="1807"/>
      <c r="BD509" s="1811"/>
      <c r="BE509" s="1811"/>
      <c r="BF509" s="1811"/>
      <c r="BG509" s="1811"/>
      <c r="BH509" s="1811"/>
      <c r="BI509" s="1811"/>
      <c r="BJ509" s="1811"/>
      <c r="BK509" s="1811"/>
      <c r="BL509" s="1811"/>
      <c r="BM509" s="1806"/>
      <c r="BN509" s="1811"/>
      <c r="BO509" s="1811"/>
      <c r="BP509" s="1806"/>
      <c r="BQ509" s="1811"/>
      <c r="BR509" s="1811"/>
      <c r="BS509" s="1911"/>
      <c r="BT509" s="1911"/>
      <c r="BU509" s="1911"/>
      <c r="BV509" s="1912"/>
      <c r="BW509" s="1911"/>
      <c r="BX509" s="1913"/>
      <c r="BY509" s="1914"/>
      <c r="BZ509" s="1915"/>
      <c r="CA509" s="1915"/>
      <c r="CB509" s="1915"/>
      <c r="CC509" s="1911"/>
      <c r="CF509" s="1807"/>
      <c r="CG509" s="1821"/>
      <c r="CH509" s="1822"/>
      <c r="CI509" s="1822"/>
      <c r="CJ509" s="1822"/>
      <c r="CK509" s="1822"/>
      <c r="CL509" s="1822"/>
      <c r="CM509" s="1822"/>
      <c r="CN509" s="1822"/>
      <c r="CO509" s="1822"/>
      <c r="CP509" s="1822"/>
      <c r="CQ509" s="1822"/>
      <c r="CR509" s="1822"/>
      <c r="CS509" s="1822"/>
      <c r="CT509" s="1822"/>
      <c r="CU509" s="1822"/>
      <c r="CV509" s="1822"/>
      <c r="CW509" s="1822"/>
    </row>
    <row r="510" spans="1:101" s="1819" customFormat="1">
      <c r="A510" s="1804"/>
      <c r="B510" s="2708"/>
      <c r="C510" s="2728"/>
      <c r="D510" s="1805"/>
      <c r="E510" s="1806"/>
      <c r="F510" s="1806"/>
      <c r="G510" s="1807"/>
      <c r="H510" s="1808"/>
      <c r="I510" s="1808"/>
      <c r="J510" s="1808"/>
      <c r="K510" s="1808"/>
      <c r="L510" s="1809"/>
      <c r="M510" s="1809"/>
      <c r="N510" s="1810"/>
      <c r="O510" s="1810"/>
      <c r="P510" s="1809"/>
      <c r="Q510" s="1809"/>
      <c r="R510" s="1808"/>
      <c r="S510" s="1810"/>
      <c r="T510" s="1808"/>
      <c r="U510" s="1811"/>
      <c r="V510" s="1806"/>
      <c r="W510" s="1806"/>
      <c r="X510" s="1808"/>
      <c r="Y510" s="2741" t="s">
        <v>5417</v>
      </c>
      <c r="Z510" s="1808"/>
      <c r="AA510" s="1808"/>
      <c r="AB510" s="1808"/>
      <c r="AC510" s="1808"/>
      <c r="AD510" s="1808"/>
      <c r="AE510" s="1808"/>
      <c r="AF510" s="1808"/>
      <c r="AG510" s="1808"/>
      <c r="AH510" s="1812"/>
      <c r="AI510" s="1812"/>
      <c r="AJ510" s="1808"/>
      <c r="AK510" s="1806"/>
      <c r="AL510" s="1806"/>
      <c r="AM510" s="1813"/>
      <c r="AN510" s="1811"/>
      <c r="AO510" s="1811"/>
      <c r="AP510" s="1811"/>
      <c r="AQ510" s="1811"/>
      <c r="AR510" s="1811"/>
      <c r="AS510" s="1811"/>
      <c r="AT510" s="1811"/>
      <c r="AU510" s="1811"/>
      <c r="AV510" s="1811"/>
      <c r="AW510" s="1811"/>
      <c r="AX510" s="1811"/>
      <c r="AY510" s="1811"/>
      <c r="AZ510" s="1811"/>
      <c r="BA510" s="1807"/>
      <c r="BB510" s="1811"/>
      <c r="BC510" s="1807"/>
      <c r="BD510" s="1811"/>
      <c r="BE510" s="1811"/>
      <c r="BF510" s="1811"/>
      <c r="BG510" s="1811"/>
      <c r="BH510" s="1811"/>
      <c r="BI510" s="1811"/>
      <c r="BJ510" s="1811"/>
      <c r="BK510" s="1811"/>
      <c r="BL510" s="1811"/>
      <c r="BM510" s="1806"/>
      <c r="BN510" s="1811"/>
      <c r="BO510" s="1811"/>
      <c r="BP510" s="1806"/>
      <c r="BQ510" s="1811"/>
      <c r="BR510" s="1811"/>
      <c r="BS510" s="1911"/>
      <c r="BT510" s="1911"/>
      <c r="BU510" s="1911"/>
      <c r="BV510" s="1912"/>
      <c r="BW510" s="1911"/>
      <c r="BX510" s="1913"/>
      <c r="BY510" s="1914"/>
      <c r="BZ510" s="1915"/>
      <c r="CA510" s="1915"/>
      <c r="CB510" s="1915"/>
      <c r="CC510" s="1911"/>
      <c r="CF510" s="1807"/>
      <c r="CG510" s="1821"/>
      <c r="CH510" s="1822"/>
      <c r="CI510" s="1822"/>
      <c r="CJ510" s="1822"/>
      <c r="CK510" s="1822"/>
      <c r="CL510" s="1822"/>
      <c r="CM510" s="1822"/>
      <c r="CN510" s="1822"/>
      <c r="CO510" s="1822"/>
      <c r="CP510" s="1822"/>
      <c r="CQ510" s="1822"/>
      <c r="CR510" s="1822"/>
      <c r="CS510" s="1822"/>
      <c r="CT510" s="1822"/>
      <c r="CU510" s="1822"/>
      <c r="CV510" s="1822"/>
      <c r="CW510" s="1822"/>
    </row>
    <row r="511" spans="1:101" s="1819" customFormat="1">
      <c r="A511" s="1804"/>
      <c r="B511" s="2708"/>
      <c r="C511" s="2728"/>
      <c r="D511" s="1805"/>
      <c r="E511" s="1806"/>
      <c r="F511" s="1806"/>
      <c r="G511" s="1807"/>
      <c r="H511" s="1808"/>
      <c r="I511" s="1808"/>
      <c r="J511" s="1808"/>
      <c r="K511" s="1808"/>
      <c r="L511" s="1809"/>
      <c r="M511" s="1809"/>
      <c r="N511" s="1810"/>
      <c r="O511" s="1810"/>
      <c r="P511" s="1809"/>
      <c r="Q511" s="1809"/>
      <c r="R511" s="1808"/>
      <c r="S511" s="1810"/>
      <c r="T511" s="1808"/>
      <c r="U511" s="1811"/>
      <c r="V511" s="1806"/>
      <c r="W511" s="1806"/>
      <c r="X511" s="1808"/>
      <c r="Y511" s="2741" t="s">
        <v>5417</v>
      </c>
      <c r="Z511" s="1808"/>
      <c r="AA511" s="1808"/>
      <c r="AB511" s="1808"/>
      <c r="AC511" s="1808"/>
      <c r="AD511" s="1808"/>
      <c r="AE511" s="1808"/>
      <c r="AF511" s="1808"/>
      <c r="AG511" s="1808"/>
      <c r="AH511" s="1812"/>
      <c r="AI511" s="1812"/>
      <c r="AJ511" s="1808"/>
      <c r="AK511" s="1806"/>
      <c r="AL511" s="1806"/>
      <c r="AM511" s="1813"/>
      <c r="AN511" s="1811"/>
      <c r="AO511" s="1811"/>
      <c r="AP511" s="1811"/>
      <c r="AQ511" s="1811"/>
      <c r="AR511" s="1811"/>
      <c r="AS511" s="1811"/>
      <c r="AT511" s="1811"/>
      <c r="AU511" s="1811"/>
      <c r="AV511" s="1811"/>
      <c r="AW511" s="1811"/>
      <c r="AX511" s="1811"/>
      <c r="AY511" s="1811"/>
      <c r="AZ511" s="1811"/>
      <c r="BA511" s="1807"/>
      <c r="BB511" s="1811"/>
      <c r="BC511" s="1807"/>
      <c r="BD511" s="1811"/>
      <c r="BE511" s="1811"/>
      <c r="BF511" s="1811"/>
      <c r="BG511" s="1811"/>
      <c r="BH511" s="1811"/>
      <c r="BI511" s="1811"/>
      <c r="BJ511" s="1811"/>
      <c r="BK511" s="1811"/>
      <c r="BL511" s="1811"/>
      <c r="BM511" s="1806"/>
      <c r="BN511" s="1811"/>
      <c r="BO511" s="1811"/>
      <c r="BP511" s="1806"/>
      <c r="BQ511" s="1811"/>
      <c r="BR511" s="1811"/>
      <c r="BS511" s="1911"/>
      <c r="BT511" s="1911"/>
      <c r="BU511" s="1911"/>
      <c r="BV511" s="1912"/>
      <c r="BW511" s="1911"/>
      <c r="BX511" s="1913"/>
      <c r="BY511" s="1914"/>
      <c r="BZ511" s="1915"/>
      <c r="CA511" s="1915"/>
      <c r="CB511" s="1915"/>
      <c r="CC511" s="1911"/>
      <c r="CF511" s="1807"/>
      <c r="CG511" s="1821"/>
      <c r="CH511" s="1822"/>
      <c r="CI511" s="1822"/>
      <c r="CJ511" s="1822"/>
      <c r="CK511" s="1822"/>
      <c r="CL511" s="1822"/>
      <c r="CM511" s="1822"/>
      <c r="CN511" s="1822"/>
      <c r="CO511" s="1822"/>
      <c r="CP511" s="1822"/>
      <c r="CQ511" s="1822"/>
      <c r="CR511" s="1822"/>
      <c r="CS511" s="1822"/>
      <c r="CT511" s="1822"/>
      <c r="CU511" s="1822"/>
      <c r="CV511" s="1822"/>
      <c r="CW511" s="1822"/>
    </row>
    <row r="512" spans="1:101" s="1819" customFormat="1">
      <c r="A512" s="1804"/>
      <c r="B512" s="2708"/>
      <c r="C512" s="2728"/>
      <c r="D512" s="1805"/>
      <c r="E512" s="1806"/>
      <c r="F512" s="1806"/>
      <c r="G512" s="1807"/>
      <c r="H512" s="1808"/>
      <c r="I512" s="1808"/>
      <c r="J512" s="1808"/>
      <c r="K512" s="1808"/>
      <c r="L512" s="1809"/>
      <c r="M512" s="1809"/>
      <c r="N512" s="1810"/>
      <c r="O512" s="1810"/>
      <c r="P512" s="1809"/>
      <c r="Q512" s="1809"/>
      <c r="R512" s="1808"/>
      <c r="S512" s="1810"/>
      <c r="T512" s="1808"/>
      <c r="U512" s="1811"/>
      <c r="V512" s="1806"/>
      <c r="W512" s="1806"/>
      <c r="X512" s="1808"/>
      <c r="Y512" s="2741" t="s">
        <v>5417</v>
      </c>
      <c r="Z512" s="1808"/>
      <c r="AA512" s="1808"/>
      <c r="AB512" s="1808"/>
      <c r="AC512" s="1808"/>
      <c r="AD512" s="1808"/>
      <c r="AE512" s="1808"/>
      <c r="AF512" s="1808"/>
      <c r="AG512" s="1808"/>
      <c r="AH512" s="1812"/>
      <c r="AI512" s="1812"/>
      <c r="AJ512" s="1808"/>
      <c r="AK512" s="1806"/>
      <c r="AL512" s="1806"/>
      <c r="AM512" s="1813"/>
      <c r="AN512" s="1811"/>
      <c r="AO512" s="1811"/>
      <c r="AP512" s="1811"/>
      <c r="AQ512" s="1811"/>
      <c r="AR512" s="1811"/>
      <c r="AS512" s="1811"/>
      <c r="AT512" s="1811"/>
      <c r="AU512" s="1811"/>
      <c r="AV512" s="1811"/>
      <c r="AW512" s="1811"/>
      <c r="AX512" s="1811"/>
      <c r="AY512" s="1811"/>
      <c r="AZ512" s="1811"/>
      <c r="BA512" s="1807"/>
      <c r="BB512" s="1811"/>
      <c r="BC512" s="1807"/>
      <c r="BD512" s="1811"/>
      <c r="BE512" s="1811"/>
      <c r="BF512" s="1811"/>
      <c r="BG512" s="1811"/>
      <c r="BH512" s="1811"/>
      <c r="BI512" s="1811"/>
      <c r="BJ512" s="1811"/>
      <c r="BK512" s="1811"/>
      <c r="BL512" s="1811"/>
      <c r="BM512" s="1806"/>
      <c r="BN512" s="1811"/>
      <c r="BO512" s="1811"/>
      <c r="BP512" s="1806"/>
      <c r="BQ512" s="1811"/>
      <c r="BR512" s="1811"/>
      <c r="BS512" s="1911"/>
      <c r="BT512" s="1911"/>
      <c r="BU512" s="1911"/>
      <c r="BV512" s="1912"/>
      <c r="BW512" s="1911"/>
      <c r="BX512" s="1913"/>
      <c r="BY512" s="1914"/>
      <c r="BZ512" s="1915"/>
      <c r="CA512" s="1915"/>
      <c r="CB512" s="1915"/>
      <c r="CC512" s="1911"/>
      <c r="CF512" s="1807"/>
      <c r="CG512" s="1821"/>
      <c r="CH512" s="1822"/>
      <c r="CI512" s="1822"/>
      <c r="CJ512" s="1822"/>
      <c r="CK512" s="1822"/>
      <c r="CL512" s="1822"/>
      <c r="CM512" s="1822"/>
      <c r="CN512" s="1822"/>
      <c r="CO512" s="1822"/>
      <c r="CP512" s="1822"/>
      <c r="CQ512" s="1822"/>
      <c r="CR512" s="1822"/>
      <c r="CS512" s="1822"/>
      <c r="CT512" s="1822"/>
      <c r="CU512" s="1822"/>
      <c r="CV512" s="1822"/>
      <c r="CW512" s="1822"/>
    </row>
    <row r="513" spans="1:101" s="1819" customFormat="1">
      <c r="A513" s="1804"/>
      <c r="B513" s="2708"/>
      <c r="C513" s="2728"/>
      <c r="D513" s="1805"/>
      <c r="E513" s="1806"/>
      <c r="F513" s="1806"/>
      <c r="G513" s="1807"/>
      <c r="H513" s="1808"/>
      <c r="I513" s="1808"/>
      <c r="J513" s="1808"/>
      <c r="K513" s="1808"/>
      <c r="L513" s="1809"/>
      <c r="M513" s="1809"/>
      <c r="N513" s="1810"/>
      <c r="O513" s="1810"/>
      <c r="P513" s="1809"/>
      <c r="Q513" s="1809"/>
      <c r="R513" s="1808"/>
      <c r="S513" s="1810"/>
      <c r="T513" s="1808"/>
      <c r="U513" s="1811"/>
      <c r="V513" s="1806"/>
      <c r="W513" s="1806"/>
      <c r="X513" s="1808"/>
      <c r="Y513" s="2741" t="s">
        <v>5417</v>
      </c>
      <c r="Z513" s="1808"/>
      <c r="AA513" s="1808"/>
      <c r="AB513" s="1808"/>
      <c r="AC513" s="1808"/>
      <c r="AD513" s="1808"/>
      <c r="AE513" s="1808"/>
      <c r="AF513" s="1808"/>
      <c r="AG513" s="1808"/>
      <c r="AH513" s="1812"/>
      <c r="AI513" s="1812"/>
      <c r="AJ513" s="1808"/>
      <c r="AK513" s="1806"/>
      <c r="AL513" s="1806"/>
      <c r="AM513" s="1813"/>
      <c r="AN513" s="1811"/>
      <c r="AO513" s="1811"/>
      <c r="AP513" s="1811"/>
      <c r="AQ513" s="1811"/>
      <c r="AR513" s="1811"/>
      <c r="AS513" s="1811"/>
      <c r="AT513" s="1811"/>
      <c r="AU513" s="1811"/>
      <c r="AV513" s="1811"/>
      <c r="AW513" s="1811"/>
      <c r="AX513" s="1811"/>
      <c r="AY513" s="1811"/>
      <c r="AZ513" s="1811"/>
      <c r="BA513" s="1807"/>
      <c r="BB513" s="1811"/>
      <c r="BC513" s="1807"/>
      <c r="BD513" s="1811"/>
      <c r="BE513" s="1811"/>
      <c r="BF513" s="1811"/>
      <c r="BG513" s="1811"/>
      <c r="BH513" s="1811"/>
      <c r="BI513" s="1811"/>
      <c r="BJ513" s="1811"/>
      <c r="BK513" s="1811"/>
      <c r="BL513" s="1811"/>
      <c r="BM513" s="1806"/>
      <c r="BN513" s="1811"/>
      <c r="BO513" s="1811"/>
      <c r="BP513" s="1806"/>
      <c r="BQ513" s="1811"/>
      <c r="BR513" s="1811"/>
      <c r="BS513" s="1911"/>
      <c r="BT513" s="1911"/>
      <c r="BU513" s="1911"/>
      <c r="BV513" s="1912"/>
      <c r="BW513" s="1911"/>
      <c r="BX513" s="1913"/>
      <c r="BY513" s="1914"/>
      <c r="BZ513" s="1915"/>
      <c r="CA513" s="1915"/>
      <c r="CB513" s="1915"/>
      <c r="CC513" s="1911"/>
      <c r="CF513" s="1807"/>
      <c r="CG513" s="1821"/>
      <c r="CH513" s="1822"/>
      <c r="CI513" s="1822"/>
      <c r="CJ513" s="1822"/>
      <c r="CK513" s="1822"/>
      <c r="CL513" s="1822"/>
      <c r="CM513" s="1822"/>
      <c r="CN513" s="1822"/>
      <c r="CO513" s="1822"/>
      <c r="CP513" s="1822"/>
      <c r="CQ513" s="1822"/>
      <c r="CR513" s="1822"/>
      <c r="CS513" s="1822"/>
      <c r="CT513" s="1822"/>
      <c r="CU513" s="1822"/>
      <c r="CV513" s="1822"/>
      <c r="CW513" s="1822"/>
    </row>
    <row r="514" spans="1:101" s="1819" customFormat="1">
      <c r="A514" s="1804"/>
      <c r="B514" s="2708"/>
      <c r="C514" s="2728"/>
      <c r="D514" s="1805"/>
      <c r="E514" s="1806"/>
      <c r="F514" s="1806"/>
      <c r="G514" s="1807"/>
      <c r="H514" s="1808"/>
      <c r="I514" s="1808"/>
      <c r="J514" s="1808"/>
      <c r="K514" s="1808"/>
      <c r="L514" s="1809"/>
      <c r="M514" s="1809"/>
      <c r="N514" s="1810"/>
      <c r="O514" s="1810"/>
      <c r="P514" s="1809"/>
      <c r="Q514" s="1809"/>
      <c r="R514" s="1808"/>
      <c r="S514" s="1810"/>
      <c r="T514" s="1808"/>
      <c r="U514" s="1811"/>
      <c r="V514" s="1806"/>
      <c r="W514" s="1806"/>
      <c r="X514" s="1808"/>
      <c r="Y514" s="2741" t="s">
        <v>5417</v>
      </c>
      <c r="Z514" s="1808"/>
      <c r="AA514" s="1808"/>
      <c r="AB514" s="1808"/>
      <c r="AC514" s="1808"/>
      <c r="AD514" s="1808"/>
      <c r="AE514" s="1808"/>
      <c r="AF514" s="1808"/>
      <c r="AG514" s="1808"/>
      <c r="AH514" s="1812"/>
      <c r="AI514" s="1812"/>
      <c r="AJ514" s="1808"/>
      <c r="AK514" s="1806"/>
      <c r="AL514" s="1806"/>
      <c r="AM514" s="1813"/>
      <c r="AN514" s="1811"/>
      <c r="AO514" s="1811"/>
      <c r="AP514" s="1811"/>
      <c r="AQ514" s="1811"/>
      <c r="AR514" s="1811"/>
      <c r="AS514" s="1811"/>
      <c r="AT514" s="1811"/>
      <c r="AU514" s="1811"/>
      <c r="AV514" s="1811"/>
      <c r="AW514" s="1811"/>
      <c r="AX514" s="1811"/>
      <c r="AY514" s="1811"/>
      <c r="AZ514" s="1811"/>
      <c r="BA514" s="1807"/>
      <c r="BB514" s="1811"/>
      <c r="BC514" s="1807"/>
      <c r="BD514" s="1811"/>
      <c r="BE514" s="1811"/>
      <c r="BF514" s="1811"/>
      <c r="BG514" s="1811"/>
      <c r="BH514" s="1811"/>
      <c r="BI514" s="1811"/>
      <c r="BJ514" s="1811"/>
      <c r="BK514" s="1811"/>
      <c r="BL514" s="1811"/>
      <c r="BM514" s="1806"/>
      <c r="BN514" s="1811"/>
      <c r="BO514" s="1811"/>
      <c r="BP514" s="1806"/>
      <c r="BQ514" s="1811"/>
      <c r="BR514" s="1811"/>
      <c r="BS514" s="1911"/>
      <c r="BT514" s="1911"/>
      <c r="BU514" s="1911"/>
      <c r="BV514" s="1912"/>
      <c r="BW514" s="1911"/>
      <c r="BX514" s="1913"/>
      <c r="BY514" s="1914"/>
      <c r="BZ514" s="1915"/>
      <c r="CA514" s="1915"/>
      <c r="CB514" s="1915"/>
      <c r="CC514" s="1911"/>
      <c r="CF514" s="1807"/>
      <c r="CG514" s="1821"/>
      <c r="CH514" s="1822"/>
      <c r="CI514" s="1822"/>
      <c r="CJ514" s="1822"/>
      <c r="CK514" s="1822"/>
      <c r="CL514" s="1822"/>
      <c r="CM514" s="1822"/>
      <c r="CN514" s="1822"/>
      <c r="CO514" s="1822"/>
      <c r="CP514" s="1822"/>
      <c r="CQ514" s="1822"/>
      <c r="CR514" s="1822"/>
      <c r="CS514" s="1822"/>
      <c r="CT514" s="1822"/>
      <c r="CU514" s="1822"/>
      <c r="CV514" s="1822"/>
      <c r="CW514" s="1822"/>
    </row>
    <row r="515" spans="1:101" s="1819" customFormat="1">
      <c r="A515" s="1804"/>
      <c r="B515" s="2708"/>
      <c r="C515" s="2728"/>
      <c r="D515" s="1805"/>
      <c r="E515" s="1806"/>
      <c r="F515" s="1806"/>
      <c r="G515" s="1807"/>
      <c r="H515" s="1808"/>
      <c r="I515" s="1808"/>
      <c r="J515" s="1808"/>
      <c r="K515" s="1808"/>
      <c r="L515" s="1809"/>
      <c r="M515" s="1809"/>
      <c r="N515" s="1810"/>
      <c r="O515" s="1810"/>
      <c r="P515" s="1809"/>
      <c r="Q515" s="1809"/>
      <c r="R515" s="1808"/>
      <c r="S515" s="1810"/>
      <c r="T515" s="1808"/>
      <c r="U515" s="1811"/>
      <c r="V515" s="1806"/>
      <c r="W515" s="1806"/>
      <c r="X515" s="1808"/>
      <c r="Y515" s="2741" t="s">
        <v>5417</v>
      </c>
      <c r="Z515" s="1808"/>
      <c r="AA515" s="1808"/>
      <c r="AB515" s="1808"/>
      <c r="AC515" s="1808"/>
      <c r="AD515" s="1808"/>
      <c r="AE515" s="1808"/>
      <c r="AF515" s="1808"/>
      <c r="AG515" s="1808"/>
      <c r="AH515" s="1812"/>
      <c r="AI515" s="1812"/>
      <c r="AJ515" s="1808"/>
      <c r="AK515" s="1806"/>
      <c r="AL515" s="1806"/>
      <c r="AM515" s="1813"/>
      <c r="AN515" s="1811"/>
      <c r="AO515" s="1811"/>
      <c r="AP515" s="1811"/>
      <c r="AQ515" s="1811"/>
      <c r="AR515" s="1811"/>
      <c r="AS515" s="1811"/>
      <c r="AT515" s="1811"/>
      <c r="AU515" s="1811"/>
      <c r="AV515" s="1811"/>
      <c r="AW515" s="1811"/>
      <c r="AX515" s="1811"/>
      <c r="AY515" s="1811"/>
      <c r="AZ515" s="1811"/>
      <c r="BA515" s="1807"/>
      <c r="BB515" s="1811"/>
      <c r="BC515" s="1807"/>
      <c r="BD515" s="1811"/>
      <c r="BE515" s="1811"/>
      <c r="BF515" s="1811"/>
      <c r="BG515" s="1811"/>
      <c r="BH515" s="1811"/>
      <c r="BI515" s="1811"/>
      <c r="BJ515" s="1811"/>
      <c r="BK515" s="1811"/>
      <c r="BL515" s="1811"/>
      <c r="BM515" s="1806"/>
      <c r="BN515" s="1811"/>
      <c r="BO515" s="1811"/>
      <c r="BP515" s="1806"/>
      <c r="BQ515" s="1811"/>
      <c r="BR515" s="1811"/>
      <c r="BS515" s="1911"/>
      <c r="BT515" s="1911"/>
      <c r="BU515" s="1911"/>
      <c r="BV515" s="1912"/>
      <c r="BW515" s="1911"/>
      <c r="BX515" s="1913"/>
      <c r="BY515" s="1914"/>
      <c r="BZ515" s="1915"/>
      <c r="CA515" s="1915"/>
      <c r="CB515" s="1915"/>
      <c r="CC515" s="1911"/>
      <c r="CF515" s="1807"/>
      <c r="CG515" s="1821"/>
      <c r="CH515" s="1822"/>
      <c r="CI515" s="1822"/>
      <c r="CJ515" s="1822"/>
      <c r="CK515" s="1822"/>
      <c r="CL515" s="1822"/>
      <c r="CM515" s="1822"/>
      <c r="CN515" s="1822"/>
      <c r="CO515" s="1822"/>
      <c r="CP515" s="1822"/>
      <c r="CQ515" s="1822"/>
      <c r="CR515" s="1822"/>
      <c r="CS515" s="1822"/>
      <c r="CT515" s="1822"/>
      <c r="CU515" s="1822"/>
      <c r="CV515" s="1822"/>
      <c r="CW515" s="1822"/>
    </row>
    <row r="516" spans="1:101" s="1819" customFormat="1">
      <c r="A516" s="1804"/>
      <c r="B516" s="2708"/>
      <c r="C516" s="2728"/>
      <c r="D516" s="1805"/>
      <c r="E516" s="1806"/>
      <c r="F516" s="1806"/>
      <c r="G516" s="1807"/>
      <c r="H516" s="1808"/>
      <c r="I516" s="1808"/>
      <c r="J516" s="1808"/>
      <c r="K516" s="1808"/>
      <c r="L516" s="1809"/>
      <c r="M516" s="1809"/>
      <c r="N516" s="1810"/>
      <c r="O516" s="1810"/>
      <c r="P516" s="1809"/>
      <c r="Q516" s="1809"/>
      <c r="R516" s="1808"/>
      <c r="S516" s="1810"/>
      <c r="T516" s="1808"/>
      <c r="U516" s="1811"/>
      <c r="V516" s="1806"/>
      <c r="W516" s="1806"/>
      <c r="X516" s="1808"/>
      <c r="Y516" s="2741" t="s">
        <v>5417</v>
      </c>
      <c r="Z516" s="1808"/>
      <c r="AA516" s="1808"/>
      <c r="AB516" s="1808"/>
      <c r="AC516" s="1808"/>
      <c r="AD516" s="1808"/>
      <c r="AE516" s="1808"/>
      <c r="AF516" s="1808"/>
      <c r="AG516" s="1808"/>
      <c r="AH516" s="1812"/>
      <c r="AI516" s="1812"/>
      <c r="AJ516" s="1808"/>
      <c r="AK516" s="1806"/>
      <c r="AL516" s="1806"/>
      <c r="AM516" s="1813"/>
      <c r="AN516" s="1811"/>
      <c r="AO516" s="1811"/>
      <c r="AP516" s="1811"/>
      <c r="AQ516" s="1811"/>
      <c r="AR516" s="1811"/>
      <c r="AS516" s="1811"/>
      <c r="AT516" s="1811"/>
      <c r="AU516" s="1811"/>
      <c r="AV516" s="1811"/>
      <c r="AW516" s="1811"/>
      <c r="AX516" s="1811"/>
      <c r="AY516" s="1811"/>
      <c r="AZ516" s="1811"/>
      <c r="BA516" s="1807"/>
      <c r="BB516" s="1811"/>
      <c r="BC516" s="1807"/>
      <c r="BD516" s="1811"/>
      <c r="BE516" s="1811"/>
      <c r="BF516" s="1811"/>
      <c r="BG516" s="1811"/>
      <c r="BH516" s="1811"/>
      <c r="BI516" s="1811"/>
      <c r="BJ516" s="1811"/>
      <c r="BK516" s="1811"/>
      <c r="BL516" s="1811"/>
      <c r="BM516" s="1806"/>
      <c r="BN516" s="1811"/>
      <c r="BO516" s="1811"/>
      <c r="BP516" s="1806"/>
      <c r="BQ516" s="1811"/>
      <c r="BR516" s="1811"/>
      <c r="BS516" s="1911"/>
      <c r="BT516" s="1911"/>
      <c r="BU516" s="1911"/>
      <c r="BV516" s="1912"/>
      <c r="BW516" s="1911"/>
      <c r="BX516" s="1913"/>
      <c r="BY516" s="1914"/>
      <c r="BZ516" s="1915"/>
      <c r="CA516" s="1915"/>
      <c r="CB516" s="1915"/>
      <c r="CC516" s="1911"/>
      <c r="CF516" s="1807"/>
      <c r="CG516" s="1821"/>
      <c r="CH516" s="1822"/>
      <c r="CI516" s="1822"/>
      <c r="CJ516" s="1822"/>
      <c r="CK516" s="1822"/>
      <c r="CL516" s="1822"/>
      <c r="CM516" s="1822"/>
      <c r="CN516" s="1822"/>
      <c r="CO516" s="1822"/>
      <c r="CP516" s="1822"/>
      <c r="CQ516" s="1822"/>
      <c r="CR516" s="1822"/>
      <c r="CS516" s="1822"/>
      <c r="CT516" s="1822"/>
      <c r="CU516" s="1822"/>
      <c r="CV516" s="1822"/>
      <c r="CW516" s="1822"/>
    </row>
    <row r="517" spans="1:101" s="1819" customFormat="1">
      <c r="A517" s="1804"/>
      <c r="B517" s="2708"/>
      <c r="C517" s="2728"/>
      <c r="D517" s="1805"/>
      <c r="E517" s="1806"/>
      <c r="F517" s="1806"/>
      <c r="G517" s="1807"/>
      <c r="H517" s="1808"/>
      <c r="I517" s="1808"/>
      <c r="J517" s="1808"/>
      <c r="K517" s="1808"/>
      <c r="L517" s="1809"/>
      <c r="M517" s="1809"/>
      <c r="N517" s="1810"/>
      <c r="O517" s="1810"/>
      <c r="P517" s="1809"/>
      <c r="Q517" s="1809"/>
      <c r="R517" s="1808"/>
      <c r="S517" s="1810"/>
      <c r="T517" s="1808"/>
      <c r="U517" s="1811"/>
      <c r="V517" s="1806"/>
      <c r="W517" s="1806"/>
      <c r="X517" s="1808"/>
      <c r="Y517" s="2741" t="s">
        <v>5417</v>
      </c>
      <c r="Z517" s="1808"/>
      <c r="AA517" s="1808"/>
      <c r="AB517" s="1808"/>
      <c r="AC517" s="1808"/>
      <c r="AD517" s="1808"/>
      <c r="AE517" s="1808"/>
      <c r="AF517" s="1808"/>
      <c r="AG517" s="1808"/>
      <c r="AH517" s="1812"/>
      <c r="AI517" s="1812"/>
      <c r="AJ517" s="1808"/>
      <c r="AK517" s="1806"/>
      <c r="AL517" s="1806"/>
      <c r="AM517" s="1813"/>
      <c r="AN517" s="1811"/>
      <c r="AO517" s="1811"/>
      <c r="AP517" s="1811"/>
      <c r="AQ517" s="1811"/>
      <c r="AR517" s="1811"/>
      <c r="AS517" s="1811"/>
      <c r="AT517" s="1811"/>
      <c r="AU517" s="1811"/>
      <c r="AV517" s="1811"/>
      <c r="AW517" s="1811"/>
      <c r="AX517" s="1811"/>
      <c r="AY517" s="1811"/>
      <c r="AZ517" s="1811"/>
      <c r="BA517" s="1807"/>
      <c r="BB517" s="1811"/>
      <c r="BC517" s="1807"/>
      <c r="BD517" s="1811"/>
      <c r="BE517" s="1811"/>
      <c r="BF517" s="1811"/>
      <c r="BG517" s="1811"/>
      <c r="BH517" s="1811"/>
      <c r="BI517" s="1811"/>
      <c r="BJ517" s="1811"/>
      <c r="BK517" s="1811"/>
      <c r="BL517" s="1811"/>
      <c r="BM517" s="1806"/>
      <c r="BN517" s="1811"/>
      <c r="BO517" s="1811"/>
      <c r="BP517" s="1806"/>
      <c r="BQ517" s="1811"/>
      <c r="BR517" s="1811"/>
      <c r="BS517" s="1911"/>
      <c r="BT517" s="1911"/>
      <c r="BU517" s="1911"/>
      <c r="BV517" s="1912"/>
      <c r="BW517" s="1911"/>
      <c r="BX517" s="1913"/>
      <c r="BY517" s="1914"/>
      <c r="BZ517" s="1915"/>
      <c r="CA517" s="1915"/>
      <c r="CB517" s="1915"/>
      <c r="CC517" s="1911"/>
      <c r="CF517" s="1807"/>
      <c r="CG517" s="1821"/>
      <c r="CH517" s="1822"/>
      <c r="CI517" s="1822"/>
      <c r="CJ517" s="1822"/>
      <c r="CK517" s="1822"/>
      <c r="CL517" s="1822"/>
      <c r="CM517" s="1822"/>
      <c r="CN517" s="1822"/>
      <c r="CO517" s="1822"/>
      <c r="CP517" s="1822"/>
      <c r="CQ517" s="1822"/>
      <c r="CR517" s="1822"/>
      <c r="CS517" s="1822"/>
      <c r="CT517" s="1822"/>
      <c r="CU517" s="1822"/>
      <c r="CV517" s="1822"/>
      <c r="CW517" s="1822"/>
    </row>
    <row r="518" spans="1:101" s="1819" customFormat="1">
      <c r="A518" s="1804"/>
      <c r="B518" s="2708"/>
      <c r="C518" s="2728"/>
      <c r="D518" s="1805"/>
      <c r="E518" s="1806"/>
      <c r="F518" s="1806"/>
      <c r="G518" s="1807"/>
      <c r="H518" s="1808"/>
      <c r="I518" s="1808"/>
      <c r="J518" s="1808"/>
      <c r="K518" s="1808"/>
      <c r="L518" s="1809"/>
      <c r="M518" s="1809"/>
      <c r="N518" s="1810"/>
      <c r="O518" s="1810"/>
      <c r="P518" s="1809"/>
      <c r="Q518" s="1809"/>
      <c r="R518" s="1808"/>
      <c r="S518" s="1810"/>
      <c r="T518" s="1808"/>
      <c r="U518" s="1811"/>
      <c r="V518" s="1806"/>
      <c r="W518" s="1806"/>
      <c r="X518" s="1808"/>
      <c r="Y518" s="2741" t="s">
        <v>5417</v>
      </c>
      <c r="Z518" s="1808"/>
      <c r="AA518" s="1808"/>
      <c r="AB518" s="1808"/>
      <c r="AC518" s="1808"/>
      <c r="AD518" s="1808"/>
      <c r="AE518" s="1808"/>
      <c r="AF518" s="1808"/>
      <c r="AG518" s="1808"/>
      <c r="AH518" s="1812"/>
      <c r="AI518" s="1812"/>
      <c r="AJ518" s="1808"/>
      <c r="AK518" s="1806"/>
      <c r="AL518" s="1806"/>
      <c r="AM518" s="1813"/>
      <c r="AN518" s="1811"/>
      <c r="AO518" s="1811"/>
      <c r="AP518" s="1811"/>
      <c r="AQ518" s="1811"/>
      <c r="AR518" s="1811"/>
      <c r="AS518" s="1811"/>
      <c r="AT518" s="1811"/>
      <c r="AU518" s="1811"/>
      <c r="AV518" s="1811"/>
      <c r="AW518" s="1811"/>
      <c r="AX518" s="1811"/>
      <c r="AY518" s="1811"/>
      <c r="AZ518" s="1811"/>
      <c r="BA518" s="1807"/>
      <c r="BB518" s="1811"/>
      <c r="BC518" s="1807"/>
      <c r="BD518" s="1811"/>
      <c r="BE518" s="1811"/>
      <c r="BF518" s="1811"/>
      <c r="BG518" s="1811"/>
      <c r="BH518" s="1811"/>
      <c r="BI518" s="1811"/>
      <c r="BJ518" s="1811"/>
      <c r="BK518" s="1811"/>
      <c r="BL518" s="1811"/>
      <c r="BM518" s="1806"/>
      <c r="BN518" s="1811"/>
      <c r="BO518" s="1811"/>
      <c r="BP518" s="1806"/>
      <c r="BQ518" s="1811"/>
      <c r="BR518" s="1811"/>
      <c r="BS518" s="1911"/>
      <c r="BT518" s="1911"/>
      <c r="BU518" s="1911"/>
      <c r="BV518" s="1912"/>
      <c r="BW518" s="1911"/>
      <c r="BX518" s="1913"/>
      <c r="BY518" s="1914"/>
      <c r="BZ518" s="1915"/>
      <c r="CA518" s="1915"/>
      <c r="CB518" s="1915"/>
      <c r="CC518" s="1911"/>
      <c r="CF518" s="1807"/>
      <c r="CG518" s="1821"/>
      <c r="CH518" s="1822"/>
      <c r="CI518" s="1822"/>
      <c r="CJ518" s="1822"/>
      <c r="CK518" s="1822"/>
      <c r="CL518" s="1822"/>
      <c r="CM518" s="1822"/>
      <c r="CN518" s="1822"/>
      <c r="CO518" s="1822"/>
      <c r="CP518" s="1822"/>
      <c r="CQ518" s="1822"/>
      <c r="CR518" s="1822"/>
      <c r="CS518" s="1822"/>
      <c r="CT518" s="1822"/>
      <c r="CU518" s="1822"/>
      <c r="CV518" s="1822"/>
      <c r="CW518" s="1822"/>
    </row>
    <row r="519" spans="1:101" s="1819" customFormat="1">
      <c r="A519" s="1804"/>
      <c r="B519" s="2708"/>
      <c r="C519" s="2728"/>
      <c r="D519" s="1805"/>
      <c r="E519" s="1806"/>
      <c r="F519" s="1806"/>
      <c r="G519" s="1807"/>
      <c r="H519" s="1808"/>
      <c r="I519" s="1808"/>
      <c r="J519" s="1808"/>
      <c r="K519" s="1808"/>
      <c r="L519" s="1809"/>
      <c r="M519" s="1809"/>
      <c r="N519" s="1810"/>
      <c r="O519" s="1810"/>
      <c r="P519" s="1809"/>
      <c r="Q519" s="1809"/>
      <c r="R519" s="1808"/>
      <c r="S519" s="1810"/>
      <c r="T519" s="1808"/>
      <c r="U519" s="1811"/>
      <c r="V519" s="1806"/>
      <c r="W519" s="1806"/>
      <c r="X519" s="1808"/>
      <c r="Y519" s="2741" t="s">
        <v>5417</v>
      </c>
      <c r="Z519" s="1808"/>
      <c r="AA519" s="1808"/>
      <c r="AB519" s="1808"/>
      <c r="AC519" s="1808"/>
      <c r="AD519" s="1808"/>
      <c r="AE519" s="1808"/>
      <c r="AF519" s="1808"/>
      <c r="AG519" s="1808"/>
      <c r="AH519" s="1812"/>
      <c r="AI519" s="1812"/>
      <c r="AJ519" s="1808"/>
      <c r="AK519" s="1806"/>
      <c r="AL519" s="1806"/>
      <c r="AM519" s="1813"/>
      <c r="AN519" s="1811"/>
      <c r="AO519" s="1811"/>
      <c r="AP519" s="1811"/>
      <c r="AQ519" s="1811"/>
      <c r="AR519" s="1811"/>
      <c r="AS519" s="1811"/>
      <c r="AT519" s="1811"/>
      <c r="AU519" s="1811"/>
      <c r="AV519" s="1811"/>
      <c r="AW519" s="1811"/>
      <c r="AX519" s="1811"/>
      <c r="AY519" s="1811"/>
      <c r="AZ519" s="1811"/>
      <c r="BA519" s="1807"/>
      <c r="BB519" s="1811"/>
      <c r="BC519" s="1807"/>
      <c r="BD519" s="1811"/>
      <c r="BE519" s="1811"/>
      <c r="BF519" s="1811"/>
      <c r="BG519" s="1811"/>
      <c r="BH519" s="1811"/>
      <c r="BI519" s="1811"/>
      <c r="BJ519" s="1811"/>
      <c r="BK519" s="1811"/>
      <c r="BL519" s="1811"/>
      <c r="BM519" s="1806"/>
      <c r="BN519" s="1811"/>
      <c r="BO519" s="1811"/>
      <c r="BP519" s="1806"/>
      <c r="BQ519" s="1811"/>
      <c r="BR519" s="1811"/>
      <c r="BS519" s="1911"/>
      <c r="BT519" s="1911"/>
      <c r="BU519" s="1911"/>
      <c r="BV519" s="1912"/>
      <c r="BW519" s="1911"/>
      <c r="BX519" s="1913"/>
      <c r="BY519" s="1914"/>
      <c r="BZ519" s="1915"/>
      <c r="CA519" s="1915"/>
      <c r="CB519" s="1915"/>
      <c r="CC519" s="1911"/>
      <c r="CF519" s="1807"/>
      <c r="CG519" s="1821"/>
      <c r="CH519" s="1822"/>
      <c r="CI519" s="1822"/>
      <c r="CJ519" s="1822"/>
      <c r="CK519" s="1822"/>
      <c r="CL519" s="1822"/>
      <c r="CM519" s="1822"/>
      <c r="CN519" s="1822"/>
      <c r="CO519" s="1822"/>
      <c r="CP519" s="1822"/>
      <c r="CQ519" s="1822"/>
      <c r="CR519" s="1822"/>
      <c r="CS519" s="1822"/>
      <c r="CT519" s="1822"/>
      <c r="CU519" s="1822"/>
      <c r="CV519" s="1822"/>
      <c r="CW519" s="1822"/>
    </row>
    <row r="520" spans="1:101" s="1819" customFormat="1">
      <c r="A520" s="1804"/>
      <c r="B520" s="2708"/>
      <c r="C520" s="2728"/>
      <c r="D520" s="1805"/>
      <c r="E520" s="1806"/>
      <c r="F520" s="1806"/>
      <c r="G520" s="1807"/>
      <c r="H520" s="1808"/>
      <c r="I520" s="1808"/>
      <c r="J520" s="1808"/>
      <c r="K520" s="1808"/>
      <c r="L520" s="1809"/>
      <c r="M520" s="1809"/>
      <c r="N520" s="1810"/>
      <c r="O520" s="1810"/>
      <c r="P520" s="1809"/>
      <c r="Q520" s="1809"/>
      <c r="R520" s="1808"/>
      <c r="S520" s="1810"/>
      <c r="T520" s="1808"/>
      <c r="U520" s="1811"/>
      <c r="V520" s="1806"/>
      <c r="W520" s="1806"/>
      <c r="X520" s="1808"/>
      <c r="Y520" s="2741" t="s">
        <v>5417</v>
      </c>
      <c r="Z520" s="1808"/>
      <c r="AA520" s="1808"/>
      <c r="AB520" s="1808"/>
      <c r="AC520" s="1808"/>
      <c r="AD520" s="1808"/>
      <c r="AE520" s="1808"/>
      <c r="AF520" s="1808"/>
      <c r="AG520" s="1808"/>
      <c r="AH520" s="1812"/>
      <c r="AI520" s="1812"/>
      <c r="AJ520" s="1808"/>
      <c r="AK520" s="1806"/>
      <c r="AL520" s="1806"/>
      <c r="AM520" s="1813"/>
      <c r="AN520" s="1811"/>
      <c r="AO520" s="1811"/>
      <c r="AP520" s="1811"/>
      <c r="AQ520" s="1811"/>
      <c r="AR520" s="1811"/>
      <c r="AS520" s="1811"/>
      <c r="AT520" s="1811"/>
      <c r="AU520" s="1811"/>
      <c r="AV520" s="1811"/>
      <c r="AW520" s="1811"/>
      <c r="AX520" s="1811"/>
      <c r="AY520" s="1811"/>
      <c r="AZ520" s="1811"/>
      <c r="BA520" s="1807"/>
      <c r="BB520" s="1811"/>
      <c r="BC520" s="1807"/>
      <c r="BD520" s="1811"/>
      <c r="BE520" s="1811"/>
      <c r="BF520" s="1811"/>
      <c r="BG520" s="1811"/>
      <c r="BH520" s="1811"/>
      <c r="BI520" s="1811"/>
      <c r="BJ520" s="1811"/>
      <c r="BK520" s="1811"/>
      <c r="BL520" s="1811"/>
      <c r="BM520" s="1806"/>
      <c r="BN520" s="1811"/>
      <c r="BO520" s="1811"/>
      <c r="BP520" s="1806"/>
      <c r="BQ520" s="1811"/>
      <c r="BR520" s="1811"/>
      <c r="BS520" s="1911"/>
      <c r="BT520" s="1911"/>
      <c r="BU520" s="1911"/>
      <c r="BV520" s="1912"/>
      <c r="BW520" s="1911"/>
      <c r="BX520" s="1913"/>
      <c r="BY520" s="1914"/>
      <c r="BZ520" s="1915"/>
      <c r="CA520" s="1915"/>
      <c r="CB520" s="1915"/>
      <c r="CC520" s="1911"/>
      <c r="CF520" s="1807"/>
      <c r="CG520" s="1821"/>
      <c r="CH520" s="1822"/>
      <c r="CI520" s="1822"/>
      <c r="CJ520" s="1822"/>
      <c r="CK520" s="1822"/>
      <c r="CL520" s="1822"/>
      <c r="CM520" s="1822"/>
      <c r="CN520" s="1822"/>
      <c r="CO520" s="1822"/>
      <c r="CP520" s="1822"/>
      <c r="CQ520" s="1822"/>
      <c r="CR520" s="1822"/>
      <c r="CS520" s="1822"/>
      <c r="CT520" s="1822"/>
      <c r="CU520" s="1822"/>
      <c r="CV520" s="1822"/>
      <c r="CW520" s="1822"/>
    </row>
    <row r="521" spans="1:101" s="1819" customFormat="1">
      <c r="A521" s="1804"/>
      <c r="B521" s="2708"/>
      <c r="C521" s="2728"/>
      <c r="D521" s="1805"/>
      <c r="E521" s="1806"/>
      <c r="F521" s="1806"/>
      <c r="G521" s="1807"/>
      <c r="H521" s="1808"/>
      <c r="I521" s="1808"/>
      <c r="J521" s="1808"/>
      <c r="K521" s="1808"/>
      <c r="L521" s="1809"/>
      <c r="M521" s="1809"/>
      <c r="N521" s="1810"/>
      <c r="O521" s="1810"/>
      <c r="P521" s="1809"/>
      <c r="Q521" s="1809"/>
      <c r="R521" s="1808"/>
      <c r="S521" s="1810"/>
      <c r="T521" s="1808"/>
      <c r="U521" s="1811"/>
      <c r="V521" s="1806"/>
      <c r="W521" s="1806"/>
      <c r="X521" s="1808"/>
      <c r="Y521" s="2741" t="s">
        <v>5417</v>
      </c>
      <c r="Z521" s="1808"/>
      <c r="AA521" s="1808"/>
      <c r="AB521" s="1808"/>
      <c r="AC521" s="1808"/>
      <c r="AD521" s="1808"/>
      <c r="AE521" s="1808"/>
      <c r="AF521" s="1808"/>
      <c r="AG521" s="1808"/>
      <c r="AH521" s="1812"/>
      <c r="AI521" s="1812"/>
      <c r="AJ521" s="1808"/>
      <c r="AK521" s="1806"/>
      <c r="AL521" s="1806"/>
      <c r="AM521" s="1813"/>
      <c r="AN521" s="1811"/>
      <c r="AO521" s="1811"/>
      <c r="AP521" s="1811"/>
      <c r="AQ521" s="1811"/>
      <c r="AR521" s="1811"/>
      <c r="AS521" s="1811"/>
      <c r="AT521" s="1811"/>
      <c r="AU521" s="1811"/>
      <c r="AV521" s="1811"/>
      <c r="AW521" s="1811"/>
      <c r="AX521" s="1811"/>
      <c r="AY521" s="1811"/>
      <c r="AZ521" s="1811"/>
      <c r="BA521" s="1807"/>
      <c r="BB521" s="1811"/>
      <c r="BC521" s="1807"/>
      <c r="BD521" s="1811"/>
      <c r="BE521" s="1811"/>
      <c r="BF521" s="1811"/>
      <c r="BG521" s="1811"/>
      <c r="BH521" s="1811"/>
      <c r="BI521" s="1811"/>
      <c r="BJ521" s="1811"/>
      <c r="BK521" s="1811"/>
      <c r="BL521" s="1811"/>
      <c r="BM521" s="1806"/>
      <c r="BN521" s="1811"/>
      <c r="BO521" s="1811"/>
      <c r="BP521" s="1806"/>
      <c r="BQ521" s="1811"/>
      <c r="BR521" s="1811"/>
      <c r="BS521" s="1911"/>
      <c r="BT521" s="1911"/>
      <c r="BU521" s="1911"/>
      <c r="BV521" s="1912"/>
      <c r="BW521" s="1911"/>
      <c r="BX521" s="1913"/>
      <c r="BY521" s="1914"/>
      <c r="BZ521" s="1915"/>
      <c r="CA521" s="1915"/>
      <c r="CB521" s="1915"/>
      <c r="CC521" s="1911"/>
      <c r="CF521" s="1807"/>
      <c r="CG521" s="1821"/>
      <c r="CH521" s="1822"/>
      <c r="CI521" s="1822"/>
      <c r="CJ521" s="1822"/>
      <c r="CK521" s="1822"/>
      <c r="CL521" s="1822"/>
      <c r="CM521" s="1822"/>
      <c r="CN521" s="1822"/>
      <c r="CO521" s="1822"/>
      <c r="CP521" s="1822"/>
      <c r="CQ521" s="1822"/>
      <c r="CR521" s="1822"/>
      <c r="CS521" s="1822"/>
      <c r="CT521" s="1822"/>
      <c r="CU521" s="1822"/>
      <c r="CV521" s="1822"/>
      <c r="CW521" s="1822"/>
    </row>
    <row r="522" spans="1:101" s="1819" customFormat="1">
      <c r="A522" s="1804"/>
      <c r="B522" s="2708"/>
      <c r="C522" s="2728"/>
      <c r="D522" s="1805"/>
      <c r="E522" s="1806"/>
      <c r="F522" s="1806"/>
      <c r="G522" s="1807"/>
      <c r="H522" s="1808"/>
      <c r="I522" s="1808"/>
      <c r="J522" s="1808"/>
      <c r="K522" s="1808"/>
      <c r="L522" s="1809"/>
      <c r="M522" s="1809"/>
      <c r="N522" s="1810"/>
      <c r="O522" s="1810"/>
      <c r="P522" s="1809"/>
      <c r="Q522" s="1809"/>
      <c r="R522" s="1808"/>
      <c r="S522" s="1810"/>
      <c r="T522" s="1808"/>
      <c r="U522" s="1811"/>
      <c r="V522" s="1806"/>
      <c r="W522" s="1806"/>
      <c r="X522" s="1808"/>
      <c r="Y522" s="2741" t="s">
        <v>5417</v>
      </c>
      <c r="Z522" s="1808"/>
      <c r="AA522" s="1808"/>
      <c r="AB522" s="1808"/>
      <c r="AC522" s="1808"/>
      <c r="AD522" s="1808"/>
      <c r="AE522" s="1808"/>
      <c r="AF522" s="1808"/>
      <c r="AG522" s="1808"/>
      <c r="AH522" s="1812"/>
      <c r="AI522" s="1812"/>
      <c r="AJ522" s="1808"/>
      <c r="AK522" s="1806"/>
      <c r="AL522" s="1806"/>
      <c r="AM522" s="1813"/>
      <c r="AN522" s="1811"/>
      <c r="AO522" s="1811"/>
      <c r="AP522" s="1811"/>
      <c r="AQ522" s="1811"/>
      <c r="AR522" s="1811"/>
      <c r="AS522" s="1811"/>
      <c r="AT522" s="1811"/>
      <c r="AU522" s="1811"/>
      <c r="AV522" s="1811"/>
      <c r="AW522" s="1811"/>
      <c r="AX522" s="1811"/>
      <c r="AY522" s="1811"/>
      <c r="AZ522" s="1811"/>
      <c r="BA522" s="1807"/>
      <c r="BB522" s="1811"/>
      <c r="BC522" s="1807"/>
      <c r="BD522" s="1811"/>
      <c r="BE522" s="1811"/>
      <c r="BF522" s="1811"/>
      <c r="BG522" s="1811"/>
      <c r="BH522" s="1811"/>
      <c r="BI522" s="1811"/>
      <c r="BJ522" s="1811"/>
      <c r="BK522" s="1811"/>
      <c r="BL522" s="1811"/>
      <c r="BM522" s="1806"/>
      <c r="BN522" s="1811"/>
      <c r="BO522" s="1811"/>
      <c r="BP522" s="1806"/>
      <c r="BQ522" s="1811"/>
      <c r="BR522" s="1811"/>
      <c r="BS522" s="1911"/>
      <c r="BT522" s="1911"/>
      <c r="BU522" s="1911"/>
      <c r="BV522" s="1912"/>
      <c r="BW522" s="1911"/>
      <c r="BX522" s="1913"/>
      <c r="BY522" s="1914"/>
      <c r="BZ522" s="1915"/>
      <c r="CA522" s="1915"/>
      <c r="CB522" s="1915"/>
      <c r="CC522" s="1911"/>
      <c r="CF522" s="1807"/>
      <c r="CG522" s="1821"/>
      <c r="CH522" s="1822"/>
      <c r="CI522" s="1822"/>
      <c r="CJ522" s="1822"/>
      <c r="CK522" s="1822"/>
      <c r="CL522" s="1822"/>
      <c r="CM522" s="1822"/>
      <c r="CN522" s="1822"/>
      <c r="CO522" s="1822"/>
      <c r="CP522" s="1822"/>
      <c r="CQ522" s="1822"/>
      <c r="CR522" s="1822"/>
      <c r="CS522" s="1822"/>
      <c r="CT522" s="1822"/>
      <c r="CU522" s="1822"/>
      <c r="CV522" s="1822"/>
      <c r="CW522" s="1822"/>
    </row>
    <row r="523" spans="1:101" s="1819" customFormat="1">
      <c r="A523" s="1804"/>
      <c r="B523" s="2708"/>
      <c r="C523" s="2728"/>
      <c r="D523" s="1805"/>
      <c r="E523" s="1806"/>
      <c r="F523" s="1806"/>
      <c r="G523" s="1807"/>
      <c r="H523" s="1808"/>
      <c r="I523" s="1808"/>
      <c r="J523" s="1808"/>
      <c r="K523" s="1808"/>
      <c r="L523" s="1809"/>
      <c r="M523" s="1809"/>
      <c r="N523" s="1810"/>
      <c r="O523" s="1810"/>
      <c r="P523" s="1809"/>
      <c r="Q523" s="1809"/>
      <c r="R523" s="1808"/>
      <c r="S523" s="1810"/>
      <c r="T523" s="1808"/>
      <c r="U523" s="1811"/>
      <c r="V523" s="1806"/>
      <c r="W523" s="1806"/>
      <c r="X523" s="1808"/>
      <c r="Y523" s="2741" t="s">
        <v>5417</v>
      </c>
      <c r="Z523" s="1808"/>
      <c r="AA523" s="1808"/>
      <c r="AB523" s="1808"/>
      <c r="AC523" s="1808"/>
      <c r="AD523" s="1808"/>
      <c r="AE523" s="1808"/>
      <c r="AF523" s="1808"/>
      <c r="AG523" s="1808"/>
      <c r="AH523" s="1812"/>
      <c r="AI523" s="1812"/>
      <c r="AJ523" s="1808"/>
      <c r="AK523" s="1806"/>
      <c r="AL523" s="1806"/>
      <c r="AM523" s="1813"/>
      <c r="AN523" s="1811"/>
      <c r="AO523" s="1811"/>
      <c r="AP523" s="1811"/>
      <c r="AQ523" s="1811"/>
      <c r="AR523" s="1811"/>
      <c r="AS523" s="1811"/>
      <c r="AT523" s="1811"/>
      <c r="AU523" s="1811"/>
      <c r="AV523" s="1811"/>
      <c r="AW523" s="1811"/>
      <c r="AX523" s="1811"/>
      <c r="AY523" s="1811"/>
      <c r="AZ523" s="1811"/>
      <c r="BA523" s="1807"/>
      <c r="BB523" s="1811"/>
      <c r="BC523" s="1807"/>
      <c r="BD523" s="1811"/>
      <c r="BE523" s="1811"/>
      <c r="BF523" s="1811"/>
      <c r="BG523" s="1811"/>
      <c r="BH523" s="1811"/>
      <c r="BI523" s="1811"/>
      <c r="BJ523" s="1811"/>
      <c r="BK523" s="1811"/>
      <c r="BL523" s="1811"/>
      <c r="BM523" s="1806"/>
      <c r="BN523" s="1811"/>
      <c r="BO523" s="1811"/>
      <c r="BP523" s="1806"/>
      <c r="BQ523" s="1811"/>
      <c r="BR523" s="1811"/>
      <c r="BS523" s="1911"/>
      <c r="BT523" s="1911"/>
      <c r="BU523" s="1911"/>
      <c r="BV523" s="1912"/>
      <c r="BW523" s="1911"/>
      <c r="BX523" s="1913"/>
      <c r="BY523" s="1914"/>
      <c r="BZ523" s="1915"/>
      <c r="CA523" s="1915"/>
      <c r="CB523" s="1915"/>
      <c r="CC523" s="1911"/>
      <c r="CF523" s="1807"/>
      <c r="CG523" s="1821"/>
      <c r="CH523" s="1822"/>
      <c r="CI523" s="1822"/>
      <c r="CJ523" s="1822"/>
      <c r="CK523" s="1822"/>
      <c r="CL523" s="1822"/>
      <c r="CM523" s="1822"/>
      <c r="CN523" s="1822"/>
      <c r="CO523" s="1822"/>
      <c r="CP523" s="1822"/>
      <c r="CQ523" s="1822"/>
      <c r="CR523" s="1822"/>
      <c r="CS523" s="1822"/>
      <c r="CT523" s="1822"/>
      <c r="CU523" s="1822"/>
      <c r="CV523" s="1822"/>
      <c r="CW523" s="1822"/>
    </row>
    <row r="524" spans="1:101" s="1819" customFormat="1">
      <c r="A524" s="1804"/>
      <c r="B524" s="2708"/>
      <c r="C524" s="2728"/>
      <c r="D524" s="1805"/>
      <c r="E524" s="1806"/>
      <c r="F524" s="1806"/>
      <c r="G524" s="1807"/>
      <c r="H524" s="1808"/>
      <c r="I524" s="1808"/>
      <c r="J524" s="1808"/>
      <c r="K524" s="1808"/>
      <c r="L524" s="1809"/>
      <c r="M524" s="1809"/>
      <c r="N524" s="1810"/>
      <c r="O524" s="1810"/>
      <c r="P524" s="1809"/>
      <c r="Q524" s="1809"/>
      <c r="R524" s="1808"/>
      <c r="S524" s="1810"/>
      <c r="T524" s="1808"/>
      <c r="U524" s="1811"/>
      <c r="V524" s="1806"/>
      <c r="W524" s="1806"/>
      <c r="X524" s="1808"/>
      <c r="Y524" s="2741" t="s">
        <v>5417</v>
      </c>
      <c r="Z524" s="1808"/>
      <c r="AA524" s="1808"/>
      <c r="AB524" s="1808"/>
      <c r="AC524" s="1808"/>
      <c r="AD524" s="1808"/>
      <c r="AE524" s="1808"/>
      <c r="AF524" s="1808"/>
      <c r="AG524" s="1808"/>
      <c r="AH524" s="1812"/>
      <c r="AI524" s="1812"/>
      <c r="AJ524" s="1808"/>
      <c r="AK524" s="1806"/>
      <c r="AL524" s="1806"/>
      <c r="AM524" s="1813"/>
      <c r="AN524" s="1811"/>
      <c r="AO524" s="1811"/>
      <c r="AP524" s="1811"/>
      <c r="AQ524" s="1811"/>
      <c r="AR524" s="1811"/>
      <c r="AS524" s="1811"/>
      <c r="AT524" s="1811"/>
      <c r="AU524" s="1811"/>
      <c r="AV524" s="1811"/>
      <c r="AW524" s="1811"/>
      <c r="AX524" s="1811"/>
      <c r="AY524" s="1811"/>
      <c r="AZ524" s="1811"/>
      <c r="BA524" s="1807"/>
      <c r="BB524" s="1811"/>
      <c r="BC524" s="1807"/>
      <c r="BD524" s="1811"/>
      <c r="BE524" s="1811"/>
      <c r="BF524" s="1811"/>
      <c r="BG524" s="1811"/>
      <c r="BH524" s="1811"/>
      <c r="BI524" s="1811"/>
      <c r="BJ524" s="1811"/>
      <c r="BK524" s="1811"/>
      <c r="BL524" s="1811"/>
      <c r="BM524" s="1806"/>
      <c r="BN524" s="1811"/>
      <c r="BO524" s="1811"/>
      <c r="BP524" s="1806"/>
      <c r="BQ524" s="1811"/>
      <c r="BR524" s="1811"/>
      <c r="BS524" s="1911"/>
      <c r="BT524" s="1911"/>
      <c r="BU524" s="1911"/>
      <c r="BV524" s="1912"/>
      <c r="BW524" s="1911"/>
      <c r="BX524" s="1913"/>
      <c r="BY524" s="1914"/>
      <c r="BZ524" s="1915"/>
      <c r="CA524" s="1915"/>
      <c r="CB524" s="1915"/>
      <c r="CC524" s="1911"/>
      <c r="CF524" s="1807"/>
      <c r="CG524" s="1821"/>
      <c r="CH524" s="1822"/>
      <c r="CI524" s="1822"/>
      <c r="CJ524" s="1822"/>
      <c r="CK524" s="1822"/>
      <c r="CL524" s="1822"/>
      <c r="CM524" s="1822"/>
      <c r="CN524" s="1822"/>
      <c r="CO524" s="1822"/>
      <c r="CP524" s="1822"/>
      <c r="CQ524" s="1822"/>
      <c r="CR524" s="1822"/>
      <c r="CS524" s="1822"/>
      <c r="CT524" s="1822"/>
      <c r="CU524" s="1822"/>
      <c r="CV524" s="1822"/>
      <c r="CW524" s="1822"/>
    </row>
    <row r="525" spans="1:101" s="1819" customFormat="1">
      <c r="A525" s="1804"/>
      <c r="B525" s="2708"/>
      <c r="C525" s="2728"/>
      <c r="D525" s="1805"/>
      <c r="E525" s="1806"/>
      <c r="F525" s="1806"/>
      <c r="G525" s="1807"/>
      <c r="H525" s="1808"/>
      <c r="I525" s="1808"/>
      <c r="J525" s="1808"/>
      <c r="K525" s="1808"/>
      <c r="L525" s="1809"/>
      <c r="M525" s="1809"/>
      <c r="N525" s="1810"/>
      <c r="O525" s="1810"/>
      <c r="P525" s="1809"/>
      <c r="Q525" s="1809"/>
      <c r="R525" s="1808"/>
      <c r="S525" s="1810"/>
      <c r="T525" s="1808"/>
      <c r="U525" s="1811"/>
      <c r="V525" s="1806"/>
      <c r="W525" s="1806"/>
      <c r="X525" s="1808"/>
      <c r="Y525" s="2741" t="s">
        <v>5417</v>
      </c>
      <c r="Z525" s="1808"/>
      <c r="AA525" s="1808"/>
      <c r="AB525" s="1808"/>
      <c r="AC525" s="1808"/>
      <c r="AD525" s="1808"/>
      <c r="AE525" s="1808"/>
      <c r="AF525" s="1808"/>
      <c r="AG525" s="1808"/>
      <c r="AH525" s="1812"/>
      <c r="AI525" s="1812"/>
      <c r="AJ525" s="1808"/>
      <c r="AK525" s="1806"/>
      <c r="AL525" s="1806"/>
      <c r="AM525" s="1813"/>
      <c r="AN525" s="1811"/>
      <c r="AO525" s="1811"/>
      <c r="AP525" s="1811"/>
      <c r="AQ525" s="1811"/>
      <c r="AR525" s="1811"/>
      <c r="AS525" s="1811"/>
      <c r="AT525" s="1811"/>
      <c r="AU525" s="1811"/>
      <c r="AV525" s="1811"/>
      <c r="AW525" s="1811"/>
      <c r="AX525" s="1811"/>
      <c r="AY525" s="1811"/>
      <c r="AZ525" s="1811"/>
      <c r="BA525" s="1807"/>
      <c r="BB525" s="1811"/>
      <c r="BC525" s="1807"/>
      <c r="BD525" s="1811"/>
      <c r="BE525" s="1811"/>
      <c r="BF525" s="1811"/>
      <c r="BG525" s="1811"/>
      <c r="BH525" s="1811"/>
      <c r="BI525" s="1811"/>
      <c r="BJ525" s="1811"/>
      <c r="BK525" s="1811"/>
      <c r="BL525" s="1811"/>
      <c r="BM525" s="1806"/>
      <c r="BN525" s="1811"/>
      <c r="BO525" s="1811"/>
      <c r="BP525" s="1806"/>
      <c r="BQ525" s="1811"/>
      <c r="BR525" s="1811"/>
      <c r="BS525" s="1911"/>
      <c r="BT525" s="1911"/>
      <c r="BU525" s="1911"/>
      <c r="BV525" s="1912"/>
      <c r="BW525" s="1911"/>
      <c r="BX525" s="1913"/>
      <c r="BY525" s="1914"/>
      <c r="BZ525" s="1915"/>
      <c r="CA525" s="1915"/>
      <c r="CB525" s="1915"/>
      <c r="CC525" s="1911"/>
      <c r="CF525" s="1807"/>
      <c r="CG525" s="1821"/>
      <c r="CH525" s="1822"/>
      <c r="CI525" s="1822"/>
      <c r="CJ525" s="1822"/>
      <c r="CK525" s="1822"/>
      <c r="CL525" s="1822"/>
      <c r="CM525" s="1822"/>
      <c r="CN525" s="1822"/>
      <c r="CO525" s="1822"/>
      <c r="CP525" s="1822"/>
      <c r="CQ525" s="1822"/>
      <c r="CR525" s="1822"/>
      <c r="CS525" s="1822"/>
      <c r="CT525" s="1822"/>
      <c r="CU525" s="1822"/>
      <c r="CV525" s="1822"/>
      <c r="CW525" s="1822"/>
    </row>
    <row r="526" spans="1:101" s="1819" customFormat="1">
      <c r="A526" s="1804"/>
      <c r="B526" s="2708"/>
      <c r="C526" s="2728"/>
      <c r="D526" s="1805"/>
      <c r="E526" s="1806"/>
      <c r="F526" s="1806"/>
      <c r="G526" s="1807"/>
      <c r="H526" s="1808"/>
      <c r="I526" s="1808"/>
      <c r="J526" s="1808"/>
      <c r="K526" s="1808"/>
      <c r="L526" s="1809"/>
      <c r="M526" s="1809"/>
      <c r="N526" s="1810"/>
      <c r="O526" s="1810"/>
      <c r="P526" s="1809"/>
      <c r="Q526" s="1809"/>
      <c r="R526" s="1808"/>
      <c r="S526" s="1810"/>
      <c r="T526" s="1808"/>
      <c r="U526" s="1811"/>
      <c r="V526" s="1806"/>
      <c r="W526" s="1806"/>
      <c r="X526" s="1808"/>
      <c r="Y526" s="2741" t="s">
        <v>5417</v>
      </c>
      <c r="Z526" s="1808"/>
      <c r="AA526" s="1808"/>
      <c r="AB526" s="1808"/>
      <c r="AC526" s="1808"/>
      <c r="AD526" s="1808"/>
      <c r="AE526" s="1808"/>
      <c r="AF526" s="1808"/>
      <c r="AG526" s="1808"/>
      <c r="AH526" s="1812"/>
      <c r="AI526" s="1812"/>
      <c r="AJ526" s="1808"/>
      <c r="AK526" s="1806"/>
      <c r="AL526" s="1806"/>
      <c r="AM526" s="1813"/>
      <c r="AN526" s="1811"/>
      <c r="AO526" s="1811"/>
      <c r="AP526" s="1811"/>
      <c r="AQ526" s="1811"/>
      <c r="AR526" s="1811"/>
      <c r="AS526" s="1811"/>
      <c r="AT526" s="1811"/>
      <c r="AU526" s="1811"/>
      <c r="AV526" s="1811"/>
      <c r="AW526" s="1811"/>
      <c r="AX526" s="1811"/>
      <c r="AY526" s="1811"/>
      <c r="AZ526" s="1811"/>
      <c r="BA526" s="1807"/>
      <c r="BB526" s="1811"/>
      <c r="BC526" s="1807"/>
      <c r="BD526" s="1811"/>
      <c r="BE526" s="1811"/>
      <c r="BF526" s="1811"/>
      <c r="BG526" s="1811"/>
      <c r="BH526" s="1811"/>
      <c r="BI526" s="1811"/>
      <c r="BJ526" s="1811"/>
      <c r="BK526" s="1811"/>
      <c r="BL526" s="1811"/>
      <c r="BM526" s="1806"/>
      <c r="BN526" s="1811"/>
      <c r="BO526" s="1811"/>
      <c r="BP526" s="1806"/>
      <c r="BQ526" s="1811"/>
      <c r="BR526" s="1811"/>
      <c r="BS526" s="1911"/>
      <c r="BT526" s="1911"/>
      <c r="BU526" s="1911"/>
      <c r="BV526" s="1912"/>
      <c r="BW526" s="1911"/>
      <c r="BX526" s="1913"/>
      <c r="BY526" s="1914"/>
      <c r="BZ526" s="1915"/>
      <c r="CA526" s="1915"/>
      <c r="CB526" s="1915"/>
      <c r="CC526" s="1911"/>
      <c r="CF526" s="1807"/>
      <c r="CG526" s="1821"/>
      <c r="CH526" s="1822"/>
      <c r="CI526" s="1822"/>
      <c r="CJ526" s="1822"/>
      <c r="CK526" s="1822"/>
      <c r="CL526" s="1822"/>
      <c r="CM526" s="1822"/>
      <c r="CN526" s="1822"/>
      <c r="CO526" s="1822"/>
      <c r="CP526" s="1822"/>
      <c r="CQ526" s="1822"/>
      <c r="CR526" s="1822"/>
      <c r="CS526" s="1822"/>
      <c r="CT526" s="1822"/>
      <c r="CU526" s="1822"/>
      <c r="CV526" s="1822"/>
      <c r="CW526" s="1822"/>
    </row>
    <row r="527" spans="1:101" s="1819" customFormat="1">
      <c r="A527" s="1804"/>
      <c r="B527" s="2708"/>
      <c r="C527" s="2728"/>
      <c r="D527" s="1805"/>
      <c r="E527" s="1806"/>
      <c r="F527" s="1806"/>
      <c r="G527" s="1807"/>
      <c r="H527" s="1808"/>
      <c r="I527" s="1808"/>
      <c r="J527" s="1808"/>
      <c r="K527" s="1808"/>
      <c r="L527" s="1809"/>
      <c r="M527" s="1809"/>
      <c r="N527" s="1810"/>
      <c r="O527" s="1810"/>
      <c r="P527" s="1809"/>
      <c r="Q527" s="1809"/>
      <c r="R527" s="1808"/>
      <c r="S527" s="1810"/>
      <c r="T527" s="1808"/>
      <c r="U527" s="1811"/>
      <c r="V527" s="1806"/>
      <c r="W527" s="1806"/>
      <c r="X527" s="1808"/>
      <c r="Y527" s="2741" t="s">
        <v>5417</v>
      </c>
      <c r="Z527" s="1808"/>
      <c r="AA527" s="1808"/>
      <c r="AB527" s="1808"/>
      <c r="AC527" s="1808"/>
      <c r="AD527" s="1808"/>
      <c r="AE527" s="1808"/>
      <c r="AF527" s="1808"/>
      <c r="AG527" s="1808"/>
      <c r="AH527" s="1812"/>
      <c r="AI527" s="1812"/>
      <c r="AJ527" s="1808"/>
      <c r="AK527" s="1806"/>
      <c r="AL527" s="1806"/>
      <c r="AM527" s="1813"/>
      <c r="AN527" s="1811"/>
      <c r="AO527" s="1811"/>
      <c r="AP527" s="1811"/>
      <c r="AQ527" s="1811"/>
      <c r="AR527" s="1811"/>
      <c r="AS527" s="1811"/>
      <c r="AT527" s="1811"/>
      <c r="AU527" s="1811"/>
      <c r="AV527" s="1811"/>
      <c r="AW527" s="1811"/>
      <c r="AX527" s="1811"/>
      <c r="AY527" s="1811"/>
      <c r="AZ527" s="1811"/>
      <c r="BA527" s="1807"/>
      <c r="BB527" s="1811"/>
      <c r="BC527" s="1807"/>
      <c r="BD527" s="1811"/>
      <c r="BE527" s="1811"/>
      <c r="BF527" s="1811"/>
      <c r="BG527" s="1811"/>
      <c r="BH527" s="1811"/>
      <c r="BI527" s="1811"/>
      <c r="BJ527" s="1811"/>
      <c r="BK527" s="1811"/>
      <c r="BL527" s="1811"/>
      <c r="BM527" s="1806"/>
      <c r="BN527" s="1811"/>
      <c r="BO527" s="1811"/>
      <c r="BP527" s="1806"/>
      <c r="BQ527" s="1811"/>
      <c r="BR527" s="1811"/>
      <c r="BS527" s="1911"/>
      <c r="BT527" s="1911"/>
      <c r="BU527" s="1911"/>
      <c r="BV527" s="1912"/>
      <c r="BW527" s="1911"/>
      <c r="BX527" s="1913"/>
      <c r="BY527" s="1914"/>
      <c r="BZ527" s="1915"/>
      <c r="CA527" s="1915"/>
      <c r="CB527" s="1915"/>
      <c r="CC527" s="1911"/>
      <c r="CF527" s="1807"/>
      <c r="CG527" s="1821"/>
      <c r="CH527" s="1822"/>
      <c r="CI527" s="1822"/>
      <c r="CJ527" s="1822"/>
      <c r="CK527" s="1822"/>
      <c r="CL527" s="1822"/>
      <c r="CM527" s="1822"/>
      <c r="CN527" s="1822"/>
      <c r="CO527" s="1822"/>
      <c r="CP527" s="1822"/>
      <c r="CQ527" s="1822"/>
      <c r="CR527" s="1822"/>
      <c r="CS527" s="1822"/>
      <c r="CT527" s="1822"/>
      <c r="CU527" s="1822"/>
      <c r="CV527" s="1822"/>
      <c r="CW527" s="1822"/>
    </row>
    <row r="528" spans="1:101" s="1819" customFormat="1">
      <c r="A528" s="1804"/>
      <c r="B528" s="2708"/>
      <c r="C528" s="2728"/>
      <c r="D528" s="1805"/>
      <c r="E528" s="1806"/>
      <c r="F528" s="1806"/>
      <c r="G528" s="1807"/>
      <c r="H528" s="1808"/>
      <c r="I528" s="1808"/>
      <c r="J528" s="1808"/>
      <c r="K528" s="1808"/>
      <c r="L528" s="1809"/>
      <c r="M528" s="1809"/>
      <c r="N528" s="1810"/>
      <c r="O528" s="1810"/>
      <c r="P528" s="1809"/>
      <c r="Q528" s="1809"/>
      <c r="R528" s="1808"/>
      <c r="S528" s="1810"/>
      <c r="T528" s="1808"/>
      <c r="U528" s="1811"/>
      <c r="V528" s="1806"/>
      <c r="W528" s="1806"/>
      <c r="X528" s="1808"/>
      <c r="Y528" s="2741" t="s">
        <v>5417</v>
      </c>
      <c r="Z528" s="1808"/>
      <c r="AA528" s="1808"/>
      <c r="AB528" s="1808"/>
      <c r="AC528" s="1808"/>
      <c r="AD528" s="1808"/>
      <c r="AE528" s="1808"/>
      <c r="AF528" s="1808"/>
      <c r="AG528" s="1808"/>
      <c r="AH528" s="1812"/>
      <c r="AI528" s="1812"/>
      <c r="AJ528" s="1808"/>
      <c r="AK528" s="1806"/>
      <c r="AL528" s="1806"/>
      <c r="AM528" s="1813"/>
      <c r="AN528" s="1811"/>
      <c r="AO528" s="1811"/>
      <c r="AP528" s="1811"/>
      <c r="AQ528" s="1811"/>
      <c r="AR528" s="1811"/>
      <c r="AS528" s="1811"/>
      <c r="AT528" s="1811"/>
      <c r="AU528" s="1811"/>
      <c r="AV528" s="1811"/>
      <c r="AW528" s="1811"/>
      <c r="AX528" s="1811"/>
      <c r="AY528" s="1811"/>
      <c r="AZ528" s="1811"/>
      <c r="BA528" s="1807"/>
      <c r="BB528" s="1811"/>
      <c r="BC528" s="1807"/>
      <c r="BD528" s="1811"/>
      <c r="BE528" s="1811"/>
      <c r="BF528" s="1811"/>
      <c r="BG528" s="1811"/>
      <c r="BH528" s="1811"/>
      <c r="BI528" s="1811"/>
      <c r="BJ528" s="1811"/>
      <c r="BK528" s="1811"/>
      <c r="BL528" s="1811"/>
      <c r="BM528" s="1806"/>
      <c r="BN528" s="1811"/>
      <c r="BO528" s="1811"/>
      <c r="BP528" s="1806"/>
      <c r="BQ528" s="1811"/>
      <c r="BR528" s="1811"/>
      <c r="BS528" s="1911"/>
      <c r="BT528" s="1911"/>
      <c r="BU528" s="1911"/>
      <c r="BV528" s="1912"/>
      <c r="BW528" s="1911"/>
      <c r="BX528" s="1913"/>
      <c r="BY528" s="1914"/>
      <c r="BZ528" s="1915"/>
      <c r="CA528" s="1915"/>
      <c r="CB528" s="1915"/>
      <c r="CC528" s="1911"/>
      <c r="CF528" s="1807"/>
      <c r="CG528" s="1821"/>
      <c r="CH528" s="1822"/>
      <c r="CI528" s="1822"/>
      <c r="CJ528" s="1822"/>
      <c r="CK528" s="1822"/>
      <c r="CL528" s="1822"/>
      <c r="CM528" s="1822"/>
      <c r="CN528" s="1822"/>
      <c r="CO528" s="1822"/>
      <c r="CP528" s="1822"/>
      <c r="CQ528" s="1822"/>
      <c r="CR528" s="1822"/>
      <c r="CS528" s="1822"/>
      <c r="CT528" s="1822"/>
      <c r="CU528" s="1822"/>
      <c r="CV528" s="1822"/>
      <c r="CW528" s="1822"/>
    </row>
    <row r="529" spans="1:101" s="1819" customFormat="1">
      <c r="A529" s="1804"/>
      <c r="B529" s="2708"/>
      <c r="C529" s="2728"/>
      <c r="D529" s="1805"/>
      <c r="E529" s="1806"/>
      <c r="F529" s="1806"/>
      <c r="G529" s="1807"/>
      <c r="H529" s="1808"/>
      <c r="I529" s="1808"/>
      <c r="J529" s="1808"/>
      <c r="K529" s="1808"/>
      <c r="L529" s="1809"/>
      <c r="M529" s="1809"/>
      <c r="N529" s="1810"/>
      <c r="O529" s="1810"/>
      <c r="P529" s="1809"/>
      <c r="Q529" s="1809"/>
      <c r="R529" s="1808"/>
      <c r="S529" s="1810"/>
      <c r="T529" s="1808"/>
      <c r="U529" s="1811"/>
      <c r="V529" s="1806"/>
      <c r="W529" s="1806"/>
      <c r="X529" s="1808"/>
      <c r="Y529" s="2741" t="s">
        <v>5417</v>
      </c>
      <c r="Z529" s="1808"/>
      <c r="AA529" s="1808"/>
      <c r="AB529" s="1808"/>
      <c r="AC529" s="1808"/>
      <c r="AD529" s="1808"/>
      <c r="AE529" s="1808"/>
      <c r="AF529" s="1808"/>
      <c r="AG529" s="1808"/>
      <c r="AH529" s="1812"/>
      <c r="AI529" s="1812"/>
      <c r="AJ529" s="1808"/>
      <c r="AK529" s="1806"/>
      <c r="AL529" s="1806"/>
      <c r="AM529" s="1813"/>
      <c r="AN529" s="1811"/>
      <c r="AO529" s="1811"/>
      <c r="AP529" s="1811"/>
      <c r="AQ529" s="1811"/>
      <c r="AR529" s="1811"/>
      <c r="AS529" s="1811"/>
      <c r="AT529" s="1811"/>
      <c r="AU529" s="1811"/>
      <c r="AV529" s="1811"/>
      <c r="AW529" s="1811"/>
      <c r="AX529" s="1811"/>
      <c r="AY529" s="1811"/>
      <c r="AZ529" s="1811"/>
      <c r="BA529" s="1807"/>
      <c r="BB529" s="1811"/>
      <c r="BC529" s="1807"/>
      <c r="BD529" s="1811"/>
      <c r="BE529" s="1811"/>
      <c r="BF529" s="1811"/>
      <c r="BG529" s="1811"/>
      <c r="BH529" s="1811"/>
      <c r="BI529" s="1811"/>
      <c r="BJ529" s="1811"/>
      <c r="BK529" s="1811"/>
      <c r="BL529" s="1811"/>
      <c r="BM529" s="1806"/>
      <c r="BN529" s="1811"/>
      <c r="BO529" s="1811"/>
      <c r="BP529" s="1806"/>
      <c r="BQ529" s="1811"/>
      <c r="BR529" s="1811"/>
      <c r="BS529" s="1911"/>
      <c r="BT529" s="1911"/>
      <c r="BU529" s="1911"/>
      <c r="BV529" s="1912"/>
      <c r="BW529" s="1911"/>
      <c r="BX529" s="1913"/>
      <c r="BY529" s="1914"/>
      <c r="BZ529" s="1915"/>
      <c r="CA529" s="1915"/>
      <c r="CB529" s="1915"/>
      <c r="CC529" s="1911"/>
      <c r="CF529" s="1807"/>
      <c r="CG529" s="1821"/>
      <c r="CH529" s="1822"/>
      <c r="CI529" s="1822"/>
      <c r="CJ529" s="1822"/>
      <c r="CK529" s="1822"/>
      <c r="CL529" s="1822"/>
      <c r="CM529" s="1822"/>
      <c r="CN529" s="1822"/>
      <c r="CO529" s="1822"/>
      <c r="CP529" s="1822"/>
      <c r="CQ529" s="1822"/>
      <c r="CR529" s="1822"/>
      <c r="CS529" s="1822"/>
      <c r="CT529" s="1822"/>
      <c r="CU529" s="1822"/>
      <c r="CV529" s="1822"/>
      <c r="CW529" s="1822"/>
    </row>
    <row r="530" spans="1:101" s="1819" customFormat="1">
      <c r="A530" s="1804"/>
      <c r="B530" s="2708"/>
      <c r="C530" s="2728"/>
      <c r="D530" s="1805"/>
      <c r="E530" s="1806"/>
      <c r="F530" s="1806"/>
      <c r="G530" s="1807"/>
      <c r="H530" s="1808"/>
      <c r="I530" s="1808"/>
      <c r="J530" s="1808"/>
      <c r="K530" s="1808"/>
      <c r="L530" s="1809"/>
      <c r="M530" s="1809"/>
      <c r="N530" s="1810"/>
      <c r="O530" s="1810"/>
      <c r="P530" s="1809"/>
      <c r="Q530" s="1809"/>
      <c r="R530" s="1808"/>
      <c r="S530" s="1810"/>
      <c r="T530" s="1808"/>
      <c r="U530" s="1811"/>
      <c r="V530" s="1806"/>
      <c r="W530" s="1806"/>
      <c r="X530" s="1808"/>
      <c r="Y530" s="2741" t="s">
        <v>5417</v>
      </c>
      <c r="Z530" s="1808"/>
      <c r="AA530" s="1808"/>
      <c r="AB530" s="1808"/>
      <c r="AC530" s="1808"/>
      <c r="AD530" s="1808"/>
      <c r="AE530" s="1808"/>
      <c r="AF530" s="1808"/>
      <c r="AG530" s="1808"/>
      <c r="AH530" s="1812"/>
      <c r="AI530" s="1812"/>
      <c r="AJ530" s="1808"/>
      <c r="AK530" s="1806"/>
      <c r="AL530" s="1806"/>
      <c r="AM530" s="1813"/>
      <c r="AN530" s="1811"/>
      <c r="AO530" s="1811"/>
      <c r="AP530" s="1811"/>
      <c r="AQ530" s="1811"/>
      <c r="AR530" s="1811"/>
      <c r="AS530" s="1811"/>
      <c r="AT530" s="1811"/>
      <c r="AU530" s="1811"/>
      <c r="AV530" s="1811"/>
      <c r="AW530" s="1811"/>
      <c r="AX530" s="1811"/>
      <c r="AY530" s="1811"/>
      <c r="AZ530" s="1811"/>
      <c r="BA530" s="1807"/>
      <c r="BB530" s="1811"/>
      <c r="BC530" s="1807"/>
      <c r="BD530" s="1811"/>
      <c r="BE530" s="1811"/>
      <c r="BF530" s="1811"/>
      <c r="BG530" s="1811"/>
      <c r="BH530" s="1811"/>
      <c r="BI530" s="1811"/>
      <c r="BJ530" s="1811"/>
      <c r="BK530" s="1811"/>
      <c r="BL530" s="1811"/>
      <c r="BM530" s="1806"/>
      <c r="BN530" s="1811"/>
      <c r="BO530" s="1811"/>
      <c r="BP530" s="1806"/>
      <c r="BQ530" s="1811"/>
      <c r="BR530" s="1811"/>
      <c r="BS530" s="1911"/>
      <c r="BT530" s="1911"/>
      <c r="BU530" s="1911"/>
      <c r="BV530" s="1912"/>
      <c r="BW530" s="1911"/>
      <c r="BX530" s="1913"/>
      <c r="BY530" s="1914"/>
      <c r="BZ530" s="1915"/>
      <c r="CA530" s="1915"/>
      <c r="CB530" s="1915"/>
      <c r="CC530" s="1911"/>
      <c r="CF530" s="1807"/>
      <c r="CG530" s="1821"/>
      <c r="CH530" s="1822"/>
      <c r="CI530" s="1822"/>
      <c r="CJ530" s="1822"/>
      <c r="CK530" s="1822"/>
      <c r="CL530" s="1822"/>
      <c r="CM530" s="1822"/>
      <c r="CN530" s="1822"/>
      <c r="CO530" s="1822"/>
      <c r="CP530" s="1822"/>
      <c r="CQ530" s="1822"/>
      <c r="CR530" s="1822"/>
      <c r="CS530" s="1822"/>
      <c r="CT530" s="1822"/>
      <c r="CU530" s="1822"/>
      <c r="CV530" s="1822"/>
      <c r="CW530" s="1822"/>
    </row>
    <row r="531" spans="1:101" s="1819" customFormat="1">
      <c r="A531" s="1804"/>
      <c r="B531" s="2708"/>
      <c r="C531" s="2728"/>
      <c r="D531" s="1805"/>
      <c r="E531" s="1806"/>
      <c r="F531" s="1806"/>
      <c r="G531" s="1807"/>
      <c r="H531" s="1808"/>
      <c r="I531" s="1808"/>
      <c r="J531" s="1808"/>
      <c r="K531" s="1808"/>
      <c r="L531" s="1809"/>
      <c r="M531" s="1809"/>
      <c r="N531" s="1810"/>
      <c r="O531" s="1810"/>
      <c r="P531" s="1809"/>
      <c r="Q531" s="1809"/>
      <c r="R531" s="1808"/>
      <c r="S531" s="1810"/>
      <c r="T531" s="1808"/>
      <c r="U531" s="1811"/>
      <c r="V531" s="1806"/>
      <c r="W531" s="1806"/>
      <c r="X531" s="1808"/>
      <c r="Y531" s="2741" t="s">
        <v>5417</v>
      </c>
      <c r="Z531" s="1808"/>
      <c r="AA531" s="1808"/>
      <c r="AB531" s="1808"/>
      <c r="AC531" s="1808"/>
      <c r="AD531" s="1808"/>
      <c r="AE531" s="1808"/>
      <c r="AF531" s="1808"/>
      <c r="AG531" s="1808"/>
      <c r="AH531" s="1812"/>
      <c r="AI531" s="1812"/>
      <c r="AJ531" s="1808"/>
      <c r="AK531" s="1806"/>
      <c r="AL531" s="1806"/>
      <c r="AM531" s="1813"/>
      <c r="AN531" s="1811"/>
      <c r="AO531" s="1811"/>
      <c r="AP531" s="1811"/>
      <c r="AQ531" s="1811"/>
      <c r="AR531" s="1811"/>
      <c r="AS531" s="1811"/>
      <c r="AT531" s="1811"/>
      <c r="AU531" s="1811"/>
      <c r="AV531" s="1811"/>
      <c r="AW531" s="1811"/>
      <c r="AX531" s="1811"/>
      <c r="AY531" s="1811"/>
      <c r="AZ531" s="1811"/>
      <c r="BA531" s="1807"/>
      <c r="BB531" s="1811"/>
      <c r="BC531" s="1807"/>
      <c r="BD531" s="1811"/>
      <c r="BE531" s="1811"/>
      <c r="BF531" s="1811"/>
      <c r="BG531" s="1811"/>
      <c r="BH531" s="1811"/>
      <c r="BI531" s="1811"/>
      <c r="BJ531" s="1811"/>
      <c r="BK531" s="1811"/>
      <c r="BL531" s="1811"/>
      <c r="BM531" s="1806"/>
      <c r="BN531" s="1811"/>
      <c r="BO531" s="1811"/>
      <c r="BP531" s="1806"/>
      <c r="BQ531" s="1811"/>
      <c r="BR531" s="1811"/>
      <c r="BS531" s="1911"/>
      <c r="BT531" s="1911"/>
      <c r="BU531" s="1911"/>
      <c r="BV531" s="1912"/>
      <c r="BW531" s="1911"/>
      <c r="BX531" s="1913"/>
      <c r="BY531" s="1914"/>
      <c r="BZ531" s="1915"/>
      <c r="CA531" s="1915"/>
      <c r="CB531" s="1915"/>
      <c r="CC531" s="1911"/>
      <c r="CF531" s="1807"/>
      <c r="CG531" s="1821"/>
      <c r="CH531" s="1822"/>
      <c r="CI531" s="1822"/>
      <c r="CJ531" s="1822"/>
      <c r="CK531" s="1822"/>
      <c r="CL531" s="1822"/>
      <c r="CM531" s="1822"/>
      <c r="CN531" s="1822"/>
      <c r="CO531" s="1822"/>
      <c r="CP531" s="1822"/>
      <c r="CQ531" s="1822"/>
      <c r="CR531" s="1822"/>
      <c r="CS531" s="1822"/>
      <c r="CT531" s="1822"/>
      <c r="CU531" s="1822"/>
      <c r="CV531" s="1822"/>
      <c r="CW531" s="1822"/>
    </row>
    <row r="532" spans="1:101" s="1819" customFormat="1">
      <c r="A532" s="1804"/>
      <c r="B532" s="2708"/>
      <c r="C532" s="2728"/>
      <c r="D532" s="1805"/>
      <c r="E532" s="1806"/>
      <c r="F532" s="1806"/>
      <c r="G532" s="1807"/>
      <c r="H532" s="1808"/>
      <c r="I532" s="1808"/>
      <c r="J532" s="1808"/>
      <c r="K532" s="1808"/>
      <c r="L532" s="1809"/>
      <c r="M532" s="1809"/>
      <c r="N532" s="1810"/>
      <c r="O532" s="1810"/>
      <c r="P532" s="1809"/>
      <c r="Q532" s="1809"/>
      <c r="R532" s="1808"/>
      <c r="S532" s="1810"/>
      <c r="T532" s="1808"/>
      <c r="U532" s="1811"/>
      <c r="V532" s="1806"/>
      <c r="W532" s="1806"/>
      <c r="X532" s="1808"/>
      <c r="Y532" s="2741" t="s">
        <v>5417</v>
      </c>
      <c r="Z532" s="1808"/>
      <c r="AA532" s="1808"/>
      <c r="AB532" s="1808"/>
      <c r="AC532" s="1808"/>
      <c r="AD532" s="1808"/>
      <c r="AE532" s="1808"/>
      <c r="AF532" s="1808"/>
      <c r="AG532" s="1808"/>
      <c r="AH532" s="1812"/>
      <c r="AI532" s="1812"/>
      <c r="AJ532" s="1808"/>
      <c r="AK532" s="1806"/>
      <c r="AL532" s="1806"/>
      <c r="AM532" s="1813"/>
      <c r="AN532" s="1811"/>
      <c r="AO532" s="1811"/>
      <c r="AP532" s="1811"/>
      <c r="AQ532" s="1811"/>
      <c r="AR532" s="1811"/>
      <c r="AS532" s="1811"/>
      <c r="AT532" s="1811"/>
      <c r="AU532" s="1811"/>
      <c r="AV532" s="1811"/>
      <c r="AW532" s="1811"/>
      <c r="AX532" s="1811"/>
      <c r="AY532" s="1811"/>
      <c r="AZ532" s="1811"/>
      <c r="BA532" s="1807"/>
      <c r="BB532" s="1811"/>
      <c r="BC532" s="1807"/>
      <c r="BD532" s="1811"/>
      <c r="BE532" s="1811"/>
      <c r="BF532" s="1811"/>
      <c r="BG532" s="1811"/>
      <c r="BH532" s="1811"/>
      <c r="BI532" s="1811"/>
      <c r="BJ532" s="1811"/>
      <c r="BK532" s="1811"/>
      <c r="BL532" s="1811"/>
      <c r="BM532" s="1806"/>
      <c r="BN532" s="1811"/>
      <c r="BO532" s="1811"/>
      <c r="BP532" s="1806"/>
      <c r="BQ532" s="1811"/>
      <c r="BR532" s="1811"/>
      <c r="BS532" s="1911"/>
      <c r="BT532" s="1911"/>
      <c r="BU532" s="1911"/>
      <c r="BV532" s="1912"/>
      <c r="BW532" s="1911"/>
      <c r="BX532" s="1913"/>
      <c r="BY532" s="1914"/>
      <c r="BZ532" s="1915"/>
      <c r="CA532" s="1915"/>
      <c r="CB532" s="1915"/>
      <c r="CC532" s="1911"/>
      <c r="CF532" s="1807"/>
      <c r="CG532" s="1821"/>
      <c r="CH532" s="1822"/>
      <c r="CI532" s="1822"/>
      <c r="CJ532" s="1822"/>
      <c r="CK532" s="1822"/>
      <c r="CL532" s="1822"/>
      <c r="CM532" s="1822"/>
      <c r="CN532" s="1822"/>
      <c r="CO532" s="1822"/>
      <c r="CP532" s="1822"/>
      <c r="CQ532" s="1822"/>
      <c r="CR532" s="1822"/>
      <c r="CS532" s="1822"/>
      <c r="CT532" s="1822"/>
      <c r="CU532" s="1822"/>
      <c r="CV532" s="1822"/>
      <c r="CW532" s="1822"/>
    </row>
    <row r="533" spans="1:101" s="1819" customFormat="1">
      <c r="A533" s="1804"/>
      <c r="B533" s="2708"/>
      <c r="C533" s="2728"/>
      <c r="D533" s="1805"/>
      <c r="E533" s="1806"/>
      <c r="F533" s="1806"/>
      <c r="G533" s="1807"/>
      <c r="H533" s="1808"/>
      <c r="I533" s="1808"/>
      <c r="J533" s="1808"/>
      <c r="K533" s="1808"/>
      <c r="L533" s="1809"/>
      <c r="M533" s="1809"/>
      <c r="N533" s="1810"/>
      <c r="O533" s="1810"/>
      <c r="P533" s="1809"/>
      <c r="Q533" s="1809"/>
      <c r="R533" s="1808"/>
      <c r="S533" s="1810"/>
      <c r="T533" s="1808"/>
      <c r="U533" s="1811"/>
      <c r="V533" s="1806"/>
      <c r="W533" s="1806"/>
      <c r="X533" s="1808"/>
      <c r="Y533" s="2741" t="s">
        <v>5417</v>
      </c>
      <c r="Z533" s="1808"/>
      <c r="AA533" s="1808"/>
      <c r="AB533" s="1808"/>
      <c r="AC533" s="1808"/>
      <c r="AD533" s="1808"/>
      <c r="AE533" s="1808"/>
      <c r="AF533" s="1808"/>
      <c r="AG533" s="1808"/>
      <c r="AH533" s="1812"/>
      <c r="AI533" s="1812"/>
      <c r="AJ533" s="1808"/>
      <c r="AK533" s="1806"/>
      <c r="AL533" s="1806"/>
      <c r="AM533" s="1813"/>
      <c r="AN533" s="1811"/>
      <c r="AO533" s="1811"/>
      <c r="AP533" s="1811"/>
      <c r="AQ533" s="1811"/>
      <c r="AR533" s="1811"/>
      <c r="AS533" s="1811"/>
      <c r="AT533" s="1811"/>
      <c r="AU533" s="1811"/>
      <c r="AV533" s="1811"/>
      <c r="AW533" s="1811"/>
      <c r="AX533" s="1811"/>
      <c r="AY533" s="1811"/>
      <c r="AZ533" s="1811"/>
      <c r="BA533" s="1807"/>
      <c r="BB533" s="1811"/>
      <c r="BC533" s="1807"/>
      <c r="BD533" s="1811"/>
      <c r="BE533" s="1811"/>
      <c r="BF533" s="1811"/>
      <c r="BG533" s="1811"/>
      <c r="BH533" s="1811"/>
      <c r="BI533" s="1811"/>
      <c r="BJ533" s="1811"/>
      <c r="BK533" s="1811"/>
      <c r="BL533" s="1811"/>
      <c r="BM533" s="1806"/>
      <c r="BN533" s="1811"/>
      <c r="BO533" s="1811"/>
      <c r="BP533" s="1806"/>
      <c r="BQ533" s="1811"/>
      <c r="BR533" s="1811"/>
      <c r="BS533" s="1911"/>
      <c r="BT533" s="1911"/>
      <c r="BU533" s="1911"/>
      <c r="BV533" s="1912"/>
      <c r="BW533" s="1911"/>
      <c r="BX533" s="1913"/>
      <c r="BY533" s="1914"/>
      <c r="BZ533" s="1915"/>
      <c r="CA533" s="1915"/>
      <c r="CB533" s="1915"/>
      <c r="CC533" s="1911"/>
      <c r="CF533" s="1807"/>
      <c r="CG533" s="1821"/>
      <c r="CH533" s="1822"/>
      <c r="CI533" s="1822"/>
      <c r="CJ533" s="1822"/>
      <c r="CK533" s="1822"/>
      <c r="CL533" s="1822"/>
      <c r="CM533" s="1822"/>
      <c r="CN533" s="1822"/>
      <c r="CO533" s="1822"/>
      <c r="CP533" s="1822"/>
      <c r="CQ533" s="1822"/>
      <c r="CR533" s="1822"/>
      <c r="CS533" s="1822"/>
      <c r="CT533" s="1822"/>
      <c r="CU533" s="1822"/>
      <c r="CV533" s="1822"/>
      <c r="CW533" s="1822"/>
    </row>
    <row r="534" spans="1:101" s="1819" customFormat="1">
      <c r="A534" s="1804"/>
      <c r="B534" s="2708"/>
      <c r="C534" s="2728"/>
      <c r="D534" s="1805"/>
      <c r="E534" s="1806"/>
      <c r="F534" s="1806"/>
      <c r="G534" s="1807"/>
      <c r="H534" s="1808"/>
      <c r="I534" s="1808"/>
      <c r="J534" s="1808"/>
      <c r="K534" s="1808"/>
      <c r="L534" s="1809"/>
      <c r="M534" s="1809"/>
      <c r="N534" s="1810"/>
      <c r="O534" s="1810"/>
      <c r="P534" s="1809"/>
      <c r="Q534" s="1809"/>
      <c r="R534" s="1808"/>
      <c r="S534" s="1810"/>
      <c r="T534" s="1808"/>
      <c r="U534" s="1811"/>
      <c r="V534" s="1806"/>
      <c r="W534" s="1806"/>
      <c r="X534" s="1808"/>
      <c r="Y534" s="2741" t="s">
        <v>5417</v>
      </c>
      <c r="Z534" s="1808"/>
      <c r="AA534" s="1808"/>
      <c r="AB534" s="1808"/>
      <c r="AC534" s="1808"/>
      <c r="AD534" s="1808"/>
      <c r="AE534" s="1808"/>
      <c r="AF534" s="1808"/>
      <c r="AG534" s="1808"/>
      <c r="AH534" s="1812"/>
      <c r="AI534" s="1812"/>
      <c r="AJ534" s="1808"/>
      <c r="AK534" s="1806"/>
      <c r="AL534" s="1806"/>
      <c r="AM534" s="1813"/>
      <c r="AN534" s="1811"/>
      <c r="AO534" s="1811"/>
      <c r="AP534" s="1811"/>
      <c r="AQ534" s="1811"/>
      <c r="AR534" s="1811"/>
      <c r="AS534" s="1811"/>
      <c r="AT534" s="1811"/>
      <c r="AU534" s="1811"/>
      <c r="AV534" s="1811"/>
      <c r="AW534" s="1811"/>
      <c r="AX534" s="1811"/>
      <c r="AY534" s="1811"/>
      <c r="AZ534" s="1811"/>
      <c r="BA534" s="1807"/>
      <c r="BB534" s="1811"/>
      <c r="BC534" s="1807"/>
      <c r="BD534" s="1811"/>
      <c r="BE534" s="1811"/>
      <c r="BF534" s="1811"/>
      <c r="BG534" s="1811"/>
      <c r="BH534" s="1811"/>
      <c r="BI534" s="1811"/>
      <c r="BJ534" s="1811"/>
      <c r="BK534" s="1811"/>
      <c r="BL534" s="1811"/>
      <c r="BM534" s="1806"/>
      <c r="BN534" s="1811"/>
      <c r="BO534" s="1811"/>
      <c r="BP534" s="1806"/>
      <c r="BQ534" s="1811"/>
      <c r="BR534" s="1811"/>
      <c r="BS534" s="1911"/>
      <c r="BT534" s="1911"/>
      <c r="BU534" s="1911"/>
      <c r="BV534" s="1912"/>
      <c r="BW534" s="1911"/>
      <c r="BX534" s="1913"/>
      <c r="BY534" s="1914"/>
      <c r="BZ534" s="1915"/>
      <c r="CA534" s="1915"/>
      <c r="CB534" s="1915"/>
      <c r="CC534" s="1911"/>
      <c r="CF534" s="1807"/>
      <c r="CG534" s="1821"/>
      <c r="CH534" s="1822"/>
      <c r="CI534" s="1822"/>
      <c r="CJ534" s="1822"/>
      <c r="CK534" s="1822"/>
      <c r="CL534" s="1822"/>
      <c r="CM534" s="1822"/>
      <c r="CN534" s="1822"/>
      <c r="CO534" s="1822"/>
      <c r="CP534" s="1822"/>
      <c r="CQ534" s="1822"/>
      <c r="CR534" s="1822"/>
      <c r="CS534" s="1822"/>
      <c r="CT534" s="1822"/>
      <c r="CU534" s="1822"/>
      <c r="CV534" s="1822"/>
      <c r="CW534" s="1822"/>
    </row>
    <row r="535" spans="1:101" s="1819" customFormat="1">
      <c r="A535" s="1804"/>
      <c r="B535" s="2708"/>
      <c r="C535" s="2728"/>
      <c r="D535" s="1805"/>
      <c r="E535" s="1806"/>
      <c r="F535" s="1806"/>
      <c r="G535" s="1807"/>
      <c r="H535" s="1808"/>
      <c r="I535" s="1808"/>
      <c r="J535" s="1808"/>
      <c r="K535" s="1808"/>
      <c r="L535" s="1809"/>
      <c r="M535" s="1809"/>
      <c r="N535" s="1810"/>
      <c r="O535" s="1810"/>
      <c r="P535" s="1809"/>
      <c r="Q535" s="1809"/>
      <c r="R535" s="1808"/>
      <c r="S535" s="1810"/>
      <c r="T535" s="1808"/>
      <c r="U535" s="1811"/>
      <c r="V535" s="1806"/>
      <c r="W535" s="1806"/>
      <c r="X535" s="1808"/>
      <c r="Y535" s="2741" t="s">
        <v>5417</v>
      </c>
      <c r="Z535" s="1808"/>
      <c r="AA535" s="1808"/>
      <c r="AB535" s="1808"/>
      <c r="AC535" s="1808"/>
      <c r="AD535" s="1808"/>
      <c r="AE535" s="1808"/>
      <c r="AF535" s="1808"/>
      <c r="AG535" s="1808"/>
      <c r="AH535" s="1812"/>
      <c r="AI535" s="1812"/>
      <c r="AJ535" s="1808"/>
      <c r="AK535" s="1806"/>
      <c r="AL535" s="1806"/>
      <c r="AM535" s="1813"/>
      <c r="AN535" s="1811"/>
      <c r="AO535" s="1811"/>
      <c r="AP535" s="1811"/>
      <c r="AQ535" s="1811"/>
      <c r="AR535" s="1811"/>
      <c r="AS535" s="1811"/>
      <c r="AT535" s="1811"/>
      <c r="AU535" s="1811"/>
      <c r="AV535" s="1811"/>
      <c r="AW535" s="1811"/>
      <c r="AX535" s="1811"/>
      <c r="AY535" s="1811"/>
      <c r="AZ535" s="1811"/>
      <c r="BA535" s="1807"/>
      <c r="BB535" s="1811"/>
      <c r="BC535" s="1807"/>
      <c r="BD535" s="1811"/>
      <c r="BE535" s="1811"/>
      <c r="BF535" s="1811"/>
      <c r="BG535" s="1811"/>
      <c r="BH535" s="1811"/>
      <c r="BI535" s="1811"/>
      <c r="BJ535" s="1811"/>
      <c r="BK535" s="1811"/>
      <c r="BL535" s="1811"/>
      <c r="BM535" s="1806"/>
      <c r="BN535" s="1811"/>
      <c r="BO535" s="1811"/>
      <c r="BP535" s="1806"/>
      <c r="BQ535" s="1811"/>
      <c r="BR535" s="1811"/>
      <c r="BS535" s="1911"/>
      <c r="BT535" s="1911"/>
      <c r="BU535" s="1911"/>
      <c r="BV535" s="1912"/>
      <c r="BW535" s="1911"/>
      <c r="BX535" s="1913"/>
      <c r="BY535" s="1914"/>
      <c r="BZ535" s="1915"/>
      <c r="CA535" s="1915"/>
      <c r="CB535" s="1915"/>
      <c r="CC535" s="1911"/>
      <c r="CF535" s="1807"/>
      <c r="CG535" s="1821"/>
      <c r="CH535" s="1822"/>
      <c r="CI535" s="1822"/>
      <c r="CJ535" s="1822"/>
      <c r="CK535" s="1822"/>
      <c r="CL535" s="1822"/>
      <c r="CM535" s="1822"/>
      <c r="CN535" s="1822"/>
      <c r="CO535" s="1822"/>
      <c r="CP535" s="1822"/>
      <c r="CQ535" s="1822"/>
      <c r="CR535" s="1822"/>
      <c r="CS535" s="1822"/>
      <c r="CT535" s="1822"/>
      <c r="CU535" s="1822"/>
      <c r="CV535" s="1822"/>
      <c r="CW535" s="1822"/>
    </row>
    <row r="536" spans="1:101" s="1819" customFormat="1">
      <c r="A536" s="1804"/>
      <c r="B536" s="2708"/>
      <c r="C536" s="2728"/>
      <c r="D536" s="1805"/>
      <c r="E536" s="1806"/>
      <c r="F536" s="1806"/>
      <c r="G536" s="1807"/>
      <c r="H536" s="1808"/>
      <c r="I536" s="1808"/>
      <c r="J536" s="1808"/>
      <c r="K536" s="1808"/>
      <c r="L536" s="1809"/>
      <c r="M536" s="1809"/>
      <c r="N536" s="1810"/>
      <c r="O536" s="1810"/>
      <c r="P536" s="1809"/>
      <c r="Q536" s="1809"/>
      <c r="R536" s="1808"/>
      <c r="S536" s="1810"/>
      <c r="T536" s="1808"/>
      <c r="U536" s="1811"/>
      <c r="V536" s="1806"/>
      <c r="W536" s="1806"/>
      <c r="X536" s="1808"/>
      <c r="Y536" s="2741" t="s">
        <v>5417</v>
      </c>
      <c r="Z536" s="1808"/>
      <c r="AA536" s="1808"/>
      <c r="AB536" s="1808"/>
      <c r="AC536" s="1808"/>
      <c r="AD536" s="1808"/>
      <c r="AE536" s="1808"/>
      <c r="AF536" s="1808"/>
      <c r="AG536" s="1808"/>
      <c r="AH536" s="1812"/>
      <c r="AI536" s="1812"/>
      <c r="AJ536" s="1808"/>
      <c r="AK536" s="1806"/>
      <c r="AL536" s="1806"/>
      <c r="AM536" s="1813"/>
      <c r="AN536" s="1811"/>
      <c r="AO536" s="1811"/>
      <c r="AP536" s="1811"/>
      <c r="AQ536" s="1811"/>
      <c r="AR536" s="1811"/>
      <c r="AS536" s="1811"/>
      <c r="AT536" s="1811"/>
      <c r="AU536" s="1811"/>
      <c r="AV536" s="1811"/>
      <c r="AW536" s="1811"/>
      <c r="AX536" s="1811"/>
      <c r="AY536" s="1811"/>
      <c r="AZ536" s="1811"/>
      <c r="BA536" s="1807"/>
      <c r="BB536" s="1811"/>
      <c r="BC536" s="1807"/>
      <c r="BD536" s="1811"/>
      <c r="BE536" s="1811"/>
      <c r="BF536" s="1811"/>
      <c r="BG536" s="1811"/>
      <c r="BH536" s="1811"/>
      <c r="BI536" s="1811"/>
      <c r="BJ536" s="1811"/>
      <c r="BK536" s="1811"/>
      <c r="BL536" s="1811"/>
      <c r="BM536" s="1806"/>
      <c r="BN536" s="1811"/>
      <c r="BO536" s="1811"/>
      <c r="BP536" s="1806"/>
      <c r="BQ536" s="1811"/>
      <c r="BR536" s="1811"/>
      <c r="BS536" s="1911"/>
      <c r="BT536" s="1911"/>
      <c r="BU536" s="1911"/>
      <c r="BV536" s="1912"/>
      <c r="BW536" s="1911"/>
      <c r="BX536" s="1913"/>
      <c r="BY536" s="1914"/>
      <c r="BZ536" s="1915"/>
      <c r="CA536" s="1915"/>
      <c r="CB536" s="1915"/>
      <c r="CC536" s="1911"/>
      <c r="CF536" s="1807"/>
      <c r="CG536" s="1821"/>
      <c r="CH536" s="1822"/>
      <c r="CI536" s="1822"/>
      <c r="CJ536" s="1822"/>
      <c r="CK536" s="1822"/>
      <c r="CL536" s="1822"/>
      <c r="CM536" s="1822"/>
      <c r="CN536" s="1822"/>
      <c r="CO536" s="1822"/>
      <c r="CP536" s="1822"/>
      <c r="CQ536" s="1822"/>
      <c r="CR536" s="1822"/>
      <c r="CS536" s="1822"/>
      <c r="CT536" s="1822"/>
      <c r="CU536" s="1822"/>
      <c r="CV536" s="1822"/>
      <c r="CW536" s="1822"/>
    </row>
    <row r="537" spans="1:101" s="1819" customFormat="1">
      <c r="A537" s="1804"/>
      <c r="B537" s="2708"/>
      <c r="C537" s="2728"/>
      <c r="D537" s="1805"/>
      <c r="E537" s="1806"/>
      <c r="F537" s="1806"/>
      <c r="G537" s="1807"/>
      <c r="H537" s="1808"/>
      <c r="I537" s="1808"/>
      <c r="J537" s="1808"/>
      <c r="K537" s="1808"/>
      <c r="L537" s="1809"/>
      <c r="M537" s="1809"/>
      <c r="N537" s="1810"/>
      <c r="O537" s="1810"/>
      <c r="P537" s="1809"/>
      <c r="Q537" s="1809"/>
      <c r="R537" s="1808"/>
      <c r="S537" s="1810"/>
      <c r="T537" s="1808"/>
      <c r="U537" s="1811"/>
      <c r="V537" s="1806"/>
      <c r="W537" s="1806"/>
      <c r="X537" s="1808"/>
      <c r="Y537" s="2741" t="s">
        <v>5417</v>
      </c>
      <c r="Z537" s="1808"/>
      <c r="AA537" s="1808"/>
      <c r="AB537" s="1808"/>
      <c r="AC537" s="1808"/>
      <c r="AD537" s="1808"/>
      <c r="AE537" s="1808"/>
      <c r="AF537" s="1808"/>
      <c r="AG537" s="1808"/>
      <c r="AH537" s="1812"/>
      <c r="AI537" s="1812"/>
      <c r="AJ537" s="1808"/>
      <c r="AK537" s="1806"/>
      <c r="AL537" s="1806"/>
      <c r="AM537" s="1813"/>
      <c r="AN537" s="1811"/>
      <c r="AO537" s="1811"/>
      <c r="AP537" s="1811"/>
      <c r="AQ537" s="1811"/>
      <c r="AR537" s="1811"/>
      <c r="AS537" s="1811"/>
      <c r="AT537" s="1811"/>
      <c r="AU537" s="1811"/>
      <c r="AV537" s="1811"/>
      <c r="AW537" s="1811"/>
      <c r="AX537" s="1811"/>
      <c r="AY537" s="1811"/>
      <c r="AZ537" s="1811"/>
      <c r="BA537" s="1807"/>
      <c r="BB537" s="1811"/>
      <c r="BC537" s="1807"/>
      <c r="BD537" s="1811"/>
      <c r="BE537" s="1811"/>
      <c r="BF537" s="1811"/>
      <c r="BG537" s="1811"/>
      <c r="BH537" s="1811"/>
      <c r="BI537" s="1811"/>
      <c r="BJ537" s="1811"/>
      <c r="BK537" s="1811"/>
      <c r="BL537" s="1811"/>
      <c r="BM537" s="1806"/>
      <c r="BN537" s="1811"/>
      <c r="BO537" s="1811"/>
      <c r="BP537" s="1806"/>
      <c r="BQ537" s="1811"/>
      <c r="BR537" s="1811"/>
      <c r="BS537" s="1911"/>
      <c r="BT537" s="1911"/>
      <c r="BU537" s="1911"/>
      <c r="BV537" s="1912"/>
      <c r="BW537" s="1911"/>
      <c r="BX537" s="1913"/>
      <c r="BY537" s="1914"/>
      <c r="BZ537" s="1915"/>
      <c r="CA537" s="1915"/>
      <c r="CB537" s="1915"/>
      <c r="CC537" s="1911"/>
      <c r="CF537" s="1807"/>
      <c r="CG537" s="1821"/>
      <c r="CH537" s="1822"/>
      <c r="CI537" s="1822"/>
      <c r="CJ537" s="1822"/>
      <c r="CK537" s="1822"/>
      <c r="CL537" s="1822"/>
      <c r="CM537" s="1822"/>
      <c r="CN537" s="1822"/>
      <c r="CO537" s="1822"/>
      <c r="CP537" s="1822"/>
      <c r="CQ537" s="1822"/>
      <c r="CR537" s="1822"/>
      <c r="CS537" s="1822"/>
      <c r="CT537" s="1822"/>
      <c r="CU537" s="1822"/>
      <c r="CV537" s="1822"/>
      <c r="CW537" s="1822"/>
    </row>
    <row r="538" spans="1:101" s="1819" customFormat="1">
      <c r="A538" s="1804"/>
      <c r="B538" s="2708"/>
      <c r="C538" s="2728"/>
      <c r="D538" s="1805"/>
      <c r="E538" s="1806"/>
      <c r="F538" s="1806"/>
      <c r="G538" s="1807"/>
      <c r="H538" s="1808"/>
      <c r="I538" s="1808"/>
      <c r="J538" s="1808"/>
      <c r="K538" s="1808"/>
      <c r="L538" s="1809"/>
      <c r="M538" s="1809"/>
      <c r="N538" s="1810"/>
      <c r="O538" s="1810"/>
      <c r="P538" s="1809"/>
      <c r="Q538" s="1809"/>
      <c r="R538" s="1808"/>
      <c r="S538" s="1810"/>
      <c r="T538" s="1808"/>
      <c r="U538" s="1811"/>
      <c r="V538" s="1806"/>
      <c r="W538" s="1806"/>
      <c r="X538" s="1808"/>
      <c r="Y538" s="2741" t="s">
        <v>5417</v>
      </c>
      <c r="Z538" s="1808"/>
      <c r="AA538" s="1808"/>
      <c r="AB538" s="1808"/>
      <c r="AC538" s="1808"/>
      <c r="AD538" s="1808"/>
      <c r="AE538" s="1808"/>
      <c r="AF538" s="1808"/>
      <c r="AG538" s="1808"/>
      <c r="AH538" s="1812"/>
      <c r="AI538" s="1812"/>
      <c r="AJ538" s="1808"/>
      <c r="AK538" s="1806"/>
      <c r="AL538" s="1806"/>
      <c r="AM538" s="1813"/>
      <c r="AN538" s="1811"/>
      <c r="AO538" s="1811"/>
      <c r="AP538" s="1811"/>
      <c r="AQ538" s="1811"/>
      <c r="AR538" s="1811"/>
      <c r="AS538" s="1811"/>
      <c r="AT538" s="1811"/>
      <c r="AU538" s="1811"/>
      <c r="AV538" s="1811"/>
      <c r="AW538" s="1811"/>
      <c r="AX538" s="1811"/>
      <c r="AY538" s="1811"/>
      <c r="AZ538" s="1811"/>
      <c r="BA538" s="1807"/>
      <c r="BB538" s="1811"/>
      <c r="BC538" s="1807"/>
      <c r="BD538" s="1811"/>
      <c r="BE538" s="1811"/>
      <c r="BF538" s="1811"/>
      <c r="BG538" s="1811"/>
      <c r="BH538" s="1811"/>
      <c r="BI538" s="1811"/>
      <c r="BJ538" s="1811"/>
      <c r="BK538" s="1811"/>
      <c r="BL538" s="1811"/>
      <c r="BM538" s="1806"/>
      <c r="BN538" s="1811"/>
      <c r="BO538" s="1811"/>
      <c r="BP538" s="1806"/>
      <c r="BQ538" s="1811"/>
      <c r="BR538" s="1811"/>
      <c r="BS538" s="1911"/>
      <c r="BT538" s="1911"/>
      <c r="BU538" s="1911"/>
      <c r="BV538" s="1912"/>
      <c r="BW538" s="1911"/>
      <c r="BX538" s="1913"/>
      <c r="BY538" s="1914"/>
      <c r="BZ538" s="1915"/>
      <c r="CA538" s="1915"/>
      <c r="CB538" s="1915"/>
      <c r="CC538" s="1911"/>
      <c r="CF538" s="1807"/>
      <c r="CG538" s="1821"/>
      <c r="CH538" s="1822"/>
      <c r="CI538" s="1822"/>
      <c r="CJ538" s="1822"/>
      <c r="CK538" s="1822"/>
      <c r="CL538" s="1822"/>
      <c r="CM538" s="1822"/>
      <c r="CN538" s="1822"/>
      <c r="CO538" s="1822"/>
      <c r="CP538" s="1822"/>
      <c r="CQ538" s="1822"/>
      <c r="CR538" s="1822"/>
      <c r="CS538" s="1822"/>
      <c r="CT538" s="1822"/>
      <c r="CU538" s="1822"/>
      <c r="CV538" s="1822"/>
      <c r="CW538" s="1822"/>
    </row>
    <row r="539" spans="1:101" s="1819" customFormat="1">
      <c r="A539" s="1804"/>
      <c r="B539" s="2708"/>
      <c r="C539" s="2728"/>
      <c r="D539" s="1805"/>
      <c r="E539" s="1806"/>
      <c r="F539" s="1806"/>
      <c r="G539" s="1807"/>
      <c r="H539" s="1808"/>
      <c r="I539" s="1808"/>
      <c r="J539" s="1808"/>
      <c r="K539" s="1808"/>
      <c r="L539" s="1809"/>
      <c r="M539" s="1809"/>
      <c r="N539" s="1810"/>
      <c r="O539" s="1810"/>
      <c r="P539" s="1809"/>
      <c r="Q539" s="1809"/>
      <c r="R539" s="1808"/>
      <c r="S539" s="1810"/>
      <c r="T539" s="1808"/>
      <c r="U539" s="1811"/>
      <c r="V539" s="1806"/>
      <c r="W539" s="1806"/>
      <c r="X539" s="1808"/>
      <c r="Y539" s="2741" t="s">
        <v>5417</v>
      </c>
      <c r="Z539" s="1808"/>
      <c r="AA539" s="1808"/>
      <c r="AB539" s="1808"/>
      <c r="AC539" s="1808"/>
      <c r="AD539" s="1808"/>
      <c r="AE539" s="1808"/>
      <c r="AF539" s="1808"/>
      <c r="AG539" s="1808"/>
      <c r="AH539" s="1812"/>
      <c r="AI539" s="1812"/>
      <c r="AJ539" s="1808"/>
      <c r="AK539" s="1806"/>
      <c r="AL539" s="1806"/>
      <c r="AM539" s="1813"/>
      <c r="AN539" s="1811"/>
      <c r="AO539" s="1811"/>
      <c r="AP539" s="1811"/>
      <c r="AQ539" s="1811"/>
      <c r="AR539" s="1811"/>
      <c r="AS539" s="1811"/>
      <c r="AT539" s="1811"/>
      <c r="AU539" s="1811"/>
      <c r="AV539" s="1811"/>
      <c r="AW539" s="1811"/>
      <c r="AX539" s="1811"/>
      <c r="AY539" s="1811"/>
      <c r="AZ539" s="1811"/>
      <c r="BA539" s="1807"/>
      <c r="BB539" s="1811"/>
      <c r="BC539" s="1807"/>
      <c r="BD539" s="1811"/>
      <c r="BE539" s="1811"/>
      <c r="BF539" s="1811"/>
      <c r="BG539" s="1811"/>
      <c r="BH539" s="1811"/>
      <c r="BI539" s="1811"/>
      <c r="BJ539" s="1811"/>
      <c r="BK539" s="1811"/>
      <c r="BL539" s="1811"/>
      <c r="BM539" s="1806"/>
      <c r="BN539" s="1811"/>
      <c r="BO539" s="1811"/>
      <c r="BP539" s="1806"/>
      <c r="BQ539" s="1811"/>
      <c r="BR539" s="1811"/>
      <c r="BS539" s="1911"/>
      <c r="BT539" s="1911"/>
      <c r="BU539" s="1911"/>
      <c r="BV539" s="1912"/>
      <c r="BW539" s="1911"/>
      <c r="BX539" s="1913"/>
      <c r="BY539" s="1914"/>
      <c r="BZ539" s="1915"/>
      <c r="CA539" s="1915"/>
      <c r="CB539" s="1915"/>
      <c r="CC539" s="1911"/>
      <c r="CF539" s="1807"/>
      <c r="CG539" s="1821"/>
      <c r="CH539" s="1822"/>
      <c r="CI539" s="1822"/>
      <c r="CJ539" s="1822"/>
      <c r="CK539" s="1822"/>
      <c r="CL539" s="1822"/>
      <c r="CM539" s="1822"/>
      <c r="CN539" s="1822"/>
      <c r="CO539" s="1822"/>
      <c r="CP539" s="1822"/>
      <c r="CQ539" s="1822"/>
      <c r="CR539" s="1822"/>
      <c r="CS539" s="1822"/>
      <c r="CT539" s="1822"/>
      <c r="CU539" s="1822"/>
      <c r="CV539" s="1822"/>
      <c r="CW539" s="1822"/>
    </row>
    <row r="540" spans="1:101" s="1819" customFormat="1">
      <c r="A540" s="1804"/>
      <c r="B540" s="2708"/>
      <c r="C540" s="2728"/>
      <c r="D540" s="1805"/>
      <c r="E540" s="1806"/>
      <c r="F540" s="1806"/>
      <c r="G540" s="1807"/>
      <c r="H540" s="1808"/>
      <c r="I540" s="1808"/>
      <c r="J540" s="1808"/>
      <c r="K540" s="1808"/>
      <c r="L540" s="1809"/>
      <c r="M540" s="1809"/>
      <c r="N540" s="1810"/>
      <c r="O540" s="1810"/>
      <c r="P540" s="1809"/>
      <c r="Q540" s="1809"/>
      <c r="R540" s="1808"/>
      <c r="S540" s="1810"/>
      <c r="T540" s="1808"/>
      <c r="U540" s="1811"/>
      <c r="V540" s="1806"/>
      <c r="W540" s="1806"/>
      <c r="X540" s="1808"/>
      <c r="Y540" s="2741" t="s">
        <v>5417</v>
      </c>
      <c r="Z540" s="1808"/>
      <c r="AA540" s="1808"/>
      <c r="AB540" s="1808"/>
      <c r="AC540" s="1808"/>
      <c r="AD540" s="1808"/>
      <c r="AE540" s="1808"/>
      <c r="AF540" s="1808"/>
      <c r="AG540" s="1808"/>
      <c r="AH540" s="1812"/>
      <c r="AI540" s="1812"/>
      <c r="AJ540" s="1808"/>
      <c r="AK540" s="1806"/>
      <c r="AL540" s="1806"/>
      <c r="AM540" s="1813"/>
      <c r="AN540" s="1811"/>
      <c r="AO540" s="1811"/>
      <c r="AP540" s="1811"/>
      <c r="AQ540" s="1811"/>
      <c r="AR540" s="1811"/>
      <c r="AS540" s="1811"/>
      <c r="AT540" s="1811"/>
      <c r="AU540" s="1811"/>
      <c r="AV540" s="1811"/>
      <c r="AW540" s="1811"/>
      <c r="AX540" s="1811"/>
      <c r="AY540" s="1811"/>
      <c r="AZ540" s="1811"/>
      <c r="BA540" s="1807"/>
      <c r="BB540" s="1811"/>
      <c r="BC540" s="1807"/>
      <c r="BD540" s="1811"/>
      <c r="BE540" s="1811"/>
      <c r="BF540" s="1811"/>
      <c r="BG540" s="1811"/>
      <c r="BH540" s="1811"/>
      <c r="BI540" s="1811"/>
      <c r="BJ540" s="1811"/>
      <c r="BK540" s="1811"/>
      <c r="BL540" s="1811"/>
      <c r="BM540" s="1806"/>
      <c r="BN540" s="1811"/>
      <c r="BO540" s="1811"/>
      <c r="BP540" s="1806"/>
      <c r="BQ540" s="1811"/>
      <c r="BR540" s="1811"/>
      <c r="BS540" s="1911"/>
      <c r="BT540" s="1911"/>
      <c r="BU540" s="1911"/>
      <c r="BV540" s="1912"/>
      <c r="BW540" s="1911"/>
      <c r="BX540" s="1913"/>
      <c r="BY540" s="1914"/>
      <c r="BZ540" s="1915"/>
      <c r="CA540" s="1915"/>
      <c r="CB540" s="1915"/>
      <c r="CC540" s="1911"/>
      <c r="CF540" s="1807"/>
      <c r="CG540" s="1821"/>
      <c r="CH540" s="1822"/>
      <c r="CI540" s="1822"/>
      <c r="CJ540" s="1822"/>
      <c r="CK540" s="1822"/>
      <c r="CL540" s="1822"/>
      <c r="CM540" s="1822"/>
      <c r="CN540" s="1822"/>
      <c r="CO540" s="1822"/>
      <c r="CP540" s="1822"/>
      <c r="CQ540" s="1822"/>
      <c r="CR540" s="1822"/>
      <c r="CS540" s="1822"/>
      <c r="CT540" s="1822"/>
      <c r="CU540" s="1822"/>
      <c r="CV540" s="1822"/>
      <c r="CW540" s="1822"/>
    </row>
    <row r="541" spans="1:101" s="1819" customFormat="1">
      <c r="A541" s="1804"/>
      <c r="B541" s="2708"/>
      <c r="C541" s="2728"/>
      <c r="D541" s="1805"/>
      <c r="E541" s="1806"/>
      <c r="F541" s="1806"/>
      <c r="G541" s="1807"/>
      <c r="H541" s="1808"/>
      <c r="I541" s="1808"/>
      <c r="J541" s="1808"/>
      <c r="K541" s="1808"/>
      <c r="L541" s="1809"/>
      <c r="M541" s="1809"/>
      <c r="N541" s="1810"/>
      <c r="O541" s="1810"/>
      <c r="P541" s="1809"/>
      <c r="Q541" s="1809"/>
      <c r="R541" s="1808"/>
      <c r="S541" s="1810"/>
      <c r="T541" s="1808"/>
      <c r="U541" s="1811"/>
      <c r="V541" s="1806"/>
      <c r="W541" s="1806"/>
      <c r="X541" s="1808"/>
      <c r="Y541" s="2741" t="s">
        <v>5417</v>
      </c>
      <c r="Z541" s="1808"/>
      <c r="AA541" s="1808"/>
      <c r="AB541" s="1808"/>
      <c r="AC541" s="1808"/>
      <c r="AD541" s="1808"/>
      <c r="AE541" s="1808"/>
      <c r="AF541" s="1808"/>
      <c r="AG541" s="1808"/>
      <c r="AH541" s="1812"/>
      <c r="AI541" s="1812"/>
      <c r="AJ541" s="1808"/>
      <c r="AK541" s="1806"/>
      <c r="AL541" s="1806"/>
      <c r="AM541" s="1813"/>
      <c r="AN541" s="1811"/>
      <c r="AO541" s="1811"/>
      <c r="AP541" s="1811"/>
      <c r="AQ541" s="1811"/>
      <c r="AR541" s="1811"/>
      <c r="AS541" s="1811"/>
      <c r="AT541" s="1811"/>
      <c r="AU541" s="1811"/>
      <c r="AV541" s="1811"/>
      <c r="AW541" s="1811"/>
      <c r="AX541" s="1811"/>
      <c r="AY541" s="1811"/>
      <c r="AZ541" s="1811"/>
      <c r="BA541" s="1807"/>
      <c r="BB541" s="1811"/>
      <c r="BC541" s="1807"/>
      <c r="BD541" s="1811"/>
      <c r="BE541" s="1811"/>
      <c r="BF541" s="1811"/>
      <c r="BG541" s="1811"/>
      <c r="BH541" s="1811"/>
      <c r="BI541" s="1811"/>
      <c r="BJ541" s="1811"/>
      <c r="BK541" s="1811"/>
      <c r="BL541" s="1811"/>
      <c r="BM541" s="1806"/>
      <c r="BN541" s="1811"/>
      <c r="BO541" s="1811"/>
      <c r="BP541" s="1806"/>
      <c r="BQ541" s="1811"/>
      <c r="BR541" s="1811"/>
      <c r="BS541" s="1911"/>
      <c r="BT541" s="1911"/>
      <c r="BU541" s="1911"/>
      <c r="BV541" s="1912"/>
      <c r="BW541" s="1911"/>
      <c r="BX541" s="1913"/>
      <c r="BY541" s="1914"/>
      <c r="BZ541" s="1915"/>
      <c r="CA541" s="1915"/>
      <c r="CB541" s="1915"/>
      <c r="CC541" s="1911"/>
      <c r="CF541" s="1807"/>
      <c r="CG541" s="1821"/>
      <c r="CH541" s="1822"/>
      <c r="CI541" s="1822"/>
      <c r="CJ541" s="1822"/>
      <c r="CK541" s="1822"/>
      <c r="CL541" s="1822"/>
      <c r="CM541" s="1822"/>
      <c r="CN541" s="1822"/>
      <c r="CO541" s="1822"/>
      <c r="CP541" s="1822"/>
      <c r="CQ541" s="1822"/>
      <c r="CR541" s="1822"/>
      <c r="CS541" s="1822"/>
      <c r="CT541" s="1822"/>
      <c r="CU541" s="1822"/>
      <c r="CV541" s="1822"/>
      <c r="CW541" s="1822"/>
    </row>
    <row r="542" spans="1:101" s="1819" customFormat="1">
      <c r="A542" s="1804"/>
      <c r="B542" s="2708"/>
      <c r="C542" s="2728"/>
      <c r="D542" s="1805"/>
      <c r="E542" s="1806"/>
      <c r="F542" s="1806"/>
      <c r="G542" s="1807"/>
      <c r="H542" s="1808"/>
      <c r="I542" s="1808"/>
      <c r="J542" s="1808"/>
      <c r="K542" s="1808"/>
      <c r="L542" s="1809"/>
      <c r="M542" s="1809"/>
      <c r="N542" s="1810"/>
      <c r="O542" s="1810"/>
      <c r="P542" s="1809"/>
      <c r="Q542" s="1809"/>
      <c r="R542" s="1808"/>
      <c r="S542" s="1810"/>
      <c r="T542" s="1808"/>
      <c r="U542" s="1811"/>
      <c r="V542" s="1806"/>
      <c r="W542" s="1806"/>
      <c r="X542" s="1808"/>
      <c r="Y542" s="2741" t="s">
        <v>5417</v>
      </c>
      <c r="Z542" s="1808"/>
      <c r="AA542" s="1808"/>
      <c r="AB542" s="1808"/>
      <c r="AC542" s="1808"/>
      <c r="AD542" s="1808"/>
      <c r="AE542" s="1808"/>
      <c r="AF542" s="1808"/>
      <c r="AG542" s="1808"/>
      <c r="AH542" s="1812"/>
      <c r="AI542" s="1812"/>
      <c r="AJ542" s="1808"/>
      <c r="AK542" s="1806"/>
      <c r="AL542" s="1806"/>
      <c r="AM542" s="1813"/>
      <c r="AN542" s="1811"/>
      <c r="AO542" s="1811"/>
      <c r="AP542" s="1811"/>
      <c r="AQ542" s="1811"/>
      <c r="AR542" s="1811"/>
      <c r="AS542" s="1811"/>
      <c r="AT542" s="1811"/>
      <c r="AU542" s="1811"/>
      <c r="AV542" s="1811"/>
      <c r="AW542" s="1811"/>
      <c r="AX542" s="1811"/>
      <c r="AY542" s="1811"/>
      <c r="AZ542" s="1811"/>
      <c r="BA542" s="1807"/>
      <c r="BB542" s="1811"/>
      <c r="BC542" s="1807"/>
      <c r="BD542" s="1811"/>
      <c r="BE542" s="1811"/>
      <c r="BF542" s="1811"/>
      <c r="BG542" s="1811"/>
      <c r="BH542" s="1811"/>
      <c r="BI542" s="1811"/>
      <c r="BJ542" s="1811"/>
      <c r="BK542" s="1811"/>
      <c r="BL542" s="1811"/>
      <c r="BM542" s="1806"/>
      <c r="BN542" s="1811"/>
      <c r="BO542" s="1811"/>
      <c r="BP542" s="1806"/>
      <c r="BQ542" s="1811"/>
      <c r="BR542" s="1811"/>
      <c r="BS542" s="1911"/>
      <c r="BT542" s="1911"/>
      <c r="BU542" s="1911"/>
      <c r="BV542" s="1912"/>
      <c r="BW542" s="1911"/>
      <c r="BX542" s="1913"/>
      <c r="BY542" s="1914"/>
      <c r="BZ542" s="1915"/>
      <c r="CA542" s="1915"/>
      <c r="CB542" s="1915"/>
      <c r="CC542" s="1911"/>
      <c r="CF542" s="1807"/>
      <c r="CG542" s="1821"/>
      <c r="CH542" s="1822"/>
      <c r="CI542" s="1822"/>
      <c r="CJ542" s="1822"/>
      <c r="CK542" s="1822"/>
      <c r="CL542" s="1822"/>
      <c r="CM542" s="1822"/>
      <c r="CN542" s="1822"/>
      <c r="CO542" s="1822"/>
      <c r="CP542" s="1822"/>
      <c r="CQ542" s="1822"/>
      <c r="CR542" s="1822"/>
      <c r="CS542" s="1822"/>
      <c r="CT542" s="1822"/>
      <c r="CU542" s="1822"/>
      <c r="CV542" s="1822"/>
      <c r="CW542" s="1822"/>
    </row>
    <row r="543" spans="1:101" s="1819" customFormat="1">
      <c r="A543" s="1804"/>
      <c r="B543" s="2708"/>
      <c r="C543" s="2728"/>
      <c r="D543" s="1805"/>
      <c r="E543" s="1806"/>
      <c r="F543" s="1806"/>
      <c r="G543" s="1807"/>
      <c r="H543" s="1808"/>
      <c r="I543" s="1808"/>
      <c r="J543" s="1808"/>
      <c r="K543" s="1808"/>
      <c r="L543" s="1809"/>
      <c r="M543" s="1809"/>
      <c r="N543" s="1810"/>
      <c r="O543" s="1810"/>
      <c r="P543" s="1809"/>
      <c r="Q543" s="1809"/>
      <c r="R543" s="1808"/>
      <c r="S543" s="1810"/>
      <c r="T543" s="1808"/>
      <c r="U543" s="1811"/>
      <c r="V543" s="1806"/>
      <c r="W543" s="1806"/>
      <c r="X543" s="1808"/>
      <c r="Y543" s="2741" t="s">
        <v>5417</v>
      </c>
      <c r="Z543" s="1808"/>
      <c r="AA543" s="1808"/>
      <c r="AB543" s="1808"/>
      <c r="AC543" s="1808"/>
      <c r="AD543" s="1808"/>
      <c r="AE543" s="1808"/>
      <c r="AF543" s="1808"/>
      <c r="AG543" s="1808"/>
      <c r="AH543" s="1812"/>
      <c r="AI543" s="1812"/>
      <c r="AJ543" s="1808"/>
      <c r="AK543" s="1806"/>
      <c r="AL543" s="1806"/>
      <c r="AM543" s="1813"/>
      <c r="AN543" s="1811"/>
      <c r="AO543" s="1811"/>
      <c r="AP543" s="1811"/>
      <c r="AQ543" s="1811"/>
      <c r="AR543" s="1811"/>
      <c r="AS543" s="1811"/>
      <c r="AT543" s="1811"/>
      <c r="AU543" s="1811"/>
      <c r="AV543" s="1811"/>
      <c r="AW543" s="1811"/>
      <c r="AX543" s="1811"/>
      <c r="AY543" s="1811"/>
      <c r="AZ543" s="1811"/>
      <c r="BA543" s="1807"/>
      <c r="BB543" s="1811"/>
      <c r="BC543" s="1807"/>
      <c r="BD543" s="1811"/>
      <c r="BE543" s="1811"/>
      <c r="BF543" s="1811"/>
      <c r="BG543" s="1811"/>
      <c r="BH543" s="1811"/>
      <c r="BI543" s="1811"/>
      <c r="BJ543" s="1811"/>
      <c r="BK543" s="1811"/>
      <c r="BL543" s="1811"/>
      <c r="BM543" s="1806"/>
      <c r="BN543" s="1811"/>
      <c r="BO543" s="1811"/>
      <c r="BP543" s="1806"/>
      <c r="BQ543" s="1811"/>
      <c r="BR543" s="1811"/>
      <c r="BS543" s="1911"/>
      <c r="BT543" s="1911"/>
      <c r="BU543" s="1911"/>
      <c r="BV543" s="1912"/>
      <c r="BW543" s="1911"/>
      <c r="BX543" s="1913"/>
      <c r="BY543" s="1914"/>
      <c r="BZ543" s="1915"/>
      <c r="CA543" s="1915"/>
      <c r="CB543" s="1915"/>
      <c r="CC543" s="1911"/>
      <c r="CF543" s="1807"/>
      <c r="CG543" s="1821"/>
      <c r="CH543" s="1822"/>
      <c r="CI543" s="1822"/>
      <c r="CJ543" s="1822"/>
      <c r="CK543" s="1822"/>
      <c r="CL543" s="1822"/>
      <c r="CM543" s="1822"/>
      <c r="CN543" s="1822"/>
      <c r="CO543" s="1822"/>
      <c r="CP543" s="1822"/>
      <c r="CQ543" s="1822"/>
      <c r="CR543" s="1822"/>
      <c r="CS543" s="1822"/>
      <c r="CT543" s="1822"/>
      <c r="CU543" s="1822"/>
      <c r="CV543" s="1822"/>
      <c r="CW543" s="1822"/>
    </row>
    <row r="544" spans="1:101" s="1819" customFormat="1">
      <c r="A544" s="1804"/>
      <c r="B544" s="2708"/>
      <c r="C544" s="2728"/>
      <c r="D544" s="1805"/>
      <c r="E544" s="1806"/>
      <c r="F544" s="1806"/>
      <c r="G544" s="1807"/>
      <c r="H544" s="1808"/>
      <c r="I544" s="1808"/>
      <c r="J544" s="1808"/>
      <c r="K544" s="1808"/>
      <c r="L544" s="1809"/>
      <c r="M544" s="1809"/>
      <c r="N544" s="1810"/>
      <c r="O544" s="1810"/>
      <c r="P544" s="1809"/>
      <c r="Q544" s="1809"/>
      <c r="R544" s="1808"/>
      <c r="S544" s="1810"/>
      <c r="T544" s="1808"/>
      <c r="U544" s="1811"/>
      <c r="V544" s="1806"/>
      <c r="W544" s="1806"/>
      <c r="X544" s="1808"/>
      <c r="Y544" s="2741" t="s">
        <v>5417</v>
      </c>
      <c r="Z544" s="1808"/>
      <c r="AA544" s="1808"/>
      <c r="AB544" s="1808"/>
      <c r="AC544" s="1808"/>
      <c r="AD544" s="1808"/>
      <c r="AE544" s="1808"/>
      <c r="AF544" s="1808"/>
      <c r="AG544" s="1808"/>
      <c r="AH544" s="1812"/>
      <c r="AI544" s="1812"/>
      <c r="AJ544" s="1808"/>
      <c r="AK544" s="1806"/>
      <c r="AL544" s="1806"/>
      <c r="AM544" s="1813"/>
      <c r="AN544" s="1811"/>
      <c r="AO544" s="1811"/>
      <c r="AP544" s="1811"/>
      <c r="AQ544" s="1811"/>
      <c r="AR544" s="1811"/>
      <c r="AS544" s="1811"/>
      <c r="AT544" s="1811"/>
      <c r="AU544" s="1811"/>
      <c r="AV544" s="1811"/>
      <c r="AW544" s="1811"/>
      <c r="AX544" s="1811"/>
      <c r="AY544" s="1811"/>
      <c r="AZ544" s="1811"/>
      <c r="BA544" s="1807"/>
      <c r="BB544" s="1811"/>
      <c r="BC544" s="1807"/>
      <c r="BD544" s="1811"/>
      <c r="BE544" s="1811"/>
      <c r="BF544" s="1811"/>
      <c r="BG544" s="1811"/>
      <c r="BH544" s="1811"/>
      <c r="BI544" s="1811"/>
      <c r="BJ544" s="1811"/>
      <c r="BK544" s="1811"/>
      <c r="BL544" s="1811"/>
      <c r="BM544" s="1806"/>
      <c r="BN544" s="1811"/>
      <c r="BO544" s="1811"/>
      <c r="BP544" s="1806"/>
      <c r="BQ544" s="1811"/>
      <c r="BR544" s="1811"/>
      <c r="BS544" s="1911"/>
      <c r="BT544" s="1911"/>
      <c r="BU544" s="1911"/>
      <c r="BV544" s="1912"/>
      <c r="BW544" s="1911"/>
      <c r="BX544" s="1913"/>
      <c r="BY544" s="1914"/>
      <c r="BZ544" s="1915"/>
      <c r="CA544" s="1915"/>
      <c r="CB544" s="1915"/>
      <c r="CC544" s="1911"/>
      <c r="CF544" s="1807"/>
      <c r="CG544" s="1821"/>
      <c r="CH544" s="1822"/>
      <c r="CI544" s="1822"/>
      <c r="CJ544" s="1822"/>
      <c r="CK544" s="1822"/>
      <c r="CL544" s="1822"/>
      <c r="CM544" s="1822"/>
      <c r="CN544" s="1822"/>
      <c r="CO544" s="1822"/>
      <c r="CP544" s="1822"/>
      <c r="CQ544" s="1822"/>
      <c r="CR544" s="1822"/>
      <c r="CS544" s="1822"/>
      <c r="CT544" s="1822"/>
      <c r="CU544" s="1822"/>
      <c r="CV544" s="1822"/>
      <c r="CW544" s="1822"/>
    </row>
    <row r="545" spans="1:101" s="1819" customFormat="1">
      <c r="A545" s="1804"/>
      <c r="B545" s="2708"/>
      <c r="C545" s="2728"/>
      <c r="D545" s="1805"/>
      <c r="E545" s="1806"/>
      <c r="F545" s="1806"/>
      <c r="G545" s="1807"/>
      <c r="H545" s="1808"/>
      <c r="I545" s="1808"/>
      <c r="J545" s="1808"/>
      <c r="K545" s="1808"/>
      <c r="L545" s="1809"/>
      <c r="M545" s="1809"/>
      <c r="N545" s="1810"/>
      <c r="O545" s="1810"/>
      <c r="P545" s="1809"/>
      <c r="Q545" s="1809"/>
      <c r="R545" s="1808"/>
      <c r="S545" s="1810"/>
      <c r="T545" s="1808"/>
      <c r="U545" s="1811"/>
      <c r="V545" s="1806"/>
      <c r="W545" s="1806"/>
      <c r="X545" s="1808"/>
      <c r="Y545" s="2741" t="s">
        <v>5417</v>
      </c>
      <c r="Z545" s="1808"/>
      <c r="AA545" s="1808"/>
      <c r="AB545" s="1808"/>
      <c r="AC545" s="1808"/>
      <c r="AD545" s="1808"/>
      <c r="AE545" s="1808"/>
      <c r="AF545" s="1808"/>
      <c r="AG545" s="1808"/>
      <c r="AH545" s="1812"/>
      <c r="AI545" s="1812"/>
      <c r="AJ545" s="1808"/>
      <c r="AK545" s="1806"/>
      <c r="AL545" s="1806"/>
      <c r="AM545" s="1813"/>
      <c r="AN545" s="1811"/>
      <c r="AO545" s="1811"/>
      <c r="AP545" s="1811"/>
      <c r="AQ545" s="1811"/>
      <c r="AR545" s="1811"/>
      <c r="AS545" s="1811"/>
      <c r="AT545" s="1811"/>
      <c r="AU545" s="1811"/>
      <c r="AV545" s="1811"/>
      <c r="AW545" s="1811"/>
      <c r="AX545" s="1811"/>
      <c r="AY545" s="1811"/>
      <c r="AZ545" s="1811"/>
      <c r="BA545" s="1807"/>
      <c r="BB545" s="1811"/>
      <c r="BC545" s="1807"/>
      <c r="BD545" s="1811"/>
      <c r="BE545" s="1811"/>
      <c r="BF545" s="1811"/>
      <c r="BG545" s="1811"/>
      <c r="BH545" s="1811"/>
      <c r="BI545" s="1811"/>
      <c r="BJ545" s="1811"/>
      <c r="BK545" s="1811"/>
      <c r="BL545" s="1811"/>
      <c r="BM545" s="1806"/>
      <c r="BN545" s="1811"/>
      <c r="BO545" s="1811"/>
      <c r="BP545" s="1806"/>
      <c r="BQ545" s="1811"/>
      <c r="BR545" s="1811"/>
      <c r="BS545" s="1911"/>
      <c r="BT545" s="1911"/>
      <c r="BU545" s="1911"/>
      <c r="BV545" s="1912"/>
      <c r="BW545" s="1911"/>
      <c r="BX545" s="1913"/>
      <c r="BY545" s="1914"/>
      <c r="BZ545" s="1915"/>
      <c r="CA545" s="1915"/>
      <c r="CB545" s="1915"/>
      <c r="CC545" s="1911"/>
      <c r="CF545" s="1807"/>
      <c r="CG545" s="1821"/>
      <c r="CH545" s="1822"/>
      <c r="CI545" s="1822"/>
      <c r="CJ545" s="1822"/>
      <c r="CK545" s="1822"/>
      <c r="CL545" s="1822"/>
      <c r="CM545" s="1822"/>
      <c r="CN545" s="1822"/>
      <c r="CO545" s="1822"/>
      <c r="CP545" s="1822"/>
      <c r="CQ545" s="1822"/>
      <c r="CR545" s="1822"/>
      <c r="CS545" s="1822"/>
      <c r="CT545" s="1822"/>
      <c r="CU545" s="1822"/>
      <c r="CV545" s="1822"/>
      <c r="CW545" s="1822"/>
    </row>
    <row r="546" spans="1:101" s="1819" customFormat="1">
      <c r="A546" s="1804"/>
      <c r="B546" s="2708"/>
      <c r="C546" s="2728"/>
      <c r="D546" s="1805"/>
      <c r="E546" s="1806"/>
      <c r="F546" s="1806"/>
      <c r="G546" s="1807"/>
      <c r="H546" s="1808"/>
      <c r="I546" s="1808"/>
      <c r="J546" s="1808"/>
      <c r="K546" s="1808"/>
      <c r="L546" s="1809"/>
      <c r="M546" s="1809"/>
      <c r="N546" s="1810"/>
      <c r="O546" s="1810"/>
      <c r="P546" s="1809"/>
      <c r="Q546" s="1809"/>
      <c r="R546" s="1808"/>
      <c r="S546" s="1810"/>
      <c r="T546" s="1808"/>
      <c r="U546" s="1811"/>
      <c r="V546" s="1806"/>
      <c r="W546" s="1806"/>
      <c r="X546" s="1808"/>
      <c r="Y546" s="2741" t="s">
        <v>5417</v>
      </c>
      <c r="Z546" s="1808"/>
      <c r="AA546" s="1808"/>
      <c r="AB546" s="1808"/>
      <c r="AC546" s="1808"/>
      <c r="AD546" s="1808"/>
      <c r="AE546" s="1808"/>
      <c r="AF546" s="1808"/>
      <c r="AG546" s="1808"/>
      <c r="AH546" s="1812"/>
      <c r="AI546" s="1812"/>
      <c r="AJ546" s="1808"/>
      <c r="AK546" s="1806"/>
      <c r="AL546" s="1806"/>
      <c r="AM546" s="1813"/>
      <c r="AN546" s="1811"/>
      <c r="AO546" s="1811"/>
      <c r="AP546" s="1811"/>
      <c r="AQ546" s="1811"/>
      <c r="AR546" s="1811"/>
      <c r="AS546" s="1811"/>
      <c r="AT546" s="1811"/>
      <c r="AU546" s="1811"/>
      <c r="AV546" s="1811"/>
      <c r="AW546" s="1811"/>
      <c r="AX546" s="1811"/>
      <c r="AY546" s="1811"/>
      <c r="AZ546" s="1811"/>
      <c r="BA546" s="1807"/>
      <c r="BB546" s="1811"/>
      <c r="BC546" s="1807"/>
      <c r="BD546" s="1811"/>
      <c r="BE546" s="1811"/>
      <c r="BF546" s="1811"/>
      <c r="BG546" s="1811"/>
      <c r="BH546" s="1811"/>
      <c r="BI546" s="1811"/>
      <c r="BJ546" s="1811"/>
      <c r="BK546" s="1811"/>
      <c r="BL546" s="1811"/>
      <c r="BM546" s="1806"/>
      <c r="BN546" s="1811"/>
      <c r="BO546" s="1811"/>
      <c r="BP546" s="1806"/>
      <c r="BQ546" s="1811"/>
      <c r="BR546" s="1811"/>
      <c r="BS546" s="1911"/>
      <c r="BT546" s="1911"/>
      <c r="BU546" s="1911"/>
      <c r="BV546" s="1912"/>
      <c r="BW546" s="1911"/>
      <c r="BX546" s="1913"/>
      <c r="BY546" s="1914"/>
      <c r="BZ546" s="1915"/>
      <c r="CA546" s="1915"/>
      <c r="CB546" s="1915"/>
      <c r="CC546" s="1911"/>
      <c r="CF546" s="1807"/>
      <c r="CG546" s="1821"/>
      <c r="CH546" s="1822"/>
      <c r="CI546" s="1822"/>
      <c r="CJ546" s="1822"/>
      <c r="CK546" s="1822"/>
      <c r="CL546" s="1822"/>
      <c r="CM546" s="1822"/>
      <c r="CN546" s="1822"/>
      <c r="CO546" s="1822"/>
      <c r="CP546" s="1822"/>
      <c r="CQ546" s="1822"/>
      <c r="CR546" s="1822"/>
      <c r="CS546" s="1822"/>
      <c r="CT546" s="1822"/>
      <c r="CU546" s="1822"/>
      <c r="CV546" s="1822"/>
      <c r="CW546" s="1822"/>
    </row>
    <row r="547" spans="1:101" s="1819" customFormat="1">
      <c r="A547" s="1804"/>
      <c r="B547" s="2708"/>
      <c r="C547" s="2728"/>
      <c r="D547" s="1805"/>
      <c r="E547" s="1806"/>
      <c r="F547" s="1806"/>
      <c r="G547" s="1807"/>
      <c r="H547" s="1808"/>
      <c r="I547" s="1808"/>
      <c r="J547" s="1808"/>
      <c r="K547" s="1808"/>
      <c r="L547" s="1809"/>
      <c r="M547" s="1809"/>
      <c r="N547" s="1810"/>
      <c r="O547" s="1810"/>
      <c r="P547" s="1809"/>
      <c r="Q547" s="1809"/>
      <c r="R547" s="1808"/>
      <c r="S547" s="1810"/>
      <c r="T547" s="1808"/>
      <c r="U547" s="1811"/>
      <c r="V547" s="1806"/>
      <c r="W547" s="1806"/>
      <c r="X547" s="1808"/>
      <c r="Y547" s="2741" t="s">
        <v>5417</v>
      </c>
      <c r="Z547" s="1808"/>
      <c r="AA547" s="1808"/>
      <c r="AB547" s="1808"/>
      <c r="AC547" s="1808"/>
      <c r="AD547" s="1808"/>
      <c r="AE547" s="1808"/>
      <c r="AF547" s="1808"/>
      <c r="AG547" s="1808"/>
      <c r="AH547" s="1812"/>
      <c r="AI547" s="1812"/>
      <c r="AJ547" s="1808"/>
      <c r="AK547" s="1806"/>
      <c r="AL547" s="1806"/>
      <c r="AM547" s="1813"/>
      <c r="AN547" s="1811"/>
      <c r="AO547" s="1811"/>
      <c r="AP547" s="1811"/>
      <c r="AQ547" s="1811"/>
      <c r="AR547" s="1811"/>
      <c r="AS547" s="1811"/>
      <c r="AT547" s="1811"/>
      <c r="AU547" s="1811"/>
      <c r="AV547" s="1811"/>
      <c r="AW547" s="1811"/>
      <c r="AX547" s="1811"/>
      <c r="AY547" s="1811"/>
      <c r="AZ547" s="1811"/>
      <c r="BA547" s="1807"/>
      <c r="BB547" s="1811"/>
      <c r="BC547" s="1807"/>
      <c r="BD547" s="1811"/>
      <c r="BE547" s="1811"/>
      <c r="BF547" s="1811"/>
      <c r="BG547" s="1811"/>
      <c r="BH547" s="1811"/>
      <c r="BI547" s="1811"/>
      <c r="BJ547" s="1811"/>
      <c r="BK547" s="1811"/>
      <c r="BL547" s="1811"/>
      <c r="BM547" s="1806"/>
      <c r="BN547" s="1811"/>
      <c r="BO547" s="1811"/>
      <c r="BP547" s="1806"/>
      <c r="BQ547" s="1811"/>
      <c r="BR547" s="1811"/>
      <c r="BS547" s="1911"/>
      <c r="BT547" s="1911"/>
      <c r="BU547" s="1911"/>
      <c r="BV547" s="1912"/>
      <c r="BW547" s="1911"/>
      <c r="BX547" s="1913"/>
      <c r="BY547" s="1914"/>
      <c r="BZ547" s="1915"/>
      <c r="CA547" s="1915"/>
      <c r="CB547" s="1915"/>
      <c r="CC547" s="1911"/>
      <c r="CF547" s="1807"/>
      <c r="CG547" s="1821"/>
      <c r="CH547" s="1822"/>
      <c r="CI547" s="1822"/>
      <c r="CJ547" s="1822"/>
      <c r="CK547" s="1822"/>
      <c r="CL547" s="1822"/>
      <c r="CM547" s="1822"/>
      <c r="CN547" s="1822"/>
      <c r="CO547" s="1822"/>
      <c r="CP547" s="1822"/>
      <c r="CQ547" s="1822"/>
      <c r="CR547" s="1822"/>
      <c r="CS547" s="1822"/>
      <c r="CT547" s="1822"/>
      <c r="CU547" s="1822"/>
      <c r="CV547" s="1822"/>
      <c r="CW547" s="1822"/>
    </row>
    <row r="548" spans="1:101" s="1819" customFormat="1">
      <c r="A548" s="1804"/>
      <c r="B548" s="2708"/>
      <c r="C548" s="2728"/>
      <c r="D548" s="1805"/>
      <c r="E548" s="1806"/>
      <c r="F548" s="1806"/>
      <c r="G548" s="1807"/>
      <c r="H548" s="1808"/>
      <c r="I548" s="1808"/>
      <c r="J548" s="1808"/>
      <c r="K548" s="1808"/>
      <c r="L548" s="1809"/>
      <c r="M548" s="1809"/>
      <c r="N548" s="1810"/>
      <c r="O548" s="1810"/>
      <c r="P548" s="1809"/>
      <c r="Q548" s="1809"/>
      <c r="R548" s="1808"/>
      <c r="S548" s="1810"/>
      <c r="T548" s="1808"/>
      <c r="U548" s="1811"/>
      <c r="V548" s="1806"/>
      <c r="W548" s="1806"/>
      <c r="X548" s="1808"/>
      <c r="Y548" s="2741" t="s">
        <v>5417</v>
      </c>
      <c r="Z548" s="1808"/>
      <c r="AA548" s="1808"/>
      <c r="AB548" s="1808"/>
      <c r="AC548" s="1808"/>
      <c r="AD548" s="1808"/>
      <c r="AE548" s="1808"/>
      <c r="AF548" s="1808"/>
      <c r="AG548" s="1808"/>
      <c r="AH548" s="1812"/>
      <c r="AI548" s="1812"/>
      <c r="AJ548" s="1808"/>
      <c r="AK548" s="1806"/>
      <c r="AL548" s="1806"/>
      <c r="AM548" s="1813"/>
      <c r="AN548" s="1811"/>
      <c r="AO548" s="1811"/>
      <c r="AP548" s="1811"/>
      <c r="AQ548" s="1811"/>
      <c r="AR548" s="1811"/>
      <c r="AS548" s="1811"/>
      <c r="AT548" s="1811"/>
      <c r="AU548" s="1811"/>
      <c r="AV548" s="1811"/>
      <c r="AW548" s="1811"/>
      <c r="AX548" s="1811"/>
      <c r="AY548" s="1811"/>
      <c r="AZ548" s="1811"/>
      <c r="BA548" s="1807"/>
      <c r="BB548" s="1811"/>
      <c r="BC548" s="1807"/>
      <c r="BD548" s="1811"/>
      <c r="BE548" s="1811"/>
      <c r="BF548" s="1811"/>
      <c r="BG548" s="1811"/>
      <c r="BH548" s="1811"/>
      <c r="BI548" s="1811"/>
      <c r="BJ548" s="1811"/>
      <c r="BK548" s="1811"/>
      <c r="BL548" s="1811"/>
      <c r="BM548" s="1806"/>
      <c r="BN548" s="1811"/>
      <c r="BO548" s="1811"/>
      <c r="BP548" s="1806"/>
      <c r="BQ548" s="1811"/>
      <c r="BR548" s="1811"/>
      <c r="BS548" s="1911"/>
      <c r="BT548" s="1911"/>
      <c r="BU548" s="1911"/>
      <c r="BV548" s="1912"/>
      <c r="BW548" s="1911"/>
      <c r="BX548" s="1913"/>
      <c r="BY548" s="1914"/>
      <c r="BZ548" s="1915"/>
      <c r="CA548" s="1915"/>
      <c r="CB548" s="1915"/>
      <c r="CC548" s="1911"/>
      <c r="CF548" s="1807"/>
      <c r="CG548" s="1821"/>
      <c r="CH548" s="1822"/>
      <c r="CI548" s="1822"/>
      <c r="CJ548" s="1822"/>
      <c r="CK548" s="1822"/>
      <c r="CL548" s="1822"/>
      <c r="CM548" s="1822"/>
      <c r="CN548" s="1822"/>
      <c r="CO548" s="1822"/>
      <c r="CP548" s="1822"/>
      <c r="CQ548" s="1822"/>
      <c r="CR548" s="1822"/>
      <c r="CS548" s="1822"/>
      <c r="CT548" s="1822"/>
      <c r="CU548" s="1822"/>
      <c r="CV548" s="1822"/>
      <c r="CW548" s="1822"/>
    </row>
    <row r="549" spans="1:101" s="1819" customFormat="1">
      <c r="A549" s="1804"/>
      <c r="B549" s="2708"/>
      <c r="C549" s="2728"/>
      <c r="D549" s="1805"/>
      <c r="E549" s="1806"/>
      <c r="F549" s="1806"/>
      <c r="G549" s="1807"/>
      <c r="H549" s="1808"/>
      <c r="I549" s="1808"/>
      <c r="J549" s="1808"/>
      <c r="K549" s="1808"/>
      <c r="L549" s="1809"/>
      <c r="M549" s="1809"/>
      <c r="N549" s="1810"/>
      <c r="O549" s="1810"/>
      <c r="P549" s="1809"/>
      <c r="Q549" s="1809"/>
      <c r="R549" s="1808"/>
      <c r="S549" s="1810"/>
      <c r="T549" s="1808"/>
      <c r="U549" s="1811"/>
      <c r="V549" s="1806"/>
      <c r="W549" s="1806"/>
      <c r="X549" s="1808"/>
      <c r="Y549" s="2741" t="s">
        <v>5417</v>
      </c>
      <c r="Z549" s="1808"/>
      <c r="AA549" s="1808"/>
      <c r="AB549" s="1808"/>
      <c r="AC549" s="1808"/>
      <c r="AD549" s="1808"/>
      <c r="AE549" s="1808"/>
      <c r="AF549" s="1808"/>
      <c r="AG549" s="1808"/>
      <c r="AH549" s="1812"/>
      <c r="AI549" s="1812"/>
      <c r="AJ549" s="1808"/>
      <c r="AK549" s="1806"/>
      <c r="AL549" s="1806"/>
      <c r="AM549" s="1813"/>
      <c r="AN549" s="1811"/>
      <c r="AO549" s="1811"/>
      <c r="AP549" s="1811"/>
      <c r="AQ549" s="1811"/>
      <c r="AR549" s="1811"/>
      <c r="AS549" s="1811"/>
      <c r="AT549" s="1811"/>
      <c r="AU549" s="1811"/>
      <c r="AV549" s="1811"/>
      <c r="AW549" s="1811"/>
      <c r="AX549" s="1811"/>
      <c r="AY549" s="1811"/>
      <c r="AZ549" s="1811"/>
      <c r="BA549" s="1807"/>
      <c r="BB549" s="1811"/>
      <c r="BC549" s="1807"/>
      <c r="BD549" s="1811"/>
      <c r="BE549" s="1811"/>
      <c r="BF549" s="1811"/>
      <c r="BG549" s="1811"/>
      <c r="BH549" s="1811"/>
      <c r="BI549" s="1811"/>
      <c r="BJ549" s="1811"/>
      <c r="BK549" s="1811"/>
      <c r="BL549" s="1811"/>
      <c r="BM549" s="1806"/>
      <c r="BN549" s="1811"/>
      <c r="BO549" s="1811"/>
      <c r="BP549" s="1806"/>
      <c r="BQ549" s="1811"/>
      <c r="BR549" s="1811"/>
      <c r="BS549" s="1911"/>
      <c r="BT549" s="1911"/>
      <c r="BU549" s="1911"/>
      <c r="BV549" s="1912"/>
      <c r="BW549" s="1911"/>
      <c r="BX549" s="1913"/>
      <c r="BY549" s="1914"/>
      <c r="BZ549" s="1915"/>
      <c r="CA549" s="1915"/>
      <c r="CB549" s="1915"/>
      <c r="CC549" s="1911"/>
      <c r="CF549" s="1807"/>
      <c r="CG549" s="1821"/>
      <c r="CH549" s="1822"/>
      <c r="CI549" s="1822"/>
      <c r="CJ549" s="1822"/>
      <c r="CK549" s="1822"/>
      <c r="CL549" s="1822"/>
      <c r="CM549" s="1822"/>
      <c r="CN549" s="1822"/>
      <c r="CO549" s="1822"/>
      <c r="CP549" s="1822"/>
      <c r="CQ549" s="1822"/>
      <c r="CR549" s="1822"/>
      <c r="CS549" s="1822"/>
      <c r="CT549" s="1822"/>
      <c r="CU549" s="1822"/>
      <c r="CV549" s="1822"/>
      <c r="CW549" s="1822"/>
    </row>
    <row r="550" spans="1:101" s="1819" customFormat="1">
      <c r="A550" s="1804"/>
      <c r="B550" s="2708"/>
      <c r="C550" s="2728"/>
      <c r="D550" s="1805"/>
      <c r="E550" s="1806"/>
      <c r="F550" s="1806"/>
      <c r="G550" s="1807"/>
      <c r="H550" s="1808"/>
      <c r="I550" s="1808"/>
      <c r="J550" s="1808"/>
      <c r="K550" s="1808"/>
      <c r="L550" s="1809"/>
      <c r="M550" s="1809"/>
      <c r="N550" s="1810"/>
      <c r="O550" s="1810"/>
      <c r="P550" s="1809"/>
      <c r="Q550" s="1809"/>
      <c r="R550" s="1808"/>
      <c r="S550" s="1810"/>
      <c r="T550" s="1808"/>
      <c r="U550" s="1811"/>
      <c r="V550" s="1806"/>
      <c r="W550" s="1806"/>
      <c r="X550" s="1808"/>
      <c r="Y550" s="2741" t="s">
        <v>5417</v>
      </c>
      <c r="Z550" s="1808"/>
      <c r="AA550" s="1808"/>
      <c r="AB550" s="1808"/>
      <c r="AC550" s="1808"/>
      <c r="AD550" s="1808"/>
      <c r="AE550" s="1808"/>
      <c r="AF550" s="1808"/>
      <c r="AG550" s="1808"/>
      <c r="AH550" s="1812"/>
      <c r="AI550" s="1812"/>
      <c r="AJ550" s="1808"/>
      <c r="AK550" s="1806"/>
      <c r="AL550" s="1806"/>
      <c r="AM550" s="1813"/>
      <c r="AN550" s="1811"/>
      <c r="AO550" s="1811"/>
      <c r="AP550" s="1811"/>
      <c r="AQ550" s="1811"/>
      <c r="AR550" s="1811"/>
      <c r="AS550" s="1811"/>
      <c r="AT550" s="1811"/>
      <c r="AU550" s="1811"/>
      <c r="AV550" s="1811"/>
      <c r="AW550" s="1811"/>
      <c r="AX550" s="1811"/>
      <c r="AY550" s="1811"/>
      <c r="AZ550" s="1811"/>
      <c r="BA550" s="1807"/>
      <c r="BB550" s="1811"/>
      <c r="BC550" s="1807"/>
      <c r="BD550" s="1811"/>
      <c r="BE550" s="1811"/>
      <c r="BF550" s="1811"/>
      <c r="BG550" s="1811"/>
      <c r="BH550" s="1811"/>
      <c r="BI550" s="1811"/>
      <c r="BJ550" s="1811"/>
      <c r="BK550" s="1811"/>
      <c r="BL550" s="1811"/>
      <c r="BM550" s="1806"/>
      <c r="BN550" s="1811"/>
      <c r="BO550" s="1811"/>
      <c r="BP550" s="1806"/>
      <c r="BQ550" s="1811"/>
      <c r="BR550" s="1811"/>
      <c r="BS550" s="1911"/>
      <c r="BT550" s="1911"/>
      <c r="BU550" s="1911"/>
      <c r="BV550" s="1912"/>
      <c r="BW550" s="1911"/>
      <c r="BX550" s="1913"/>
      <c r="BY550" s="1914"/>
      <c r="BZ550" s="1915"/>
      <c r="CA550" s="1915"/>
      <c r="CB550" s="1915"/>
      <c r="CC550" s="1911"/>
      <c r="CF550" s="1807"/>
      <c r="CG550" s="1821"/>
      <c r="CH550" s="1822"/>
      <c r="CI550" s="1822"/>
      <c r="CJ550" s="1822"/>
      <c r="CK550" s="1822"/>
      <c r="CL550" s="1822"/>
      <c r="CM550" s="1822"/>
      <c r="CN550" s="1822"/>
      <c r="CO550" s="1822"/>
      <c r="CP550" s="1822"/>
      <c r="CQ550" s="1822"/>
      <c r="CR550" s="1822"/>
      <c r="CS550" s="1822"/>
      <c r="CT550" s="1822"/>
      <c r="CU550" s="1822"/>
      <c r="CV550" s="1822"/>
      <c r="CW550" s="1822"/>
    </row>
    <row r="551" spans="1:101" s="1819" customFormat="1">
      <c r="A551" s="1804"/>
      <c r="B551" s="2708"/>
      <c r="C551" s="2728"/>
      <c r="D551" s="1805"/>
      <c r="E551" s="1806"/>
      <c r="F551" s="1806"/>
      <c r="G551" s="1807"/>
      <c r="H551" s="1808"/>
      <c r="I551" s="1808"/>
      <c r="J551" s="1808"/>
      <c r="K551" s="1808"/>
      <c r="L551" s="1809"/>
      <c r="M551" s="1809"/>
      <c r="N551" s="1810"/>
      <c r="O551" s="1810"/>
      <c r="P551" s="1809"/>
      <c r="Q551" s="1809"/>
      <c r="R551" s="1808"/>
      <c r="S551" s="1810"/>
      <c r="T551" s="1808"/>
      <c r="U551" s="1811"/>
      <c r="V551" s="1806"/>
      <c r="W551" s="1806"/>
      <c r="X551" s="1808"/>
      <c r="Y551" s="2741" t="s">
        <v>5417</v>
      </c>
      <c r="Z551" s="1808"/>
      <c r="AA551" s="1808"/>
      <c r="AB551" s="1808"/>
      <c r="AC551" s="1808"/>
      <c r="AD551" s="1808"/>
      <c r="AE551" s="1808"/>
      <c r="AF551" s="1808"/>
      <c r="AG551" s="1808"/>
      <c r="AH551" s="1812"/>
      <c r="AI551" s="1812"/>
      <c r="AJ551" s="1808"/>
      <c r="AK551" s="1806"/>
      <c r="AL551" s="1806"/>
      <c r="AM551" s="1813"/>
      <c r="AN551" s="1811"/>
      <c r="AO551" s="1811"/>
      <c r="AP551" s="1811"/>
      <c r="AQ551" s="1811"/>
      <c r="AR551" s="1811"/>
      <c r="AS551" s="1811"/>
      <c r="AT551" s="1811"/>
      <c r="AU551" s="1811"/>
      <c r="AV551" s="1811"/>
      <c r="AW551" s="1811"/>
      <c r="AX551" s="1811"/>
      <c r="AY551" s="1811"/>
      <c r="AZ551" s="1811"/>
      <c r="BA551" s="1807"/>
      <c r="BB551" s="1811"/>
      <c r="BC551" s="1807"/>
      <c r="BD551" s="1811"/>
      <c r="BE551" s="1811"/>
      <c r="BF551" s="1811"/>
      <c r="BG551" s="1811"/>
      <c r="BH551" s="1811"/>
      <c r="BI551" s="1811"/>
      <c r="BJ551" s="1811"/>
      <c r="BK551" s="1811"/>
      <c r="BL551" s="1811"/>
      <c r="BM551" s="1806"/>
      <c r="BN551" s="1811"/>
      <c r="BO551" s="1811"/>
      <c r="BP551" s="1806"/>
      <c r="BQ551" s="1811"/>
      <c r="BR551" s="1811"/>
      <c r="BS551" s="1911"/>
      <c r="BT551" s="1911"/>
      <c r="BU551" s="1911"/>
      <c r="BV551" s="1912"/>
      <c r="BW551" s="1911"/>
      <c r="BX551" s="1913"/>
      <c r="BY551" s="1914"/>
      <c r="BZ551" s="1915"/>
      <c r="CA551" s="1915"/>
      <c r="CB551" s="1915"/>
      <c r="CC551" s="1911"/>
      <c r="CF551" s="1807"/>
      <c r="CG551" s="1821"/>
      <c r="CH551" s="1822"/>
      <c r="CI551" s="1822"/>
      <c r="CJ551" s="1822"/>
      <c r="CK551" s="1822"/>
      <c r="CL551" s="1822"/>
      <c r="CM551" s="1822"/>
      <c r="CN551" s="1822"/>
      <c r="CO551" s="1822"/>
      <c r="CP551" s="1822"/>
      <c r="CQ551" s="1822"/>
      <c r="CR551" s="1822"/>
      <c r="CS551" s="1822"/>
      <c r="CT551" s="1822"/>
      <c r="CU551" s="1822"/>
      <c r="CV551" s="1822"/>
      <c r="CW551" s="1822"/>
    </row>
    <row r="552" spans="1:101" s="1819" customFormat="1">
      <c r="A552" s="1804"/>
      <c r="B552" s="2708"/>
      <c r="C552" s="2728"/>
      <c r="D552" s="1805"/>
      <c r="E552" s="1806"/>
      <c r="F552" s="1806"/>
      <c r="G552" s="1807"/>
      <c r="H552" s="1808"/>
      <c r="I552" s="1808"/>
      <c r="J552" s="1808"/>
      <c r="K552" s="1808"/>
      <c r="L552" s="1809"/>
      <c r="M552" s="1809"/>
      <c r="N552" s="1810"/>
      <c r="O552" s="1810"/>
      <c r="P552" s="1809"/>
      <c r="Q552" s="1809"/>
      <c r="R552" s="1808"/>
      <c r="S552" s="1810"/>
      <c r="T552" s="1808"/>
      <c r="U552" s="1811"/>
      <c r="V552" s="1806"/>
      <c r="W552" s="1806"/>
      <c r="X552" s="1808"/>
      <c r="Y552" s="2741" t="s">
        <v>5417</v>
      </c>
      <c r="Z552" s="1808"/>
      <c r="AA552" s="1808"/>
      <c r="AB552" s="1808"/>
      <c r="AC552" s="1808"/>
      <c r="AD552" s="1808"/>
      <c r="AE552" s="1808"/>
      <c r="AF552" s="1808"/>
      <c r="AG552" s="1808"/>
      <c r="AH552" s="1812"/>
      <c r="AI552" s="1812"/>
      <c r="AJ552" s="1808"/>
      <c r="AK552" s="1806"/>
      <c r="AL552" s="1806"/>
      <c r="AM552" s="1813"/>
      <c r="AN552" s="1811"/>
      <c r="AO552" s="1811"/>
      <c r="AP552" s="1811"/>
      <c r="AQ552" s="1811"/>
      <c r="AR552" s="1811"/>
      <c r="AS552" s="1811"/>
      <c r="AT552" s="1811"/>
      <c r="AU552" s="1811"/>
      <c r="AV552" s="1811"/>
      <c r="AW552" s="1811"/>
      <c r="AX552" s="1811"/>
      <c r="AY552" s="1811"/>
      <c r="AZ552" s="1811"/>
      <c r="BA552" s="1807"/>
      <c r="BB552" s="1811"/>
      <c r="BC552" s="1807"/>
      <c r="BD552" s="1811"/>
      <c r="BE552" s="1811"/>
      <c r="BF552" s="1811"/>
      <c r="BG552" s="1811"/>
      <c r="BH552" s="1811"/>
      <c r="BI552" s="1811"/>
      <c r="BJ552" s="1811"/>
      <c r="BK552" s="1811"/>
      <c r="BL552" s="1811"/>
      <c r="BM552" s="1806"/>
      <c r="BN552" s="1811"/>
      <c r="BO552" s="1811"/>
      <c r="BP552" s="1806"/>
      <c r="BQ552" s="1811"/>
      <c r="BR552" s="1811"/>
      <c r="BS552" s="1911"/>
      <c r="BT552" s="1911"/>
      <c r="BU552" s="1911"/>
      <c r="BV552" s="1912"/>
      <c r="BW552" s="1911"/>
      <c r="BX552" s="1913"/>
      <c r="BY552" s="1914"/>
      <c r="BZ552" s="1915"/>
      <c r="CA552" s="1915"/>
      <c r="CB552" s="1915"/>
      <c r="CC552" s="1911"/>
      <c r="CF552" s="1807"/>
      <c r="CG552" s="1821"/>
      <c r="CH552" s="1822"/>
      <c r="CI552" s="1822"/>
      <c r="CJ552" s="1822"/>
      <c r="CK552" s="1822"/>
      <c r="CL552" s="1822"/>
      <c r="CM552" s="1822"/>
      <c r="CN552" s="1822"/>
      <c r="CO552" s="1822"/>
      <c r="CP552" s="1822"/>
      <c r="CQ552" s="1822"/>
      <c r="CR552" s="1822"/>
      <c r="CS552" s="1822"/>
      <c r="CT552" s="1822"/>
      <c r="CU552" s="1822"/>
      <c r="CV552" s="1822"/>
      <c r="CW552" s="1822"/>
    </row>
    <row r="553" spans="1:101" s="1819" customFormat="1">
      <c r="A553" s="1804"/>
      <c r="B553" s="2708"/>
      <c r="C553" s="2728"/>
      <c r="D553" s="1805"/>
      <c r="E553" s="1806"/>
      <c r="F553" s="1806"/>
      <c r="G553" s="1807"/>
      <c r="H553" s="1808"/>
      <c r="I553" s="1808"/>
      <c r="J553" s="1808"/>
      <c r="K553" s="1808"/>
      <c r="L553" s="1809"/>
      <c r="M553" s="1809"/>
      <c r="N553" s="1810"/>
      <c r="O553" s="1810"/>
      <c r="P553" s="1809"/>
      <c r="Q553" s="1809"/>
      <c r="R553" s="1808"/>
      <c r="S553" s="1810"/>
      <c r="T553" s="1808"/>
      <c r="U553" s="1811"/>
      <c r="V553" s="1806"/>
      <c r="W553" s="1806"/>
      <c r="X553" s="1808"/>
      <c r="Y553" s="2741" t="s">
        <v>5417</v>
      </c>
      <c r="Z553" s="1808"/>
      <c r="AA553" s="1808"/>
      <c r="AB553" s="1808"/>
      <c r="AC553" s="1808"/>
      <c r="AD553" s="1808"/>
      <c r="AE553" s="1808"/>
      <c r="AF553" s="1808"/>
      <c r="AG553" s="1808"/>
      <c r="AH553" s="1812"/>
      <c r="AI553" s="1812"/>
      <c r="AJ553" s="1808"/>
      <c r="AK553" s="1806"/>
      <c r="AL553" s="1806"/>
      <c r="AM553" s="1813"/>
      <c r="AN553" s="1811"/>
      <c r="AO553" s="1811"/>
      <c r="AP553" s="1811"/>
      <c r="AQ553" s="1811"/>
      <c r="AR553" s="1811"/>
      <c r="AS553" s="1811"/>
      <c r="AT553" s="1811"/>
      <c r="AU553" s="1811"/>
      <c r="AV553" s="1811"/>
      <c r="AW553" s="1811"/>
      <c r="AX553" s="1811"/>
      <c r="AY553" s="1811"/>
      <c r="AZ553" s="1811"/>
      <c r="BA553" s="1807"/>
      <c r="BB553" s="1811"/>
      <c r="BC553" s="1807"/>
      <c r="BD553" s="1811"/>
      <c r="BE553" s="1811"/>
      <c r="BF553" s="1811"/>
      <c r="BG553" s="1811"/>
      <c r="BH553" s="1811"/>
      <c r="BI553" s="1811"/>
      <c r="BJ553" s="1811"/>
      <c r="BK553" s="1811"/>
      <c r="BL553" s="1811"/>
      <c r="BM553" s="1806"/>
      <c r="BN553" s="1811"/>
      <c r="BO553" s="1811"/>
      <c r="BP553" s="1806"/>
      <c r="BQ553" s="1811"/>
      <c r="BR553" s="1811"/>
      <c r="BS553" s="1911"/>
      <c r="BT553" s="1911"/>
      <c r="BU553" s="1911"/>
      <c r="BV553" s="1912"/>
      <c r="BW553" s="1911"/>
      <c r="BX553" s="1913"/>
      <c r="BY553" s="1914"/>
      <c r="BZ553" s="1915"/>
      <c r="CA553" s="1915"/>
      <c r="CB553" s="1915"/>
      <c r="CC553" s="1911"/>
      <c r="CF553" s="1807"/>
      <c r="CG553" s="1821"/>
      <c r="CH553" s="1822"/>
      <c r="CI553" s="1822"/>
      <c r="CJ553" s="1822"/>
      <c r="CK553" s="1822"/>
      <c r="CL553" s="1822"/>
      <c r="CM553" s="1822"/>
      <c r="CN553" s="1822"/>
      <c r="CO553" s="1822"/>
      <c r="CP553" s="1822"/>
      <c r="CQ553" s="1822"/>
      <c r="CR553" s="1822"/>
      <c r="CS553" s="1822"/>
      <c r="CT553" s="1822"/>
      <c r="CU553" s="1822"/>
      <c r="CV553" s="1822"/>
      <c r="CW553" s="1822"/>
    </row>
    <row r="554" spans="1:101" s="1819" customFormat="1">
      <c r="A554" s="1804"/>
      <c r="B554" s="2708"/>
      <c r="C554" s="2728"/>
      <c r="D554" s="1805"/>
      <c r="E554" s="1806"/>
      <c r="F554" s="1806"/>
      <c r="G554" s="1807"/>
      <c r="H554" s="1808"/>
      <c r="I554" s="1808"/>
      <c r="J554" s="1808"/>
      <c r="K554" s="1808"/>
      <c r="L554" s="1809"/>
      <c r="M554" s="1809"/>
      <c r="N554" s="1810"/>
      <c r="O554" s="1810"/>
      <c r="P554" s="1809"/>
      <c r="Q554" s="1809"/>
      <c r="R554" s="1808"/>
      <c r="S554" s="1810"/>
      <c r="T554" s="1808"/>
      <c r="U554" s="1811"/>
      <c r="V554" s="1806"/>
      <c r="W554" s="1806"/>
      <c r="X554" s="1808"/>
      <c r="Y554" s="2741" t="s">
        <v>5417</v>
      </c>
      <c r="Z554" s="1808"/>
      <c r="AA554" s="1808"/>
      <c r="AB554" s="1808"/>
      <c r="AC554" s="1808"/>
      <c r="AD554" s="1808"/>
      <c r="AE554" s="1808"/>
      <c r="AF554" s="1808"/>
      <c r="AG554" s="1808"/>
      <c r="AH554" s="1812"/>
      <c r="AI554" s="1812"/>
      <c r="AJ554" s="1808"/>
      <c r="AK554" s="1806"/>
      <c r="AL554" s="1806"/>
      <c r="AM554" s="1813"/>
      <c r="AN554" s="1811"/>
      <c r="AO554" s="1811"/>
      <c r="AP554" s="1811"/>
      <c r="AQ554" s="1811"/>
      <c r="AR554" s="1811"/>
      <c r="AS554" s="1811"/>
      <c r="AT554" s="1811"/>
      <c r="AU554" s="1811"/>
      <c r="AV554" s="1811"/>
      <c r="AW554" s="1811"/>
      <c r="AX554" s="1811"/>
      <c r="AY554" s="1811"/>
      <c r="AZ554" s="1811"/>
      <c r="BA554" s="1807"/>
      <c r="BB554" s="1811"/>
      <c r="BC554" s="1807"/>
      <c r="BD554" s="1811"/>
      <c r="BE554" s="1811"/>
      <c r="BF554" s="1811"/>
      <c r="BG554" s="1811"/>
      <c r="BH554" s="1811"/>
      <c r="BI554" s="1811"/>
      <c r="BJ554" s="1811"/>
      <c r="BK554" s="1811"/>
      <c r="BL554" s="1811"/>
      <c r="BM554" s="1806"/>
      <c r="BN554" s="1811"/>
      <c r="BO554" s="1811"/>
      <c r="BP554" s="1806"/>
      <c r="BQ554" s="1811"/>
      <c r="BR554" s="1811"/>
      <c r="BS554" s="1911"/>
      <c r="BT554" s="1911"/>
      <c r="BU554" s="1911"/>
      <c r="BV554" s="1912"/>
      <c r="BW554" s="1911"/>
      <c r="BX554" s="1913"/>
      <c r="BY554" s="1914"/>
      <c r="BZ554" s="1915"/>
      <c r="CA554" s="1915"/>
      <c r="CB554" s="1915"/>
      <c r="CC554" s="1911"/>
      <c r="CF554" s="1807"/>
      <c r="CG554" s="1821"/>
      <c r="CH554" s="1822"/>
      <c r="CI554" s="1822"/>
      <c r="CJ554" s="1822"/>
      <c r="CK554" s="1822"/>
      <c r="CL554" s="1822"/>
      <c r="CM554" s="1822"/>
      <c r="CN554" s="1822"/>
      <c r="CO554" s="1822"/>
      <c r="CP554" s="1822"/>
      <c r="CQ554" s="1822"/>
      <c r="CR554" s="1822"/>
      <c r="CS554" s="1822"/>
      <c r="CT554" s="1822"/>
      <c r="CU554" s="1822"/>
      <c r="CV554" s="1822"/>
      <c r="CW554" s="1822"/>
    </row>
    <row r="555" spans="1:101" s="1819" customFormat="1">
      <c r="A555" s="1804"/>
      <c r="B555" s="2708"/>
      <c r="C555" s="2728"/>
      <c r="D555" s="1805"/>
      <c r="E555" s="1806"/>
      <c r="F555" s="1806"/>
      <c r="G555" s="1807"/>
      <c r="H555" s="1808"/>
      <c r="I555" s="1808"/>
      <c r="J555" s="1808"/>
      <c r="K555" s="1808"/>
      <c r="L555" s="1809"/>
      <c r="M555" s="1809"/>
      <c r="N555" s="1810"/>
      <c r="O555" s="1810"/>
      <c r="P555" s="1809"/>
      <c r="Q555" s="1809"/>
      <c r="R555" s="1808"/>
      <c r="S555" s="1810"/>
      <c r="T555" s="1808"/>
      <c r="U555" s="1811"/>
      <c r="V555" s="1806"/>
      <c r="W555" s="1806"/>
      <c r="X555" s="1808"/>
      <c r="Y555" s="2741" t="s">
        <v>5417</v>
      </c>
      <c r="Z555" s="1808"/>
      <c r="AA555" s="1808"/>
      <c r="AB555" s="1808"/>
      <c r="AC555" s="1808"/>
      <c r="AD555" s="1808"/>
      <c r="AE555" s="1808"/>
      <c r="AF555" s="1808"/>
      <c r="AG555" s="1808"/>
      <c r="AH555" s="1812"/>
      <c r="AI555" s="1812"/>
      <c r="AJ555" s="1808"/>
      <c r="AK555" s="1806"/>
      <c r="AL555" s="1806"/>
      <c r="AM555" s="1813"/>
      <c r="AN555" s="1811"/>
      <c r="AO555" s="1811"/>
      <c r="AP555" s="1811"/>
      <c r="AQ555" s="1811"/>
      <c r="AR555" s="1811"/>
      <c r="AS555" s="1811"/>
      <c r="AT555" s="1811"/>
      <c r="AU555" s="1811"/>
      <c r="AV555" s="1811"/>
      <c r="AW555" s="1811"/>
      <c r="AX555" s="1811"/>
      <c r="AY555" s="1811"/>
      <c r="AZ555" s="1811"/>
      <c r="BA555" s="1807"/>
      <c r="BB555" s="1811"/>
      <c r="BC555" s="1807"/>
      <c r="BD555" s="1811"/>
      <c r="BE555" s="1811"/>
      <c r="BF555" s="1811"/>
      <c r="BG555" s="1811"/>
      <c r="BH555" s="1811"/>
      <c r="BI555" s="1811"/>
      <c r="BJ555" s="1811"/>
      <c r="BK555" s="1811"/>
      <c r="BL555" s="1811"/>
      <c r="BM555" s="1806"/>
      <c r="BN555" s="1811"/>
      <c r="BO555" s="1811"/>
      <c r="BP555" s="1806"/>
      <c r="BQ555" s="1811"/>
      <c r="BR555" s="1811"/>
      <c r="BS555" s="1911"/>
      <c r="BT555" s="1911"/>
      <c r="BU555" s="1911"/>
      <c r="BV555" s="1912"/>
      <c r="BW555" s="1911"/>
      <c r="BX555" s="1913"/>
      <c r="BY555" s="1914"/>
      <c r="BZ555" s="1915"/>
      <c r="CA555" s="1915"/>
      <c r="CB555" s="1915"/>
      <c r="CC555" s="1911"/>
      <c r="CF555" s="1807"/>
      <c r="CG555" s="1821"/>
      <c r="CH555" s="1822"/>
      <c r="CI555" s="1822"/>
      <c r="CJ555" s="1822"/>
      <c r="CK555" s="1822"/>
      <c r="CL555" s="1822"/>
      <c r="CM555" s="1822"/>
      <c r="CN555" s="1822"/>
      <c r="CO555" s="1822"/>
      <c r="CP555" s="1822"/>
      <c r="CQ555" s="1822"/>
      <c r="CR555" s="1822"/>
      <c r="CS555" s="1822"/>
      <c r="CT555" s="1822"/>
      <c r="CU555" s="1822"/>
      <c r="CV555" s="1822"/>
      <c r="CW555" s="1822"/>
    </row>
    <row r="556" spans="1:101" s="1819" customFormat="1">
      <c r="A556" s="1804"/>
      <c r="B556" s="2708"/>
      <c r="C556" s="2728"/>
      <c r="D556" s="1805"/>
      <c r="E556" s="1806"/>
      <c r="F556" s="1806"/>
      <c r="G556" s="1807"/>
      <c r="H556" s="1808"/>
      <c r="I556" s="1808"/>
      <c r="J556" s="1808"/>
      <c r="K556" s="1808"/>
      <c r="L556" s="1809"/>
      <c r="M556" s="1809"/>
      <c r="N556" s="1810"/>
      <c r="O556" s="1810"/>
      <c r="P556" s="1809"/>
      <c r="Q556" s="1809"/>
      <c r="R556" s="1808"/>
      <c r="S556" s="1810"/>
      <c r="T556" s="1808"/>
      <c r="U556" s="1811"/>
      <c r="V556" s="1806"/>
      <c r="W556" s="1806"/>
      <c r="X556" s="1808"/>
      <c r="Y556" s="2741" t="s">
        <v>5417</v>
      </c>
      <c r="Z556" s="1808"/>
      <c r="AA556" s="1808"/>
      <c r="AB556" s="1808"/>
      <c r="AC556" s="1808"/>
      <c r="AD556" s="1808"/>
      <c r="AE556" s="1808"/>
      <c r="AF556" s="1808"/>
      <c r="AG556" s="1808"/>
      <c r="AH556" s="1812"/>
      <c r="AI556" s="1812"/>
      <c r="AJ556" s="1808"/>
      <c r="AK556" s="1806"/>
      <c r="AL556" s="1806"/>
      <c r="AM556" s="1813"/>
      <c r="AN556" s="1811"/>
      <c r="AO556" s="1811"/>
      <c r="AP556" s="1811"/>
      <c r="AQ556" s="1811"/>
      <c r="AR556" s="1811"/>
      <c r="AS556" s="1811"/>
      <c r="AT556" s="1811"/>
      <c r="AU556" s="1811"/>
      <c r="AV556" s="1811"/>
      <c r="AW556" s="1811"/>
      <c r="AX556" s="1811"/>
      <c r="AY556" s="1811"/>
      <c r="AZ556" s="1811"/>
      <c r="BA556" s="1807"/>
      <c r="BB556" s="1811"/>
      <c r="BC556" s="1807"/>
      <c r="BD556" s="1811"/>
      <c r="BE556" s="1811"/>
      <c r="BF556" s="1811"/>
      <c r="BG556" s="1811"/>
      <c r="BH556" s="1811"/>
      <c r="BI556" s="1811"/>
      <c r="BJ556" s="1811"/>
      <c r="BK556" s="1811"/>
      <c r="BL556" s="1811"/>
      <c r="BM556" s="1806"/>
      <c r="BN556" s="1811"/>
      <c r="BO556" s="1811"/>
      <c r="BP556" s="1806"/>
      <c r="BQ556" s="1811"/>
      <c r="BR556" s="1811"/>
      <c r="BS556" s="1911"/>
      <c r="BT556" s="1911"/>
      <c r="BU556" s="1911"/>
      <c r="BV556" s="1912"/>
      <c r="BW556" s="1911"/>
      <c r="BX556" s="1913"/>
      <c r="BY556" s="1914"/>
      <c r="BZ556" s="1915"/>
      <c r="CA556" s="1915"/>
      <c r="CB556" s="1915"/>
      <c r="CC556" s="1911"/>
      <c r="CF556" s="1807"/>
      <c r="CG556" s="1821"/>
      <c r="CH556" s="1822"/>
      <c r="CI556" s="1822"/>
      <c r="CJ556" s="1822"/>
      <c r="CK556" s="1822"/>
      <c r="CL556" s="1822"/>
      <c r="CM556" s="1822"/>
      <c r="CN556" s="1822"/>
      <c r="CO556" s="1822"/>
      <c r="CP556" s="1822"/>
      <c r="CQ556" s="1822"/>
      <c r="CR556" s="1822"/>
      <c r="CS556" s="1822"/>
      <c r="CT556" s="1822"/>
      <c r="CU556" s="1822"/>
      <c r="CV556" s="1822"/>
      <c r="CW556" s="1822"/>
    </row>
    <row r="557" spans="1:101" s="1819" customFormat="1">
      <c r="A557" s="1804"/>
      <c r="B557" s="2708"/>
      <c r="C557" s="2728"/>
      <c r="D557" s="1805"/>
      <c r="E557" s="1806"/>
      <c r="F557" s="1806"/>
      <c r="G557" s="1807"/>
      <c r="H557" s="1808"/>
      <c r="I557" s="1808"/>
      <c r="J557" s="1808"/>
      <c r="K557" s="1808"/>
      <c r="L557" s="1809"/>
      <c r="M557" s="1809"/>
      <c r="N557" s="1810"/>
      <c r="O557" s="1810"/>
      <c r="P557" s="1809"/>
      <c r="Q557" s="1809"/>
      <c r="R557" s="1808"/>
      <c r="S557" s="1810"/>
      <c r="T557" s="1808"/>
      <c r="U557" s="1811"/>
      <c r="V557" s="1806"/>
      <c r="W557" s="1806"/>
      <c r="X557" s="1808"/>
      <c r="Y557" s="2741" t="s">
        <v>5417</v>
      </c>
      <c r="Z557" s="1808"/>
      <c r="AA557" s="1808"/>
      <c r="AB557" s="1808"/>
      <c r="AC557" s="1808"/>
      <c r="AD557" s="1808"/>
      <c r="AE557" s="1808"/>
      <c r="AF557" s="1808"/>
      <c r="AG557" s="1808"/>
      <c r="AH557" s="1812"/>
      <c r="AI557" s="1812"/>
      <c r="AJ557" s="1808"/>
      <c r="AK557" s="1806"/>
      <c r="AL557" s="1806"/>
      <c r="AM557" s="1813"/>
      <c r="AN557" s="1811"/>
      <c r="AO557" s="1811"/>
      <c r="AP557" s="1811"/>
      <c r="AQ557" s="1811"/>
      <c r="AR557" s="1811"/>
      <c r="AS557" s="1811"/>
      <c r="AT557" s="1811"/>
      <c r="AU557" s="1811"/>
      <c r="AV557" s="1811"/>
      <c r="AW557" s="1811"/>
      <c r="AX557" s="1811"/>
      <c r="AY557" s="1811"/>
      <c r="AZ557" s="1811"/>
      <c r="BA557" s="1807"/>
      <c r="BB557" s="1811"/>
      <c r="BC557" s="1807"/>
      <c r="BD557" s="1811"/>
      <c r="BE557" s="1811"/>
      <c r="BF557" s="1811"/>
      <c r="BG557" s="1811"/>
      <c r="BH557" s="1811"/>
      <c r="BI557" s="1811"/>
      <c r="BJ557" s="1811"/>
      <c r="BK557" s="1811"/>
      <c r="BL557" s="1811"/>
      <c r="BM557" s="1806"/>
      <c r="BN557" s="1811"/>
      <c r="BO557" s="1811"/>
      <c r="BP557" s="1806"/>
      <c r="BQ557" s="1811"/>
      <c r="BR557" s="1811"/>
      <c r="BS557" s="1911"/>
      <c r="BT557" s="1911"/>
      <c r="BU557" s="1911"/>
      <c r="BV557" s="1912"/>
      <c r="BW557" s="1911"/>
      <c r="BX557" s="1913"/>
      <c r="BY557" s="1914"/>
      <c r="BZ557" s="1915"/>
      <c r="CA557" s="1915"/>
      <c r="CB557" s="1915"/>
      <c r="CC557" s="1911"/>
      <c r="CF557" s="1807"/>
      <c r="CG557" s="1821"/>
      <c r="CH557" s="1822"/>
      <c r="CI557" s="1822"/>
      <c r="CJ557" s="1822"/>
      <c r="CK557" s="1822"/>
      <c r="CL557" s="1822"/>
      <c r="CM557" s="1822"/>
      <c r="CN557" s="1822"/>
      <c r="CO557" s="1822"/>
      <c r="CP557" s="1822"/>
      <c r="CQ557" s="1822"/>
      <c r="CR557" s="1822"/>
      <c r="CS557" s="1822"/>
      <c r="CT557" s="1822"/>
      <c r="CU557" s="1822"/>
      <c r="CV557" s="1822"/>
      <c r="CW557" s="1822"/>
    </row>
    <row r="558" spans="1:101" s="1819" customFormat="1">
      <c r="A558" s="1804"/>
      <c r="B558" s="2708"/>
      <c r="C558" s="2728"/>
      <c r="D558" s="1805"/>
      <c r="E558" s="1806"/>
      <c r="F558" s="1806"/>
      <c r="G558" s="1807"/>
      <c r="H558" s="1808"/>
      <c r="I558" s="1808"/>
      <c r="J558" s="1808"/>
      <c r="K558" s="1808"/>
      <c r="L558" s="1809"/>
      <c r="M558" s="1809"/>
      <c r="N558" s="1810"/>
      <c r="O558" s="1810"/>
      <c r="P558" s="1809"/>
      <c r="Q558" s="1809"/>
      <c r="R558" s="1808"/>
      <c r="S558" s="1810"/>
      <c r="T558" s="1808"/>
      <c r="U558" s="1811"/>
      <c r="V558" s="1806"/>
      <c r="W558" s="1806"/>
      <c r="X558" s="1808"/>
      <c r="Y558" s="2741" t="s">
        <v>5417</v>
      </c>
      <c r="Z558" s="1808"/>
      <c r="AA558" s="1808"/>
      <c r="AB558" s="1808"/>
      <c r="AC558" s="1808"/>
      <c r="AD558" s="1808"/>
      <c r="AE558" s="1808"/>
      <c r="AF558" s="1808"/>
      <c r="AG558" s="1808"/>
      <c r="AH558" s="1812"/>
      <c r="AI558" s="1812"/>
      <c r="AJ558" s="1808"/>
      <c r="AK558" s="1806"/>
      <c r="AL558" s="1806"/>
      <c r="AM558" s="1813"/>
      <c r="AN558" s="1811"/>
      <c r="AO558" s="1811"/>
      <c r="AP558" s="1811"/>
      <c r="AQ558" s="1811"/>
      <c r="AR558" s="1811"/>
      <c r="AS558" s="1811"/>
      <c r="AT558" s="1811"/>
      <c r="AU558" s="1811"/>
      <c r="AV558" s="1811"/>
      <c r="AW558" s="1811"/>
      <c r="AX558" s="1811"/>
      <c r="AY558" s="1811"/>
      <c r="AZ558" s="1811"/>
      <c r="BA558" s="1807"/>
      <c r="BB558" s="1811"/>
      <c r="BC558" s="1807"/>
      <c r="BD558" s="1811"/>
      <c r="BE558" s="1811"/>
      <c r="BF558" s="1811"/>
      <c r="BG558" s="1811"/>
      <c r="BH558" s="1811"/>
      <c r="BI558" s="1811"/>
      <c r="BJ558" s="1811"/>
      <c r="BK558" s="1811"/>
      <c r="BL558" s="1811"/>
      <c r="BM558" s="1806"/>
      <c r="BN558" s="1811"/>
      <c r="BO558" s="1811"/>
      <c r="BP558" s="1806"/>
      <c r="BQ558" s="1811"/>
      <c r="BR558" s="1811"/>
      <c r="BS558" s="1911"/>
      <c r="BT558" s="1911"/>
      <c r="BU558" s="1911"/>
      <c r="BV558" s="1912"/>
      <c r="BW558" s="1911"/>
      <c r="BX558" s="1913"/>
      <c r="BY558" s="1914"/>
      <c r="BZ558" s="1915"/>
      <c r="CA558" s="1915"/>
      <c r="CB558" s="1915"/>
      <c r="CC558" s="1911"/>
      <c r="CF558" s="1807"/>
      <c r="CG558" s="1821"/>
      <c r="CH558" s="1822"/>
      <c r="CI558" s="1822"/>
      <c r="CJ558" s="1822"/>
      <c r="CK558" s="1822"/>
      <c r="CL558" s="1822"/>
      <c r="CM558" s="1822"/>
      <c r="CN558" s="1822"/>
      <c r="CO558" s="1822"/>
      <c r="CP558" s="1822"/>
      <c r="CQ558" s="1822"/>
      <c r="CR558" s="1822"/>
      <c r="CS558" s="1822"/>
      <c r="CT558" s="1822"/>
      <c r="CU558" s="1822"/>
      <c r="CV558" s="1822"/>
      <c r="CW558" s="1822"/>
    </row>
    <row r="559" spans="1:101" s="1819" customFormat="1">
      <c r="A559" s="1804"/>
      <c r="B559" s="2708"/>
      <c r="C559" s="2728"/>
      <c r="D559" s="1805"/>
      <c r="E559" s="1806"/>
      <c r="F559" s="1806"/>
      <c r="G559" s="1807"/>
      <c r="H559" s="1808"/>
      <c r="I559" s="1808"/>
      <c r="J559" s="1808"/>
      <c r="K559" s="1808"/>
      <c r="L559" s="1809"/>
      <c r="M559" s="1809"/>
      <c r="N559" s="1810"/>
      <c r="O559" s="1810"/>
      <c r="P559" s="1809"/>
      <c r="Q559" s="1809"/>
      <c r="R559" s="1808"/>
      <c r="S559" s="1810"/>
      <c r="T559" s="1808"/>
      <c r="U559" s="1811"/>
      <c r="V559" s="1806"/>
      <c r="W559" s="1806"/>
      <c r="X559" s="1808"/>
      <c r="Y559" s="2741" t="s">
        <v>5417</v>
      </c>
      <c r="Z559" s="1808"/>
      <c r="AA559" s="1808"/>
      <c r="AB559" s="1808"/>
      <c r="AC559" s="1808"/>
      <c r="AD559" s="1808"/>
      <c r="AE559" s="1808"/>
      <c r="AF559" s="1808"/>
      <c r="AG559" s="1808"/>
      <c r="AH559" s="1812"/>
      <c r="AI559" s="1812"/>
      <c r="AJ559" s="1808"/>
      <c r="AK559" s="1806"/>
      <c r="AL559" s="1806"/>
      <c r="AM559" s="1813"/>
      <c r="AN559" s="1811"/>
      <c r="AO559" s="1811"/>
      <c r="AP559" s="1811"/>
      <c r="AQ559" s="1811"/>
      <c r="AR559" s="1811"/>
      <c r="AS559" s="1811"/>
      <c r="AT559" s="1811"/>
      <c r="AU559" s="1811"/>
      <c r="AV559" s="1811"/>
      <c r="AW559" s="1811"/>
      <c r="AX559" s="1811"/>
      <c r="AY559" s="1811"/>
      <c r="AZ559" s="1811"/>
      <c r="BA559" s="1807"/>
      <c r="BB559" s="1811"/>
      <c r="BC559" s="1807"/>
      <c r="BD559" s="1811"/>
      <c r="BE559" s="1811"/>
      <c r="BF559" s="1811"/>
      <c r="BG559" s="1811"/>
      <c r="BH559" s="1811"/>
      <c r="BI559" s="1811"/>
      <c r="BJ559" s="1811"/>
      <c r="BK559" s="1811"/>
      <c r="BL559" s="1811"/>
      <c r="BM559" s="1806"/>
      <c r="BN559" s="1811"/>
      <c r="BO559" s="1811"/>
      <c r="BP559" s="1806"/>
      <c r="BQ559" s="1811"/>
      <c r="BR559" s="1811"/>
      <c r="BS559" s="1911"/>
      <c r="BT559" s="1911"/>
      <c r="BU559" s="1911"/>
      <c r="BV559" s="1912"/>
      <c r="BW559" s="1911"/>
      <c r="BX559" s="1913"/>
      <c r="BY559" s="1914"/>
      <c r="BZ559" s="1915"/>
      <c r="CA559" s="1915"/>
      <c r="CB559" s="1915"/>
      <c r="CC559" s="1911"/>
      <c r="CF559" s="1807"/>
      <c r="CG559" s="1821"/>
      <c r="CH559" s="1822"/>
      <c r="CI559" s="1822"/>
      <c r="CJ559" s="1822"/>
      <c r="CK559" s="1822"/>
      <c r="CL559" s="1822"/>
      <c r="CM559" s="1822"/>
      <c r="CN559" s="1822"/>
      <c r="CO559" s="1822"/>
      <c r="CP559" s="1822"/>
      <c r="CQ559" s="1822"/>
      <c r="CR559" s="1822"/>
      <c r="CS559" s="1822"/>
      <c r="CT559" s="1822"/>
      <c r="CU559" s="1822"/>
      <c r="CV559" s="1822"/>
      <c r="CW559" s="1822"/>
    </row>
    <row r="560" spans="1:101" s="1819" customFormat="1">
      <c r="A560" s="1804"/>
      <c r="B560" s="2708"/>
      <c r="C560" s="2728"/>
      <c r="D560" s="1805"/>
      <c r="E560" s="1806"/>
      <c r="F560" s="1806"/>
      <c r="G560" s="1807"/>
      <c r="H560" s="1808"/>
      <c r="I560" s="1808"/>
      <c r="J560" s="1808"/>
      <c r="K560" s="1808"/>
      <c r="L560" s="1809"/>
      <c r="M560" s="1809"/>
      <c r="N560" s="1810"/>
      <c r="O560" s="1810"/>
      <c r="P560" s="1809"/>
      <c r="Q560" s="1809"/>
      <c r="R560" s="1808"/>
      <c r="S560" s="1810"/>
      <c r="T560" s="1808"/>
      <c r="U560" s="1811"/>
      <c r="V560" s="1806"/>
      <c r="W560" s="1806"/>
      <c r="X560" s="1808"/>
      <c r="Y560" s="2741" t="s">
        <v>5417</v>
      </c>
      <c r="Z560" s="1808"/>
      <c r="AA560" s="1808"/>
      <c r="AB560" s="1808"/>
      <c r="AC560" s="1808"/>
      <c r="AD560" s="1808"/>
      <c r="AE560" s="1808"/>
      <c r="AF560" s="1808"/>
      <c r="AG560" s="1808"/>
      <c r="AH560" s="1812"/>
      <c r="AI560" s="1812"/>
      <c r="AJ560" s="1808"/>
      <c r="AK560" s="1806"/>
      <c r="AL560" s="1806"/>
      <c r="AM560" s="1813"/>
      <c r="AN560" s="1811"/>
      <c r="AO560" s="1811"/>
      <c r="AP560" s="1811"/>
      <c r="AQ560" s="1811"/>
      <c r="AR560" s="1811"/>
      <c r="AS560" s="1811"/>
      <c r="AT560" s="1811"/>
      <c r="AU560" s="1811"/>
      <c r="AV560" s="1811"/>
      <c r="AW560" s="1811"/>
      <c r="AX560" s="1811"/>
      <c r="AY560" s="1811"/>
      <c r="AZ560" s="1811"/>
      <c r="BA560" s="1807"/>
      <c r="BB560" s="1811"/>
      <c r="BC560" s="1807"/>
      <c r="BD560" s="1811"/>
      <c r="BE560" s="1811"/>
      <c r="BF560" s="1811"/>
      <c r="BG560" s="1811"/>
      <c r="BH560" s="1811"/>
      <c r="BI560" s="1811"/>
      <c r="BJ560" s="1811"/>
      <c r="BK560" s="1811"/>
      <c r="BL560" s="1811"/>
      <c r="BM560" s="1806"/>
      <c r="BN560" s="1811"/>
      <c r="BO560" s="1811"/>
      <c r="BP560" s="1806"/>
      <c r="BQ560" s="1811"/>
      <c r="BR560" s="1811"/>
      <c r="BS560" s="1911"/>
      <c r="BT560" s="1911"/>
      <c r="BU560" s="1911"/>
      <c r="BV560" s="1912"/>
      <c r="BW560" s="1911"/>
      <c r="BX560" s="1913"/>
      <c r="BY560" s="1914"/>
      <c r="BZ560" s="1915"/>
      <c r="CA560" s="1915"/>
      <c r="CB560" s="1915"/>
      <c r="CC560" s="1911"/>
      <c r="CF560" s="1807"/>
      <c r="CG560" s="1821"/>
      <c r="CH560" s="1822"/>
      <c r="CI560" s="1822"/>
      <c r="CJ560" s="1822"/>
      <c r="CK560" s="1822"/>
      <c r="CL560" s="1822"/>
      <c r="CM560" s="1822"/>
      <c r="CN560" s="1822"/>
      <c r="CO560" s="1822"/>
      <c r="CP560" s="1822"/>
      <c r="CQ560" s="1822"/>
      <c r="CR560" s="1822"/>
      <c r="CS560" s="1822"/>
      <c r="CT560" s="1822"/>
      <c r="CU560" s="1822"/>
      <c r="CV560" s="1822"/>
      <c r="CW560" s="1822"/>
    </row>
    <row r="561" spans="1:101" s="1819" customFormat="1">
      <c r="A561" s="1804"/>
      <c r="B561" s="2708"/>
      <c r="C561" s="2728"/>
      <c r="D561" s="1805"/>
      <c r="E561" s="1806"/>
      <c r="F561" s="1806"/>
      <c r="G561" s="1807"/>
      <c r="H561" s="1808"/>
      <c r="I561" s="1808"/>
      <c r="J561" s="1808"/>
      <c r="K561" s="1808"/>
      <c r="L561" s="1809"/>
      <c r="M561" s="1809"/>
      <c r="N561" s="1810"/>
      <c r="O561" s="1810"/>
      <c r="P561" s="1809"/>
      <c r="Q561" s="1809"/>
      <c r="R561" s="1808"/>
      <c r="S561" s="1810"/>
      <c r="T561" s="1808"/>
      <c r="U561" s="1811"/>
      <c r="V561" s="1806"/>
      <c r="W561" s="1806"/>
      <c r="X561" s="1808"/>
      <c r="Y561" s="2741" t="s">
        <v>5417</v>
      </c>
      <c r="Z561" s="1808"/>
      <c r="AA561" s="1808"/>
      <c r="AB561" s="1808"/>
      <c r="AC561" s="1808"/>
      <c r="AD561" s="1808"/>
      <c r="AE561" s="1808"/>
      <c r="AF561" s="1808"/>
      <c r="AG561" s="1808"/>
      <c r="AH561" s="1812"/>
      <c r="AI561" s="1812"/>
      <c r="AJ561" s="1808"/>
      <c r="AK561" s="1806"/>
      <c r="AL561" s="1806"/>
      <c r="AM561" s="1813"/>
      <c r="AN561" s="1811"/>
      <c r="AO561" s="1811"/>
      <c r="AP561" s="1811"/>
      <c r="AQ561" s="1811"/>
      <c r="AR561" s="1811"/>
      <c r="AS561" s="1811"/>
      <c r="AT561" s="1811"/>
      <c r="AU561" s="1811"/>
      <c r="AV561" s="1811"/>
      <c r="AW561" s="1811"/>
      <c r="AX561" s="1811"/>
      <c r="AY561" s="1811"/>
      <c r="AZ561" s="1811"/>
      <c r="BA561" s="1807"/>
      <c r="BB561" s="1811"/>
      <c r="BC561" s="1807"/>
      <c r="BD561" s="1811"/>
      <c r="BE561" s="1811"/>
      <c r="BF561" s="1811"/>
      <c r="BG561" s="1811"/>
      <c r="BH561" s="1811"/>
      <c r="BI561" s="1811"/>
      <c r="BJ561" s="1811"/>
      <c r="BK561" s="1811"/>
      <c r="BL561" s="1811"/>
      <c r="BM561" s="1806"/>
      <c r="BN561" s="1811"/>
      <c r="BO561" s="1811"/>
      <c r="BP561" s="1806"/>
      <c r="BQ561" s="1811"/>
      <c r="BR561" s="1811"/>
      <c r="BS561" s="1911"/>
      <c r="BT561" s="1911"/>
      <c r="BU561" s="1911"/>
      <c r="BV561" s="1912"/>
      <c r="BW561" s="1911"/>
      <c r="BX561" s="1913"/>
      <c r="BY561" s="1914"/>
      <c r="BZ561" s="1915"/>
      <c r="CA561" s="1915"/>
      <c r="CB561" s="1915"/>
      <c r="CC561" s="1911"/>
      <c r="CF561" s="1807"/>
      <c r="CG561" s="1821"/>
      <c r="CH561" s="1822"/>
      <c r="CI561" s="1822"/>
      <c r="CJ561" s="1822"/>
      <c r="CK561" s="1822"/>
      <c r="CL561" s="1822"/>
      <c r="CM561" s="1822"/>
      <c r="CN561" s="1822"/>
      <c r="CO561" s="1822"/>
      <c r="CP561" s="1822"/>
      <c r="CQ561" s="1822"/>
      <c r="CR561" s="1822"/>
      <c r="CS561" s="1822"/>
      <c r="CT561" s="1822"/>
      <c r="CU561" s="1822"/>
      <c r="CV561" s="1822"/>
      <c r="CW561" s="1822"/>
    </row>
    <row r="562" spans="1:101" s="1819" customFormat="1">
      <c r="A562" s="1804"/>
      <c r="B562" s="2708"/>
      <c r="C562" s="2728"/>
      <c r="D562" s="1805"/>
      <c r="E562" s="1806"/>
      <c r="F562" s="1806"/>
      <c r="G562" s="1807"/>
      <c r="H562" s="1808"/>
      <c r="I562" s="1808"/>
      <c r="J562" s="1808"/>
      <c r="K562" s="1808"/>
      <c r="L562" s="1809"/>
      <c r="M562" s="1809"/>
      <c r="N562" s="1810"/>
      <c r="O562" s="1810"/>
      <c r="P562" s="1809"/>
      <c r="Q562" s="1809"/>
      <c r="R562" s="1808"/>
      <c r="S562" s="1810"/>
      <c r="T562" s="1808"/>
      <c r="U562" s="1811"/>
      <c r="V562" s="1806"/>
      <c r="W562" s="1806"/>
      <c r="X562" s="1808"/>
      <c r="Y562" s="2741" t="s">
        <v>5417</v>
      </c>
      <c r="Z562" s="1808"/>
      <c r="AA562" s="1808"/>
      <c r="AB562" s="1808"/>
      <c r="AC562" s="1808"/>
      <c r="AD562" s="1808"/>
      <c r="AE562" s="1808"/>
      <c r="AF562" s="1808"/>
      <c r="AG562" s="1808"/>
      <c r="AH562" s="1812"/>
      <c r="AI562" s="1812"/>
      <c r="AJ562" s="1808"/>
      <c r="AK562" s="1806"/>
      <c r="AL562" s="1806"/>
      <c r="AM562" s="1813"/>
      <c r="AN562" s="1811"/>
      <c r="AO562" s="1811"/>
      <c r="AP562" s="1811"/>
      <c r="AQ562" s="1811"/>
      <c r="AR562" s="1811"/>
      <c r="AS562" s="1811"/>
      <c r="AT562" s="1811"/>
      <c r="AU562" s="1811"/>
      <c r="AV562" s="1811"/>
      <c r="AW562" s="1811"/>
      <c r="AX562" s="1811"/>
      <c r="AY562" s="1811"/>
      <c r="AZ562" s="1811"/>
      <c r="BA562" s="1807"/>
      <c r="BB562" s="1811"/>
      <c r="BC562" s="1807"/>
      <c r="BD562" s="1811"/>
      <c r="BE562" s="1811"/>
      <c r="BF562" s="1811"/>
      <c r="BG562" s="1811"/>
      <c r="BH562" s="1811"/>
      <c r="BI562" s="1811"/>
      <c r="BJ562" s="1811"/>
      <c r="BK562" s="1811"/>
      <c r="BL562" s="1811"/>
      <c r="BM562" s="1806"/>
      <c r="BN562" s="1811"/>
      <c r="BO562" s="1811"/>
      <c r="BP562" s="1806"/>
      <c r="BQ562" s="1811"/>
      <c r="BR562" s="1811"/>
      <c r="BS562" s="1911"/>
      <c r="BT562" s="1911"/>
      <c r="BU562" s="1911"/>
      <c r="BV562" s="1912"/>
      <c r="BW562" s="1911"/>
      <c r="BX562" s="1913"/>
      <c r="BY562" s="1914"/>
      <c r="BZ562" s="1915"/>
      <c r="CA562" s="1915"/>
      <c r="CB562" s="1915"/>
      <c r="CC562" s="1911"/>
      <c r="CF562" s="1807"/>
      <c r="CG562" s="1821"/>
      <c r="CH562" s="1822"/>
      <c r="CI562" s="1822"/>
      <c r="CJ562" s="1822"/>
      <c r="CK562" s="1822"/>
      <c r="CL562" s="1822"/>
      <c r="CM562" s="1822"/>
      <c r="CN562" s="1822"/>
      <c r="CO562" s="1822"/>
      <c r="CP562" s="1822"/>
      <c r="CQ562" s="1822"/>
      <c r="CR562" s="1822"/>
      <c r="CS562" s="1822"/>
      <c r="CT562" s="1822"/>
      <c r="CU562" s="1822"/>
      <c r="CV562" s="1822"/>
      <c r="CW562" s="1822"/>
    </row>
    <row r="563" spans="1:101" s="1819" customFormat="1">
      <c r="A563" s="1804"/>
      <c r="B563" s="2708"/>
      <c r="C563" s="2728"/>
      <c r="D563" s="1805"/>
      <c r="E563" s="1806"/>
      <c r="F563" s="1806"/>
      <c r="G563" s="1807"/>
      <c r="H563" s="1808"/>
      <c r="I563" s="1808"/>
      <c r="J563" s="1808"/>
      <c r="K563" s="1808"/>
      <c r="L563" s="1809"/>
      <c r="M563" s="1809"/>
      <c r="N563" s="1810"/>
      <c r="O563" s="1810"/>
      <c r="P563" s="1809"/>
      <c r="Q563" s="1809"/>
      <c r="R563" s="1808"/>
      <c r="S563" s="1810"/>
      <c r="T563" s="1808"/>
      <c r="U563" s="1811"/>
      <c r="V563" s="1806"/>
      <c r="W563" s="1806"/>
      <c r="X563" s="1808"/>
      <c r="Y563" s="2741" t="s">
        <v>5417</v>
      </c>
      <c r="Z563" s="1808"/>
      <c r="AA563" s="1808"/>
      <c r="AB563" s="1808"/>
      <c r="AC563" s="1808"/>
      <c r="AD563" s="1808"/>
      <c r="AE563" s="1808"/>
      <c r="AF563" s="1808"/>
      <c r="AG563" s="1808"/>
      <c r="AH563" s="1812"/>
      <c r="AI563" s="1812"/>
      <c r="AJ563" s="1808"/>
      <c r="AK563" s="1806"/>
      <c r="AL563" s="1806"/>
      <c r="AM563" s="1813"/>
      <c r="AN563" s="1811"/>
      <c r="AO563" s="1811"/>
      <c r="AP563" s="1811"/>
      <c r="AQ563" s="1811"/>
      <c r="AR563" s="1811"/>
      <c r="AS563" s="1811"/>
      <c r="AT563" s="1811"/>
      <c r="AU563" s="1811"/>
      <c r="AV563" s="1811"/>
      <c r="AW563" s="1811"/>
      <c r="AX563" s="1811"/>
      <c r="AY563" s="1811"/>
      <c r="AZ563" s="1811"/>
      <c r="BA563" s="1807"/>
      <c r="BB563" s="1811"/>
      <c r="BC563" s="1807"/>
      <c r="BD563" s="1811"/>
      <c r="BE563" s="1811"/>
      <c r="BF563" s="1811"/>
      <c r="BG563" s="1811"/>
      <c r="BH563" s="1811"/>
      <c r="BI563" s="1811"/>
      <c r="BJ563" s="1811"/>
      <c r="BK563" s="1811"/>
      <c r="BL563" s="1811"/>
      <c r="BM563" s="1806"/>
      <c r="BN563" s="1811"/>
      <c r="BO563" s="1811"/>
      <c r="BP563" s="1806"/>
      <c r="BQ563" s="1811"/>
      <c r="BR563" s="1811"/>
      <c r="BS563" s="1911"/>
      <c r="BT563" s="1911"/>
      <c r="BU563" s="1911"/>
      <c r="BV563" s="1912"/>
      <c r="BW563" s="1911"/>
      <c r="BX563" s="1913"/>
      <c r="BY563" s="1914"/>
      <c r="BZ563" s="1915"/>
      <c r="CA563" s="1915"/>
      <c r="CB563" s="1915"/>
      <c r="CC563" s="1911"/>
      <c r="CF563" s="1807"/>
      <c r="CG563" s="1821"/>
      <c r="CH563" s="1822"/>
      <c r="CI563" s="1822"/>
      <c r="CJ563" s="1822"/>
      <c r="CK563" s="1822"/>
      <c r="CL563" s="1822"/>
      <c r="CM563" s="1822"/>
      <c r="CN563" s="1822"/>
      <c r="CO563" s="1822"/>
      <c r="CP563" s="1822"/>
      <c r="CQ563" s="1822"/>
      <c r="CR563" s="1822"/>
      <c r="CS563" s="1822"/>
      <c r="CT563" s="1822"/>
      <c r="CU563" s="1822"/>
      <c r="CV563" s="1822"/>
      <c r="CW563" s="1822"/>
    </row>
    <row r="564" spans="1:101" s="1819" customFormat="1">
      <c r="A564" s="1804"/>
      <c r="B564" s="2708"/>
      <c r="C564" s="2728"/>
      <c r="D564" s="1805"/>
      <c r="E564" s="1806"/>
      <c r="F564" s="1806"/>
      <c r="G564" s="1807"/>
      <c r="H564" s="1808"/>
      <c r="I564" s="1808"/>
      <c r="J564" s="1808"/>
      <c r="K564" s="1808"/>
      <c r="L564" s="1809"/>
      <c r="M564" s="1809"/>
      <c r="N564" s="1810"/>
      <c r="O564" s="1810"/>
      <c r="P564" s="1809"/>
      <c r="Q564" s="1809"/>
      <c r="R564" s="1808"/>
      <c r="S564" s="1810"/>
      <c r="T564" s="1808"/>
      <c r="U564" s="1811"/>
      <c r="V564" s="1806"/>
      <c r="W564" s="1806"/>
      <c r="X564" s="1808"/>
      <c r="Y564" s="2741" t="s">
        <v>5417</v>
      </c>
      <c r="Z564" s="1808"/>
      <c r="AA564" s="1808"/>
      <c r="AB564" s="1808"/>
      <c r="AC564" s="1808"/>
      <c r="AD564" s="1808"/>
      <c r="AE564" s="1808"/>
      <c r="AF564" s="1808"/>
      <c r="AG564" s="1808"/>
      <c r="AH564" s="1812"/>
      <c r="AI564" s="1812"/>
      <c r="AJ564" s="1808"/>
      <c r="AK564" s="1806"/>
      <c r="AL564" s="1806"/>
      <c r="AM564" s="1813"/>
      <c r="AN564" s="1811"/>
      <c r="AO564" s="1811"/>
      <c r="AP564" s="1811"/>
      <c r="AQ564" s="1811"/>
      <c r="AR564" s="1811"/>
      <c r="AS564" s="1811"/>
      <c r="AT564" s="1811"/>
      <c r="AU564" s="1811"/>
      <c r="AV564" s="1811"/>
      <c r="AW564" s="1811"/>
      <c r="AX564" s="1811"/>
      <c r="AY564" s="1811"/>
      <c r="AZ564" s="1811"/>
      <c r="BA564" s="1807"/>
      <c r="BB564" s="1811"/>
      <c r="BC564" s="1807"/>
      <c r="BD564" s="1811"/>
      <c r="BE564" s="1811"/>
      <c r="BF564" s="1811"/>
      <c r="BG564" s="1811"/>
      <c r="BH564" s="1811"/>
      <c r="BI564" s="1811"/>
      <c r="BJ564" s="1811"/>
      <c r="BK564" s="1811"/>
      <c r="BL564" s="1811"/>
      <c r="BM564" s="1806"/>
      <c r="BN564" s="1811"/>
      <c r="BO564" s="1811"/>
      <c r="BP564" s="1806"/>
      <c r="BQ564" s="1811"/>
      <c r="BR564" s="1811"/>
      <c r="BS564" s="1911"/>
      <c r="BT564" s="1911"/>
      <c r="BU564" s="1911"/>
      <c r="BV564" s="1912"/>
      <c r="BW564" s="1911"/>
      <c r="BX564" s="1913"/>
      <c r="BY564" s="1914"/>
      <c r="BZ564" s="1915"/>
      <c r="CA564" s="1915"/>
      <c r="CB564" s="1915"/>
      <c r="CC564" s="1911"/>
      <c r="CF564" s="1807"/>
      <c r="CG564" s="1821"/>
      <c r="CH564" s="1822"/>
      <c r="CI564" s="1822"/>
      <c r="CJ564" s="1822"/>
      <c r="CK564" s="1822"/>
      <c r="CL564" s="1822"/>
      <c r="CM564" s="1822"/>
      <c r="CN564" s="1822"/>
      <c r="CO564" s="1822"/>
      <c r="CP564" s="1822"/>
      <c r="CQ564" s="1822"/>
      <c r="CR564" s="1822"/>
      <c r="CS564" s="1822"/>
      <c r="CT564" s="1822"/>
      <c r="CU564" s="1822"/>
      <c r="CV564" s="1822"/>
      <c r="CW564" s="1822"/>
    </row>
    <row r="565" spans="1:101" s="1819" customFormat="1">
      <c r="A565" s="1804"/>
      <c r="B565" s="2708"/>
      <c r="C565" s="2728"/>
      <c r="D565" s="1805"/>
      <c r="E565" s="1806"/>
      <c r="F565" s="1806"/>
      <c r="G565" s="1807"/>
      <c r="H565" s="1808"/>
      <c r="I565" s="1808"/>
      <c r="J565" s="1808"/>
      <c r="K565" s="1808"/>
      <c r="L565" s="1809"/>
      <c r="M565" s="1809"/>
      <c r="N565" s="1810"/>
      <c r="O565" s="1810"/>
      <c r="P565" s="1809"/>
      <c r="Q565" s="1809"/>
      <c r="R565" s="1808"/>
      <c r="S565" s="1810"/>
      <c r="T565" s="1808"/>
      <c r="U565" s="1811"/>
      <c r="V565" s="1806"/>
      <c r="W565" s="1806"/>
      <c r="X565" s="1808"/>
      <c r="Y565" s="2741" t="s">
        <v>5417</v>
      </c>
      <c r="Z565" s="1808"/>
      <c r="AA565" s="1808"/>
      <c r="AB565" s="1808"/>
      <c r="AC565" s="1808"/>
      <c r="AD565" s="1808"/>
      <c r="AE565" s="1808"/>
      <c r="AF565" s="1808"/>
      <c r="AG565" s="1808"/>
      <c r="AH565" s="1812"/>
      <c r="AI565" s="1812"/>
      <c r="AJ565" s="1808"/>
      <c r="AK565" s="1806"/>
      <c r="AL565" s="1806"/>
      <c r="AM565" s="1813"/>
      <c r="AN565" s="1811"/>
      <c r="AO565" s="1811"/>
      <c r="AP565" s="1811"/>
      <c r="AQ565" s="1811"/>
      <c r="AR565" s="1811"/>
      <c r="AS565" s="1811"/>
      <c r="AT565" s="1811"/>
      <c r="AU565" s="1811"/>
      <c r="AV565" s="1811"/>
      <c r="AW565" s="1811"/>
      <c r="AX565" s="1811"/>
      <c r="AY565" s="1811"/>
      <c r="AZ565" s="1811"/>
      <c r="BA565" s="1807"/>
      <c r="BB565" s="1811"/>
      <c r="BC565" s="1807"/>
      <c r="BD565" s="1811"/>
      <c r="BE565" s="1811"/>
      <c r="BF565" s="1811"/>
      <c r="BG565" s="1811"/>
      <c r="BH565" s="1811"/>
      <c r="BI565" s="1811"/>
      <c r="BJ565" s="1811"/>
      <c r="BK565" s="1811"/>
      <c r="BL565" s="1811"/>
      <c r="BM565" s="1806"/>
      <c r="BN565" s="1811"/>
      <c r="BO565" s="1811"/>
      <c r="BP565" s="1806"/>
      <c r="BQ565" s="1811"/>
      <c r="BR565" s="1811"/>
      <c r="BS565" s="1911"/>
      <c r="BT565" s="1911"/>
      <c r="BU565" s="1911"/>
      <c r="BV565" s="1912"/>
      <c r="BW565" s="1911"/>
      <c r="BX565" s="1913"/>
      <c r="BY565" s="1914"/>
      <c r="BZ565" s="1915"/>
      <c r="CA565" s="1915"/>
      <c r="CB565" s="1915"/>
      <c r="CC565" s="1911"/>
      <c r="CF565" s="1807"/>
      <c r="CG565" s="1821"/>
      <c r="CH565" s="1822"/>
      <c r="CI565" s="1822"/>
      <c r="CJ565" s="1822"/>
      <c r="CK565" s="1822"/>
      <c r="CL565" s="1822"/>
      <c r="CM565" s="1822"/>
      <c r="CN565" s="1822"/>
      <c r="CO565" s="1822"/>
      <c r="CP565" s="1822"/>
      <c r="CQ565" s="1822"/>
      <c r="CR565" s="1822"/>
      <c r="CS565" s="1822"/>
      <c r="CT565" s="1822"/>
      <c r="CU565" s="1822"/>
      <c r="CV565" s="1822"/>
      <c r="CW565" s="1822"/>
    </row>
    <row r="566" spans="1:101" s="1819" customFormat="1">
      <c r="A566" s="1804"/>
      <c r="B566" s="2708"/>
      <c r="C566" s="2728"/>
      <c r="D566" s="1805"/>
      <c r="E566" s="1806"/>
      <c r="F566" s="1806"/>
      <c r="G566" s="1807"/>
      <c r="H566" s="1808"/>
      <c r="I566" s="1808"/>
      <c r="J566" s="1808"/>
      <c r="K566" s="1808"/>
      <c r="L566" s="1809"/>
      <c r="M566" s="1809"/>
      <c r="N566" s="1810"/>
      <c r="O566" s="1810"/>
      <c r="P566" s="1809"/>
      <c r="Q566" s="1809"/>
      <c r="R566" s="1808"/>
      <c r="S566" s="1810"/>
      <c r="T566" s="1808"/>
      <c r="U566" s="1811"/>
      <c r="V566" s="1806"/>
      <c r="W566" s="1806"/>
      <c r="X566" s="1808"/>
      <c r="Y566" s="2741" t="s">
        <v>5417</v>
      </c>
      <c r="Z566" s="1808"/>
      <c r="AA566" s="1808"/>
      <c r="AB566" s="1808"/>
      <c r="AC566" s="1808"/>
      <c r="AD566" s="1808"/>
      <c r="AE566" s="1808"/>
      <c r="AF566" s="1808"/>
      <c r="AG566" s="1808"/>
      <c r="AH566" s="1812"/>
      <c r="AI566" s="1812"/>
      <c r="AJ566" s="1808"/>
      <c r="AK566" s="1806"/>
      <c r="AL566" s="1806"/>
      <c r="AM566" s="1813"/>
      <c r="AN566" s="1811"/>
      <c r="AO566" s="1811"/>
      <c r="AP566" s="1811"/>
      <c r="AQ566" s="1811"/>
      <c r="AR566" s="1811"/>
      <c r="AS566" s="1811"/>
      <c r="AT566" s="1811"/>
      <c r="AU566" s="1811"/>
      <c r="AV566" s="1811"/>
      <c r="AW566" s="1811"/>
      <c r="AX566" s="1811"/>
      <c r="AY566" s="1811"/>
      <c r="AZ566" s="1811"/>
      <c r="BA566" s="1807"/>
      <c r="BB566" s="1811"/>
      <c r="BC566" s="1807"/>
      <c r="BD566" s="1811"/>
      <c r="BE566" s="1811"/>
      <c r="BF566" s="1811"/>
      <c r="BG566" s="1811"/>
      <c r="BH566" s="1811"/>
      <c r="BI566" s="1811"/>
      <c r="BJ566" s="1811"/>
      <c r="BK566" s="1811"/>
      <c r="BL566" s="1811"/>
      <c r="BM566" s="1806"/>
      <c r="BN566" s="1811"/>
      <c r="BO566" s="1811"/>
      <c r="BP566" s="1806"/>
      <c r="BQ566" s="1811"/>
      <c r="BR566" s="1811"/>
      <c r="BS566" s="1911"/>
      <c r="BT566" s="1911"/>
      <c r="BU566" s="1911"/>
      <c r="BV566" s="1912"/>
      <c r="BW566" s="1911"/>
      <c r="BX566" s="1913"/>
      <c r="BY566" s="1914"/>
      <c r="BZ566" s="1915"/>
      <c r="CA566" s="1915"/>
      <c r="CB566" s="1915"/>
      <c r="CC566" s="1911"/>
      <c r="CF566" s="1807"/>
      <c r="CG566" s="1821"/>
      <c r="CH566" s="1822"/>
      <c r="CI566" s="1822"/>
      <c r="CJ566" s="1822"/>
      <c r="CK566" s="1822"/>
      <c r="CL566" s="1822"/>
      <c r="CM566" s="1822"/>
      <c r="CN566" s="1822"/>
      <c r="CO566" s="1822"/>
      <c r="CP566" s="1822"/>
      <c r="CQ566" s="1822"/>
      <c r="CR566" s="1822"/>
      <c r="CS566" s="1822"/>
      <c r="CT566" s="1822"/>
      <c r="CU566" s="1822"/>
      <c r="CV566" s="1822"/>
      <c r="CW566" s="1822"/>
    </row>
    <row r="567" spans="1:101" s="1819" customFormat="1">
      <c r="A567" s="1804"/>
      <c r="B567" s="2708"/>
      <c r="C567" s="2728"/>
      <c r="D567" s="1805"/>
      <c r="E567" s="1806"/>
      <c r="F567" s="1806"/>
      <c r="G567" s="1807"/>
      <c r="H567" s="1808"/>
      <c r="I567" s="1808"/>
      <c r="J567" s="1808"/>
      <c r="K567" s="1808"/>
      <c r="L567" s="1809"/>
      <c r="M567" s="1809"/>
      <c r="N567" s="1810"/>
      <c r="O567" s="1810"/>
      <c r="P567" s="1809"/>
      <c r="Q567" s="1809"/>
      <c r="R567" s="1808"/>
      <c r="S567" s="1810"/>
      <c r="T567" s="1808"/>
      <c r="U567" s="1811"/>
      <c r="V567" s="1806"/>
      <c r="W567" s="1806"/>
      <c r="X567" s="1808"/>
      <c r="Y567" s="2741" t="s">
        <v>5417</v>
      </c>
      <c r="Z567" s="1808"/>
      <c r="AA567" s="1808"/>
      <c r="AB567" s="1808"/>
      <c r="AC567" s="1808"/>
      <c r="AD567" s="1808"/>
      <c r="AE567" s="1808"/>
      <c r="AF567" s="1808"/>
      <c r="AG567" s="1808"/>
      <c r="AH567" s="1812"/>
      <c r="AI567" s="1812"/>
      <c r="AJ567" s="1808"/>
      <c r="AK567" s="1806"/>
      <c r="AL567" s="1806"/>
      <c r="AM567" s="1813"/>
      <c r="AN567" s="1811"/>
      <c r="AO567" s="1811"/>
      <c r="AP567" s="1811"/>
      <c r="AQ567" s="1811"/>
      <c r="AR567" s="1811"/>
      <c r="AS567" s="1811"/>
      <c r="AT567" s="1811"/>
      <c r="AU567" s="1811"/>
      <c r="AV567" s="1811"/>
      <c r="AW567" s="1811"/>
      <c r="AX567" s="1811"/>
      <c r="AY567" s="1811"/>
      <c r="AZ567" s="1811"/>
      <c r="BA567" s="1807"/>
      <c r="BB567" s="1811"/>
      <c r="BC567" s="1807"/>
      <c r="BD567" s="1811"/>
      <c r="BE567" s="1811"/>
      <c r="BF567" s="1811"/>
      <c r="BG567" s="1811"/>
      <c r="BH567" s="1811"/>
      <c r="BI567" s="1811"/>
      <c r="BJ567" s="1811"/>
      <c r="BK567" s="1811"/>
      <c r="BL567" s="1811"/>
      <c r="BM567" s="1806"/>
      <c r="BN567" s="1811"/>
      <c r="BO567" s="1811"/>
      <c r="BP567" s="1806"/>
      <c r="BQ567" s="1811"/>
      <c r="BR567" s="1811"/>
      <c r="BS567" s="1911"/>
      <c r="BT567" s="1911"/>
      <c r="BU567" s="1911"/>
      <c r="BV567" s="1912"/>
      <c r="BW567" s="1911"/>
      <c r="BX567" s="1913"/>
      <c r="BY567" s="1914"/>
      <c r="BZ567" s="1915"/>
      <c r="CA567" s="1915"/>
      <c r="CB567" s="1915"/>
      <c r="CC567" s="1911"/>
      <c r="CF567" s="1807"/>
      <c r="CG567" s="1821"/>
      <c r="CH567" s="1822"/>
      <c r="CI567" s="1822"/>
      <c r="CJ567" s="1822"/>
      <c r="CK567" s="1822"/>
      <c r="CL567" s="1822"/>
      <c r="CM567" s="1822"/>
      <c r="CN567" s="1822"/>
      <c r="CO567" s="1822"/>
      <c r="CP567" s="1822"/>
      <c r="CQ567" s="1822"/>
      <c r="CR567" s="1822"/>
      <c r="CS567" s="1822"/>
      <c r="CT567" s="1822"/>
      <c r="CU567" s="1822"/>
      <c r="CV567" s="1822"/>
      <c r="CW567" s="1822"/>
    </row>
    <row r="568" spans="1:101" s="1819" customFormat="1">
      <c r="A568" s="1804"/>
      <c r="B568" s="2708"/>
      <c r="C568" s="2728"/>
      <c r="D568" s="1805"/>
      <c r="E568" s="1806"/>
      <c r="F568" s="1806"/>
      <c r="G568" s="1807"/>
      <c r="H568" s="1808"/>
      <c r="I568" s="1808"/>
      <c r="J568" s="1808"/>
      <c r="K568" s="1808"/>
      <c r="L568" s="1809"/>
      <c r="M568" s="1809"/>
      <c r="N568" s="1810"/>
      <c r="O568" s="1810"/>
      <c r="P568" s="1809"/>
      <c r="Q568" s="1809"/>
      <c r="R568" s="1808"/>
      <c r="S568" s="1810"/>
      <c r="T568" s="1808"/>
      <c r="U568" s="1811"/>
      <c r="V568" s="1806"/>
      <c r="W568" s="1806"/>
      <c r="X568" s="1808"/>
      <c r="Y568" s="2741" t="s">
        <v>5417</v>
      </c>
      <c r="Z568" s="1808"/>
      <c r="AA568" s="1808"/>
      <c r="AB568" s="1808"/>
      <c r="AC568" s="1808"/>
      <c r="AD568" s="1808"/>
      <c r="AE568" s="1808"/>
      <c r="AF568" s="1808"/>
      <c r="AG568" s="1808"/>
      <c r="AH568" s="1812"/>
      <c r="AI568" s="1812"/>
      <c r="AJ568" s="1808"/>
      <c r="AK568" s="1806"/>
      <c r="AL568" s="1806"/>
      <c r="AM568" s="1813"/>
      <c r="AN568" s="1811"/>
      <c r="AO568" s="1811"/>
      <c r="AP568" s="1811"/>
      <c r="AQ568" s="1811"/>
      <c r="AR568" s="1811"/>
      <c r="AS568" s="1811"/>
      <c r="AT568" s="1811"/>
      <c r="AU568" s="1811"/>
      <c r="AV568" s="1811"/>
      <c r="AW568" s="1811"/>
      <c r="AX568" s="1811"/>
      <c r="AY568" s="1811"/>
      <c r="AZ568" s="1811"/>
      <c r="BA568" s="1807"/>
      <c r="BB568" s="1811"/>
      <c r="BC568" s="1807"/>
      <c r="BD568" s="1811"/>
      <c r="BE568" s="1811"/>
      <c r="BF568" s="1811"/>
      <c r="BG568" s="1811"/>
      <c r="BH568" s="1811"/>
      <c r="BI568" s="1811"/>
      <c r="BJ568" s="1811"/>
      <c r="BK568" s="1811"/>
      <c r="BL568" s="1811"/>
      <c r="BM568" s="1806"/>
      <c r="BN568" s="1811"/>
      <c r="BO568" s="1811"/>
      <c r="BP568" s="1806"/>
      <c r="BQ568" s="1811"/>
      <c r="BR568" s="1811"/>
      <c r="BS568" s="1911"/>
      <c r="BT568" s="1911"/>
      <c r="BU568" s="1911"/>
      <c r="BV568" s="1912"/>
      <c r="BW568" s="1911"/>
      <c r="BX568" s="1913"/>
      <c r="BY568" s="1914"/>
      <c r="BZ568" s="1915"/>
      <c r="CA568" s="1915"/>
      <c r="CB568" s="1915"/>
      <c r="CC568" s="1911"/>
      <c r="CF568" s="1807"/>
      <c r="CG568" s="1821"/>
      <c r="CH568" s="1822"/>
      <c r="CI568" s="1822"/>
      <c r="CJ568" s="1822"/>
      <c r="CK568" s="1822"/>
      <c r="CL568" s="1822"/>
      <c r="CM568" s="1822"/>
      <c r="CN568" s="1822"/>
      <c r="CO568" s="1822"/>
      <c r="CP568" s="1822"/>
      <c r="CQ568" s="1822"/>
      <c r="CR568" s="1822"/>
      <c r="CS568" s="1822"/>
      <c r="CT568" s="1822"/>
      <c r="CU568" s="1822"/>
      <c r="CV568" s="1822"/>
      <c r="CW568" s="1822"/>
    </row>
    <row r="569" spans="1:101" s="1819" customFormat="1">
      <c r="A569" s="1804"/>
      <c r="B569" s="2708"/>
      <c r="C569" s="2728"/>
      <c r="D569" s="1805"/>
      <c r="E569" s="1806"/>
      <c r="F569" s="1806"/>
      <c r="G569" s="1807"/>
      <c r="H569" s="1808"/>
      <c r="I569" s="1808"/>
      <c r="J569" s="1808"/>
      <c r="K569" s="1808"/>
      <c r="L569" s="1809"/>
      <c r="M569" s="1809"/>
      <c r="N569" s="1810"/>
      <c r="O569" s="1810"/>
      <c r="P569" s="1809"/>
      <c r="Q569" s="1809"/>
      <c r="R569" s="1808"/>
      <c r="S569" s="1810"/>
      <c r="T569" s="1808"/>
      <c r="U569" s="1811"/>
      <c r="V569" s="1806"/>
      <c r="W569" s="1806"/>
      <c r="X569" s="1808"/>
      <c r="Y569" s="2741" t="s">
        <v>5417</v>
      </c>
      <c r="Z569" s="1808"/>
      <c r="AA569" s="1808"/>
      <c r="AB569" s="1808"/>
      <c r="AC569" s="1808"/>
      <c r="AD569" s="1808"/>
      <c r="AE569" s="1808"/>
      <c r="AF569" s="1808"/>
      <c r="AG569" s="1808"/>
      <c r="AH569" s="1812"/>
      <c r="AI569" s="1812"/>
      <c r="AJ569" s="1808"/>
      <c r="AK569" s="1806"/>
      <c r="AL569" s="1806"/>
      <c r="AM569" s="1813"/>
      <c r="AN569" s="1811"/>
      <c r="AO569" s="1811"/>
      <c r="AP569" s="1811"/>
      <c r="AQ569" s="1811"/>
      <c r="AR569" s="1811"/>
      <c r="AS569" s="1811"/>
      <c r="AT569" s="1811"/>
      <c r="AU569" s="1811"/>
      <c r="AV569" s="1811"/>
      <c r="AW569" s="1811"/>
      <c r="AX569" s="1811"/>
      <c r="AY569" s="1811"/>
      <c r="AZ569" s="1811"/>
      <c r="BA569" s="1807"/>
      <c r="BB569" s="1811"/>
      <c r="BC569" s="1807"/>
      <c r="BD569" s="1811"/>
      <c r="BE569" s="1811"/>
      <c r="BF569" s="1811"/>
      <c r="BG569" s="1811"/>
      <c r="BH569" s="1811"/>
      <c r="BI569" s="1811"/>
      <c r="BJ569" s="1811"/>
      <c r="BK569" s="1811"/>
      <c r="BL569" s="1811"/>
      <c r="BM569" s="1806"/>
      <c r="BN569" s="1811"/>
      <c r="BO569" s="1811"/>
      <c r="BP569" s="1806"/>
      <c r="BQ569" s="1811"/>
      <c r="BR569" s="1811"/>
      <c r="BS569" s="1911"/>
      <c r="BT569" s="1911"/>
      <c r="BU569" s="1911"/>
      <c r="BV569" s="1912"/>
      <c r="BW569" s="1911"/>
      <c r="BX569" s="1913"/>
      <c r="BY569" s="1914"/>
      <c r="BZ569" s="1915"/>
      <c r="CA569" s="1915"/>
      <c r="CB569" s="1915"/>
      <c r="CC569" s="1911"/>
      <c r="CF569" s="1807"/>
      <c r="CG569" s="1821"/>
      <c r="CH569" s="1822"/>
      <c r="CI569" s="1822"/>
      <c r="CJ569" s="1822"/>
      <c r="CK569" s="1822"/>
      <c r="CL569" s="1822"/>
      <c r="CM569" s="1822"/>
      <c r="CN569" s="1822"/>
      <c r="CO569" s="1822"/>
      <c r="CP569" s="1822"/>
      <c r="CQ569" s="1822"/>
      <c r="CR569" s="1822"/>
      <c r="CS569" s="1822"/>
      <c r="CT569" s="1822"/>
      <c r="CU569" s="1822"/>
      <c r="CV569" s="1822"/>
      <c r="CW569" s="1822"/>
    </row>
    <row r="570" spans="1:101" s="1819" customFormat="1">
      <c r="A570" s="1804"/>
      <c r="B570" s="2708"/>
      <c r="C570" s="2728"/>
      <c r="D570" s="1805"/>
      <c r="E570" s="1806"/>
      <c r="F570" s="1806"/>
      <c r="G570" s="1807"/>
      <c r="H570" s="1808"/>
      <c r="I570" s="1808"/>
      <c r="J570" s="1808"/>
      <c r="K570" s="1808"/>
      <c r="L570" s="1809"/>
      <c r="M570" s="1809"/>
      <c r="N570" s="1810"/>
      <c r="O570" s="1810"/>
      <c r="P570" s="1809"/>
      <c r="Q570" s="1809"/>
      <c r="R570" s="1808"/>
      <c r="S570" s="1810"/>
      <c r="T570" s="1808"/>
      <c r="U570" s="1811"/>
      <c r="V570" s="1806"/>
      <c r="W570" s="1806"/>
      <c r="X570" s="1808"/>
      <c r="Y570" s="2741" t="s">
        <v>5417</v>
      </c>
      <c r="Z570" s="1808"/>
      <c r="AA570" s="1808"/>
      <c r="AB570" s="1808"/>
      <c r="AC570" s="1808"/>
      <c r="AD570" s="1808"/>
      <c r="AE570" s="1808"/>
      <c r="AF570" s="1808"/>
      <c r="AG570" s="1808"/>
      <c r="AH570" s="1812"/>
      <c r="AI570" s="1812"/>
      <c r="AJ570" s="1808"/>
      <c r="AK570" s="1806"/>
      <c r="AL570" s="1806"/>
      <c r="AM570" s="1813"/>
      <c r="AN570" s="1811"/>
      <c r="AO570" s="1811"/>
      <c r="AP570" s="1811"/>
      <c r="AQ570" s="1811"/>
      <c r="AR570" s="1811"/>
      <c r="AS570" s="1811"/>
      <c r="AT570" s="1811"/>
      <c r="AU570" s="1811"/>
      <c r="AV570" s="1811"/>
      <c r="AW570" s="1811"/>
      <c r="AX570" s="1811"/>
      <c r="AY570" s="1811"/>
      <c r="AZ570" s="1811"/>
      <c r="BA570" s="1807"/>
      <c r="BB570" s="1811"/>
      <c r="BC570" s="1807"/>
      <c r="BD570" s="1811"/>
      <c r="BE570" s="1811"/>
      <c r="BF570" s="1811"/>
      <c r="BG570" s="1811"/>
      <c r="BH570" s="1811"/>
      <c r="BI570" s="1811"/>
      <c r="BJ570" s="1811"/>
      <c r="BK570" s="1811"/>
      <c r="BL570" s="1811"/>
      <c r="BM570" s="1806"/>
      <c r="BN570" s="1811"/>
      <c r="BO570" s="1811"/>
      <c r="BP570" s="1806"/>
      <c r="BQ570" s="1811"/>
      <c r="BR570" s="1811"/>
      <c r="BS570" s="1911"/>
      <c r="BT570" s="1911"/>
      <c r="BU570" s="1911"/>
      <c r="BV570" s="1912"/>
      <c r="BW570" s="1911"/>
      <c r="BX570" s="1913"/>
      <c r="BY570" s="1914"/>
      <c r="BZ570" s="1915"/>
      <c r="CA570" s="1915"/>
      <c r="CB570" s="1915"/>
      <c r="CC570" s="1911"/>
      <c r="CF570" s="1807"/>
      <c r="CG570" s="1821"/>
      <c r="CH570" s="1822"/>
      <c r="CI570" s="1822"/>
      <c r="CJ570" s="1822"/>
      <c r="CK570" s="1822"/>
      <c r="CL570" s="1822"/>
      <c r="CM570" s="1822"/>
      <c r="CN570" s="1822"/>
      <c r="CO570" s="1822"/>
      <c r="CP570" s="1822"/>
      <c r="CQ570" s="1822"/>
      <c r="CR570" s="1822"/>
      <c r="CS570" s="1822"/>
      <c r="CT570" s="1822"/>
      <c r="CU570" s="1822"/>
      <c r="CV570" s="1822"/>
      <c r="CW570" s="1822"/>
    </row>
    <row r="571" spans="1:101" s="1819" customFormat="1">
      <c r="A571" s="1804"/>
      <c r="B571" s="2708"/>
      <c r="C571" s="2728"/>
      <c r="D571" s="1805"/>
      <c r="E571" s="1806"/>
      <c r="F571" s="1806"/>
      <c r="G571" s="1807"/>
      <c r="H571" s="1808"/>
      <c r="I571" s="1808"/>
      <c r="J571" s="1808"/>
      <c r="K571" s="1808"/>
      <c r="L571" s="1809"/>
      <c r="M571" s="1809"/>
      <c r="N571" s="1810"/>
      <c r="O571" s="1810"/>
      <c r="P571" s="1809"/>
      <c r="Q571" s="1809"/>
      <c r="R571" s="1808"/>
      <c r="S571" s="1810"/>
      <c r="T571" s="1808"/>
      <c r="U571" s="1811"/>
      <c r="V571" s="1806"/>
      <c r="W571" s="1806"/>
      <c r="X571" s="1808"/>
      <c r="Y571" s="2741" t="s">
        <v>5417</v>
      </c>
      <c r="Z571" s="1808"/>
      <c r="AA571" s="1808"/>
      <c r="AB571" s="1808"/>
      <c r="AC571" s="1808"/>
      <c r="AD571" s="1808"/>
      <c r="AE571" s="1808"/>
      <c r="AF571" s="1808"/>
      <c r="AG571" s="1808"/>
      <c r="AH571" s="1812"/>
      <c r="AI571" s="1812"/>
      <c r="AJ571" s="1808"/>
      <c r="AK571" s="1806"/>
      <c r="AL571" s="1806"/>
      <c r="AM571" s="1813"/>
      <c r="AN571" s="1811"/>
      <c r="AO571" s="1811"/>
      <c r="AP571" s="1811"/>
      <c r="AQ571" s="1811"/>
      <c r="AR571" s="1811"/>
      <c r="AS571" s="1811"/>
      <c r="AT571" s="1811"/>
      <c r="AU571" s="1811"/>
      <c r="AV571" s="1811"/>
      <c r="AW571" s="1811"/>
      <c r="AX571" s="1811"/>
      <c r="AY571" s="1811"/>
      <c r="AZ571" s="1811"/>
      <c r="BA571" s="1807"/>
      <c r="BB571" s="1811"/>
      <c r="BC571" s="1807"/>
      <c r="BD571" s="1811"/>
      <c r="BE571" s="1811"/>
      <c r="BF571" s="1811"/>
      <c r="BG571" s="1811"/>
      <c r="BH571" s="1811"/>
      <c r="BI571" s="1811"/>
      <c r="BJ571" s="1811"/>
      <c r="BK571" s="1811"/>
      <c r="BL571" s="1811"/>
      <c r="BM571" s="1806"/>
      <c r="BN571" s="1811"/>
      <c r="BO571" s="1811"/>
      <c r="BP571" s="1806"/>
      <c r="BQ571" s="1811"/>
      <c r="BR571" s="1811"/>
      <c r="BS571" s="1911"/>
      <c r="BT571" s="1911"/>
      <c r="BU571" s="1911"/>
      <c r="BV571" s="1912"/>
      <c r="BW571" s="1911"/>
      <c r="BX571" s="1913"/>
      <c r="BY571" s="1914"/>
      <c r="BZ571" s="1915"/>
      <c r="CA571" s="1915"/>
      <c r="CB571" s="1915"/>
      <c r="CC571" s="1911"/>
      <c r="CF571" s="1807"/>
      <c r="CG571" s="1821"/>
      <c r="CH571" s="1822"/>
      <c r="CI571" s="1822"/>
      <c r="CJ571" s="1822"/>
      <c r="CK571" s="1822"/>
      <c r="CL571" s="1822"/>
      <c r="CM571" s="1822"/>
      <c r="CN571" s="1822"/>
      <c r="CO571" s="1822"/>
      <c r="CP571" s="1822"/>
      <c r="CQ571" s="1822"/>
      <c r="CR571" s="1822"/>
      <c r="CS571" s="1822"/>
      <c r="CT571" s="1822"/>
      <c r="CU571" s="1822"/>
      <c r="CV571" s="1822"/>
      <c r="CW571" s="1822"/>
    </row>
    <row r="572" spans="1:101" s="1819" customFormat="1">
      <c r="A572" s="1804"/>
      <c r="B572" s="2708"/>
      <c r="C572" s="2728"/>
      <c r="D572" s="1805"/>
      <c r="E572" s="1806"/>
      <c r="F572" s="1806"/>
      <c r="G572" s="1807"/>
      <c r="H572" s="1808"/>
      <c r="I572" s="1808"/>
      <c r="J572" s="1808"/>
      <c r="K572" s="1808"/>
      <c r="L572" s="1809"/>
      <c r="M572" s="1809"/>
      <c r="N572" s="1810"/>
      <c r="O572" s="1810"/>
      <c r="P572" s="1809"/>
      <c r="Q572" s="1809"/>
      <c r="R572" s="1808"/>
      <c r="S572" s="1810"/>
      <c r="T572" s="1808"/>
      <c r="U572" s="1811"/>
      <c r="V572" s="1806"/>
      <c r="W572" s="1806"/>
      <c r="X572" s="1808"/>
      <c r="Y572" s="2741" t="s">
        <v>5417</v>
      </c>
      <c r="Z572" s="1808"/>
      <c r="AA572" s="1808"/>
      <c r="AB572" s="1808"/>
      <c r="AC572" s="1808"/>
      <c r="AD572" s="1808"/>
      <c r="AE572" s="1808"/>
      <c r="AF572" s="1808"/>
      <c r="AG572" s="1808"/>
      <c r="AH572" s="1812"/>
      <c r="AI572" s="1812"/>
      <c r="AJ572" s="1808"/>
      <c r="AK572" s="1806"/>
      <c r="AL572" s="1806"/>
      <c r="AM572" s="1813"/>
      <c r="AN572" s="1811"/>
      <c r="AO572" s="1811"/>
      <c r="AP572" s="1811"/>
      <c r="AQ572" s="1811"/>
      <c r="AR572" s="1811"/>
      <c r="AS572" s="1811"/>
      <c r="AT572" s="1811"/>
      <c r="AU572" s="1811"/>
      <c r="AV572" s="1811"/>
      <c r="AW572" s="1811"/>
      <c r="AX572" s="1811"/>
      <c r="AY572" s="1811"/>
      <c r="AZ572" s="1811"/>
      <c r="BA572" s="1807"/>
      <c r="BB572" s="1811"/>
      <c r="BC572" s="1807"/>
      <c r="BD572" s="1811"/>
      <c r="BE572" s="1811"/>
      <c r="BF572" s="1811"/>
      <c r="BG572" s="1811"/>
      <c r="BH572" s="1811"/>
      <c r="BI572" s="1811"/>
      <c r="BJ572" s="1811"/>
      <c r="BK572" s="1811"/>
      <c r="BL572" s="1811"/>
      <c r="BM572" s="1806"/>
      <c r="BN572" s="1811"/>
      <c r="BO572" s="1811"/>
      <c r="BP572" s="1806"/>
      <c r="BQ572" s="1811"/>
      <c r="BR572" s="1811"/>
      <c r="BS572" s="1911"/>
      <c r="BT572" s="1911"/>
      <c r="BU572" s="1911"/>
      <c r="BV572" s="1912"/>
      <c r="BW572" s="1911"/>
      <c r="BX572" s="1913"/>
      <c r="BY572" s="1914"/>
      <c r="BZ572" s="1915"/>
      <c r="CA572" s="1915"/>
      <c r="CB572" s="1915"/>
      <c r="CC572" s="1911"/>
      <c r="CF572" s="1807"/>
      <c r="CG572" s="1821"/>
      <c r="CH572" s="1822"/>
      <c r="CI572" s="1822"/>
      <c r="CJ572" s="1822"/>
      <c r="CK572" s="1822"/>
      <c r="CL572" s="1822"/>
      <c r="CM572" s="1822"/>
      <c r="CN572" s="1822"/>
      <c r="CO572" s="1822"/>
      <c r="CP572" s="1822"/>
      <c r="CQ572" s="1822"/>
      <c r="CR572" s="1822"/>
      <c r="CS572" s="1822"/>
      <c r="CT572" s="1822"/>
      <c r="CU572" s="1822"/>
      <c r="CV572" s="1822"/>
      <c r="CW572" s="1822"/>
    </row>
    <row r="573" spans="1:101" s="1819" customFormat="1">
      <c r="A573" s="1804"/>
      <c r="B573" s="2708"/>
      <c r="C573" s="2728"/>
      <c r="D573" s="1805"/>
      <c r="E573" s="1806"/>
      <c r="F573" s="1806"/>
      <c r="G573" s="1807"/>
      <c r="H573" s="1808"/>
      <c r="I573" s="1808"/>
      <c r="J573" s="1808"/>
      <c r="K573" s="1808"/>
      <c r="L573" s="1809"/>
      <c r="M573" s="1809"/>
      <c r="N573" s="1810"/>
      <c r="O573" s="1810"/>
      <c r="P573" s="1809"/>
      <c r="Q573" s="1809"/>
      <c r="R573" s="1808"/>
      <c r="S573" s="1810"/>
      <c r="T573" s="1808"/>
      <c r="U573" s="1811"/>
      <c r="V573" s="1806"/>
      <c r="W573" s="1806"/>
      <c r="X573" s="1808"/>
      <c r="Y573" s="2741" t="s">
        <v>5417</v>
      </c>
      <c r="Z573" s="1808"/>
      <c r="AA573" s="1808"/>
      <c r="AB573" s="1808"/>
      <c r="AC573" s="1808"/>
      <c r="AD573" s="1808"/>
      <c r="AE573" s="1808"/>
      <c r="AF573" s="1808"/>
      <c r="AG573" s="1808"/>
      <c r="AH573" s="1812"/>
      <c r="AI573" s="1812"/>
      <c r="AJ573" s="1808"/>
      <c r="AK573" s="1806"/>
      <c r="AL573" s="1806"/>
      <c r="AM573" s="1813"/>
      <c r="AN573" s="1811"/>
      <c r="AO573" s="1811"/>
      <c r="AP573" s="1811"/>
      <c r="AQ573" s="1811"/>
      <c r="AR573" s="1811"/>
      <c r="AS573" s="1811"/>
      <c r="AT573" s="1811"/>
      <c r="AU573" s="1811"/>
      <c r="AV573" s="1811"/>
      <c r="AW573" s="1811"/>
      <c r="AX573" s="1811"/>
      <c r="AY573" s="1811"/>
      <c r="AZ573" s="1811"/>
      <c r="BA573" s="1807"/>
      <c r="BB573" s="1811"/>
      <c r="BC573" s="1807"/>
      <c r="BD573" s="1811"/>
      <c r="BE573" s="1811"/>
      <c r="BF573" s="1811"/>
      <c r="BG573" s="1811"/>
      <c r="BH573" s="1811"/>
      <c r="BI573" s="1811"/>
      <c r="BJ573" s="1811"/>
      <c r="BK573" s="1811"/>
      <c r="BL573" s="1811"/>
      <c r="BM573" s="1806"/>
      <c r="BN573" s="1811"/>
      <c r="BO573" s="1811"/>
      <c r="BP573" s="1806"/>
      <c r="BQ573" s="1811"/>
      <c r="BR573" s="1811"/>
      <c r="BS573" s="1911"/>
      <c r="BT573" s="1911"/>
      <c r="BU573" s="1911"/>
      <c r="BV573" s="1912"/>
      <c r="BW573" s="1911"/>
      <c r="BX573" s="1913"/>
      <c r="BY573" s="1914"/>
      <c r="BZ573" s="1915"/>
      <c r="CA573" s="1915"/>
      <c r="CB573" s="1915"/>
      <c r="CC573" s="1911"/>
      <c r="CF573" s="1807"/>
      <c r="CG573" s="1821"/>
      <c r="CH573" s="1822"/>
      <c r="CI573" s="1822"/>
      <c r="CJ573" s="1822"/>
      <c r="CK573" s="1822"/>
      <c r="CL573" s="1822"/>
      <c r="CM573" s="1822"/>
      <c r="CN573" s="1822"/>
      <c r="CO573" s="1822"/>
      <c r="CP573" s="1822"/>
      <c r="CQ573" s="1822"/>
      <c r="CR573" s="1822"/>
      <c r="CS573" s="1822"/>
      <c r="CT573" s="1822"/>
      <c r="CU573" s="1822"/>
      <c r="CV573" s="1822"/>
      <c r="CW573" s="1822"/>
    </row>
    <row r="574" spans="1:101" s="1819" customFormat="1">
      <c r="A574" s="1804"/>
      <c r="B574" s="2708"/>
      <c r="C574" s="2728"/>
      <c r="D574" s="1805"/>
      <c r="E574" s="1806"/>
      <c r="F574" s="1806"/>
      <c r="G574" s="1807"/>
      <c r="H574" s="1808"/>
      <c r="I574" s="1808"/>
      <c r="J574" s="1808"/>
      <c r="K574" s="1808"/>
      <c r="L574" s="1809"/>
      <c r="M574" s="1809"/>
      <c r="N574" s="1810"/>
      <c r="O574" s="1810"/>
      <c r="P574" s="1809"/>
      <c r="Q574" s="1809"/>
      <c r="R574" s="1808"/>
      <c r="S574" s="1810"/>
      <c r="T574" s="1808"/>
      <c r="U574" s="1811"/>
      <c r="V574" s="1806"/>
      <c r="W574" s="1806"/>
      <c r="X574" s="1808"/>
      <c r="Y574" s="2741" t="s">
        <v>5417</v>
      </c>
      <c r="Z574" s="1808"/>
      <c r="AA574" s="1808"/>
      <c r="AB574" s="1808"/>
      <c r="AC574" s="1808"/>
      <c r="AD574" s="1808"/>
      <c r="AE574" s="1808"/>
      <c r="AF574" s="1808"/>
      <c r="AG574" s="1808"/>
      <c r="AH574" s="1812"/>
      <c r="AI574" s="1812"/>
      <c r="AJ574" s="1808"/>
      <c r="AK574" s="1806"/>
      <c r="AL574" s="1806"/>
      <c r="AM574" s="1813"/>
      <c r="AN574" s="1811"/>
      <c r="AO574" s="1811"/>
      <c r="AP574" s="1811"/>
      <c r="AQ574" s="1811"/>
      <c r="AR574" s="1811"/>
      <c r="AS574" s="1811"/>
      <c r="AT574" s="1811"/>
      <c r="AU574" s="1811"/>
      <c r="AV574" s="1811"/>
      <c r="AW574" s="1811"/>
      <c r="AX574" s="1811"/>
      <c r="AY574" s="1811"/>
      <c r="AZ574" s="1811"/>
      <c r="BA574" s="1807"/>
      <c r="BB574" s="1811"/>
      <c r="BC574" s="1807"/>
      <c r="BD574" s="1811"/>
      <c r="BE574" s="1811"/>
      <c r="BF574" s="1811"/>
      <c r="BG574" s="1811"/>
      <c r="BH574" s="1811"/>
      <c r="BI574" s="1811"/>
      <c r="BJ574" s="1811"/>
      <c r="BK574" s="1811"/>
      <c r="BL574" s="1811"/>
      <c r="BM574" s="1806"/>
      <c r="BN574" s="1811"/>
      <c r="BO574" s="1811"/>
      <c r="BP574" s="1806"/>
      <c r="BQ574" s="1811"/>
      <c r="BR574" s="1811"/>
      <c r="BS574" s="1911"/>
      <c r="BT574" s="1911"/>
      <c r="BU574" s="1911"/>
      <c r="BV574" s="1912"/>
      <c r="BW574" s="1911"/>
      <c r="BX574" s="1913"/>
      <c r="BY574" s="1914"/>
      <c r="BZ574" s="1915"/>
      <c r="CA574" s="1915"/>
      <c r="CB574" s="1915"/>
      <c r="CC574" s="1911"/>
      <c r="CF574" s="1807"/>
      <c r="CG574" s="1821"/>
      <c r="CH574" s="1822"/>
      <c r="CI574" s="1822"/>
      <c r="CJ574" s="1822"/>
      <c r="CK574" s="1822"/>
      <c r="CL574" s="1822"/>
      <c r="CM574" s="1822"/>
      <c r="CN574" s="1822"/>
      <c r="CO574" s="1822"/>
      <c r="CP574" s="1822"/>
      <c r="CQ574" s="1822"/>
      <c r="CR574" s="1822"/>
      <c r="CS574" s="1822"/>
      <c r="CT574" s="1822"/>
      <c r="CU574" s="1822"/>
      <c r="CV574" s="1822"/>
      <c r="CW574" s="1822"/>
    </row>
    <row r="575" spans="1:101" s="1819" customFormat="1">
      <c r="A575" s="1804"/>
      <c r="B575" s="2708"/>
      <c r="C575" s="2728"/>
      <c r="D575" s="1805"/>
      <c r="E575" s="1806"/>
      <c r="F575" s="1806"/>
      <c r="G575" s="1807"/>
      <c r="H575" s="1808"/>
      <c r="I575" s="1808"/>
      <c r="J575" s="1808"/>
      <c r="K575" s="1808"/>
      <c r="L575" s="1809"/>
      <c r="M575" s="1809"/>
      <c r="N575" s="1810"/>
      <c r="O575" s="1810"/>
      <c r="P575" s="1809"/>
      <c r="Q575" s="1809"/>
      <c r="R575" s="1808"/>
      <c r="S575" s="1810"/>
      <c r="T575" s="1808"/>
      <c r="U575" s="1811"/>
      <c r="V575" s="1806"/>
      <c r="W575" s="1806"/>
      <c r="X575" s="1808"/>
      <c r="Y575" s="2741" t="s">
        <v>5417</v>
      </c>
      <c r="Z575" s="1808"/>
      <c r="AA575" s="1808"/>
      <c r="AB575" s="1808"/>
      <c r="AC575" s="1808"/>
      <c r="AD575" s="1808"/>
      <c r="AE575" s="1808"/>
      <c r="AF575" s="1808"/>
      <c r="AG575" s="1808"/>
      <c r="AH575" s="1812"/>
      <c r="AI575" s="1812"/>
      <c r="AJ575" s="1808"/>
      <c r="AK575" s="1806"/>
      <c r="AL575" s="1806"/>
      <c r="AM575" s="1813"/>
      <c r="AN575" s="1811"/>
      <c r="AO575" s="1811"/>
      <c r="AP575" s="1811"/>
      <c r="AQ575" s="1811"/>
      <c r="AR575" s="1811"/>
      <c r="AS575" s="1811"/>
      <c r="AT575" s="1811"/>
      <c r="AU575" s="1811"/>
      <c r="AV575" s="1811"/>
      <c r="AW575" s="1811"/>
      <c r="AX575" s="1811"/>
      <c r="AY575" s="1811"/>
      <c r="AZ575" s="1811"/>
      <c r="BA575" s="1807"/>
      <c r="BB575" s="1811"/>
      <c r="BC575" s="1807"/>
      <c r="BD575" s="1811"/>
      <c r="BE575" s="1811"/>
      <c r="BF575" s="1811"/>
      <c r="BG575" s="1811"/>
      <c r="BH575" s="1811"/>
      <c r="BI575" s="1811"/>
      <c r="BJ575" s="1811"/>
      <c r="BK575" s="1811"/>
      <c r="BL575" s="1811"/>
      <c r="BM575" s="1806"/>
      <c r="BN575" s="1811"/>
      <c r="BO575" s="1811"/>
      <c r="BP575" s="1806"/>
      <c r="BQ575" s="1811"/>
      <c r="BR575" s="1811"/>
      <c r="BS575" s="1911"/>
      <c r="BT575" s="1911"/>
      <c r="BU575" s="1911"/>
      <c r="BV575" s="1912"/>
      <c r="BW575" s="1911"/>
      <c r="BX575" s="1913"/>
      <c r="BY575" s="1914"/>
      <c r="BZ575" s="1915"/>
      <c r="CA575" s="1915"/>
      <c r="CB575" s="1915"/>
      <c r="CC575" s="1911"/>
      <c r="CF575" s="1807"/>
      <c r="CG575" s="1821"/>
      <c r="CH575" s="1822"/>
      <c r="CI575" s="1822"/>
      <c r="CJ575" s="1822"/>
      <c r="CK575" s="1822"/>
      <c r="CL575" s="1822"/>
      <c r="CM575" s="1822"/>
      <c r="CN575" s="1822"/>
      <c r="CO575" s="1822"/>
      <c r="CP575" s="1822"/>
      <c r="CQ575" s="1822"/>
      <c r="CR575" s="1822"/>
      <c r="CS575" s="1822"/>
      <c r="CT575" s="1822"/>
      <c r="CU575" s="1822"/>
      <c r="CV575" s="1822"/>
      <c r="CW575" s="1822"/>
    </row>
    <row r="576" spans="1:101" s="1819" customFormat="1">
      <c r="A576" s="1804"/>
      <c r="B576" s="2708"/>
      <c r="C576" s="2728"/>
      <c r="D576" s="1805"/>
      <c r="E576" s="1806"/>
      <c r="F576" s="1806"/>
      <c r="G576" s="1807"/>
      <c r="H576" s="1808"/>
      <c r="I576" s="1808"/>
      <c r="J576" s="1808"/>
      <c r="K576" s="1808"/>
      <c r="L576" s="1809"/>
      <c r="M576" s="1809"/>
      <c r="N576" s="1810"/>
      <c r="O576" s="1810"/>
      <c r="P576" s="1809"/>
      <c r="Q576" s="1809"/>
      <c r="R576" s="1808"/>
      <c r="S576" s="1810"/>
      <c r="T576" s="1808"/>
      <c r="U576" s="1811"/>
      <c r="V576" s="1806"/>
      <c r="W576" s="1806"/>
      <c r="X576" s="1808"/>
      <c r="Y576" s="2741" t="s">
        <v>5417</v>
      </c>
      <c r="Z576" s="1808"/>
      <c r="AA576" s="1808"/>
      <c r="AB576" s="1808"/>
      <c r="AC576" s="1808"/>
      <c r="AD576" s="1808"/>
      <c r="AE576" s="1808"/>
      <c r="AF576" s="1808"/>
      <c r="AG576" s="1808"/>
      <c r="AH576" s="1812"/>
      <c r="AI576" s="1812"/>
      <c r="AJ576" s="1808"/>
      <c r="AK576" s="1806"/>
      <c r="AL576" s="1806"/>
      <c r="AM576" s="1813"/>
      <c r="AN576" s="1811"/>
      <c r="AO576" s="1811"/>
      <c r="AP576" s="1811"/>
      <c r="AQ576" s="1811"/>
      <c r="AR576" s="1811"/>
      <c r="AS576" s="1811"/>
      <c r="AT576" s="1811"/>
      <c r="AU576" s="1811"/>
      <c r="AV576" s="1811"/>
      <c r="AW576" s="1811"/>
      <c r="AX576" s="1811"/>
      <c r="AY576" s="1811"/>
      <c r="AZ576" s="1811"/>
      <c r="BA576" s="1807"/>
      <c r="BB576" s="1811"/>
      <c r="BC576" s="1807"/>
      <c r="BD576" s="1811"/>
      <c r="BE576" s="1811"/>
      <c r="BF576" s="1811"/>
      <c r="BG576" s="1811"/>
      <c r="BH576" s="1811"/>
      <c r="BI576" s="1811"/>
      <c r="BJ576" s="1811"/>
      <c r="BK576" s="1811"/>
      <c r="BL576" s="1811"/>
      <c r="BM576" s="1806"/>
      <c r="BN576" s="1811"/>
      <c r="BO576" s="1811"/>
      <c r="BP576" s="1806"/>
      <c r="BQ576" s="1811"/>
      <c r="BR576" s="1811"/>
      <c r="BS576" s="1911"/>
      <c r="BT576" s="1911"/>
      <c r="BU576" s="1911"/>
      <c r="BV576" s="1912"/>
      <c r="BW576" s="1911"/>
      <c r="BX576" s="1913"/>
      <c r="BY576" s="1914"/>
      <c r="BZ576" s="1915"/>
      <c r="CA576" s="1915"/>
      <c r="CB576" s="1915"/>
      <c r="CC576" s="1911"/>
      <c r="CF576" s="1807"/>
      <c r="CG576" s="1821"/>
      <c r="CH576" s="1822"/>
      <c r="CI576" s="1822"/>
      <c r="CJ576" s="1822"/>
      <c r="CK576" s="1822"/>
      <c r="CL576" s="1822"/>
      <c r="CM576" s="1822"/>
      <c r="CN576" s="1822"/>
      <c r="CO576" s="1822"/>
      <c r="CP576" s="1822"/>
      <c r="CQ576" s="1822"/>
      <c r="CR576" s="1822"/>
      <c r="CS576" s="1822"/>
      <c r="CT576" s="1822"/>
      <c r="CU576" s="1822"/>
      <c r="CV576" s="1822"/>
      <c r="CW576" s="1822"/>
    </row>
    <row r="577" spans="1:101" s="1819" customFormat="1">
      <c r="A577" s="1804"/>
      <c r="B577" s="2708"/>
      <c r="C577" s="2728"/>
      <c r="D577" s="1805"/>
      <c r="E577" s="1806"/>
      <c r="F577" s="1806"/>
      <c r="G577" s="1807"/>
      <c r="H577" s="1808"/>
      <c r="I577" s="1808"/>
      <c r="J577" s="1808"/>
      <c r="K577" s="1808"/>
      <c r="L577" s="1809"/>
      <c r="M577" s="1809"/>
      <c r="N577" s="1810"/>
      <c r="O577" s="1810"/>
      <c r="P577" s="1809"/>
      <c r="Q577" s="1809"/>
      <c r="R577" s="1808"/>
      <c r="S577" s="1810"/>
      <c r="T577" s="1808"/>
      <c r="U577" s="1811"/>
      <c r="V577" s="1806"/>
      <c r="W577" s="1806"/>
      <c r="X577" s="1808"/>
      <c r="Y577" s="2741" t="s">
        <v>5417</v>
      </c>
      <c r="Z577" s="1808"/>
      <c r="AA577" s="1808"/>
      <c r="AB577" s="1808"/>
      <c r="AC577" s="1808"/>
      <c r="AD577" s="1808"/>
      <c r="AE577" s="1808"/>
      <c r="AF577" s="1808"/>
      <c r="AG577" s="1808"/>
      <c r="AH577" s="1812"/>
      <c r="AI577" s="1812"/>
      <c r="AJ577" s="1808"/>
      <c r="AK577" s="1806"/>
      <c r="AL577" s="1806"/>
      <c r="AM577" s="1813"/>
      <c r="AN577" s="1811"/>
      <c r="AO577" s="1811"/>
      <c r="AP577" s="1811"/>
      <c r="AQ577" s="1811"/>
      <c r="AR577" s="1811"/>
      <c r="AS577" s="1811"/>
      <c r="AT577" s="1811"/>
      <c r="AU577" s="1811"/>
      <c r="AV577" s="1811"/>
      <c r="AW577" s="1811"/>
      <c r="AX577" s="1811"/>
      <c r="AY577" s="1811"/>
      <c r="AZ577" s="1811"/>
      <c r="BA577" s="1807"/>
      <c r="BB577" s="1811"/>
      <c r="BC577" s="1807"/>
      <c r="BD577" s="1811"/>
      <c r="BE577" s="1811"/>
      <c r="BF577" s="1811"/>
      <c r="BG577" s="1811"/>
      <c r="BH577" s="1811"/>
      <c r="BI577" s="1811"/>
      <c r="BJ577" s="1811"/>
      <c r="BK577" s="1811"/>
      <c r="BL577" s="1811"/>
      <c r="BM577" s="1806"/>
      <c r="BN577" s="1811"/>
      <c r="BO577" s="1811"/>
      <c r="BP577" s="1806"/>
      <c r="BQ577" s="1811"/>
      <c r="BR577" s="1811"/>
      <c r="BS577" s="1911"/>
      <c r="BT577" s="1911"/>
      <c r="BU577" s="1911"/>
      <c r="BV577" s="1912"/>
      <c r="BW577" s="1911"/>
      <c r="BX577" s="1913"/>
      <c r="BY577" s="1914"/>
      <c r="BZ577" s="1915"/>
      <c r="CA577" s="1915"/>
      <c r="CB577" s="1915"/>
      <c r="CC577" s="1911"/>
      <c r="CF577" s="1807"/>
      <c r="CG577" s="1821"/>
      <c r="CH577" s="1822"/>
      <c r="CI577" s="1822"/>
      <c r="CJ577" s="1822"/>
      <c r="CK577" s="1822"/>
      <c r="CL577" s="1822"/>
      <c r="CM577" s="1822"/>
      <c r="CN577" s="1822"/>
      <c r="CO577" s="1822"/>
      <c r="CP577" s="1822"/>
      <c r="CQ577" s="1822"/>
      <c r="CR577" s="1822"/>
      <c r="CS577" s="1822"/>
      <c r="CT577" s="1822"/>
      <c r="CU577" s="1822"/>
      <c r="CV577" s="1822"/>
      <c r="CW577" s="1822"/>
    </row>
    <row r="578" spans="1:101" s="1819" customFormat="1">
      <c r="A578" s="1804"/>
      <c r="B578" s="2708"/>
      <c r="C578" s="2728"/>
      <c r="D578" s="1805"/>
      <c r="E578" s="1806"/>
      <c r="F578" s="1806"/>
      <c r="G578" s="1807"/>
      <c r="H578" s="1808"/>
      <c r="I578" s="1808"/>
      <c r="J578" s="1808"/>
      <c r="K578" s="1808"/>
      <c r="L578" s="1809"/>
      <c r="M578" s="1809"/>
      <c r="N578" s="1810"/>
      <c r="O578" s="1810"/>
      <c r="P578" s="1809"/>
      <c r="Q578" s="1809"/>
      <c r="R578" s="1808"/>
      <c r="S578" s="1810"/>
      <c r="T578" s="1808"/>
      <c r="U578" s="1811"/>
      <c r="V578" s="1806"/>
      <c r="W578" s="1806"/>
      <c r="X578" s="1808"/>
      <c r="Y578" s="2741" t="s">
        <v>5417</v>
      </c>
      <c r="Z578" s="1808"/>
      <c r="AA578" s="1808"/>
      <c r="AB578" s="1808"/>
      <c r="AC578" s="1808"/>
      <c r="AD578" s="1808"/>
      <c r="AE578" s="1808"/>
      <c r="AF578" s="1808"/>
      <c r="AG578" s="1808"/>
      <c r="AH578" s="1812"/>
      <c r="AI578" s="1812"/>
      <c r="AJ578" s="1808"/>
      <c r="AK578" s="1806"/>
      <c r="AL578" s="1806"/>
      <c r="AM578" s="1813"/>
      <c r="AN578" s="1811"/>
      <c r="AO578" s="1811"/>
      <c r="AP578" s="1811"/>
      <c r="AQ578" s="1811"/>
      <c r="AR578" s="1811"/>
      <c r="AS578" s="1811"/>
      <c r="AT578" s="1811"/>
      <c r="AU578" s="1811"/>
      <c r="AV578" s="1811"/>
      <c r="AW578" s="1811"/>
      <c r="AX578" s="1811"/>
      <c r="AY578" s="1811"/>
      <c r="AZ578" s="1811"/>
      <c r="BA578" s="1807"/>
      <c r="BB578" s="1811"/>
      <c r="BC578" s="1807"/>
      <c r="BD578" s="1811"/>
      <c r="BE578" s="1811"/>
      <c r="BF578" s="1811"/>
      <c r="BG578" s="1811"/>
      <c r="BH578" s="1811"/>
      <c r="BI578" s="1811"/>
      <c r="BJ578" s="1811"/>
      <c r="BK578" s="1811"/>
      <c r="BL578" s="1811"/>
      <c r="BM578" s="1806"/>
      <c r="BN578" s="1811"/>
      <c r="BO578" s="1811"/>
      <c r="BP578" s="1806"/>
      <c r="BQ578" s="1811"/>
      <c r="BR578" s="1811"/>
      <c r="BS578" s="1911"/>
      <c r="BT578" s="1911"/>
      <c r="BU578" s="1911"/>
      <c r="BV578" s="1912"/>
      <c r="BW578" s="1911"/>
      <c r="BX578" s="1913"/>
      <c r="BY578" s="1914"/>
      <c r="BZ578" s="1915"/>
      <c r="CA578" s="1915"/>
      <c r="CB578" s="1915"/>
      <c r="CC578" s="1911"/>
      <c r="CF578" s="1807"/>
      <c r="CG578" s="1821"/>
      <c r="CH578" s="1822"/>
      <c r="CI578" s="1822"/>
      <c r="CJ578" s="1822"/>
      <c r="CK578" s="1822"/>
      <c r="CL578" s="1822"/>
      <c r="CM578" s="1822"/>
      <c r="CN578" s="1822"/>
      <c r="CO578" s="1822"/>
      <c r="CP578" s="1822"/>
      <c r="CQ578" s="1822"/>
      <c r="CR578" s="1822"/>
      <c r="CS578" s="1822"/>
      <c r="CT578" s="1822"/>
      <c r="CU578" s="1822"/>
      <c r="CV578" s="1822"/>
      <c r="CW578" s="1822"/>
    </row>
    <row r="579" spans="1:101" s="1819" customFormat="1">
      <c r="A579" s="1804"/>
      <c r="B579" s="2708"/>
      <c r="C579" s="2728"/>
      <c r="D579" s="1805"/>
      <c r="E579" s="1806"/>
      <c r="F579" s="1806"/>
      <c r="G579" s="1807"/>
      <c r="H579" s="1808"/>
      <c r="I579" s="1808"/>
      <c r="J579" s="1808"/>
      <c r="K579" s="1808"/>
      <c r="L579" s="1809"/>
      <c r="M579" s="1809"/>
      <c r="N579" s="1810"/>
      <c r="O579" s="1810"/>
      <c r="P579" s="1809"/>
      <c r="Q579" s="1809"/>
      <c r="R579" s="1808"/>
      <c r="S579" s="1810"/>
      <c r="T579" s="1808"/>
      <c r="U579" s="1811"/>
      <c r="V579" s="1806"/>
      <c r="W579" s="1806"/>
      <c r="X579" s="1808"/>
      <c r="Y579" s="2741" t="s">
        <v>5417</v>
      </c>
      <c r="Z579" s="1808"/>
      <c r="AA579" s="1808"/>
      <c r="AB579" s="1808"/>
      <c r="AC579" s="1808"/>
      <c r="AD579" s="1808"/>
      <c r="AE579" s="1808"/>
      <c r="AF579" s="1808"/>
      <c r="AG579" s="1808"/>
      <c r="AH579" s="1812"/>
      <c r="AI579" s="1812"/>
      <c r="AJ579" s="1808"/>
      <c r="AK579" s="1806"/>
      <c r="AL579" s="1806"/>
      <c r="AM579" s="1813"/>
      <c r="AN579" s="1811"/>
      <c r="AO579" s="1811"/>
      <c r="AP579" s="1811"/>
      <c r="AQ579" s="1811"/>
      <c r="AR579" s="1811"/>
      <c r="AS579" s="1811"/>
      <c r="AT579" s="1811"/>
      <c r="AU579" s="1811"/>
      <c r="AV579" s="1811"/>
      <c r="AW579" s="1811"/>
      <c r="AX579" s="1811"/>
      <c r="AY579" s="1811"/>
      <c r="AZ579" s="1811"/>
      <c r="BA579" s="1807"/>
      <c r="BB579" s="1811"/>
      <c r="BC579" s="1807"/>
      <c r="BD579" s="1811"/>
      <c r="BE579" s="1811"/>
      <c r="BF579" s="1811"/>
      <c r="BG579" s="1811"/>
      <c r="BH579" s="1811"/>
      <c r="BI579" s="1811"/>
      <c r="BJ579" s="1811"/>
      <c r="BK579" s="1811"/>
      <c r="BL579" s="1811"/>
      <c r="BM579" s="1806"/>
      <c r="BN579" s="1811"/>
      <c r="BO579" s="1811"/>
      <c r="BP579" s="1806"/>
      <c r="BQ579" s="1811"/>
      <c r="BR579" s="1811"/>
      <c r="BS579" s="1911"/>
      <c r="BT579" s="1911"/>
      <c r="BU579" s="1911"/>
      <c r="BV579" s="1912"/>
      <c r="BW579" s="1911"/>
      <c r="BX579" s="1913"/>
      <c r="BY579" s="1914"/>
      <c r="BZ579" s="1915"/>
      <c r="CA579" s="1915"/>
      <c r="CB579" s="1915"/>
      <c r="CC579" s="1911"/>
      <c r="CF579" s="1807"/>
      <c r="CG579" s="1821"/>
      <c r="CH579" s="1822"/>
      <c r="CI579" s="1822"/>
      <c r="CJ579" s="1822"/>
      <c r="CK579" s="1822"/>
      <c r="CL579" s="1822"/>
      <c r="CM579" s="1822"/>
      <c r="CN579" s="1822"/>
      <c r="CO579" s="1822"/>
      <c r="CP579" s="1822"/>
      <c r="CQ579" s="1822"/>
      <c r="CR579" s="1822"/>
      <c r="CS579" s="1822"/>
      <c r="CT579" s="1822"/>
      <c r="CU579" s="1822"/>
      <c r="CV579" s="1822"/>
      <c r="CW579" s="1822"/>
    </row>
    <row r="580" spans="1:101" s="1819" customFormat="1">
      <c r="A580" s="1804"/>
      <c r="B580" s="2708"/>
      <c r="C580" s="2728"/>
      <c r="D580" s="1805"/>
      <c r="E580" s="1806"/>
      <c r="F580" s="1806"/>
      <c r="G580" s="1807"/>
      <c r="H580" s="1808"/>
      <c r="I580" s="1808"/>
      <c r="J580" s="1808"/>
      <c r="K580" s="1808"/>
      <c r="L580" s="1809"/>
      <c r="M580" s="1809"/>
      <c r="N580" s="1810"/>
      <c r="O580" s="1810"/>
      <c r="P580" s="1809"/>
      <c r="Q580" s="1809"/>
      <c r="R580" s="1808"/>
      <c r="S580" s="1810"/>
      <c r="T580" s="1808"/>
      <c r="U580" s="1811"/>
      <c r="V580" s="1806"/>
      <c r="W580" s="1806"/>
      <c r="X580" s="1808"/>
      <c r="Y580" s="2741" t="s">
        <v>5417</v>
      </c>
      <c r="Z580" s="1808"/>
      <c r="AA580" s="1808"/>
      <c r="AB580" s="1808"/>
      <c r="AC580" s="1808"/>
      <c r="AD580" s="1808"/>
      <c r="AE580" s="1808"/>
      <c r="AF580" s="1808"/>
      <c r="AG580" s="1808"/>
      <c r="AH580" s="1812"/>
      <c r="AI580" s="1812"/>
      <c r="AJ580" s="1808"/>
      <c r="AK580" s="1806"/>
      <c r="AL580" s="1806"/>
      <c r="AM580" s="1813"/>
      <c r="AN580" s="1811"/>
      <c r="AO580" s="1811"/>
      <c r="AP580" s="1811"/>
      <c r="AQ580" s="1811"/>
      <c r="AR580" s="1811"/>
      <c r="AS580" s="1811"/>
      <c r="AT580" s="1811"/>
      <c r="AU580" s="1811"/>
      <c r="AV580" s="1811"/>
      <c r="AW580" s="1811"/>
      <c r="AX580" s="1811"/>
      <c r="AY580" s="1811"/>
      <c r="AZ580" s="1811"/>
      <c r="BA580" s="1807"/>
      <c r="BB580" s="1811"/>
      <c r="BC580" s="1807"/>
      <c r="BD580" s="1811"/>
      <c r="BE580" s="1811"/>
      <c r="BF580" s="1811"/>
      <c r="BG580" s="1811"/>
      <c r="BH580" s="1811"/>
      <c r="BI580" s="1811"/>
      <c r="BJ580" s="1811"/>
      <c r="BK580" s="1811"/>
      <c r="BL580" s="1811"/>
      <c r="BM580" s="1806"/>
      <c r="BN580" s="1811"/>
      <c r="BO580" s="1811"/>
      <c r="BP580" s="1806"/>
      <c r="BQ580" s="1811"/>
      <c r="BR580" s="1811"/>
      <c r="BS580" s="1911"/>
      <c r="BT580" s="1911"/>
      <c r="BU580" s="1911"/>
      <c r="BV580" s="1912"/>
      <c r="BW580" s="1911"/>
      <c r="BX580" s="1913"/>
      <c r="BY580" s="1914"/>
      <c r="BZ580" s="1915"/>
      <c r="CA580" s="1915"/>
      <c r="CB580" s="1915"/>
      <c r="CC580" s="1911"/>
      <c r="CF580" s="1807"/>
      <c r="CG580" s="1821"/>
      <c r="CH580" s="1822"/>
      <c r="CI580" s="1822"/>
      <c r="CJ580" s="1822"/>
      <c r="CK580" s="1822"/>
      <c r="CL580" s="1822"/>
      <c r="CM580" s="1822"/>
      <c r="CN580" s="1822"/>
      <c r="CO580" s="1822"/>
      <c r="CP580" s="1822"/>
      <c r="CQ580" s="1822"/>
      <c r="CR580" s="1822"/>
      <c r="CS580" s="1822"/>
      <c r="CT580" s="1822"/>
      <c r="CU580" s="1822"/>
      <c r="CV580" s="1822"/>
      <c r="CW580" s="1822"/>
    </row>
    <row r="581" spans="1:101" s="1819" customFormat="1">
      <c r="A581" s="1804"/>
      <c r="B581" s="2708"/>
      <c r="C581" s="2728"/>
      <c r="D581" s="1805"/>
      <c r="E581" s="1806"/>
      <c r="F581" s="1806"/>
      <c r="G581" s="1807"/>
      <c r="H581" s="1808"/>
      <c r="I581" s="1808"/>
      <c r="J581" s="1808"/>
      <c r="K581" s="1808"/>
      <c r="L581" s="1809"/>
      <c r="M581" s="1809"/>
      <c r="N581" s="1810"/>
      <c r="O581" s="1810"/>
      <c r="P581" s="1809"/>
      <c r="Q581" s="1809"/>
      <c r="R581" s="1808"/>
      <c r="S581" s="1810"/>
      <c r="T581" s="1808"/>
      <c r="U581" s="1811"/>
      <c r="V581" s="1806"/>
      <c r="W581" s="1806"/>
      <c r="X581" s="1808"/>
      <c r="Y581" s="2741" t="s">
        <v>5417</v>
      </c>
      <c r="Z581" s="1808"/>
      <c r="AA581" s="1808"/>
      <c r="AB581" s="1808"/>
      <c r="AC581" s="1808"/>
      <c r="AD581" s="1808"/>
      <c r="AE581" s="1808"/>
      <c r="AF581" s="1808"/>
      <c r="AG581" s="1808"/>
      <c r="AH581" s="1812"/>
      <c r="AI581" s="1812"/>
      <c r="AJ581" s="1808"/>
      <c r="AK581" s="1806"/>
      <c r="AL581" s="1806"/>
      <c r="AM581" s="1813"/>
      <c r="AN581" s="1811"/>
      <c r="AO581" s="1811"/>
      <c r="AP581" s="1811"/>
      <c r="AQ581" s="1811"/>
      <c r="AR581" s="1811"/>
      <c r="AS581" s="1811"/>
      <c r="AT581" s="1811"/>
      <c r="AU581" s="1811"/>
      <c r="AV581" s="1811"/>
      <c r="AW581" s="1811"/>
      <c r="AX581" s="1811"/>
      <c r="AY581" s="1811"/>
      <c r="AZ581" s="1811"/>
      <c r="BA581" s="1807"/>
      <c r="BB581" s="1811"/>
      <c r="BC581" s="1807"/>
      <c r="BD581" s="1811"/>
      <c r="BE581" s="1811"/>
      <c r="BF581" s="1811"/>
      <c r="BG581" s="1811"/>
      <c r="BH581" s="1811"/>
      <c r="BI581" s="1811"/>
      <c r="BJ581" s="1811"/>
      <c r="BK581" s="1811"/>
      <c r="BL581" s="1811"/>
      <c r="BM581" s="1806"/>
      <c r="BN581" s="1811"/>
      <c r="BO581" s="1811"/>
      <c r="BP581" s="1806"/>
      <c r="BQ581" s="1811"/>
      <c r="BR581" s="1811"/>
      <c r="BS581" s="1911"/>
      <c r="BT581" s="1911"/>
      <c r="BU581" s="1911"/>
      <c r="BV581" s="1912"/>
      <c r="BW581" s="1911"/>
      <c r="BX581" s="1913"/>
      <c r="BY581" s="1914"/>
      <c r="BZ581" s="1915"/>
      <c r="CA581" s="1915"/>
      <c r="CB581" s="1915"/>
      <c r="CC581" s="1911"/>
      <c r="CF581" s="1807"/>
      <c r="CG581" s="1821"/>
      <c r="CH581" s="1822"/>
      <c r="CI581" s="1822"/>
      <c r="CJ581" s="1822"/>
      <c r="CK581" s="1822"/>
      <c r="CL581" s="1822"/>
      <c r="CM581" s="1822"/>
      <c r="CN581" s="1822"/>
      <c r="CO581" s="1822"/>
      <c r="CP581" s="1822"/>
      <c r="CQ581" s="1822"/>
      <c r="CR581" s="1822"/>
      <c r="CS581" s="1822"/>
      <c r="CT581" s="1822"/>
      <c r="CU581" s="1822"/>
      <c r="CV581" s="1822"/>
      <c r="CW581" s="1822"/>
    </row>
    <row r="582" spans="1:101" s="1819" customFormat="1">
      <c r="A582" s="1804"/>
      <c r="B582" s="2708"/>
      <c r="C582" s="2728"/>
      <c r="D582" s="1805"/>
      <c r="E582" s="1806"/>
      <c r="F582" s="1806"/>
      <c r="G582" s="1807"/>
      <c r="H582" s="1808"/>
      <c r="I582" s="1808"/>
      <c r="J582" s="1808"/>
      <c r="K582" s="1808"/>
      <c r="L582" s="1809"/>
      <c r="M582" s="1809"/>
      <c r="N582" s="1810"/>
      <c r="O582" s="1810"/>
      <c r="P582" s="1809"/>
      <c r="Q582" s="1809"/>
      <c r="R582" s="1808"/>
      <c r="S582" s="1810"/>
      <c r="T582" s="1808"/>
      <c r="U582" s="1811"/>
      <c r="V582" s="1806"/>
      <c r="W582" s="1806"/>
      <c r="X582" s="1808"/>
      <c r="Y582" s="2741" t="s">
        <v>5417</v>
      </c>
      <c r="Z582" s="1808"/>
      <c r="AA582" s="1808"/>
      <c r="AB582" s="1808"/>
      <c r="AC582" s="1808"/>
      <c r="AD582" s="1808"/>
      <c r="AE582" s="1808"/>
      <c r="AF582" s="1808"/>
      <c r="AG582" s="1808"/>
      <c r="AH582" s="1812"/>
      <c r="AI582" s="1812"/>
      <c r="AJ582" s="1808"/>
      <c r="AK582" s="1806"/>
      <c r="AL582" s="1806"/>
      <c r="AM582" s="1813"/>
      <c r="AN582" s="1811"/>
      <c r="AO582" s="1811"/>
      <c r="AP582" s="1811"/>
      <c r="AQ582" s="1811"/>
      <c r="AR582" s="1811"/>
      <c r="AS582" s="1811"/>
      <c r="AT582" s="1811"/>
      <c r="AU582" s="1811"/>
      <c r="AV582" s="1811"/>
      <c r="AW582" s="1811"/>
      <c r="AX582" s="1811"/>
      <c r="AY582" s="1811"/>
      <c r="AZ582" s="1811"/>
      <c r="BA582" s="1807"/>
      <c r="BB582" s="1811"/>
      <c r="BC582" s="1807"/>
      <c r="BD582" s="1811"/>
      <c r="BE582" s="1811"/>
      <c r="BF582" s="1811"/>
      <c r="BG582" s="1811"/>
      <c r="BH582" s="1811"/>
      <c r="BI582" s="1811"/>
      <c r="BJ582" s="1811"/>
      <c r="BK582" s="1811"/>
      <c r="BL582" s="1811"/>
      <c r="BM582" s="1806"/>
      <c r="BN582" s="1811"/>
      <c r="BO582" s="1811"/>
      <c r="BP582" s="1806"/>
      <c r="BQ582" s="1811"/>
      <c r="BR582" s="1811"/>
      <c r="BS582" s="1911"/>
      <c r="BT582" s="1911"/>
      <c r="BU582" s="1911"/>
      <c r="BV582" s="1912"/>
      <c r="BW582" s="1911"/>
      <c r="BX582" s="1913"/>
      <c r="BY582" s="1914"/>
      <c r="BZ582" s="1915"/>
      <c r="CA582" s="1915"/>
      <c r="CB582" s="1915"/>
      <c r="CC582" s="1911"/>
      <c r="CF582" s="1807"/>
      <c r="CG582" s="1821"/>
      <c r="CH582" s="1822"/>
      <c r="CI582" s="1822"/>
      <c r="CJ582" s="1822"/>
      <c r="CK582" s="1822"/>
      <c r="CL582" s="1822"/>
      <c r="CM582" s="1822"/>
      <c r="CN582" s="1822"/>
      <c r="CO582" s="1822"/>
      <c r="CP582" s="1822"/>
      <c r="CQ582" s="1822"/>
      <c r="CR582" s="1822"/>
      <c r="CS582" s="1822"/>
      <c r="CT582" s="1822"/>
      <c r="CU582" s="1822"/>
      <c r="CV582" s="1822"/>
      <c r="CW582" s="1822"/>
    </row>
    <row r="583" spans="1:101" s="1819" customFormat="1">
      <c r="A583" s="1804"/>
      <c r="B583" s="2708"/>
      <c r="C583" s="2728"/>
      <c r="D583" s="1805"/>
      <c r="E583" s="1806"/>
      <c r="F583" s="1806"/>
      <c r="G583" s="1807"/>
      <c r="H583" s="1808"/>
      <c r="I583" s="1808"/>
      <c r="J583" s="1808"/>
      <c r="K583" s="1808"/>
      <c r="L583" s="1809"/>
      <c r="M583" s="1809"/>
      <c r="N583" s="1810"/>
      <c r="O583" s="1810"/>
      <c r="P583" s="1809"/>
      <c r="Q583" s="1809"/>
      <c r="R583" s="1808"/>
      <c r="S583" s="1810"/>
      <c r="T583" s="1808"/>
      <c r="U583" s="1811"/>
      <c r="V583" s="1806"/>
      <c r="W583" s="1806"/>
      <c r="X583" s="1808"/>
      <c r="Y583" s="2741" t="s">
        <v>5417</v>
      </c>
      <c r="Z583" s="1808"/>
      <c r="AA583" s="1808"/>
      <c r="AB583" s="1808"/>
      <c r="AC583" s="1808"/>
      <c r="AD583" s="1808"/>
      <c r="AE583" s="1808"/>
      <c r="AF583" s="1808"/>
      <c r="AG583" s="1808"/>
      <c r="AH583" s="1812"/>
      <c r="AI583" s="1812"/>
      <c r="AJ583" s="1808"/>
      <c r="AK583" s="1806"/>
      <c r="AL583" s="1806"/>
      <c r="AM583" s="1813"/>
      <c r="AN583" s="1811"/>
      <c r="AO583" s="1811"/>
      <c r="AP583" s="1811"/>
      <c r="AQ583" s="1811"/>
      <c r="AR583" s="1811"/>
      <c r="AS583" s="1811"/>
      <c r="AT583" s="1811"/>
      <c r="AU583" s="1811"/>
      <c r="AV583" s="1811"/>
      <c r="AW583" s="1811"/>
      <c r="AX583" s="1811"/>
      <c r="AY583" s="1811"/>
      <c r="AZ583" s="1811"/>
      <c r="BA583" s="1807"/>
      <c r="BB583" s="1811"/>
      <c r="BC583" s="1807"/>
      <c r="BD583" s="1811"/>
      <c r="BE583" s="1811"/>
      <c r="BF583" s="1811"/>
      <c r="BG583" s="1811"/>
      <c r="BH583" s="1811"/>
      <c r="BI583" s="1811"/>
      <c r="BJ583" s="1811"/>
      <c r="BK583" s="1811"/>
      <c r="BL583" s="1811"/>
      <c r="BM583" s="1806"/>
      <c r="BN583" s="1811"/>
      <c r="BO583" s="1811"/>
      <c r="BP583" s="1806"/>
      <c r="BQ583" s="1811"/>
      <c r="BR583" s="1811"/>
      <c r="BS583" s="1911"/>
      <c r="BT583" s="1911"/>
      <c r="BU583" s="1911"/>
      <c r="BV583" s="1912"/>
      <c r="BW583" s="1911"/>
      <c r="BX583" s="1913"/>
      <c r="BY583" s="1914"/>
      <c r="BZ583" s="1915"/>
      <c r="CA583" s="1915"/>
      <c r="CB583" s="1915"/>
      <c r="CC583" s="1911"/>
      <c r="CF583" s="1807"/>
      <c r="CG583" s="1821"/>
      <c r="CH583" s="1822"/>
      <c r="CI583" s="1822"/>
      <c r="CJ583" s="1822"/>
      <c r="CK583" s="1822"/>
      <c r="CL583" s="1822"/>
      <c r="CM583" s="1822"/>
      <c r="CN583" s="1822"/>
      <c r="CO583" s="1822"/>
      <c r="CP583" s="1822"/>
      <c r="CQ583" s="1822"/>
      <c r="CR583" s="1822"/>
      <c r="CS583" s="1822"/>
      <c r="CT583" s="1822"/>
      <c r="CU583" s="1822"/>
      <c r="CV583" s="1822"/>
      <c r="CW583" s="1822"/>
    </row>
    <row r="584" spans="1:101" s="1819" customFormat="1">
      <c r="A584" s="1804"/>
      <c r="B584" s="2708"/>
      <c r="C584" s="2728"/>
      <c r="D584" s="1805"/>
      <c r="E584" s="1806"/>
      <c r="F584" s="1806"/>
      <c r="G584" s="1807"/>
      <c r="H584" s="1808"/>
      <c r="I584" s="1808"/>
      <c r="J584" s="1808"/>
      <c r="K584" s="1808"/>
      <c r="L584" s="1809"/>
      <c r="M584" s="1809"/>
      <c r="N584" s="1810"/>
      <c r="O584" s="1810"/>
      <c r="P584" s="1809"/>
      <c r="Q584" s="1809"/>
      <c r="R584" s="1808"/>
      <c r="S584" s="1810"/>
      <c r="T584" s="1808"/>
      <c r="U584" s="1811"/>
      <c r="V584" s="1806"/>
      <c r="W584" s="1806"/>
      <c r="X584" s="1808"/>
      <c r="Y584" s="2741" t="s">
        <v>5417</v>
      </c>
      <c r="Z584" s="1808"/>
      <c r="AA584" s="1808"/>
      <c r="AB584" s="1808"/>
      <c r="AC584" s="1808"/>
      <c r="AD584" s="1808"/>
      <c r="AE584" s="1808"/>
      <c r="AF584" s="1808"/>
      <c r="AG584" s="1808"/>
      <c r="AH584" s="1812"/>
      <c r="AI584" s="1812"/>
      <c r="AJ584" s="1808"/>
      <c r="AK584" s="1806"/>
      <c r="AL584" s="1806"/>
      <c r="AM584" s="1813"/>
      <c r="AN584" s="1811"/>
      <c r="AO584" s="1811"/>
      <c r="AP584" s="1811"/>
      <c r="AQ584" s="1811"/>
      <c r="AR584" s="1811"/>
      <c r="AS584" s="1811"/>
      <c r="AT584" s="1811"/>
      <c r="AU584" s="1811"/>
      <c r="AV584" s="1811"/>
      <c r="AW584" s="1811"/>
      <c r="AX584" s="1811"/>
      <c r="AY584" s="1811"/>
      <c r="AZ584" s="1811"/>
      <c r="BA584" s="1807"/>
      <c r="BB584" s="1811"/>
      <c r="BC584" s="1807"/>
      <c r="BD584" s="1811"/>
      <c r="BE584" s="1811"/>
      <c r="BF584" s="1811"/>
      <c r="BG584" s="1811"/>
      <c r="BH584" s="1811"/>
      <c r="BI584" s="1811"/>
      <c r="BJ584" s="1811"/>
      <c r="BK584" s="1811"/>
      <c r="BL584" s="1811"/>
      <c r="BM584" s="1806"/>
      <c r="BN584" s="1811"/>
      <c r="BO584" s="1811"/>
      <c r="BP584" s="1806"/>
      <c r="BQ584" s="1811"/>
      <c r="BR584" s="1811"/>
      <c r="BS584" s="1911"/>
      <c r="BT584" s="1911"/>
      <c r="BU584" s="1911"/>
      <c r="BV584" s="1912"/>
      <c r="BW584" s="1911"/>
      <c r="BX584" s="1913"/>
      <c r="BY584" s="1914"/>
      <c r="BZ584" s="1915"/>
      <c r="CA584" s="1915"/>
      <c r="CB584" s="1915"/>
      <c r="CC584" s="1911"/>
      <c r="CF584" s="1807"/>
      <c r="CG584" s="1821"/>
      <c r="CH584" s="1822"/>
      <c r="CI584" s="1822"/>
      <c r="CJ584" s="1822"/>
      <c r="CK584" s="1822"/>
      <c r="CL584" s="1822"/>
      <c r="CM584" s="1822"/>
      <c r="CN584" s="1822"/>
      <c r="CO584" s="1822"/>
      <c r="CP584" s="1822"/>
      <c r="CQ584" s="1822"/>
      <c r="CR584" s="1822"/>
      <c r="CS584" s="1822"/>
      <c r="CT584" s="1822"/>
      <c r="CU584" s="1822"/>
      <c r="CV584" s="1822"/>
      <c r="CW584" s="1822"/>
    </row>
    <row r="585" spans="1:101" s="1819" customFormat="1">
      <c r="A585" s="1804"/>
      <c r="B585" s="2708"/>
      <c r="C585" s="2728"/>
      <c r="D585" s="1805"/>
      <c r="E585" s="1806"/>
      <c r="F585" s="1806"/>
      <c r="G585" s="1807"/>
      <c r="H585" s="1808"/>
      <c r="I585" s="1808"/>
      <c r="J585" s="1808"/>
      <c r="K585" s="1808"/>
      <c r="L585" s="1809"/>
      <c r="M585" s="1809"/>
      <c r="N585" s="1810"/>
      <c r="O585" s="1810"/>
      <c r="P585" s="1809"/>
      <c r="Q585" s="1809"/>
      <c r="R585" s="1808"/>
      <c r="S585" s="1810"/>
      <c r="T585" s="1808"/>
      <c r="U585" s="1811"/>
      <c r="V585" s="1806"/>
      <c r="W585" s="1806"/>
      <c r="X585" s="1808"/>
      <c r="Y585" s="2741" t="s">
        <v>5417</v>
      </c>
      <c r="Z585" s="1808"/>
      <c r="AA585" s="1808"/>
      <c r="AB585" s="1808"/>
      <c r="AC585" s="1808"/>
      <c r="AD585" s="1808"/>
      <c r="AE585" s="1808"/>
      <c r="AF585" s="1808"/>
      <c r="AG585" s="1808"/>
      <c r="AH585" s="1812"/>
      <c r="AI585" s="1812"/>
      <c r="AJ585" s="1808"/>
      <c r="AK585" s="1806"/>
      <c r="AL585" s="1806"/>
      <c r="AM585" s="1813"/>
      <c r="AN585" s="1811"/>
      <c r="AO585" s="1811"/>
      <c r="AP585" s="1811"/>
      <c r="AQ585" s="1811"/>
      <c r="AR585" s="1811"/>
      <c r="AS585" s="1811"/>
      <c r="AT585" s="1811"/>
      <c r="AU585" s="1811"/>
      <c r="AV585" s="1811"/>
      <c r="AW585" s="1811"/>
      <c r="AX585" s="1811"/>
      <c r="AY585" s="1811"/>
      <c r="AZ585" s="1811"/>
      <c r="BA585" s="1807"/>
      <c r="BB585" s="1811"/>
      <c r="BC585" s="1807"/>
      <c r="BD585" s="1811"/>
      <c r="BE585" s="1811"/>
      <c r="BF585" s="1811"/>
      <c r="BG585" s="1811"/>
      <c r="BH585" s="1811"/>
      <c r="BI585" s="1811"/>
      <c r="BJ585" s="1811"/>
      <c r="BK585" s="1811"/>
      <c r="BL585" s="1811"/>
      <c r="BM585" s="1806"/>
      <c r="BN585" s="1811"/>
      <c r="BO585" s="1811"/>
      <c r="BP585" s="1806"/>
      <c r="BQ585" s="1811"/>
      <c r="BR585" s="1811"/>
      <c r="BS585" s="1911"/>
      <c r="BT585" s="1911"/>
      <c r="BU585" s="1911"/>
      <c r="BV585" s="1912"/>
      <c r="BW585" s="1911"/>
      <c r="BX585" s="1913"/>
      <c r="BY585" s="1914"/>
      <c r="BZ585" s="1915"/>
      <c r="CA585" s="1915"/>
      <c r="CB585" s="1915"/>
      <c r="CC585" s="1911"/>
      <c r="CF585" s="1807"/>
      <c r="CG585" s="1821"/>
      <c r="CH585" s="1822"/>
      <c r="CI585" s="1822"/>
      <c r="CJ585" s="1822"/>
      <c r="CK585" s="1822"/>
      <c r="CL585" s="1822"/>
      <c r="CM585" s="1822"/>
      <c r="CN585" s="1822"/>
      <c r="CO585" s="1822"/>
      <c r="CP585" s="1822"/>
      <c r="CQ585" s="1822"/>
      <c r="CR585" s="1822"/>
      <c r="CS585" s="1822"/>
      <c r="CT585" s="1822"/>
      <c r="CU585" s="1822"/>
      <c r="CV585" s="1822"/>
      <c r="CW585" s="1822"/>
    </row>
    <row r="586" spans="1:101" s="1819" customFormat="1">
      <c r="A586" s="1804"/>
      <c r="B586" s="2708"/>
      <c r="C586" s="2728"/>
      <c r="D586" s="1805"/>
      <c r="E586" s="1806"/>
      <c r="F586" s="1806"/>
      <c r="G586" s="1807"/>
      <c r="H586" s="1808"/>
      <c r="I586" s="1808"/>
      <c r="J586" s="1808"/>
      <c r="K586" s="1808"/>
      <c r="L586" s="1809"/>
      <c r="M586" s="1809"/>
      <c r="N586" s="1810"/>
      <c r="O586" s="1810"/>
      <c r="P586" s="1809"/>
      <c r="Q586" s="1809"/>
      <c r="R586" s="1808"/>
      <c r="S586" s="1810"/>
      <c r="T586" s="1808"/>
      <c r="U586" s="1811"/>
      <c r="V586" s="1806"/>
      <c r="W586" s="1806"/>
      <c r="X586" s="1808"/>
      <c r="Y586" s="2741" t="s">
        <v>5417</v>
      </c>
      <c r="Z586" s="1808"/>
      <c r="AA586" s="1808"/>
      <c r="AB586" s="1808"/>
      <c r="AC586" s="1808"/>
      <c r="AD586" s="1808"/>
      <c r="AE586" s="1808"/>
      <c r="AF586" s="1808"/>
      <c r="AG586" s="1808"/>
      <c r="AH586" s="1812"/>
      <c r="AI586" s="1812"/>
      <c r="AJ586" s="1808"/>
      <c r="AK586" s="1806"/>
      <c r="AL586" s="1806"/>
      <c r="AM586" s="1813"/>
      <c r="AN586" s="1811"/>
      <c r="AO586" s="1811"/>
      <c r="AP586" s="1811"/>
      <c r="AQ586" s="1811"/>
      <c r="AR586" s="1811"/>
      <c r="AS586" s="1811"/>
      <c r="AT586" s="1811"/>
      <c r="AU586" s="1811"/>
      <c r="AV586" s="1811"/>
      <c r="AW586" s="1811"/>
      <c r="AX586" s="1811"/>
      <c r="AY586" s="1811"/>
      <c r="AZ586" s="1811"/>
      <c r="BA586" s="1807"/>
      <c r="BB586" s="1811"/>
      <c r="BC586" s="1807"/>
      <c r="BD586" s="1811"/>
      <c r="BE586" s="1811"/>
      <c r="BF586" s="1811"/>
      <c r="BG586" s="1811"/>
      <c r="BH586" s="1811"/>
      <c r="BI586" s="1811"/>
      <c r="BJ586" s="1811"/>
      <c r="BK586" s="1811"/>
      <c r="BL586" s="1811"/>
      <c r="BM586" s="1806"/>
      <c r="BN586" s="1811"/>
      <c r="BO586" s="1811"/>
      <c r="BP586" s="1806"/>
      <c r="BQ586" s="1811"/>
      <c r="BR586" s="1811"/>
      <c r="BS586" s="1911"/>
      <c r="BT586" s="1911"/>
      <c r="BU586" s="1911"/>
      <c r="BV586" s="1912"/>
      <c r="BW586" s="1911"/>
      <c r="BX586" s="1913"/>
      <c r="BY586" s="1914"/>
      <c r="BZ586" s="1915"/>
      <c r="CA586" s="1915"/>
      <c r="CB586" s="1915"/>
      <c r="CC586" s="1911"/>
      <c r="CF586" s="1807"/>
      <c r="CG586" s="1821"/>
      <c r="CH586" s="1822"/>
      <c r="CI586" s="1822"/>
      <c r="CJ586" s="1822"/>
      <c r="CK586" s="1822"/>
      <c r="CL586" s="1822"/>
      <c r="CM586" s="1822"/>
      <c r="CN586" s="1822"/>
      <c r="CO586" s="1822"/>
      <c r="CP586" s="1822"/>
      <c r="CQ586" s="1822"/>
      <c r="CR586" s="1822"/>
      <c r="CS586" s="1822"/>
      <c r="CT586" s="1822"/>
      <c r="CU586" s="1822"/>
      <c r="CV586" s="1822"/>
      <c r="CW586" s="1822"/>
    </row>
    <row r="587" spans="1:101" s="1819" customFormat="1">
      <c r="A587" s="1804"/>
      <c r="B587" s="2708"/>
      <c r="C587" s="2728"/>
      <c r="D587" s="1805"/>
      <c r="E587" s="1806"/>
      <c r="F587" s="1806"/>
      <c r="G587" s="1807"/>
      <c r="H587" s="1808"/>
      <c r="I587" s="1808"/>
      <c r="J587" s="1808"/>
      <c r="K587" s="1808"/>
      <c r="L587" s="1809"/>
      <c r="M587" s="1809"/>
      <c r="N587" s="1810"/>
      <c r="O587" s="1810"/>
      <c r="P587" s="1809"/>
      <c r="Q587" s="1809"/>
      <c r="R587" s="1808"/>
      <c r="S587" s="1810"/>
      <c r="T587" s="1808"/>
      <c r="U587" s="1811"/>
      <c r="V587" s="1806"/>
      <c r="W587" s="1806"/>
      <c r="X587" s="1808"/>
      <c r="Y587" s="2741" t="s">
        <v>5417</v>
      </c>
      <c r="Z587" s="1808"/>
      <c r="AA587" s="1808"/>
      <c r="AB587" s="1808"/>
      <c r="AC587" s="1808"/>
      <c r="AD587" s="1808"/>
      <c r="AE587" s="1808"/>
      <c r="AF587" s="1808"/>
      <c r="AG587" s="1808"/>
      <c r="AH587" s="1812"/>
      <c r="AI587" s="1812"/>
      <c r="AJ587" s="1808"/>
      <c r="AK587" s="1806"/>
      <c r="AL587" s="1806"/>
      <c r="AM587" s="1813"/>
      <c r="AN587" s="1811"/>
      <c r="AO587" s="1811"/>
      <c r="AP587" s="1811"/>
      <c r="AQ587" s="1811"/>
      <c r="AR587" s="1811"/>
      <c r="AS587" s="1811"/>
      <c r="AT587" s="1811"/>
      <c r="AU587" s="1811"/>
      <c r="AV587" s="1811"/>
      <c r="AW587" s="1811"/>
      <c r="AX587" s="1811"/>
      <c r="AY587" s="1811"/>
      <c r="AZ587" s="1811"/>
      <c r="BA587" s="1807"/>
      <c r="BB587" s="1811"/>
      <c r="BC587" s="1807"/>
      <c r="BD587" s="1811"/>
      <c r="BE587" s="1811"/>
      <c r="BF587" s="1811"/>
      <c r="BG587" s="1811"/>
      <c r="BH587" s="1811"/>
      <c r="BI587" s="1811"/>
      <c r="BJ587" s="1811"/>
      <c r="BK587" s="1811"/>
      <c r="BL587" s="1811"/>
      <c r="BM587" s="1806"/>
      <c r="BN587" s="1811"/>
      <c r="BO587" s="1811"/>
      <c r="BP587" s="1806"/>
      <c r="BQ587" s="1811"/>
      <c r="BR587" s="1811"/>
      <c r="BS587" s="1911"/>
      <c r="BT587" s="1911"/>
      <c r="BU587" s="1911"/>
      <c r="BV587" s="1912"/>
      <c r="BW587" s="1911"/>
      <c r="BX587" s="1913"/>
      <c r="BY587" s="1914"/>
      <c r="BZ587" s="1915"/>
      <c r="CA587" s="1915"/>
      <c r="CB587" s="1915"/>
      <c r="CC587" s="1911"/>
      <c r="CF587" s="1807"/>
      <c r="CG587" s="1821"/>
      <c r="CH587" s="1822"/>
      <c r="CI587" s="1822"/>
      <c r="CJ587" s="1822"/>
      <c r="CK587" s="1822"/>
      <c r="CL587" s="1822"/>
      <c r="CM587" s="1822"/>
      <c r="CN587" s="1822"/>
      <c r="CO587" s="1822"/>
      <c r="CP587" s="1822"/>
      <c r="CQ587" s="1822"/>
      <c r="CR587" s="1822"/>
      <c r="CS587" s="1822"/>
      <c r="CT587" s="1822"/>
      <c r="CU587" s="1822"/>
      <c r="CV587" s="1822"/>
      <c r="CW587" s="1822"/>
    </row>
    <row r="588" spans="1:101" s="1819" customFormat="1">
      <c r="A588" s="1804"/>
      <c r="B588" s="2708"/>
      <c r="C588" s="2728"/>
      <c r="D588" s="1805"/>
      <c r="E588" s="1806"/>
      <c r="F588" s="1806"/>
      <c r="G588" s="1807"/>
      <c r="H588" s="1808"/>
      <c r="I588" s="1808"/>
      <c r="J588" s="1808"/>
      <c r="K588" s="1808"/>
      <c r="L588" s="1809"/>
      <c r="M588" s="1809"/>
      <c r="N588" s="1810"/>
      <c r="O588" s="1810"/>
      <c r="P588" s="1809"/>
      <c r="Q588" s="1809"/>
      <c r="R588" s="1808"/>
      <c r="S588" s="1810"/>
      <c r="T588" s="1808"/>
      <c r="U588" s="1811"/>
      <c r="V588" s="1806"/>
      <c r="W588" s="1806"/>
      <c r="X588" s="1808"/>
      <c r="Y588" s="2741" t="s">
        <v>5417</v>
      </c>
      <c r="Z588" s="1808"/>
      <c r="AA588" s="1808"/>
      <c r="AB588" s="1808"/>
      <c r="AC588" s="1808"/>
      <c r="AD588" s="1808"/>
      <c r="AE588" s="1808"/>
      <c r="AF588" s="1808"/>
      <c r="AG588" s="1808"/>
      <c r="AH588" s="1812"/>
      <c r="AI588" s="1812"/>
      <c r="AJ588" s="1808"/>
      <c r="AK588" s="1806"/>
      <c r="AL588" s="1806"/>
      <c r="AM588" s="1813"/>
      <c r="AN588" s="1811"/>
      <c r="AO588" s="1811"/>
      <c r="AP588" s="1811"/>
      <c r="AQ588" s="1811"/>
      <c r="AR588" s="1811"/>
      <c r="AS588" s="1811"/>
      <c r="AT588" s="1811"/>
      <c r="AU588" s="1811"/>
      <c r="AV588" s="1811"/>
      <c r="AW588" s="1811"/>
      <c r="AX588" s="1811"/>
      <c r="AY588" s="1811"/>
      <c r="AZ588" s="1811"/>
      <c r="BA588" s="1807"/>
      <c r="BB588" s="1811"/>
      <c r="BC588" s="1807"/>
      <c r="BD588" s="1811"/>
      <c r="BE588" s="1811"/>
      <c r="BF588" s="1811"/>
      <c r="BG588" s="1811"/>
      <c r="BH588" s="1811"/>
      <c r="BI588" s="1811"/>
      <c r="BJ588" s="1811"/>
      <c r="BK588" s="1811"/>
      <c r="BL588" s="1811"/>
      <c r="BM588" s="1806"/>
      <c r="BN588" s="1811"/>
      <c r="BO588" s="1811"/>
      <c r="BP588" s="1806"/>
      <c r="BQ588" s="1811"/>
      <c r="BR588" s="1811"/>
      <c r="BS588" s="1911"/>
      <c r="BT588" s="1911"/>
      <c r="BU588" s="1911"/>
      <c r="BV588" s="1912"/>
      <c r="BW588" s="1911"/>
      <c r="BX588" s="1913"/>
      <c r="BY588" s="1914"/>
      <c r="BZ588" s="1915"/>
      <c r="CA588" s="1915"/>
      <c r="CB588" s="1915"/>
      <c r="CC588" s="1911"/>
      <c r="CF588" s="1807"/>
      <c r="CG588" s="1821"/>
      <c r="CH588" s="1822"/>
      <c r="CI588" s="1822"/>
      <c r="CJ588" s="1822"/>
      <c r="CK588" s="1822"/>
      <c r="CL588" s="1822"/>
      <c r="CM588" s="1822"/>
      <c r="CN588" s="1822"/>
      <c r="CO588" s="1822"/>
      <c r="CP588" s="1822"/>
      <c r="CQ588" s="1822"/>
      <c r="CR588" s="1822"/>
      <c r="CS588" s="1822"/>
      <c r="CT588" s="1822"/>
      <c r="CU588" s="1822"/>
      <c r="CV588" s="1822"/>
      <c r="CW588" s="1822"/>
    </row>
    <row r="589" spans="1:101" s="1819" customFormat="1">
      <c r="A589" s="1804"/>
      <c r="B589" s="2708"/>
      <c r="C589" s="2728"/>
      <c r="D589" s="1805"/>
      <c r="E589" s="1806"/>
      <c r="F589" s="1806"/>
      <c r="G589" s="1807"/>
      <c r="H589" s="1808"/>
      <c r="I589" s="1808"/>
      <c r="J589" s="1808"/>
      <c r="K589" s="1808"/>
      <c r="L589" s="1809"/>
      <c r="M589" s="1809"/>
      <c r="N589" s="1810"/>
      <c r="O589" s="1810"/>
      <c r="P589" s="1809"/>
      <c r="Q589" s="1809"/>
      <c r="R589" s="1808"/>
      <c r="S589" s="1810"/>
      <c r="T589" s="1808"/>
      <c r="U589" s="1811"/>
      <c r="V589" s="1806"/>
      <c r="W589" s="1806"/>
      <c r="X589" s="1808"/>
      <c r="Y589" s="2741" t="s">
        <v>5417</v>
      </c>
      <c r="Z589" s="1808"/>
      <c r="AA589" s="1808"/>
      <c r="AB589" s="1808"/>
      <c r="AC589" s="1808"/>
      <c r="AD589" s="1808"/>
      <c r="AE589" s="1808"/>
      <c r="AF589" s="1808"/>
      <c r="AG589" s="1808"/>
      <c r="AH589" s="1812"/>
      <c r="AI589" s="1812"/>
      <c r="AJ589" s="1808"/>
      <c r="AK589" s="1806"/>
      <c r="AL589" s="1806"/>
      <c r="AM589" s="1813"/>
      <c r="AN589" s="1811"/>
      <c r="AO589" s="1811"/>
      <c r="AP589" s="1811"/>
      <c r="AQ589" s="1811"/>
      <c r="AR589" s="1811"/>
      <c r="AS589" s="1811"/>
      <c r="AT589" s="1811"/>
      <c r="AU589" s="1811"/>
      <c r="AV589" s="1811"/>
      <c r="AW589" s="1811"/>
      <c r="AX589" s="1811"/>
      <c r="AY589" s="1811"/>
      <c r="AZ589" s="1811"/>
      <c r="BA589" s="1807"/>
      <c r="BB589" s="1811"/>
      <c r="BC589" s="1807"/>
      <c r="BD589" s="1811"/>
      <c r="BE589" s="1811"/>
      <c r="BF589" s="1811"/>
      <c r="BG589" s="1811"/>
      <c r="BH589" s="1811"/>
      <c r="BI589" s="1811"/>
      <c r="BJ589" s="1811"/>
      <c r="BK589" s="1811"/>
      <c r="BL589" s="1811"/>
      <c r="BM589" s="1806"/>
      <c r="BN589" s="1811"/>
      <c r="BO589" s="1811"/>
      <c r="BP589" s="1806"/>
      <c r="BQ589" s="1811"/>
      <c r="BR589" s="1811"/>
      <c r="BS589" s="1911"/>
      <c r="BT589" s="1911"/>
      <c r="BU589" s="1911"/>
      <c r="BV589" s="1912"/>
      <c r="BW589" s="1911"/>
      <c r="BX589" s="1913"/>
      <c r="BY589" s="1914"/>
      <c r="BZ589" s="1915"/>
      <c r="CA589" s="1915"/>
      <c r="CB589" s="1915"/>
      <c r="CC589" s="1911"/>
      <c r="CF589" s="1807"/>
      <c r="CG589" s="1821"/>
      <c r="CH589" s="1822"/>
      <c r="CI589" s="1822"/>
      <c r="CJ589" s="1822"/>
      <c r="CK589" s="1822"/>
      <c r="CL589" s="1822"/>
      <c r="CM589" s="1822"/>
      <c r="CN589" s="1822"/>
      <c r="CO589" s="1822"/>
      <c r="CP589" s="1822"/>
      <c r="CQ589" s="1822"/>
      <c r="CR589" s="1822"/>
      <c r="CS589" s="1822"/>
      <c r="CT589" s="1822"/>
      <c r="CU589" s="1822"/>
      <c r="CV589" s="1822"/>
      <c r="CW589" s="1822"/>
    </row>
    <row r="590" spans="1:101" s="1819" customFormat="1">
      <c r="A590" s="1804"/>
      <c r="B590" s="2708"/>
      <c r="C590" s="2728"/>
      <c r="D590" s="1805"/>
      <c r="E590" s="1806"/>
      <c r="F590" s="1806"/>
      <c r="G590" s="1807"/>
      <c r="H590" s="1808"/>
      <c r="I590" s="1808"/>
      <c r="J590" s="1808"/>
      <c r="K590" s="1808"/>
      <c r="L590" s="1809"/>
      <c r="M590" s="1809"/>
      <c r="N590" s="1810"/>
      <c r="O590" s="1810"/>
      <c r="P590" s="1809"/>
      <c r="Q590" s="1809"/>
      <c r="R590" s="1808"/>
      <c r="S590" s="1810"/>
      <c r="T590" s="1808"/>
      <c r="U590" s="1811"/>
      <c r="V590" s="1806"/>
      <c r="W590" s="1806"/>
      <c r="X590" s="1808"/>
      <c r="Y590" s="2741" t="s">
        <v>5417</v>
      </c>
      <c r="Z590" s="1808"/>
      <c r="AA590" s="1808"/>
      <c r="AB590" s="1808"/>
      <c r="AC590" s="1808"/>
      <c r="AD590" s="1808"/>
      <c r="AE590" s="1808"/>
      <c r="AF590" s="1808"/>
      <c r="AG590" s="1808"/>
      <c r="AH590" s="1812"/>
      <c r="AI590" s="1812"/>
      <c r="AJ590" s="1808"/>
      <c r="AK590" s="1806"/>
      <c r="AL590" s="1806"/>
      <c r="AM590" s="1813"/>
      <c r="AN590" s="1811"/>
      <c r="AO590" s="1811"/>
      <c r="AP590" s="1811"/>
      <c r="AQ590" s="1811"/>
      <c r="AR590" s="1811"/>
      <c r="AS590" s="1811"/>
      <c r="AT590" s="1811"/>
      <c r="AU590" s="1811"/>
      <c r="AV590" s="1811"/>
      <c r="AW590" s="1811"/>
      <c r="AX590" s="1811"/>
      <c r="AY590" s="1811"/>
      <c r="AZ590" s="1811"/>
      <c r="BA590" s="1807"/>
      <c r="BB590" s="1811"/>
      <c r="BC590" s="1807"/>
      <c r="BD590" s="1811"/>
      <c r="BE590" s="1811"/>
      <c r="BF590" s="1811"/>
      <c r="BG590" s="1811"/>
      <c r="BH590" s="1811"/>
      <c r="BI590" s="1811"/>
      <c r="BJ590" s="1811"/>
      <c r="BK590" s="1811"/>
      <c r="BL590" s="1811"/>
      <c r="BM590" s="1806"/>
      <c r="BN590" s="1811"/>
      <c r="BO590" s="1811"/>
      <c r="BP590" s="1806"/>
      <c r="BQ590" s="1811"/>
      <c r="BR590" s="1811"/>
      <c r="BS590" s="1911"/>
      <c r="BT590" s="1911"/>
      <c r="BU590" s="1911"/>
      <c r="BV590" s="1912"/>
      <c r="BW590" s="1911"/>
      <c r="BX590" s="1913"/>
      <c r="BY590" s="1914"/>
      <c r="BZ590" s="1915"/>
      <c r="CA590" s="1915"/>
      <c r="CB590" s="1915"/>
      <c r="CC590" s="1911"/>
      <c r="CF590" s="1807"/>
      <c r="CG590" s="1821"/>
      <c r="CH590" s="1822"/>
      <c r="CI590" s="1822"/>
      <c r="CJ590" s="1822"/>
      <c r="CK590" s="1822"/>
      <c r="CL590" s="1822"/>
      <c r="CM590" s="1822"/>
      <c r="CN590" s="1822"/>
      <c r="CO590" s="1822"/>
      <c r="CP590" s="1822"/>
      <c r="CQ590" s="1822"/>
      <c r="CR590" s="1822"/>
      <c r="CS590" s="1822"/>
      <c r="CT590" s="1822"/>
      <c r="CU590" s="1822"/>
      <c r="CV590" s="1822"/>
      <c r="CW590" s="1822"/>
    </row>
    <row r="591" spans="1:101" s="1819" customFormat="1">
      <c r="A591" s="1804"/>
      <c r="B591" s="2708"/>
      <c r="C591" s="2728"/>
      <c r="D591" s="1805"/>
      <c r="E591" s="1806"/>
      <c r="F591" s="1806"/>
      <c r="G591" s="1807"/>
      <c r="H591" s="1808"/>
      <c r="I591" s="1808"/>
      <c r="J591" s="1808"/>
      <c r="K591" s="1808"/>
      <c r="L591" s="1809"/>
      <c r="M591" s="1809"/>
      <c r="N591" s="1810"/>
      <c r="O591" s="1810"/>
      <c r="P591" s="1809"/>
      <c r="Q591" s="1809"/>
      <c r="R591" s="1808"/>
      <c r="S591" s="1810"/>
      <c r="T591" s="1808"/>
      <c r="U591" s="1811"/>
      <c r="V591" s="1806"/>
      <c r="W591" s="1806"/>
      <c r="X591" s="1808"/>
      <c r="Y591" s="2741" t="s">
        <v>5417</v>
      </c>
      <c r="Z591" s="1808"/>
      <c r="AA591" s="1808"/>
      <c r="AB591" s="1808"/>
      <c r="AC591" s="1808"/>
      <c r="AD591" s="1808"/>
      <c r="AE591" s="1808"/>
      <c r="AF591" s="1808"/>
      <c r="AG591" s="1808"/>
      <c r="AH591" s="1812"/>
      <c r="AI591" s="1812"/>
      <c r="AJ591" s="1808"/>
      <c r="AK591" s="1806"/>
      <c r="AL591" s="1806"/>
      <c r="AM591" s="1813"/>
      <c r="AN591" s="1811"/>
      <c r="AO591" s="1811"/>
      <c r="AP591" s="1811"/>
      <c r="AQ591" s="1811"/>
      <c r="AR591" s="1811"/>
      <c r="AS591" s="1811"/>
      <c r="AT591" s="1811"/>
      <c r="AU591" s="1811"/>
      <c r="AV591" s="1811"/>
      <c r="AW591" s="1811"/>
      <c r="AX591" s="1811"/>
      <c r="AY591" s="1811"/>
      <c r="AZ591" s="1811"/>
      <c r="BA591" s="1807"/>
      <c r="BB591" s="1811"/>
      <c r="BC591" s="1807"/>
      <c r="BD591" s="1811"/>
      <c r="BE591" s="1811"/>
      <c r="BF591" s="1811"/>
      <c r="BG591" s="1811"/>
      <c r="BH591" s="1811"/>
      <c r="BI591" s="1811"/>
      <c r="BJ591" s="1811"/>
      <c r="BK591" s="1811"/>
      <c r="BL591" s="1811"/>
      <c r="BM591" s="1806"/>
      <c r="BN591" s="1811"/>
      <c r="BO591" s="1811"/>
      <c r="BP591" s="1806"/>
      <c r="BQ591" s="1811"/>
      <c r="BR591" s="1811"/>
      <c r="BS591" s="1911"/>
      <c r="BT591" s="1911"/>
      <c r="BU591" s="1911"/>
      <c r="BV591" s="1912"/>
      <c r="BW591" s="1911"/>
      <c r="BX591" s="1913"/>
      <c r="BY591" s="1914"/>
      <c r="BZ591" s="1915"/>
      <c r="CA591" s="1915"/>
      <c r="CB591" s="1915"/>
      <c r="CC591" s="1911"/>
      <c r="CF591" s="1807"/>
      <c r="CG591" s="1821"/>
      <c r="CH591" s="1822"/>
      <c r="CI591" s="1822"/>
      <c r="CJ591" s="1822"/>
      <c r="CK591" s="1822"/>
      <c r="CL591" s="1822"/>
      <c r="CM591" s="1822"/>
      <c r="CN591" s="1822"/>
      <c r="CO591" s="1822"/>
      <c r="CP591" s="1822"/>
      <c r="CQ591" s="1822"/>
      <c r="CR591" s="1822"/>
      <c r="CS591" s="1822"/>
      <c r="CT591" s="1822"/>
      <c r="CU591" s="1822"/>
      <c r="CV591" s="1822"/>
      <c r="CW591" s="1822"/>
    </row>
    <row r="592" spans="1:101" s="1819" customFormat="1">
      <c r="A592" s="1804"/>
      <c r="B592" s="2708"/>
      <c r="C592" s="2728"/>
      <c r="D592" s="1805"/>
      <c r="E592" s="1806"/>
      <c r="F592" s="1806"/>
      <c r="G592" s="1807"/>
      <c r="H592" s="1808"/>
      <c r="I592" s="1808"/>
      <c r="J592" s="1808"/>
      <c r="K592" s="1808"/>
      <c r="L592" s="1809"/>
      <c r="M592" s="1809"/>
      <c r="N592" s="1810"/>
      <c r="O592" s="1810"/>
      <c r="P592" s="1809"/>
      <c r="Q592" s="1809"/>
      <c r="R592" s="1808"/>
      <c r="S592" s="1810"/>
      <c r="T592" s="1808"/>
      <c r="U592" s="1811"/>
      <c r="V592" s="1806"/>
      <c r="W592" s="1806"/>
      <c r="X592" s="1808"/>
      <c r="Y592" s="2741" t="s">
        <v>5417</v>
      </c>
      <c r="Z592" s="1808"/>
      <c r="AA592" s="1808"/>
      <c r="AB592" s="1808"/>
      <c r="AC592" s="1808"/>
      <c r="AD592" s="1808"/>
      <c r="AE592" s="1808"/>
      <c r="AF592" s="1808"/>
      <c r="AG592" s="1808"/>
      <c r="AH592" s="1812"/>
      <c r="AI592" s="1812"/>
      <c r="AJ592" s="1808"/>
      <c r="AK592" s="1806"/>
      <c r="AL592" s="1806"/>
      <c r="AM592" s="1813"/>
      <c r="AN592" s="1811"/>
      <c r="AO592" s="1811"/>
      <c r="AP592" s="1811"/>
      <c r="AQ592" s="1811"/>
      <c r="AR592" s="1811"/>
      <c r="AS592" s="1811"/>
      <c r="AT592" s="1811"/>
      <c r="AU592" s="1811"/>
      <c r="AV592" s="1811"/>
      <c r="AW592" s="1811"/>
      <c r="AX592" s="1811"/>
      <c r="AY592" s="1811"/>
      <c r="AZ592" s="1811"/>
      <c r="BA592" s="1807"/>
      <c r="BB592" s="1811"/>
      <c r="BC592" s="1807"/>
      <c r="BD592" s="1811"/>
      <c r="BE592" s="1811"/>
      <c r="BF592" s="1811"/>
      <c r="BG592" s="1811"/>
      <c r="BH592" s="1811"/>
      <c r="BI592" s="1811"/>
      <c r="BJ592" s="1811"/>
      <c r="BK592" s="1811"/>
      <c r="BL592" s="1811"/>
      <c r="BM592" s="1806"/>
      <c r="BN592" s="1811"/>
      <c r="BO592" s="1811"/>
      <c r="BP592" s="1806"/>
      <c r="BQ592" s="1811"/>
      <c r="BR592" s="1811"/>
      <c r="BS592" s="1911"/>
      <c r="BT592" s="1911"/>
      <c r="BU592" s="1911"/>
      <c r="BV592" s="1912"/>
      <c r="BW592" s="1911"/>
      <c r="BX592" s="1913"/>
      <c r="BY592" s="1914"/>
      <c r="BZ592" s="1915"/>
      <c r="CA592" s="1915"/>
      <c r="CB592" s="1915"/>
      <c r="CC592" s="1911"/>
      <c r="CF592" s="1807"/>
      <c r="CG592" s="1821"/>
      <c r="CH592" s="1822"/>
      <c r="CI592" s="1822"/>
      <c r="CJ592" s="1822"/>
      <c r="CK592" s="1822"/>
      <c r="CL592" s="1822"/>
      <c r="CM592" s="1822"/>
      <c r="CN592" s="1822"/>
      <c r="CO592" s="1822"/>
      <c r="CP592" s="1822"/>
      <c r="CQ592" s="1822"/>
      <c r="CR592" s="1822"/>
      <c r="CS592" s="1822"/>
      <c r="CT592" s="1822"/>
      <c r="CU592" s="1822"/>
      <c r="CV592" s="1822"/>
      <c r="CW592" s="1822"/>
    </row>
    <row r="593" spans="1:101" s="1819" customFormat="1">
      <c r="A593" s="1804"/>
      <c r="B593" s="2708"/>
      <c r="C593" s="2728"/>
      <c r="D593" s="1805"/>
      <c r="E593" s="1806"/>
      <c r="F593" s="1806"/>
      <c r="G593" s="1807"/>
      <c r="H593" s="1808"/>
      <c r="I593" s="1808"/>
      <c r="J593" s="1808"/>
      <c r="K593" s="1808"/>
      <c r="L593" s="1809"/>
      <c r="M593" s="1809"/>
      <c r="N593" s="1810"/>
      <c r="O593" s="1810"/>
      <c r="P593" s="1809"/>
      <c r="Q593" s="1809"/>
      <c r="R593" s="1808"/>
      <c r="S593" s="1810"/>
      <c r="T593" s="1808"/>
      <c r="U593" s="1811"/>
      <c r="V593" s="1806"/>
      <c r="W593" s="1806"/>
      <c r="X593" s="1808"/>
      <c r="Y593" s="2741" t="s">
        <v>5417</v>
      </c>
      <c r="Z593" s="1808"/>
      <c r="AA593" s="1808"/>
      <c r="AB593" s="1808"/>
      <c r="AC593" s="1808"/>
      <c r="AD593" s="1808"/>
      <c r="AE593" s="1808"/>
      <c r="AF593" s="1808"/>
      <c r="AG593" s="1808"/>
      <c r="AH593" s="1812"/>
      <c r="AI593" s="1812"/>
      <c r="AJ593" s="1808"/>
      <c r="AK593" s="1806"/>
      <c r="AL593" s="1806"/>
      <c r="AM593" s="1813"/>
      <c r="AN593" s="1811"/>
      <c r="AO593" s="1811"/>
      <c r="AP593" s="1811"/>
      <c r="AQ593" s="1811"/>
      <c r="AR593" s="1811"/>
      <c r="AS593" s="1811"/>
      <c r="AT593" s="1811"/>
      <c r="AU593" s="1811"/>
      <c r="AV593" s="1811"/>
      <c r="AW593" s="1811"/>
      <c r="AX593" s="1811"/>
      <c r="AY593" s="1811"/>
      <c r="AZ593" s="1811"/>
      <c r="BA593" s="1807"/>
      <c r="BB593" s="1811"/>
      <c r="BC593" s="1807"/>
      <c r="BD593" s="1811"/>
      <c r="BE593" s="1811"/>
      <c r="BF593" s="1811"/>
      <c r="BG593" s="1811"/>
      <c r="BH593" s="1811"/>
      <c r="BI593" s="1811"/>
      <c r="BJ593" s="1811"/>
      <c r="BK593" s="1811"/>
      <c r="BL593" s="1811"/>
      <c r="BM593" s="1806"/>
      <c r="BN593" s="1811"/>
      <c r="BO593" s="1811"/>
      <c r="BP593" s="1806"/>
      <c r="BQ593" s="1811"/>
      <c r="BR593" s="1811"/>
      <c r="BS593" s="1911"/>
      <c r="BT593" s="1911"/>
      <c r="BU593" s="1911"/>
      <c r="BV593" s="1912"/>
      <c r="BW593" s="1911"/>
      <c r="BX593" s="1913"/>
      <c r="BY593" s="1914"/>
      <c r="BZ593" s="1915"/>
      <c r="CA593" s="1915"/>
      <c r="CB593" s="1915"/>
      <c r="CC593" s="1911"/>
      <c r="CF593" s="1807"/>
      <c r="CG593" s="1821"/>
      <c r="CH593" s="1822"/>
      <c r="CI593" s="1822"/>
      <c r="CJ593" s="1822"/>
      <c r="CK593" s="1822"/>
      <c r="CL593" s="1822"/>
      <c r="CM593" s="1822"/>
      <c r="CN593" s="1822"/>
      <c r="CO593" s="1822"/>
      <c r="CP593" s="1822"/>
      <c r="CQ593" s="1822"/>
      <c r="CR593" s="1822"/>
      <c r="CS593" s="1822"/>
      <c r="CT593" s="1822"/>
      <c r="CU593" s="1822"/>
      <c r="CV593" s="1822"/>
      <c r="CW593" s="1822"/>
    </row>
    <row r="594" spans="1:101" s="1819" customFormat="1">
      <c r="A594" s="1804"/>
      <c r="B594" s="2708"/>
      <c r="C594" s="2728"/>
      <c r="D594" s="1805"/>
      <c r="E594" s="1806"/>
      <c r="F594" s="1806"/>
      <c r="G594" s="1807"/>
      <c r="H594" s="1808"/>
      <c r="I594" s="1808"/>
      <c r="J594" s="1808"/>
      <c r="K594" s="1808"/>
      <c r="L594" s="1809"/>
      <c r="M594" s="1809"/>
      <c r="N594" s="1810"/>
      <c r="O594" s="1810"/>
      <c r="P594" s="1809"/>
      <c r="Q594" s="1809"/>
      <c r="R594" s="1808"/>
      <c r="S594" s="1810"/>
      <c r="T594" s="1808"/>
      <c r="U594" s="1811"/>
      <c r="V594" s="1806"/>
      <c r="W594" s="1806"/>
      <c r="X594" s="1808"/>
      <c r="Y594" s="2741" t="s">
        <v>5417</v>
      </c>
      <c r="Z594" s="1808"/>
      <c r="AA594" s="1808"/>
      <c r="AB594" s="1808"/>
      <c r="AC594" s="1808"/>
      <c r="AD594" s="1808"/>
      <c r="AE594" s="1808"/>
      <c r="AF594" s="1808"/>
      <c r="AG594" s="1808"/>
      <c r="AH594" s="1812"/>
      <c r="AI594" s="1812"/>
      <c r="AJ594" s="1808"/>
      <c r="AK594" s="1806"/>
      <c r="AL594" s="1806"/>
      <c r="AM594" s="1813"/>
      <c r="AN594" s="1811"/>
      <c r="AO594" s="1811"/>
      <c r="AP594" s="1811"/>
      <c r="AQ594" s="1811"/>
      <c r="AR594" s="1811"/>
      <c r="AS594" s="1811"/>
      <c r="AT594" s="1811"/>
      <c r="AU594" s="1811"/>
      <c r="AV594" s="1811"/>
      <c r="AW594" s="1811"/>
      <c r="AX594" s="1811"/>
      <c r="AY594" s="1811"/>
      <c r="AZ594" s="1811"/>
      <c r="BA594" s="1807"/>
      <c r="BB594" s="1811"/>
      <c r="BC594" s="1807"/>
      <c r="BD594" s="1811"/>
      <c r="BE594" s="1811"/>
      <c r="BF594" s="1811"/>
      <c r="BG594" s="1811"/>
      <c r="BH594" s="1811"/>
      <c r="BI594" s="1811"/>
      <c r="BJ594" s="1811"/>
      <c r="BK594" s="1811"/>
      <c r="BL594" s="1811"/>
      <c r="BM594" s="1806"/>
      <c r="BN594" s="1811"/>
      <c r="BO594" s="1811"/>
      <c r="BP594" s="1806"/>
      <c r="BQ594" s="1811"/>
      <c r="BR594" s="1811"/>
      <c r="BS594" s="1911"/>
      <c r="BT594" s="1911"/>
      <c r="BU594" s="1911"/>
      <c r="BV594" s="1912"/>
      <c r="BW594" s="1911"/>
      <c r="BX594" s="1913"/>
      <c r="BY594" s="1914"/>
      <c r="BZ594" s="1915"/>
      <c r="CA594" s="1915"/>
      <c r="CB594" s="1915"/>
      <c r="CC594" s="1911"/>
      <c r="CF594" s="1807"/>
      <c r="CG594" s="1821"/>
      <c r="CH594" s="1822"/>
      <c r="CI594" s="1822"/>
      <c r="CJ594" s="1822"/>
      <c r="CK594" s="1822"/>
      <c r="CL594" s="1822"/>
      <c r="CM594" s="1822"/>
      <c r="CN594" s="1822"/>
      <c r="CO594" s="1822"/>
      <c r="CP594" s="1822"/>
      <c r="CQ594" s="1822"/>
      <c r="CR594" s="1822"/>
      <c r="CS594" s="1822"/>
      <c r="CT594" s="1822"/>
      <c r="CU594" s="1822"/>
      <c r="CV594" s="1822"/>
      <c r="CW594" s="1822"/>
    </row>
    <row r="595" spans="1:101" s="1819" customFormat="1">
      <c r="A595" s="1804"/>
      <c r="B595" s="2708"/>
      <c r="C595" s="2728"/>
      <c r="D595" s="1805"/>
      <c r="E595" s="1806"/>
      <c r="F595" s="1806"/>
      <c r="G595" s="1807"/>
      <c r="H595" s="1808"/>
      <c r="I595" s="1808"/>
      <c r="J595" s="1808"/>
      <c r="K595" s="1808"/>
      <c r="L595" s="1809"/>
      <c r="M595" s="1809"/>
      <c r="N595" s="1810"/>
      <c r="O595" s="1810"/>
      <c r="P595" s="1809"/>
      <c r="Q595" s="1809"/>
      <c r="R595" s="1808"/>
      <c r="S595" s="1810"/>
      <c r="T595" s="1808"/>
      <c r="U595" s="1811"/>
      <c r="V595" s="1806"/>
      <c r="W595" s="1806"/>
      <c r="X595" s="1808"/>
      <c r="Y595" s="2741" t="s">
        <v>5417</v>
      </c>
      <c r="Z595" s="1808"/>
      <c r="AA595" s="1808"/>
      <c r="AB595" s="1808"/>
      <c r="AC595" s="1808"/>
      <c r="AD595" s="1808"/>
      <c r="AE595" s="1808"/>
      <c r="AF595" s="1808"/>
      <c r="AG595" s="1808"/>
      <c r="AH595" s="1812"/>
      <c r="AI595" s="1812"/>
      <c r="AJ595" s="1808"/>
      <c r="AK595" s="1806"/>
      <c r="AL595" s="1806"/>
      <c r="AM595" s="1813"/>
      <c r="AN595" s="1811"/>
      <c r="AO595" s="1811"/>
      <c r="AP595" s="1811"/>
      <c r="AQ595" s="1811"/>
      <c r="AR595" s="1811"/>
      <c r="AS595" s="1811"/>
      <c r="AT595" s="1811"/>
      <c r="AU595" s="1811"/>
      <c r="AV595" s="1811"/>
      <c r="AW595" s="1811"/>
      <c r="AX595" s="1811"/>
      <c r="AY595" s="1811"/>
      <c r="AZ595" s="1811"/>
      <c r="BA595" s="1807"/>
      <c r="BB595" s="1811"/>
      <c r="BC595" s="1807"/>
      <c r="BD595" s="1811"/>
      <c r="BE595" s="1811"/>
      <c r="BF595" s="1811"/>
      <c r="BG595" s="1811"/>
      <c r="BH595" s="1811"/>
      <c r="BI595" s="1811"/>
      <c r="BJ595" s="1811"/>
      <c r="BK595" s="1811"/>
      <c r="BL595" s="1811"/>
      <c r="BM595" s="1806"/>
      <c r="BN595" s="1811"/>
      <c r="BO595" s="1811"/>
      <c r="BP595" s="1806"/>
      <c r="BQ595" s="1811"/>
      <c r="BR595" s="1811"/>
      <c r="BS595" s="1911"/>
      <c r="BT595" s="1911"/>
      <c r="BU595" s="1911"/>
      <c r="BV595" s="1912"/>
      <c r="BW595" s="1911"/>
      <c r="BX595" s="1913"/>
      <c r="BY595" s="1914"/>
      <c r="BZ595" s="1915"/>
      <c r="CA595" s="1915"/>
      <c r="CB595" s="1915"/>
      <c r="CC595" s="1911"/>
      <c r="CF595" s="1807"/>
      <c r="CG595" s="1821"/>
      <c r="CH595" s="1822"/>
      <c r="CI595" s="1822"/>
      <c r="CJ595" s="1822"/>
      <c r="CK595" s="1822"/>
      <c r="CL595" s="1822"/>
      <c r="CM595" s="1822"/>
      <c r="CN595" s="1822"/>
      <c r="CO595" s="1822"/>
      <c r="CP595" s="1822"/>
      <c r="CQ595" s="1822"/>
      <c r="CR595" s="1822"/>
      <c r="CS595" s="1822"/>
      <c r="CT595" s="1822"/>
      <c r="CU595" s="1822"/>
      <c r="CV595" s="1822"/>
      <c r="CW595" s="1822"/>
    </row>
    <row r="596" spans="1:101" s="1819" customFormat="1">
      <c r="A596" s="1804"/>
      <c r="B596" s="2708"/>
      <c r="C596" s="2728"/>
      <c r="D596" s="1805"/>
      <c r="E596" s="1806"/>
      <c r="F596" s="1806"/>
      <c r="G596" s="1807"/>
      <c r="H596" s="1808"/>
      <c r="I596" s="1808"/>
      <c r="J596" s="1808"/>
      <c r="K596" s="1808"/>
      <c r="L596" s="1809"/>
      <c r="M596" s="1809"/>
      <c r="N596" s="1810"/>
      <c r="O596" s="1810"/>
      <c r="P596" s="1809"/>
      <c r="Q596" s="1809"/>
      <c r="R596" s="1808"/>
      <c r="S596" s="1810"/>
      <c r="T596" s="1808"/>
      <c r="U596" s="1811"/>
      <c r="V596" s="1806"/>
      <c r="W596" s="1806"/>
      <c r="X596" s="1808"/>
      <c r="Y596" s="2741" t="s">
        <v>5417</v>
      </c>
      <c r="Z596" s="1808"/>
      <c r="AA596" s="1808"/>
      <c r="AB596" s="1808"/>
      <c r="AC596" s="1808"/>
      <c r="AD596" s="1808"/>
      <c r="AE596" s="1808"/>
      <c r="AF596" s="1808"/>
      <c r="AG596" s="1808"/>
      <c r="AH596" s="1812"/>
      <c r="AI596" s="1812"/>
      <c r="AJ596" s="1808"/>
      <c r="AK596" s="1806"/>
      <c r="AL596" s="1806"/>
      <c r="AM596" s="1813"/>
      <c r="AN596" s="1811"/>
      <c r="AO596" s="1811"/>
      <c r="AP596" s="1811"/>
      <c r="AQ596" s="1811"/>
      <c r="AR596" s="1811"/>
      <c r="AS596" s="1811"/>
      <c r="AT596" s="1811"/>
      <c r="AU596" s="1811"/>
      <c r="AV596" s="1811"/>
      <c r="AW596" s="1811"/>
      <c r="AX596" s="1811"/>
      <c r="AY596" s="1811"/>
      <c r="AZ596" s="1811"/>
      <c r="BA596" s="1807"/>
      <c r="BB596" s="1811"/>
      <c r="BC596" s="1807"/>
      <c r="BD596" s="1811"/>
      <c r="BE596" s="1811"/>
      <c r="BF596" s="1811"/>
      <c r="BG596" s="1811"/>
      <c r="BH596" s="1811"/>
      <c r="BI596" s="1811"/>
      <c r="BJ596" s="1811"/>
      <c r="BK596" s="1811"/>
      <c r="BL596" s="1811"/>
      <c r="BM596" s="1806"/>
      <c r="BN596" s="1811"/>
      <c r="BO596" s="1811"/>
      <c r="BP596" s="1806"/>
      <c r="BQ596" s="1811"/>
      <c r="BR596" s="1811"/>
      <c r="BS596" s="1911"/>
      <c r="BT596" s="1911"/>
      <c r="BU596" s="1911"/>
      <c r="BV596" s="1912"/>
      <c r="BW596" s="1911"/>
      <c r="BX596" s="1913"/>
      <c r="BY596" s="1914"/>
      <c r="BZ596" s="1915"/>
      <c r="CA596" s="1915"/>
      <c r="CB596" s="1915"/>
      <c r="CC596" s="1911"/>
      <c r="CF596" s="1807"/>
      <c r="CG596" s="1821"/>
      <c r="CH596" s="1822"/>
      <c r="CI596" s="1822"/>
      <c r="CJ596" s="1822"/>
      <c r="CK596" s="1822"/>
      <c r="CL596" s="1822"/>
      <c r="CM596" s="1822"/>
      <c r="CN596" s="1822"/>
      <c r="CO596" s="1822"/>
      <c r="CP596" s="1822"/>
      <c r="CQ596" s="1822"/>
      <c r="CR596" s="1822"/>
      <c r="CS596" s="1822"/>
      <c r="CT596" s="1822"/>
      <c r="CU596" s="1822"/>
      <c r="CV596" s="1822"/>
      <c r="CW596" s="1822"/>
    </row>
    <row r="597" spans="1:101" s="1819" customFormat="1">
      <c r="A597" s="1804"/>
      <c r="B597" s="2708"/>
      <c r="C597" s="2728"/>
      <c r="D597" s="1805"/>
      <c r="E597" s="1806"/>
      <c r="F597" s="1806"/>
      <c r="G597" s="1807"/>
      <c r="H597" s="1808"/>
      <c r="I597" s="1808"/>
      <c r="J597" s="1808"/>
      <c r="K597" s="1808"/>
      <c r="L597" s="1809"/>
      <c r="M597" s="1809"/>
      <c r="N597" s="1810"/>
      <c r="O597" s="1810"/>
      <c r="P597" s="1809"/>
      <c r="Q597" s="1809"/>
      <c r="R597" s="1808"/>
      <c r="S597" s="1810"/>
      <c r="T597" s="1808"/>
      <c r="U597" s="1811"/>
      <c r="V597" s="1806"/>
      <c r="W597" s="1806"/>
      <c r="X597" s="1808"/>
      <c r="Y597" s="2741" t="s">
        <v>5417</v>
      </c>
      <c r="Z597" s="1808"/>
      <c r="AA597" s="1808"/>
      <c r="AB597" s="1808"/>
      <c r="AC597" s="1808"/>
      <c r="AD597" s="1808"/>
      <c r="AE597" s="1808"/>
      <c r="AF597" s="1808"/>
      <c r="AG597" s="1808"/>
      <c r="AH597" s="1812"/>
      <c r="AI597" s="1812"/>
      <c r="AJ597" s="1808"/>
      <c r="AK597" s="1806"/>
      <c r="AL597" s="1806"/>
      <c r="AM597" s="1813"/>
      <c r="AN597" s="1811"/>
      <c r="AO597" s="1811"/>
      <c r="AP597" s="1811"/>
      <c r="AQ597" s="1811"/>
      <c r="AR597" s="1811"/>
      <c r="AS597" s="1811"/>
      <c r="AT597" s="1811"/>
      <c r="AU597" s="1811"/>
      <c r="AV597" s="1811"/>
      <c r="AW597" s="1811"/>
      <c r="AX597" s="1811"/>
      <c r="AY597" s="1811"/>
      <c r="AZ597" s="1811"/>
      <c r="BA597" s="1807"/>
      <c r="BB597" s="1811"/>
      <c r="BC597" s="1807"/>
      <c r="BD597" s="1811"/>
      <c r="BE597" s="1811"/>
      <c r="BF597" s="1811"/>
      <c r="BG597" s="1811"/>
      <c r="BH597" s="1811"/>
      <c r="BI597" s="1811"/>
      <c r="BJ597" s="1811"/>
      <c r="BK597" s="1811"/>
      <c r="BL597" s="1811"/>
      <c r="BM597" s="1806"/>
      <c r="BN597" s="1811"/>
      <c r="BO597" s="1811"/>
      <c r="BP597" s="1806"/>
      <c r="BQ597" s="1811"/>
      <c r="BR597" s="1811"/>
      <c r="BS597" s="1911"/>
      <c r="BT597" s="1911"/>
      <c r="BU597" s="1911"/>
      <c r="BV597" s="1912"/>
      <c r="BW597" s="1911"/>
      <c r="BX597" s="1913"/>
      <c r="BY597" s="1914"/>
      <c r="BZ597" s="1915"/>
      <c r="CA597" s="1915"/>
      <c r="CB597" s="1915"/>
      <c r="CC597" s="1911"/>
      <c r="CF597" s="1807"/>
      <c r="CG597" s="1821"/>
      <c r="CH597" s="1822"/>
      <c r="CI597" s="1822"/>
      <c r="CJ597" s="1822"/>
      <c r="CK597" s="1822"/>
      <c r="CL597" s="1822"/>
      <c r="CM597" s="1822"/>
      <c r="CN597" s="1822"/>
      <c r="CO597" s="1822"/>
      <c r="CP597" s="1822"/>
      <c r="CQ597" s="1822"/>
      <c r="CR597" s="1822"/>
      <c r="CS597" s="1822"/>
      <c r="CT597" s="1822"/>
      <c r="CU597" s="1822"/>
      <c r="CV597" s="1822"/>
      <c r="CW597" s="1822"/>
    </row>
    <row r="598" spans="1:101" s="1819" customFormat="1">
      <c r="A598" s="1804"/>
      <c r="B598" s="2708"/>
      <c r="C598" s="2728"/>
      <c r="D598" s="1805"/>
      <c r="E598" s="1806"/>
      <c r="F598" s="1806"/>
      <c r="G598" s="1807"/>
      <c r="H598" s="1808"/>
      <c r="I598" s="1808"/>
      <c r="J598" s="1808"/>
      <c r="K598" s="1808"/>
      <c r="L598" s="1809"/>
      <c r="M598" s="1809"/>
      <c r="N598" s="1810"/>
      <c r="O598" s="1810"/>
      <c r="P598" s="1809"/>
      <c r="Q598" s="1809"/>
      <c r="R598" s="1808"/>
      <c r="S598" s="1810"/>
      <c r="T598" s="1808"/>
      <c r="U598" s="1811"/>
      <c r="V598" s="1806"/>
      <c r="W598" s="1806"/>
      <c r="X598" s="1808"/>
      <c r="Y598" s="2741" t="s">
        <v>5417</v>
      </c>
      <c r="Z598" s="1808"/>
      <c r="AA598" s="1808"/>
      <c r="AB598" s="1808"/>
      <c r="AC598" s="1808"/>
      <c r="AD598" s="1808"/>
      <c r="AE598" s="1808"/>
      <c r="AF598" s="1808"/>
      <c r="AG598" s="1808"/>
      <c r="AH598" s="1812"/>
      <c r="AI598" s="1812"/>
      <c r="AJ598" s="1808"/>
      <c r="AK598" s="1806"/>
      <c r="AL598" s="1806"/>
      <c r="AM598" s="1813"/>
      <c r="AN598" s="1811"/>
      <c r="AO598" s="1811"/>
      <c r="AP598" s="1811"/>
      <c r="AQ598" s="1811"/>
      <c r="AR598" s="1811"/>
      <c r="AS598" s="1811"/>
      <c r="AT598" s="1811"/>
      <c r="AU598" s="1811"/>
      <c r="AV598" s="1811"/>
      <c r="AW598" s="1811"/>
      <c r="AX598" s="1811"/>
      <c r="AY598" s="1811"/>
      <c r="AZ598" s="1811"/>
      <c r="BA598" s="1807"/>
      <c r="BB598" s="1811"/>
      <c r="BC598" s="1807"/>
      <c r="BD598" s="1811"/>
      <c r="BE598" s="1811"/>
      <c r="BF598" s="1811"/>
      <c r="BG598" s="1811"/>
      <c r="BH598" s="1811"/>
      <c r="BI598" s="1811"/>
      <c r="BJ598" s="1811"/>
      <c r="BK598" s="1811"/>
      <c r="BL598" s="1811"/>
      <c r="BM598" s="1806"/>
      <c r="BN598" s="1811"/>
      <c r="BO598" s="1811"/>
      <c r="BP598" s="1806"/>
      <c r="BQ598" s="1811"/>
      <c r="BR598" s="1811"/>
      <c r="BS598" s="1911"/>
      <c r="BT598" s="1911"/>
      <c r="BU598" s="1911"/>
      <c r="BV598" s="1912"/>
      <c r="BW598" s="1911"/>
      <c r="BX598" s="1913"/>
      <c r="BY598" s="1914"/>
      <c r="BZ598" s="1915"/>
      <c r="CA598" s="1915"/>
      <c r="CB598" s="1915"/>
      <c r="CC598" s="1911"/>
      <c r="CF598" s="1807"/>
      <c r="CG598" s="1821"/>
      <c r="CH598" s="1822"/>
      <c r="CI598" s="1822"/>
      <c r="CJ598" s="1822"/>
      <c r="CK598" s="1822"/>
      <c r="CL598" s="1822"/>
      <c r="CM598" s="1822"/>
      <c r="CN598" s="1822"/>
      <c r="CO598" s="1822"/>
      <c r="CP598" s="1822"/>
      <c r="CQ598" s="1822"/>
      <c r="CR598" s="1822"/>
      <c r="CS598" s="1822"/>
      <c r="CT598" s="1822"/>
      <c r="CU598" s="1822"/>
      <c r="CV598" s="1822"/>
      <c r="CW598" s="1822"/>
    </row>
    <row r="599" spans="1:101" s="1819" customFormat="1">
      <c r="A599" s="1804"/>
      <c r="B599" s="2708"/>
      <c r="C599" s="2728"/>
      <c r="D599" s="1805"/>
      <c r="E599" s="1806"/>
      <c r="F599" s="1806"/>
      <c r="G599" s="1807"/>
      <c r="H599" s="1808"/>
      <c r="I599" s="1808"/>
      <c r="J599" s="1808"/>
      <c r="K599" s="1808"/>
      <c r="L599" s="1809"/>
      <c r="M599" s="1809"/>
      <c r="N599" s="1810"/>
      <c r="O599" s="1810"/>
      <c r="P599" s="1809"/>
      <c r="Q599" s="1809"/>
      <c r="R599" s="1808"/>
      <c r="S599" s="1810"/>
      <c r="T599" s="1808"/>
      <c r="U599" s="1811"/>
      <c r="V599" s="1806"/>
      <c r="W599" s="1806"/>
      <c r="X599" s="1808"/>
      <c r="Y599" s="2741" t="s">
        <v>5417</v>
      </c>
      <c r="Z599" s="1808"/>
      <c r="AA599" s="1808"/>
      <c r="AB599" s="1808"/>
      <c r="AC599" s="1808"/>
      <c r="AD599" s="1808"/>
      <c r="AE599" s="1808"/>
      <c r="AF599" s="1808"/>
      <c r="AG599" s="1808"/>
      <c r="AH599" s="1812"/>
      <c r="AI599" s="1812"/>
      <c r="AJ599" s="1808"/>
      <c r="AK599" s="1806"/>
      <c r="AL599" s="1806"/>
      <c r="AM599" s="1813"/>
      <c r="AN599" s="1811"/>
      <c r="AO599" s="1811"/>
      <c r="AP599" s="1811"/>
      <c r="AQ599" s="1811"/>
      <c r="AR599" s="1811"/>
      <c r="AS599" s="1811"/>
      <c r="AT599" s="1811"/>
      <c r="AU599" s="1811"/>
      <c r="AV599" s="1811"/>
      <c r="AW599" s="1811"/>
      <c r="AX599" s="1811"/>
      <c r="AY599" s="1811"/>
      <c r="AZ599" s="1811"/>
      <c r="BA599" s="1807"/>
      <c r="BB599" s="1811"/>
      <c r="BC599" s="1807"/>
      <c r="BD599" s="1811"/>
      <c r="BE599" s="1811"/>
      <c r="BF599" s="1811"/>
      <c r="BG599" s="1811"/>
      <c r="BH599" s="1811"/>
      <c r="BI599" s="1811"/>
      <c r="BJ599" s="1811"/>
      <c r="BK599" s="1811"/>
      <c r="BL599" s="1811"/>
      <c r="BM599" s="1806"/>
      <c r="BN599" s="1811"/>
      <c r="BO599" s="1811"/>
      <c r="BP599" s="1806"/>
      <c r="BQ599" s="1811"/>
      <c r="BR599" s="1811"/>
      <c r="BS599" s="1911"/>
      <c r="BT599" s="1911"/>
      <c r="BU599" s="1911"/>
      <c r="BV599" s="1912"/>
      <c r="BW599" s="1911"/>
      <c r="BX599" s="1913"/>
      <c r="BY599" s="1914"/>
      <c r="BZ599" s="1915"/>
      <c r="CA599" s="1915"/>
      <c r="CB599" s="1915"/>
      <c r="CC599" s="1911"/>
      <c r="CF599" s="1807"/>
      <c r="CG599" s="1821"/>
      <c r="CH599" s="1822"/>
      <c r="CI599" s="1822"/>
      <c r="CJ599" s="1822"/>
      <c r="CK599" s="1822"/>
      <c r="CL599" s="1822"/>
      <c r="CM599" s="1822"/>
      <c r="CN599" s="1822"/>
      <c r="CO599" s="1822"/>
      <c r="CP599" s="1822"/>
      <c r="CQ599" s="1822"/>
      <c r="CR599" s="1822"/>
      <c r="CS599" s="1822"/>
      <c r="CT599" s="1822"/>
      <c r="CU599" s="1822"/>
      <c r="CV599" s="1822"/>
      <c r="CW599" s="1822"/>
    </row>
    <row r="600" spans="1:101" s="1819" customFormat="1">
      <c r="A600" s="1804"/>
      <c r="B600" s="2708"/>
      <c r="C600" s="2728"/>
      <c r="D600" s="1805"/>
      <c r="E600" s="1806"/>
      <c r="F600" s="1806"/>
      <c r="G600" s="1807"/>
      <c r="H600" s="1808"/>
      <c r="I600" s="1808"/>
      <c r="J600" s="1808"/>
      <c r="K600" s="1808"/>
      <c r="L600" s="1809"/>
      <c r="M600" s="1809"/>
      <c r="N600" s="1810"/>
      <c r="O600" s="1810"/>
      <c r="P600" s="1809"/>
      <c r="Q600" s="1809"/>
      <c r="R600" s="1808"/>
      <c r="S600" s="1810"/>
      <c r="T600" s="1808"/>
      <c r="U600" s="1811"/>
      <c r="V600" s="1806"/>
      <c r="W600" s="1806"/>
      <c r="X600" s="1808"/>
      <c r="Y600" s="2741" t="s">
        <v>5417</v>
      </c>
      <c r="Z600" s="1808"/>
      <c r="AA600" s="1808"/>
      <c r="AB600" s="1808"/>
      <c r="AC600" s="1808"/>
      <c r="AD600" s="1808"/>
      <c r="AE600" s="1808"/>
      <c r="AF600" s="1808"/>
      <c r="AG600" s="1808"/>
      <c r="AH600" s="1812"/>
      <c r="AI600" s="1812"/>
      <c r="AJ600" s="1808"/>
      <c r="AK600" s="1806"/>
      <c r="AL600" s="1806"/>
      <c r="AM600" s="1813"/>
      <c r="AN600" s="1811"/>
      <c r="AO600" s="1811"/>
      <c r="AP600" s="1811"/>
      <c r="AQ600" s="1811"/>
      <c r="AR600" s="1811"/>
      <c r="AS600" s="1811"/>
      <c r="AT600" s="1811"/>
      <c r="AU600" s="1811"/>
      <c r="AV600" s="1811"/>
      <c r="AW600" s="1811"/>
      <c r="AX600" s="1811"/>
      <c r="AY600" s="1811"/>
      <c r="AZ600" s="1811"/>
      <c r="BA600" s="1807"/>
      <c r="BB600" s="1811"/>
      <c r="BC600" s="1807"/>
      <c r="BD600" s="1811"/>
      <c r="BE600" s="1811"/>
      <c r="BF600" s="1811"/>
      <c r="BG600" s="1811"/>
      <c r="BH600" s="1811"/>
      <c r="BI600" s="1811"/>
      <c r="BJ600" s="1811"/>
      <c r="BK600" s="1811"/>
      <c r="BL600" s="1811"/>
      <c r="BM600" s="1806"/>
      <c r="BN600" s="1811"/>
      <c r="BO600" s="1811"/>
      <c r="BP600" s="1806"/>
      <c r="BQ600" s="1811"/>
      <c r="BR600" s="1811"/>
      <c r="BS600" s="1911"/>
      <c r="BT600" s="1911"/>
      <c r="BU600" s="1911"/>
      <c r="BV600" s="1912"/>
      <c r="BW600" s="1911"/>
      <c r="BX600" s="1913"/>
      <c r="BY600" s="1914"/>
      <c r="BZ600" s="1915"/>
      <c r="CA600" s="1915"/>
      <c r="CB600" s="1915"/>
      <c r="CC600" s="1911"/>
      <c r="CF600" s="1807"/>
      <c r="CG600" s="1821"/>
      <c r="CH600" s="1822"/>
      <c r="CI600" s="1822"/>
      <c r="CJ600" s="1822"/>
      <c r="CK600" s="1822"/>
      <c r="CL600" s="1822"/>
      <c r="CM600" s="1822"/>
      <c r="CN600" s="1822"/>
      <c r="CO600" s="1822"/>
      <c r="CP600" s="1822"/>
      <c r="CQ600" s="1822"/>
      <c r="CR600" s="1822"/>
      <c r="CS600" s="1822"/>
      <c r="CT600" s="1822"/>
      <c r="CU600" s="1822"/>
      <c r="CV600" s="1822"/>
      <c r="CW600" s="1822"/>
    </row>
    <row r="601" spans="1:101" s="1819" customFormat="1">
      <c r="A601" s="1804"/>
      <c r="B601" s="2708"/>
      <c r="C601" s="2728"/>
      <c r="D601" s="1805"/>
      <c r="E601" s="1806"/>
      <c r="F601" s="1806"/>
      <c r="G601" s="1807"/>
      <c r="H601" s="1808"/>
      <c r="I601" s="1808"/>
      <c r="J601" s="1808"/>
      <c r="K601" s="1808"/>
      <c r="L601" s="1809"/>
      <c r="M601" s="1809"/>
      <c r="N601" s="1810"/>
      <c r="O601" s="1810"/>
      <c r="P601" s="1809"/>
      <c r="Q601" s="1809"/>
      <c r="R601" s="1808"/>
      <c r="S601" s="1810"/>
      <c r="T601" s="1808"/>
      <c r="U601" s="1811"/>
      <c r="V601" s="1806"/>
      <c r="W601" s="1806"/>
      <c r="X601" s="1808"/>
      <c r="Y601" s="2741" t="s">
        <v>5417</v>
      </c>
      <c r="Z601" s="1808"/>
      <c r="AA601" s="1808"/>
      <c r="AB601" s="1808"/>
      <c r="AC601" s="1808"/>
      <c r="AD601" s="1808"/>
      <c r="AE601" s="1808"/>
      <c r="AF601" s="1808"/>
      <c r="AG601" s="1808"/>
      <c r="AH601" s="1812"/>
      <c r="AI601" s="1812"/>
      <c r="AJ601" s="1808"/>
      <c r="AK601" s="1806"/>
      <c r="AL601" s="1806"/>
      <c r="AM601" s="1813"/>
      <c r="AN601" s="1811"/>
      <c r="AO601" s="1811"/>
      <c r="AP601" s="1811"/>
      <c r="AQ601" s="1811"/>
      <c r="AR601" s="1811"/>
      <c r="AS601" s="1811"/>
      <c r="AT601" s="1811"/>
      <c r="AU601" s="1811"/>
      <c r="AV601" s="1811"/>
      <c r="AW601" s="1811"/>
      <c r="AX601" s="1811"/>
      <c r="AY601" s="1811"/>
      <c r="AZ601" s="1811"/>
      <c r="BA601" s="1807"/>
      <c r="BB601" s="1811"/>
      <c r="BC601" s="1807"/>
      <c r="BD601" s="1811"/>
      <c r="BE601" s="1811"/>
      <c r="BF601" s="1811"/>
      <c r="BG601" s="1811"/>
      <c r="BH601" s="1811"/>
      <c r="BI601" s="1811"/>
      <c r="BJ601" s="1811"/>
      <c r="BK601" s="1811"/>
      <c r="BL601" s="1811"/>
      <c r="BM601" s="1806"/>
      <c r="BN601" s="1811"/>
      <c r="BO601" s="1811"/>
      <c r="BP601" s="1806"/>
      <c r="BQ601" s="1811"/>
      <c r="BR601" s="1811"/>
      <c r="BS601" s="1911"/>
      <c r="BT601" s="1911"/>
      <c r="BU601" s="1911"/>
      <c r="BV601" s="1912"/>
      <c r="BW601" s="1911"/>
      <c r="BX601" s="1913"/>
      <c r="BY601" s="1914"/>
      <c r="BZ601" s="1915"/>
      <c r="CA601" s="1915"/>
      <c r="CB601" s="1915"/>
      <c r="CC601" s="1911"/>
      <c r="CF601" s="1807"/>
      <c r="CG601" s="1821"/>
      <c r="CH601" s="1822"/>
      <c r="CI601" s="1822"/>
      <c r="CJ601" s="1822"/>
      <c r="CK601" s="1822"/>
      <c r="CL601" s="1822"/>
      <c r="CM601" s="1822"/>
      <c r="CN601" s="1822"/>
      <c r="CO601" s="1822"/>
      <c r="CP601" s="1822"/>
      <c r="CQ601" s="1822"/>
      <c r="CR601" s="1822"/>
      <c r="CS601" s="1822"/>
      <c r="CT601" s="1822"/>
      <c r="CU601" s="1822"/>
      <c r="CV601" s="1822"/>
      <c r="CW601" s="1822"/>
    </row>
    <row r="602" spans="1:101" s="1819" customFormat="1">
      <c r="A602" s="1804"/>
      <c r="B602" s="2708"/>
      <c r="C602" s="2728"/>
      <c r="D602" s="1805"/>
      <c r="E602" s="1806"/>
      <c r="F602" s="1806"/>
      <c r="G602" s="1807"/>
      <c r="H602" s="1808"/>
      <c r="I602" s="1808"/>
      <c r="J602" s="1808"/>
      <c r="K602" s="1808"/>
      <c r="L602" s="1809"/>
      <c r="M602" s="1809"/>
      <c r="N602" s="1810"/>
      <c r="O602" s="1810"/>
      <c r="P602" s="1809"/>
      <c r="Q602" s="1809"/>
      <c r="R602" s="1808"/>
      <c r="S602" s="1810"/>
      <c r="T602" s="1808"/>
      <c r="U602" s="1811"/>
      <c r="V602" s="1806"/>
      <c r="W602" s="1806"/>
      <c r="X602" s="1808"/>
      <c r="Y602" s="2741" t="s">
        <v>5417</v>
      </c>
      <c r="Z602" s="1808"/>
      <c r="AA602" s="1808"/>
      <c r="AB602" s="1808"/>
      <c r="AC602" s="1808"/>
      <c r="AD602" s="1808"/>
      <c r="AE602" s="1808"/>
      <c r="AF602" s="1808"/>
      <c r="AG602" s="1808"/>
      <c r="AH602" s="1812"/>
      <c r="AI602" s="1812"/>
      <c r="AJ602" s="1808"/>
      <c r="AK602" s="1806"/>
      <c r="AL602" s="1806"/>
      <c r="AM602" s="1813"/>
      <c r="AN602" s="1811"/>
      <c r="AO602" s="1811"/>
      <c r="AP602" s="1811"/>
      <c r="AQ602" s="1811"/>
      <c r="AR602" s="1811"/>
      <c r="AS602" s="1811"/>
      <c r="AT602" s="1811"/>
      <c r="AU602" s="1811"/>
      <c r="AV602" s="1811"/>
      <c r="AW602" s="1811"/>
      <c r="AX602" s="1811"/>
      <c r="AY602" s="1811"/>
      <c r="AZ602" s="1811"/>
      <c r="BA602" s="1807"/>
      <c r="BB602" s="1811"/>
      <c r="BC602" s="1807"/>
      <c r="BD602" s="1811"/>
      <c r="BE602" s="1811"/>
      <c r="BF602" s="1811"/>
      <c r="BG602" s="1811"/>
      <c r="BH602" s="1811"/>
      <c r="BI602" s="1811"/>
      <c r="BJ602" s="1811"/>
      <c r="BK602" s="1811"/>
      <c r="BL602" s="1811"/>
      <c r="BM602" s="1806"/>
      <c r="BN602" s="1811"/>
      <c r="BO602" s="1811"/>
      <c r="BP602" s="1806"/>
      <c r="BQ602" s="1811"/>
      <c r="BR602" s="1811"/>
      <c r="BS602" s="1911"/>
      <c r="BT602" s="1911"/>
      <c r="BU602" s="1911"/>
      <c r="BV602" s="1912"/>
      <c r="BW602" s="1911"/>
      <c r="BX602" s="1913"/>
      <c r="BY602" s="1914"/>
      <c r="BZ602" s="1915"/>
      <c r="CA602" s="1915"/>
      <c r="CB602" s="1915"/>
      <c r="CC602" s="1911"/>
      <c r="CF602" s="1807"/>
      <c r="CG602" s="1821"/>
      <c r="CH602" s="1822"/>
      <c r="CI602" s="1822"/>
      <c r="CJ602" s="1822"/>
      <c r="CK602" s="1822"/>
      <c r="CL602" s="1822"/>
      <c r="CM602" s="1822"/>
      <c r="CN602" s="1822"/>
      <c r="CO602" s="1822"/>
      <c r="CP602" s="1822"/>
      <c r="CQ602" s="1822"/>
      <c r="CR602" s="1822"/>
      <c r="CS602" s="1822"/>
      <c r="CT602" s="1822"/>
      <c r="CU602" s="1822"/>
      <c r="CV602" s="1822"/>
      <c r="CW602" s="1822"/>
    </row>
    <row r="603" spans="1:101" s="1819" customFormat="1">
      <c r="A603" s="1804"/>
      <c r="B603" s="2708"/>
      <c r="C603" s="2728"/>
      <c r="D603" s="1805"/>
      <c r="E603" s="1806"/>
      <c r="F603" s="1806"/>
      <c r="G603" s="1807"/>
      <c r="H603" s="1808"/>
      <c r="I603" s="1808"/>
      <c r="J603" s="1808"/>
      <c r="K603" s="1808"/>
      <c r="L603" s="1809"/>
      <c r="M603" s="1809"/>
      <c r="N603" s="1810"/>
      <c r="O603" s="1810"/>
      <c r="P603" s="1809"/>
      <c r="Q603" s="1809"/>
      <c r="R603" s="1808"/>
      <c r="S603" s="1810"/>
      <c r="T603" s="1808"/>
      <c r="U603" s="1811"/>
      <c r="V603" s="1806"/>
      <c r="W603" s="1806"/>
      <c r="X603" s="1808"/>
      <c r="Y603" s="2741" t="s">
        <v>5417</v>
      </c>
      <c r="Z603" s="1808"/>
      <c r="AA603" s="1808"/>
      <c r="AB603" s="1808"/>
      <c r="AC603" s="1808"/>
      <c r="AD603" s="1808"/>
      <c r="AE603" s="1808"/>
      <c r="AF603" s="1808"/>
      <c r="AG603" s="1808"/>
      <c r="AH603" s="1812"/>
      <c r="AI603" s="1812"/>
      <c r="AJ603" s="1808"/>
      <c r="AK603" s="1806"/>
      <c r="AL603" s="1806"/>
      <c r="AM603" s="1813"/>
      <c r="AN603" s="1811"/>
      <c r="AO603" s="1811"/>
      <c r="AP603" s="1811"/>
      <c r="AQ603" s="1811"/>
      <c r="AR603" s="1811"/>
      <c r="AS603" s="1811"/>
      <c r="AT603" s="1811"/>
      <c r="AU603" s="1811"/>
      <c r="AV603" s="1811"/>
      <c r="AW603" s="1811"/>
      <c r="AX603" s="1811"/>
      <c r="AY603" s="1811"/>
      <c r="AZ603" s="1811"/>
      <c r="BA603" s="1807"/>
      <c r="BB603" s="1811"/>
      <c r="BC603" s="1807"/>
      <c r="BD603" s="1811"/>
      <c r="BE603" s="1811"/>
      <c r="BF603" s="1811"/>
      <c r="BG603" s="1811"/>
      <c r="BH603" s="1811"/>
      <c r="BI603" s="1811"/>
      <c r="BJ603" s="1811"/>
      <c r="BK603" s="1811"/>
      <c r="BL603" s="1811"/>
      <c r="BM603" s="1806"/>
      <c r="BN603" s="1811"/>
      <c r="BO603" s="1811"/>
      <c r="BP603" s="1806"/>
      <c r="BQ603" s="1811"/>
      <c r="BR603" s="1811"/>
      <c r="BS603" s="1911"/>
      <c r="BT603" s="1911"/>
      <c r="BU603" s="1911"/>
      <c r="BV603" s="1912"/>
      <c r="BW603" s="1911"/>
      <c r="BX603" s="1913"/>
      <c r="BY603" s="1914"/>
      <c r="BZ603" s="1915"/>
      <c r="CA603" s="1915"/>
      <c r="CB603" s="1915"/>
      <c r="CC603" s="1911"/>
      <c r="CF603" s="1807"/>
      <c r="CG603" s="1821"/>
      <c r="CH603" s="1822"/>
      <c r="CI603" s="1822"/>
      <c r="CJ603" s="1822"/>
      <c r="CK603" s="1822"/>
      <c r="CL603" s="1822"/>
      <c r="CM603" s="1822"/>
      <c r="CN603" s="1822"/>
      <c r="CO603" s="1822"/>
      <c r="CP603" s="1822"/>
      <c r="CQ603" s="1822"/>
      <c r="CR603" s="1822"/>
      <c r="CS603" s="1822"/>
      <c r="CT603" s="1822"/>
      <c r="CU603" s="1822"/>
      <c r="CV603" s="1822"/>
      <c r="CW603" s="1822"/>
    </row>
    <row r="604" spans="1:101" s="1819" customFormat="1">
      <c r="A604" s="1804"/>
      <c r="B604" s="2708"/>
      <c r="C604" s="2728"/>
      <c r="D604" s="1805"/>
      <c r="E604" s="1806"/>
      <c r="F604" s="1806"/>
      <c r="G604" s="1807"/>
      <c r="H604" s="1808"/>
      <c r="I604" s="1808"/>
      <c r="J604" s="1808"/>
      <c r="K604" s="1808"/>
      <c r="L604" s="1809"/>
      <c r="M604" s="1809"/>
      <c r="N604" s="1810"/>
      <c r="O604" s="1810"/>
      <c r="P604" s="1809"/>
      <c r="Q604" s="1809"/>
      <c r="R604" s="1808"/>
      <c r="S604" s="1810"/>
      <c r="T604" s="1808"/>
      <c r="U604" s="1811"/>
      <c r="V604" s="1806"/>
      <c r="W604" s="1806"/>
      <c r="X604" s="1808"/>
      <c r="Y604" s="2741" t="s">
        <v>5417</v>
      </c>
      <c r="Z604" s="1808"/>
      <c r="AA604" s="1808"/>
      <c r="AB604" s="1808"/>
      <c r="AC604" s="1808"/>
      <c r="AD604" s="1808"/>
      <c r="AE604" s="1808"/>
      <c r="AF604" s="1808"/>
      <c r="AG604" s="1808"/>
      <c r="AH604" s="1812"/>
      <c r="AI604" s="1812"/>
      <c r="AJ604" s="1808"/>
      <c r="AK604" s="1806"/>
      <c r="AL604" s="1806"/>
      <c r="AM604" s="1813"/>
      <c r="AN604" s="1811"/>
      <c r="AO604" s="1811"/>
      <c r="AP604" s="1811"/>
      <c r="AQ604" s="1811"/>
      <c r="AR604" s="1811"/>
      <c r="AS604" s="1811"/>
      <c r="AT604" s="1811"/>
      <c r="AU604" s="1811"/>
      <c r="AV604" s="1811"/>
      <c r="AW604" s="1811"/>
      <c r="AX604" s="1811"/>
      <c r="AY604" s="1811"/>
      <c r="AZ604" s="1811"/>
      <c r="BA604" s="1807"/>
      <c r="BB604" s="1811"/>
      <c r="BC604" s="1807"/>
      <c r="BD604" s="1811"/>
      <c r="BE604" s="1811"/>
      <c r="BF604" s="1811"/>
      <c r="BG604" s="1811"/>
      <c r="BH604" s="1811"/>
      <c r="BI604" s="1811"/>
      <c r="BJ604" s="1811"/>
      <c r="BK604" s="1811"/>
      <c r="BL604" s="1811"/>
      <c r="BM604" s="1806"/>
      <c r="BN604" s="1811"/>
      <c r="BO604" s="1811"/>
      <c r="BP604" s="1806"/>
      <c r="BQ604" s="1811"/>
      <c r="BR604" s="1811"/>
      <c r="BS604" s="1911"/>
      <c r="BT604" s="1911"/>
      <c r="BU604" s="1911"/>
      <c r="BV604" s="1912"/>
      <c r="BW604" s="1911"/>
      <c r="BX604" s="1913"/>
      <c r="BY604" s="1914"/>
      <c r="BZ604" s="1915"/>
      <c r="CA604" s="1915"/>
      <c r="CB604" s="1915"/>
      <c r="CC604" s="1911"/>
      <c r="CF604" s="1807"/>
      <c r="CG604" s="1821"/>
      <c r="CH604" s="1822"/>
      <c r="CI604" s="1822"/>
      <c r="CJ604" s="1822"/>
      <c r="CK604" s="1822"/>
      <c r="CL604" s="1822"/>
      <c r="CM604" s="1822"/>
      <c r="CN604" s="1822"/>
      <c r="CO604" s="1822"/>
      <c r="CP604" s="1822"/>
      <c r="CQ604" s="1822"/>
      <c r="CR604" s="1822"/>
      <c r="CS604" s="1822"/>
      <c r="CT604" s="1822"/>
      <c r="CU604" s="1822"/>
      <c r="CV604" s="1822"/>
      <c r="CW604" s="1822"/>
    </row>
    <row r="605" spans="1:101" s="1819" customFormat="1">
      <c r="A605" s="1804"/>
      <c r="B605" s="2708"/>
      <c r="C605" s="2728"/>
      <c r="D605" s="1805"/>
      <c r="E605" s="1806"/>
      <c r="F605" s="1806"/>
      <c r="G605" s="1807"/>
      <c r="H605" s="1808"/>
      <c r="I605" s="1808"/>
      <c r="J605" s="1808"/>
      <c r="K605" s="1808"/>
      <c r="L605" s="1809"/>
      <c r="M605" s="1809"/>
      <c r="N605" s="1810"/>
      <c r="O605" s="1810"/>
      <c r="P605" s="1809"/>
      <c r="Q605" s="1809"/>
      <c r="R605" s="1808"/>
      <c r="S605" s="1810"/>
      <c r="T605" s="1808"/>
      <c r="U605" s="1811"/>
      <c r="V605" s="1806"/>
      <c r="W605" s="1806"/>
      <c r="X605" s="1808"/>
      <c r="Y605" s="2741" t="s">
        <v>5417</v>
      </c>
      <c r="Z605" s="1808"/>
      <c r="AA605" s="1808"/>
      <c r="AB605" s="1808"/>
      <c r="AC605" s="1808"/>
      <c r="AD605" s="1808"/>
      <c r="AE605" s="1808"/>
      <c r="AF605" s="1808"/>
      <c r="AG605" s="1808"/>
      <c r="AH605" s="1812"/>
      <c r="AI605" s="1812"/>
      <c r="AJ605" s="1808"/>
      <c r="AK605" s="1806"/>
      <c r="AL605" s="1806"/>
      <c r="AM605" s="1813"/>
      <c r="AN605" s="1811"/>
      <c r="AO605" s="1811"/>
      <c r="AP605" s="1811"/>
      <c r="AQ605" s="1811"/>
      <c r="AR605" s="1811"/>
      <c r="AS605" s="1811"/>
      <c r="AT605" s="1811"/>
      <c r="AU605" s="1811"/>
      <c r="AV605" s="1811"/>
      <c r="AW605" s="1811"/>
      <c r="AX605" s="1811"/>
      <c r="AY605" s="1811"/>
      <c r="AZ605" s="1811"/>
      <c r="BA605" s="1807"/>
      <c r="BB605" s="1811"/>
      <c r="BC605" s="1807"/>
      <c r="BD605" s="1811"/>
      <c r="BE605" s="1811"/>
      <c r="BF605" s="1811"/>
      <c r="BG605" s="1811"/>
      <c r="BH605" s="1811"/>
      <c r="BI605" s="1811"/>
      <c r="BJ605" s="1811"/>
      <c r="BK605" s="1811"/>
      <c r="BL605" s="1811"/>
      <c r="BM605" s="1806"/>
      <c r="BN605" s="1811"/>
      <c r="BO605" s="1811"/>
      <c r="BP605" s="1806"/>
      <c r="BQ605" s="1811"/>
      <c r="BR605" s="1811"/>
      <c r="BS605" s="1911"/>
      <c r="BT605" s="1911"/>
      <c r="BU605" s="1911"/>
      <c r="BV605" s="1912"/>
      <c r="BW605" s="1911"/>
      <c r="BX605" s="1913"/>
      <c r="BY605" s="1914"/>
      <c r="BZ605" s="1915"/>
      <c r="CA605" s="1915"/>
      <c r="CB605" s="1915"/>
      <c r="CC605" s="1911"/>
      <c r="CF605" s="1807"/>
      <c r="CG605" s="1821"/>
      <c r="CH605" s="1822"/>
      <c r="CI605" s="1822"/>
      <c r="CJ605" s="1822"/>
      <c r="CK605" s="1822"/>
      <c r="CL605" s="1822"/>
      <c r="CM605" s="1822"/>
      <c r="CN605" s="1822"/>
      <c r="CO605" s="1822"/>
      <c r="CP605" s="1822"/>
      <c r="CQ605" s="1822"/>
      <c r="CR605" s="1822"/>
      <c r="CS605" s="1822"/>
      <c r="CT605" s="1822"/>
      <c r="CU605" s="1822"/>
      <c r="CV605" s="1822"/>
      <c r="CW605" s="1822"/>
    </row>
    <row r="606" spans="1:101" s="1819" customFormat="1">
      <c r="A606" s="1804"/>
      <c r="B606" s="2708"/>
      <c r="C606" s="2728"/>
      <c r="D606" s="1805"/>
      <c r="E606" s="1806"/>
      <c r="F606" s="1806"/>
      <c r="G606" s="1807"/>
      <c r="H606" s="1808"/>
      <c r="I606" s="1808"/>
      <c r="J606" s="1808"/>
      <c r="K606" s="1808"/>
      <c r="L606" s="1809"/>
      <c r="M606" s="1809"/>
      <c r="N606" s="1810"/>
      <c r="O606" s="1810"/>
      <c r="P606" s="1809"/>
      <c r="Q606" s="1809"/>
      <c r="R606" s="1808"/>
      <c r="S606" s="1810"/>
      <c r="T606" s="1808"/>
      <c r="U606" s="1811"/>
      <c r="V606" s="1806"/>
      <c r="W606" s="1806"/>
      <c r="X606" s="1808"/>
      <c r="Y606" s="2741" t="s">
        <v>5417</v>
      </c>
      <c r="Z606" s="1808"/>
      <c r="AA606" s="1808"/>
      <c r="AB606" s="1808"/>
      <c r="AC606" s="1808"/>
      <c r="AD606" s="1808"/>
      <c r="AE606" s="1808"/>
      <c r="AF606" s="1808"/>
      <c r="AG606" s="1808"/>
      <c r="AH606" s="1812"/>
      <c r="AI606" s="1812"/>
      <c r="AJ606" s="1808"/>
      <c r="AK606" s="1806"/>
      <c r="AL606" s="1806"/>
      <c r="AM606" s="1813"/>
      <c r="AN606" s="1811"/>
      <c r="AO606" s="1811"/>
      <c r="AP606" s="1811"/>
      <c r="AQ606" s="1811"/>
      <c r="AR606" s="1811"/>
      <c r="AS606" s="1811"/>
      <c r="AT606" s="1811"/>
      <c r="AU606" s="1811"/>
      <c r="AV606" s="1811"/>
      <c r="AW606" s="1811"/>
      <c r="AX606" s="1811"/>
      <c r="AY606" s="1811"/>
      <c r="AZ606" s="1811"/>
      <c r="BA606" s="1807"/>
      <c r="BB606" s="1811"/>
      <c r="BC606" s="1807"/>
      <c r="BD606" s="1811"/>
      <c r="BE606" s="1811"/>
      <c r="BF606" s="1811"/>
      <c r="BG606" s="1811"/>
      <c r="BH606" s="1811"/>
      <c r="BI606" s="1811"/>
      <c r="BJ606" s="1811"/>
      <c r="BK606" s="1811"/>
      <c r="BL606" s="1811"/>
      <c r="BM606" s="1806"/>
      <c r="BN606" s="1811"/>
      <c r="BO606" s="1811"/>
      <c r="BP606" s="1806"/>
      <c r="BQ606" s="1811"/>
      <c r="BR606" s="1811"/>
      <c r="BS606" s="1911"/>
      <c r="BT606" s="1911"/>
      <c r="BU606" s="1911"/>
      <c r="BV606" s="1912"/>
      <c r="BW606" s="1911"/>
      <c r="BX606" s="1913"/>
      <c r="BY606" s="1914"/>
      <c r="BZ606" s="1915"/>
      <c r="CA606" s="1915"/>
      <c r="CB606" s="1915"/>
      <c r="CC606" s="1911"/>
      <c r="CF606" s="1807"/>
      <c r="CG606" s="1821"/>
      <c r="CH606" s="1822"/>
      <c r="CI606" s="1822"/>
      <c r="CJ606" s="1822"/>
      <c r="CK606" s="1822"/>
      <c r="CL606" s="1822"/>
      <c r="CM606" s="1822"/>
      <c r="CN606" s="1822"/>
      <c r="CO606" s="1822"/>
      <c r="CP606" s="1822"/>
      <c r="CQ606" s="1822"/>
      <c r="CR606" s="1822"/>
      <c r="CS606" s="1822"/>
      <c r="CT606" s="1822"/>
      <c r="CU606" s="1822"/>
      <c r="CV606" s="1822"/>
      <c r="CW606" s="1822"/>
    </row>
    <row r="607" spans="1:101" s="1819" customFormat="1">
      <c r="A607" s="1804"/>
      <c r="B607" s="2708"/>
      <c r="C607" s="2728"/>
      <c r="D607" s="1805"/>
      <c r="E607" s="1806"/>
      <c r="F607" s="1806"/>
      <c r="G607" s="1807"/>
      <c r="H607" s="1808"/>
      <c r="I607" s="1808"/>
      <c r="J607" s="1808"/>
      <c r="K607" s="1808"/>
      <c r="L607" s="1809"/>
      <c r="M607" s="1809"/>
      <c r="N607" s="1810"/>
      <c r="O607" s="1810"/>
      <c r="P607" s="1809"/>
      <c r="Q607" s="1809"/>
      <c r="R607" s="1808"/>
      <c r="S607" s="1810"/>
      <c r="T607" s="1808"/>
      <c r="U607" s="1811"/>
      <c r="V607" s="1806"/>
      <c r="W607" s="1806"/>
      <c r="X607" s="1808"/>
      <c r="Y607" s="2741" t="s">
        <v>5417</v>
      </c>
      <c r="Z607" s="1808"/>
      <c r="AA607" s="1808"/>
      <c r="AB607" s="1808"/>
      <c r="AC607" s="1808"/>
      <c r="AD607" s="1808"/>
      <c r="AE607" s="1808"/>
      <c r="AF607" s="1808"/>
      <c r="AG607" s="1808"/>
      <c r="AH607" s="1812"/>
      <c r="AI607" s="1812"/>
      <c r="AJ607" s="1808"/>
      <c r="AK607" s="1806"/>
      <c r="AL607" s="1806"/>
      <c r="AM607" s="1813"/>
      <c r="AN607" s="1811"/>
      <c r="AO607" s="1811"/>
      <c r="AP607" s="1811"/>
      <c r="AQ607" s="1811"/>
      <c r="AR607" s="1811"/>
      <c r="AS607" s="1811"/>
      <c r="AT607" s="1811"/>
      <c r="AU607" s="1811"/>
      <c r="AV607" s="1811"/>
      <c r="AW607" s="1811"/>
      <c r="AX607" s="1811"/>
      <c r="AY607" s="1811"/>
      <c r="AZ607" s="1811"/>
      <c r="BA607" s="1807"/>
      <c r="BB607" s="1811"/>
      <c r="BC607" s="1807"/>
      <c r="BD607" s="1811"/>
      <c r="BE607" s="1811"/>
      <c r="BF607" s="1811"/>
      <c r="BG607" s="1811"/>
      <c r="BH607" s="1811"/>
      <c r="BI607" s="1811"/>
      <c r="BJ607" s="1811"/>
      <c r="BK607" s="1811"/>
      <c r="BL607" s="1811"/>
      <c r="BM607" s="1806"/>
      <c r="BN607" s="1811"/>
      <c r="BO607" s="1811"/>
      <c r="BP607" s="1806"/>
      <c r="BQ607" s="1811"/>
      <c r="BR607" s="1811"/>
      <c r="BS607" s="1911"/>
      <c r="BT607" s="1911"/>
      <c r="BU607" s="1911"/>
      <c r="BV607" s="1912"/>
      <c r="BW607" s="1911"/>
      <c r="BX607" s="1913"/>
      <c r="BY607" s="1914"/>
      <c r="BZ607" s="1915"/>
      <c r="CA607" s="1915"/>
      <c r="CB607" s="1915"/>
      <c r="CC607" s="1911"/>
      <c r="CF607" s="1807"/>
      <c r="CG607" s="1821"/>
      <c r="CH607" s="1822"/>
      <c r="CI607" s="1822"/>
      <c r="CJ607" s="1822"/>
      <c r="CK607" s="1822"/>
      <c r="CL607" s="1822"/>
      <c r="CM607" s="1822"/>
      <c r="CN607" s="1822"/>
      <c r="CO607" s="1822"/>
      <c r="CP607" s="1822"/>
      <c r="CQ607" s="1822"/>
      <c r="CR607" s="1822"/>
      <c r="CS607" s="1822"/>
      <c r="CT607" s="1822"/>
      <c r="CU607" s="1822"/>
      <c r="CV607" s="1822"/>
      <c r="CW607" s="1822"/>
    </row>
    <row r="608" spans="1:101" s="1819" customFormat="1">
      <c r="A608" s="1804"/>
      <c r="B608" s="2708"/>
      <c r="C608" s="2728"/>
      <c r="D608" s="1805"/>
      <c r="E608" s="1806"/>
      <c r="F608" s="1806"/>
      <c r="G608" s="1807"/>
      <c r="H608" s="1808"/>
      <c r="I608" s="1808"/>
      <c r="J608" s="1808"/>
      <c r="K608" s="1808"/>
      <c r="L608" s="1809"/>
      <c r="M608" s="1809"/>
      <c r="N608" s="1810"/>
      <c r="O608" s="1810"/>
      <c r="P608" s="1809"/>
      <c r="Q608" s="1809"/>
      <c r="R608" s="1808"/>
      <c r="S608" s="1810"/>
      <c r="T608" s="1808"/>
      <c r="U608" s="1811"/>
      <c r="V608" s="1806"/>
      <c r="W608" s="1806"/>
      <c r="X608" s="1808"/>
      <c r="Y608" s="2741" t="s">
        <v>5417</v>
      </c>
      <c r="Z608" s="1808"/>
      <c r="AA608" s="1808"/>
      <c r="AB608" s="1808"/>
      <c r="AC608" s="1808"/>
      <c r="AD608" s="1808"/>
      <c r="AE608" s="1808"/>
      <c r="AF608" s="1808"/>
      <c r="AG608" s="1808"/>
      <c r="AH608" s="1812"/>
      <c r="AI608" s="1812"/>
      <c r="AJ608" s="1808"/>
      <c r="AK608" s="1806"/>
      <c r="AL608" s="1806"/>
      <c r="AM608" s="1813"/>
      <c r="AN608" s="1811"/>
      <c r="AO608" s="1811"/>
      <c r="AP608" s="1811"/>
      <c r="AQ608" s="1811"/>
      <c r="AR608" s="1811"/>
      <c r="AS608" s="1811"/>
      <c r="AT608" s="1811"/>
      <c r="AU608" s="1811"/>
      <c r="AV608" s="1811"/>
      <c r="AW608" s="1811"/>
      <c r="AX608" s="1811"/>
      <c r="AY608" s="1811"/>
      <c r="AZ608" s="1811"/>
      <c r="BA608" s="1807"/>
      <c r="BB608" s="1811"/>
      <c r="BC608" s="1807"/>
      <c r="BD608" s="1811"/>
      <c r="BE608" s="1811"/>
      <c r="BF608" s="1811"/>
      <c r="BG608" s="1811"/>
      <c r="BH608" s="1811"/>
      <c r="BI608" s="1811"/>
      <c r="BJ608" s="1811"/>
      <c r="BK608" s="1811"/>
      <c r="BL608" s="1811"/>
      <c r="BM608" s="1806"/>
      <c r="BN608" s="1811"/>
      <c r="BO608" s="1811"/>
      <c r="BP608" s="1806"/>
      <c r="BQ608" s="1811"/>
      <c r="BR608" s="1811"/>
      <c r="BS608" s="1911"/>
      <c r="BT608" s="1911"/>
      <c r="BU608" s="1911"/>
      <c r="BV608" s="1912"/>
      <c r="BW608" s="1911"/>
      <c r="BX608" s="1913"/>
      <c r="BY608" s="1914"/>
      <c r="BZ608" s="1915"/>
      <c r="CA608" s="1915"/>
      <c r="CB608" s="1915"/>
      <c r="CC608" s="1911"/>
      <c r="CF608" s="1807"/>
      <c r="CG608" s="1821"/>
      <c r="CH608" s="1822"/>
      <c r="CI608" s="1822"/>
      <c r="CJ608" s="1822"/>
      <c r="CK608" s="1822"/>
      <c r="CL608" s="1822"/>
      <c r="CM608" s="1822"/>
      <c r="CN608" s="1822"/>
      <c r="CO608" s="1822"/>
      <c r="CP608" s="1822"/>
      <c r="CQ608" s="1822"/>
      <c r="CR608" s="1822"/>
      <c r="CS608" s="1822"/>
      <c r="CT608" s="1822"/>
      <c r="CU608" s="1822"/>
      <c r="CV608" s="1822"/>
      <c r="CW608" s="1822"/>
    </row>
    <row r="609" spans="1:101" s="1819" customFormat="1">
      <c r="A609" s="1804"/>
      <c r="B609" s="2708"/>
      <c r="C609" s="2728"/>
      <c r="D609" s="1805"/>
      <c r="E609" s="1806"/>
      <c r="F609" s="1806"/>
      <c r="G609" s="1807"/>
      <c r="H609" s="1808"/>
      <c r="I609" s="1808"/>
      <c r="J609" s="1808"/>
      <c r="K609" s="1808"/>
      <c r="L609" s="1809"/>
      <c r="M609" s="1809"/>
      <c r="N609" s="1810"/>
      <c r="O609" s="1810"/>
      <c r="P609" s="1809"/>
      <c r="Q609" s="1809"/>
      <c r="R609" s="1808"/>
      <c r="S609" s="1810"/>
      <c r="T609" s="1808"/>
      <c r="U609" s="1811"/>
      <c r="V609" s="1806"/>
      <c r="W609" s="1806"/>
      <c r="X609" s="1808"/>
      <c r="Y609" s="2741" t="s">
        <v>5417</v>
      </c>
      <c r="Z609" s="1808"/>
      <c r="AA609" s="1808"/>
      <c r="AB609" s="1808"/>
      <c r="AC609" s="1808"/>
      <c r="AD609" s="1808"/>
      <c r="AE609" s="1808"/>
      <c r="AF609" s="1808"/>
      <c r="AG609" s="1808"/>
      <c r="AH609" s="1812"/>
      <c r="AI609" s="1812"/>
      <c r="AJ609" s="1808"/>
      <c r="AK609" s="1806"/>
      <c r="AL609" s="1806"/>
      <c r="AM609" s="1813"/>
      <c r="AN609" s="1811"/>
      <c r="AO609" s="1811"/>
      <c r="AP609" s="1811"/>
      <c r="AQ609" s="1811"/>
      <c r="AR609" s="1811"/>
      <c r="AS609" s="1811"/>
      <c r="AT609" s="1811"/>
      <c r="AU609" s="1811"/>
      <c r="AV609" s="1811"/>
      <c r="AW609" s="1811"/>
      <c r="AX609" s="1811"/>
      <c r="AY609" s="1811"/>
      <c r="AZ609" s="1811"/>
      <c r="BA609" s="1807"/>
      <c r="BB609" s="1811"/>
      <c r="BC609" s="1807"/>
      <c r="BD609" s="1811"/>
      <c r="BE609" s="1811"/>
      <c r="BF609" s="1811"/>
      <c r="BG609" s="1811"/>
      <c r="BH609" s="1811"/>
      <c r="BI609" s="1811"/>
      <c r="BJ609" s="1811"/>
      <c r="BK609" s="1811"/>
      <c r="BL609" s="1811"/>
      <c r="BM609" s="1806"/>
      <c r="BN609" s="1811"/>
      <c r="BO609" s="1811"/>
      <c r="BP609" s="1806"/>
      <c r="BQ609" s="1811"/>
      <c r="BR609" s="1811"/>
      <c r="BS609" s="1911"/>
      <c r="BT609" s="1911"/>
      <c r="BU609" s="1911"/>
      <c r="BV609" s="1912"/>
      <c r="BW609" s="1911"/>
      <c r="BX609" s="1913"/>
      <c r="BY609" s="1914"/>
      <c r="BZ609" s="1915"/>
      <c r="CA609" s="1915"/>
      <c r="CB609" s="1915"/>
      <c r="CC609" s="1911"/>
      <c r="CF609" s="1807"/>
      <c r="CG609" s="1821"/>
      <c r="CH609" s="1822"/>
      <c r="CI609" s="1822"/>
      <c r="CJ609" s="1822"/>
      <c r="CK609" s="1822"/>
      <c r="CL609" s="1822"/>
      <c r="CM609" s="1822"/>
      <c r="CN609" s="1822"/>
      <c r="CO609" s="1822"/>
      <c r="CP609" s="1822"/>
      <c r="CQ609" s="1822"/>
      <c r="CR609" s="1822"/>
      <c r="CS609" s="1822"/>
      <c r="CT609" s="1822"/>
      <c r="CU609" s="1822"/>
      <c r="CV609" s="1822"/>
      <c r="CW609" s="1822"/>
    </row>
    <row r="610" spans="1:101" s="1819" customFormat="1">
      <c r="A610" s="1804"/>
      <c r="B610" s="2708"/>
      <c r="C610" s="2728"/>
      <c r="D610" s="1805"/>
      <c r="E610" s="1806"/>
      <c r="F610" s="1806"/>
      <c r="G610" s="1807"/>
      <c r="H610" s="1808"/>
      <c r="I610" s="1808"/>
      <c r="J610" s="1808"/>
      <c r="K610" s="1808"/>
      <c r="L610" s="1809"/>
      <c r="M610" s="1809"/>
      <c r="N610" s="1810"/>
      <c r="O610" s="1810"/>
      <c r="P610" s="1809"/>
      <c r="Q610" s="1809"/>
      <c r="R610" s="1808"/>
      <c r="S610" s="1810"/>
      <c r="T610" s="1808"/>
      <c r="U610" s="1811"/>
      <c r="V610" s="1806"/>
      <c r="W610" s="1806"/>
      <c r="X610" s="1808"/>
      <c r="Y610" s="2741" t="s">
        <v>5417</v>
      </c>
      <c r="Z610" s="1808"/>
      <c r="AA610" s="1808"/>
      <c r="AB610" s="1808"/>
      <c r="AC610" s="1808"/>
      <c r="AD610" s="1808"/>
      <c r="AE610" s="1808"/>
      <c r="AF610" s="1808"/>
      <c r="AG610" s="1808"/>
      <c r="AH610" s="1812"/>
      <c r="AI610" s="1812"/>
      <c r="AJ610" s="1808"/>
      <c r="AK610" s="1806"/>
      <c r="AL610" s="1806"/>
      <c r="AM610" s="1813"/>
      <c r="AN610" s="1811"/>
      <c r="AO610" s="1811"/>
      <c r="AP610" s="1811"/>
      <c r="AQ610" s="1811"/>
      <c r="AR610" s="1811"/>
      <c r="AS610" s="1811"/>
      <c r="AT610" s="1811"/>
      <c r="AU610" s="1811"/>
      <c r="AV610" s="1811"/>
      <c r="AW610" s="1811"/>
      <c r="AX610" s="1811"/>
      <c r="AY610" s="1811"/>
      <c r="AZ610" s="1811"/>
      <c r="BA610" s="1807"/>
      <c r="BB610" s="1811"/>
      <c r="BC610" s="1807"/>
      <c r="BD610" s="1811"/>
      <c r="BE610" s="1811"/>
      <c r="BF610" s="1811"/>
      <c r="BG610" s="1811"/>
      <c r="BH610" s="1811"/>
      <c r="BI610" s="1811"/>
      <c r="BJ610" s="1811"/>
      <c r="BK610" s="1811"/>
      <c r="BL610" s="1811"/>
      <c r="BM610" s="1806"/>
      <c r="BN610" s="1811"/>
      <c r="BO610" s="1811"/>
      <c r="BP610" s="1806"/>
      <c r="BQ610" s="1811"/>
      <c r="BR610" s="1811"/>
      <c r="BS610" s="1911"/>
      <c r="BT610" s="1911"/>
      <c r="BU610" s="1911"/>
      <c r="BV610" s="1912"/>
      <c r="BW610" s="1911"/>
      <c r="BX610" s="1913"/>
      <c r="BY610" s="1914"/>
      <c r="BZ610" s="1915"/>
      <c r="CA610" s="1915"/>
      <c r="CB610" s="1915"/>
      <c r="CC610" s="1911"/>
      <c r="CF610" s="1807"/>
      <c r="CG610" s="1821"/>
      <c r="CH610" s="1822"/>
      <c r="CI610" s="1822"/>
      <c r="CJ610" s="1822"/>
      <c r="CK610" s="1822"/>
      <c r="CL610" s="1822"/>
      <c r="CM610" s="1822"/>
      <c r="CN610" s="1822"/>
      <c r="CO610" s="1822"/>
      <c r="CP610" s="1822"/>
      <c r="CQ610" s="1822"/>
      <c r="CR610" s="1822"/>
      <c r="CS610" s="1822"/>
      <c r="CT610" s="1822"/>
      <c r="CU610" s="1822"/>
      <c r="CV610" s="1822"/>
      <c r="CW610" s="1822"/>
    </row>
    <row r="611" spans="1:101" s="1819" customFormat="1">
      <c r="A611" s="1804"/>
      <c r="B611" s="2708"/>
      <c r="C611" s="2728"/>
      <c r="D611" s="1805"/>
      <c r="E611" s="1806"/>
      <c r="F611" s="1806"/>
      <c r="G611" s="1807"/>
      <c r="H611" s="1808"/>
      <c r="I611" s="1808"/>
      <c r="J611" s="1808"/>
      <c r="K611" s="1808"/>
      <c r="L611" s="1809"/>
      <c r="M611" s="1809"/>
      <c r="N611" s="1810"/>
      <c r="O611" s="1810"/>
      <c r="P611" s="1809"/>
      <c r="Q611" s="1809"/>
      <c r="R611" s="1808"/>
      <c r="S611" s="1810"/>
      <c r="T611" s="1808"/>
      <c r="U611" s="1811"/>
      <c r="V611" s="1806"/>
      <c r="W611" s="1806"/>
      <c r="X611" s="1808"/>
      <c r="Y611" s="2741" t="s">
        <v>5417</v>
      </c>
      <c r="Z611" s="1808"/>
      <c r="AA611" s="1808"/>
      <c r="AB611" s="1808"/>
      <c r="AC611" s="1808"/>
      <c r="AD611" s="1808"/>
      <c r="AE611" s="1808"/>
      <c r="AF611" s="1808"/>
      <c r="AG611" s="1808"/>
      <c r="AH611" s="1812"/>
      <c r="AI611" s="1812"/>
      <c r="AJ611" s="1808"/>
      <c r="AK611" s="1806"/>
      <c r="AL611" s="1806"/>
      <c r="AM611" s="1813"/>
      <c r="AN611" s="1811"/>
      <c r="AO611" s="1811"/>
      <c r="AP611" s="1811"/>
      <c r="AQ611" s="1811"/>
      <c r="AR611" s="1811"/>
      <c r="AS611" s="1811"/>
      <c r="AT611" s="1811"/>
      <c r="AU611" s="1811"/>
      <c r="AV611" s="1811"/>
      <c r="AW611" s="1811"/>
      <c r="AX611" s="1811"/>
      <c r="AY611" s="1811"/>
      <c r="AZ611" s="1811"/>
      <c r="BA611" s="1807"/>
      <c r="BB611" s="1811"/>
      <c r="BC611" s="1807"/>
      <c r="BD611" s="1811"/>
      <c r="BE611" s="1811"/>
      <c r="BF611" s="1811"/>
      <c r="BG611" s="1811"/>
      <c r="BH611" s="1811"/>
      <c r="BI611" s="1811"/>
      <c r="BJ611" s="1811"/>
      <c r="BK611" s="1811"/>
      <c r="BL611" s="1811"/>
      <c r="BM611" s="1806"/>
      <c r="BN611" s="1811"/>
      <c r="BO611" s="1811"/>
      <c r="BP611" s="1806"/>
      <c r="BQ611" s="1811"/>
      <c r="BR611" s="1811"/>
      <c r="BS611" s="1911"/>
      <c r="BT611" s="1911"/>
      <c r="BU611" s="1911"/>
      <c r="BV611" s="1912"/>
      <c r="BW611" s="1911"/>
      <c r="BX611" s="1913"/>
      <c r="BY611" s="1914"/>
      <c r="BZ611" s="1915"/>
      <c r="CA611" s="1915"/>
      <c r="CB611" s="1915"/>
      <c r="CC611" s="1911"/>
      <c r="CF611" s="1807"/>
      <c r="CG611" s="1821"/>
      <c r="CH611" s="1822"/>
      <c r="CI611" s="1822"/>
      <c r="CJ611" s="1822"/>
      <c r="CK611" s="1822"/>
      <c r="CL611" s="1822"/>
      <c r="CM611" s="1822"/>
      <c r="CN611" s="1822"/>
      <c r="CO611" s="1822"/>
      <c r="CP611" s="1822"/>
      <c r="CQ611" s="1822"/>
      <c r="CR611" s="1822"/>
      <c r="CS611" s="1822"/>
      <c r="CT611" s="1822"/>
      <c r="CU611" s="1822"/>
      <c r="CV611" s="1822"/>
      <c r="CW611" s="1822"/>
    </row>
    <row r="612" spans="1:101" s="1819" customFormat="1">
      <c r="A612" s="1804"/>
      <c r="B612" s="2708"/>
      <c r="C612" s="2728"/>
      <c r="D612" s="1805"/>
      <c r="E612" s="1806"/>
      <c r="F612" s="1806"/>
      <c r="G612" s="1807"/>
      <c r="H612" s="1808"/>
      <c r="I612" s="1808"/>
      <c r="J612" s="1808"/>
      <c r="K612" s="1808"/>
      <c r="L612" s="1809"/>
      <c r="M612" s="1809"/>
      <c r="N612" s="1810"/>
      <c r="O612" s="1810"/>
      <c r="P612" s="1809"/>
      <c r="Q612" s="1809"/>
      <c r="R612" s="1808"/>
      <c r="S612" s="1810"/>
      <c r="T612" s="1808"/>
      <c r="U612" s="1811"/>
      <c r="V612" s="1806"/>
      <c r="W612" s="1806"/>
      <c r="X612" s="1808"/>
      <c r="Y612" s="2741" t="s">
        <v>5417</v>
      </c>
      <c r="Z612" s="1808"/>
      <c r="AA612" s="1808"/>
      <c r="AB612" s="1808"/>
      <c r="AC612" s="1808"/>
      <c r="AD612" s="1808"/>
      <c r="AE612" s="1808"/>
      <c r="AF612" s="1808"/>
      <c r="AG612" s="1808"/>
      <c r="AH612" s="1812"/>
      <c r="AI612" s="1812"/>
      <c r="AJ612" s="1808"/>
      <c r="AK612" s="1806"/>
      <c r="AL612" s="1806"/>
      <c r="AM612" s="1813"/>
      <c r="AN612" s="1811"/>
      <c r="AO612" s="1811"/>
      <c r="AP612" s="1811"/>
      <c r="AQ612" s="1811"/>
      <c r="AR612" s="1811"/>
      <c r="AS612" s="1811"/>
      <c r="AT612" s="1811"/>
      <c r="AU612" s="1811"/>
      <c r="AV612" s="1811"/>
      <c r="AW612" s="1811"/>
      <c r="AX612" s="1811"/>
      <c r="AY612" s="1811"/>
      <c r="AZ612" s="1811"/>
      <c r="BA612" s="1807"/>
      <c r="BB612" s="1811"/>
      <c r="BC612" s="1807"/>
      <c r="BD612" s="1811"/>
      <c r="BE612" s="1811"/>
      <c r="BF612" s="1811"/>
      <c r="BG612" s="1811"/>
      <c r="BH612" s="1811"/>
      <c r="BI612" s="1811"/>
      <c r="BJ612" s="1811"/>
      <c r="BK612" s="1811"/>
      <c r="BL612" s="1811"/>
      <c r="BM612" s="1806"/>
      <c r="BN612" s="1811"/>
      <c r="BO612" s="1811"/>
      <c r="BP612" s="1806"/>
      <c r="BQ612" s="1811"/>
      <c r="BR612" s="1811"/>
      <c r="BS612" s="1911"/>
      <c r="BT612" s="1911"/>
      <c r="BU612" s="1911"/>
      <c r="BV612" s="1912"/>
      <c r="BW612" s="1911"/>
      <c r="BX612" s="1913"/>
      <c r="BY612" s="1914"/>
      <c r="BZ612" s="1915"/>
      <c r="CA612" s="1915"/>
      <c r="CB612" s="1915"/>
      <c r="CC612" s="1911"/>
      <c r="CF612" s="1807"/>
      <c r="CG612" s="1821"/>
      <c r="CH612" s="1822"/>
      <c r="CI612" s="1822"/>
      <c r="CJ612" s="1822"/>
      <c r="CK612" s="1822"/>
      <c r="CL612" s="1822"/>
      <c r="CM612" s="1822"/>
      <c r="CN612" s="1822"/>
      <c r="CO612" s="1822"/>
      <c r="CP612" s="1822"/>
      <c r="CQ612" s="1822"/>
      <c r="CR612" s="1822"/>
      <c r="CS612" s="1822"/>
      <c r="CT612" s="1822"/>
      <c r="CU612" s="1822"/>
      <c r="CV612" s="1822"/>
      <c r="CW612" s="1822"/>
    </row>
    <row r="613" spans="1:101" s="1819" customFormat="1">
      <c r="A613" s="1804"/>
      <c r="B613" s="2708"/>
      <c r="C613" s="2728"/>
      <c r="D613" s="1805"/>
      <c r="E613" s="1806"/>
      <c r="F613" s="1806"/>
      <c r="G613" s="1807"/>
      <c r="H613" s="1808"/>
      <c r="I613" s="1808"/>
      <c r="J613" s="1808"/>
      <c r="K613" s="1808"/>
      <c r="L613" s="1809"/>
      <c r="M613" s="1809"/>
      <c r="N613" s="1810"/>
      <c r="O613" s="1810"/>
      <c r="P613" s="1809"/>
      <c r="Q613" s="1809"/>
      <c r="R613" s="1808"/>
      <c r="S613" s="1810"/>
      <c r="T613" s="1808"/>
      <c r="U613" s="1811"/>
      <c r="V613" s="1806"/>
      <c r="W613" s="1806"/>
      <c r="X613" s="1808"/>
      <c r="Y613" s="2741" t="s">
        <v>5417</v>
      </c>
      <c r="Z613" s="1808"/>
      <c r="AA613" s="1808"/>
      <c r="AB613" s="1808"/>
      <c r="AC613" s="1808"/>
      <c r="AD613" s="1808"/>
      <c r="AE613" s="1808"/>
      <c r="AF613" s="1808"/>
      <c r="AG613" s="1808"/>
      <c r="AH613" s="1812"/>
      <c r="AI613" s="1812"/>
      <c r="AJ613" s="1808"/>
      <c r="AK613" s="1806"/>
      <c r="AL613" s="1806"/>
      <c r="AM613" s="1813"/>
      <c r="AN613" s="1811"/>
      <c r="AO613" s="1811"/>
      <c r="AP613" s="1811"/>
      <c r="AQ613" s="1811"/>
      <c r="AR613" s="1811"/>
      <c r="AS613" s="1811"/>
      <c r="AT613" s="1811"/>
      <c r="AU613" s="1811"/>
      <c r="AV613" s="1811"/>
      <c r="AW613" s="1811"/>
      <c r="AX613" s="1811"/>
      <c r="AY613" s="1811"/>
      <c r="AZ613" s="1811"/>
      <c r="BA613" s="1807"/>
      <c r="BB613" s="1811"/>
      <c r="BC613" s="1807"/>
      <c r="BD613" s="1811"/>
      <c r="BE613" s="1811"/>
      <c r="BF613" s="1811"/>
      <c r="BG613" s="1811"/>
      <c r="BH613" s="1811"/>
      <c r="BI613" s="1811"/>
      <c r="BJ613" s="1811"/>
      <c r="BK613" s="1811"/>
      <c r="BL613" s="1811"/>
      <c r="BM613" s="1806"/>
      <c r="BN613" s="1811"/>
      <c r="BO613" s="1811"/>
      <c r="BP613" s="1806"/>
      <c r="BQ613" s="1811"/>
      <c r="BR613" s="1811"/>
      <c r="BS613" s="1911"/>
      <c r="BT613" s="1911"/>
      <c r="BU613" s="1911"/>
      <c r="BV613" s="1912"/>
      <c r="BW613" s="1911"/>
      <c r="BX613" s="1913"/>
      <c r="BY613" s="1914"/>
      <c r="BZ613" s="1915"/>
      <c r="CA613" s="1915"/>
      <c r="CB613" s="1915"/>
      <c r="CC613" s="1911"/>
      <c r="CF613" s="1807"/>
      <c r="CG613" s="1821"/>
      <c r="CH613" s="1822"/>
      <c r="CI613" s="1822"/>
      <c r="CJ613" s="1822"/>
      <c r="CK613" s="1822"/>
      <c r="CL613" s="1822"/>
      <c r="CM613" s="1822"/>
      <c r="CN613" s="1822"/>
      <c r="CO613" s="1822"/>
      <c r="CP613" s="1822"/>
      <c r="CQ613" s="1822"/>
      <c r="CR613" s="1822"/>
      <c r="CS613" s="1822"/>
      <c r="CT613" s="1822"/>
      <c r="CU613" s="1822"/>
      <c r="CV613" s="1822"/>
      <c r="CW613" s="1822"/>
    </row>
    <row r="614" spans="1:101" s="1819" customFormat="1">
      <c r="A614" s="1804"/>
      <c r="B614" s="2708"/>
      <c r="C614" s="2728"/>
      <c r="D614" s="1805"/>
      <c r="E614" s="1806"/>
      <c r="F614" s="1806"/>
      <c r="G614" s="1807"/>
      <c r="H614" s="1808"/>
      <c r="I614" s="1808"/>
      <c r="J614" s="1808"/>
      <c r="K614" s="1808"/>
      <c r="L614" s="1809"/>
      <c r="M614" s="1809"/>
      <c r="N614" s="1810"/>
      <c r="O614" s="1810"/>
      <c r="P614" s="1809"/>
      <c r="Q614" s="1809"/>
      <c r="R614" s="1808"/>
      <c r="S614" s="1810"/>
      <c r="T614" s="1808"/>
      <c r="U614" s="1811"/>
      <c r="V614" s="1806"/>
      <c r="W614" s="1806"/>
      <c r="X614" s="1808"/>
      <c r="Y614" s="2741" t="s">
        <v>5417</v>
      </c>
      <c r="Z614" s="1808"/>
      <c r="AA614" s="1808"/>
      <c r="AB614" s="1808"/>
      <c r="AC614" s="1808"/>
      <c r="AD614" s="1808"/>
      <c r="AE614" s="1808"/>
      <c r="AF614" s="1808"/>
      <c r="AG614" s="1808"/>
      <c r="AH614" s="1812"/>
      <c r="AI614" s="1812"/>
      <c r="AJ614" s="1808"/>
      <c r="AK614" s="1806"/>
      <c r="AL614" s="1806"/>
      <c r="AM614" s="1813"/>
      <c r="AN614" s="1811"/>
      <c r="AO614" s="1811"/>
      <c r="AP614" s="1811"/>
      <c r="AQ614" s="1811"/>
      <c r="AR614" s="1811"/>
      <c r="AS614" s="1811"/>
      <c r="AT614" s="1811"/>
      <c r="AU614" s="1811"/>
      <c r="AV614" s="1811"/>
      <c r="AW614" s="1811"/>
      <c r="AX614" s="1811"/>
      <c r="AY614" s="1811"/>
      <c r="AZ614" s="1811"/>
      <c r="BA614" s="1807"/>
      <c r="BB614" s="1811"/>
      <c r="BC614" s="1807"/>
      <c r="BD614" s="1811"/>
      <c r="BE614" s="1811"/>
      <c r="BF614" s="1811"/>
      <c r="BG614" s="1811"/>
      <c r="BH614" s="1811"/>
      <c r="BI614" s="1811"/>
      <c r="BJ614" s="1811"/>
      <c r="BK614" s="1811"/>
      <c r="BL614" s="1811"/>
      <c r="BM614" s="1806"/>
      <c r="BN614" s="1811"/>
      <c r="BO614" s="1811"/>
      <c r="BP614" s="1806"/>
      <c r="BQ614" s="1811"/>
      <c r="BR614" s="1811"/>
      <c r="BS614" s="1911"/>
      <c r="BT614" s="1911"/>
      <c r="BU614" s="1911"/>
      <c r="BV614" s="1912"/>
      <c r="BW614" s="1911"/>
      <c r="BX614" s="1913"/>
      <c r="BY614" s="1914"/>
      <c r="BZ614" s="1915"/>
      <c r="CA614" s="1915"/>
      <c r="CB614" s="1915"/>
      <c r="CC614" s="1911"/>
      <c r="CF614" s="1807"/>
      <c r="CG614" s="1821"/>
      <c r="CH614" s="1822"/>
      <c r="CI614" s="1822"/>
      <c r="CJ614" s="1822"/>
      <c r="CK614" s="1822"/>
      <c r="CL614" s="1822"/>
      <c r="CM614" s="1822"/>
      <c r="CN614" s="1822"/>
      <c r="CO614" s="1822"/>
      <c r="CP614" s="1822"/>
      <c r="CQ614" s="1822"/>
      <c r="CR614" s="1822"/>
      <c r="CS614" s="1822"/>
      <c r="CT614" s="1822"/>
      <c r="CU614" s="1822"/>
      <c r="CV614" s="1822"/>
      <c r="CW614" s="1822"/>
    </row>
    <row r="615" spans="1:101" s="1819" customFormat="1">
      <c r="A615" s="1804"/>
      <c r="B615" s="2708"/>
      <c r="C615" s="2728"/>
      <c r="D615" s="1805"/>
      <c r="E615" s="1806"/>
      <c r="F615" s="1806"/>
      <c r="G615" s="1807"/>
      <c r="H615" s="1808"/>
      <c r="I615" s="1808"/>
      <c r="J615" s="1808"/>
      <c r="K615" s="1808"/>
      <c r="L615" s="1809"/>
      <c r="M615" s="1809"/>
      <c r="N615" s="1810"/>
      <c r="O615" s="1810"/>
      <c r="P615" s="1809"/>
      <c r="Q615" s="1809"/>
      <c r="R615" s="1808"/>
      <c r="S615" s="1810"/>
      <c r="T615" s="1808"/>
      <c r="U615" s="1811"/>
      <c r="V615" s="1806"/>
      <c r="W615" s="1806"/>
      <c r="X615" s="1808"/>
      <c r="Y615" s="2741" t="s">
        <v>5417</v>
      </c>
      <c r="Z615" s="1808"/>
      <c r="AA615" s="1808"/>
      <c r="AB615" s="1808"/>
      <c r="AC615" s="1808"/>
      <c r="AD615" s="1808"/>
      <c r="AE615" s="1808"/>
      <c r="AF615" s="1808"/>
      <c r="AG615" s="1808"/>
      <c r="AH615" s="1812"/>
      <c r="AI615" s="1812"/>
      <c r="AJ615" s="1808"/>
      <c r="AK615" s="1806"/>
      <c r="AL615" s="1806"/>
      <c r="AM615" s="1813"/>
      <c r="AN615" s="1811"/>
      <c r="AO615" s="1811"/>
      <c r="AP615" s="1811"/>
      <c r="AQ615" s="1811"/>
      <c r="AR615" s="1811"/>
      <c r="AS615" s="1811"/>
      <c r="AT615" s="1811"/>
      <c r="AU615" s="1811"/>
      <c r="AV615" s="1811"/>
      <c r="AW615" s="1811"/>
      <c r="AX615" s="1811"/>
      <c r="AY615" s="1811"/>
      <c r="AZ615" s="1811"/>
      <c r="BA615" s="1807"/>
      <c r="BB615" s="1811"/>
      <c r="BC615" s="1807"/>
      <c r="BD615" s="1811"/>
      <c r="BE615" s="1811"/>
      <c r="BF615" s="1811"/>
      <c r="BG615" s="1811"/>
      <c r="BH615" s="1811"/>
      <c r="BI615" s="1811"/>
      <c r="BJ615" s="1811"/>
      <c r="BK615" s="1811"/>
      <c r="BL615" s="1811"/>
      <c r="BM615" s="1806"/>
      <c r="BN615" s="1811"/>
      <c r="BO615" s="1811"/>
      <c r="BP615" s="1806"/>
      <c r="BQ615" s="1811"/>
      <c r="BR615" s="1811"/>
      <c r="BS615" s="1911"/>
      <c r="BT615" s="1911"/>
      <c r="BU615" s="1911"/>
      <c r="BV615" s="1912"/>
      <c r="BW615" s="1911"/>
      <c r="BX615" s="1913"/>
      <c r="BY615" s="1914"/>
      <c r="BZ615" s="1915"/>
      <c r="CA615" s="1915"/>
      <c r="CB615" s="1915"/>
      <c r="CC615" s="1911"/>
      <c r="CF615" s="1807"/>
      <c r="CG615" s="1821"/>
      <c r="CH615" s="1822"/>
      <c r="CI615" s="1822"/>
      <c r="CJ615" s="1822"/>
      <c r="CK615" s="1822"/>
      <c r="CL615" s="1822"/>
      <c r="CM615" s="1822"/>
      <c r="CN615" s="1822"/>
      <c r="CO615" s="1822"/>
      <c r="CP615" s="1822"/>
      <c r="CQ615" s="1822"/>
      <c r="CR615" s="1822"/>
      <c r="CS615" s="1822"/>
      <c r="CT615" s="1822"/>
      <c r="CU615" s="1822"/>
      <c r="CV615" s="1822"/>
      <c r="CW615" s="1822"/>
    </row>
    <row r="616" spans="1:101" s="1819" customFormat="1">
      <c r="A616" s="1804"/>
      <c r="B616" s="2708"/>
      <c r="C616" s="2728"/>
      <c r="D616" s="1805"/>
      <c r="E616" s="1806"/>
      <c r="F616" s="1806"/>
      <c r="G616" s="1807"/>
      <c r="H616" s="1808"/>
      <c r="I616" s="1808"/>
      <c r="J616" s="1808"/>
      <c r="K616" s="1808"/>
      <c r="L616" s="1809"/>
      <c r="M616" s="1809"/>
      <c r="N616" s="1810"/>
      <c r="O616" s="1810"/>
      <c r="P616" s="1809"/>
      <c r="Q616" s="1809"/>
      <c r="R616" s="1808"/>
      <c r="S616" s="1810"/>
      <c r="T616" s="1808"/>
      <c r="U616" s="1811"/>
      <c r="V616" s="1806"/>
      <c r="W616" s="1806"/>
      <c r="X616" s="1808"/>
      <c r="Y616" s="2741" t="s">
        <v>5417</v>
      </c>
      <c r="Z616" s="1808"/>
      <c r="AA616" s="1808"/>
      <c r="AB616" s="1808"/>
      <c r="AC616" s="1808"/>
      <c r="AD616" s="1808"/>
      <c r="AE616" s="1808"/>
      <c r="AF616" s="1808"/>
      <c r="AG616" s="1808"/>
      <c r="AH616" s="1812"/>
      <c r="AI616" s="1812"/>
      <c r="AJ616" s="1808"/>
      <c r="AK616" s="1806"/>
      <c r="AL616" s="1806"/>
      <c r="AM616" s="1813"/>
      <c r="AN616" s="1811"/>
      <c r="AO616" s="1811"/>
      <c r="AP616" s="1811"/>
      <c r="AQ616" s="1811"/>
      <c r="AR616" s="1811"/>
      <c r="AS616" s="1811"/>
      <c r="AT616" s="1811"/>
      <c r="AU616" s="1811"/>
      <c r="AV616" s="1811"/>
      <c r="AW616" s="1811"/>
      <c r="AX616" s="1811"/>
      <c r="AY616" s="1811"/>
      <c r="AZ616" s="1811"/>
      <c r="BA616" s="1807"/>
      <c r="BB616" s="1811"/>
      <c r="BC616" s="1807"/>
      <c r="BD616" s="1811"/>
      <c r="BE616" s="1811"/>
      <c r="BF616" s="1811"/>
      <c r="BG616" s="1811"/>
      <c r="BH616" s="1811"/>
      <c r="BI616" s="1811"/>
      <c r="BJ616" s="1811"/>
      <c r="BK616" s="1811"/>
      <c r="BL616" s="1811"/>
      <c r="BM616" s="1806"/>
      <c r="BN616" s="1811"/>
      <c r="BO616" s="1811"/>
      <c r="BP616" s="1806"/>
      <c r="BQ616" s="1811"/>
      <c r="BR616" s="1811"/>
      <c r="BS616" s="1911"/>
      <c r="BT616" s="1911"/>
      <c r="BU616" s="1911"/>
      <c r="BV616" s="1912"/>
      <c r="BW616" s="1911"/>
      <c r="BX616" s="1913"/>
      <c r="BY616" s="1914"/>
      <c r="BZ616" s="1915"/>
      <c r="CA616" s="1915"/>
      <c r="CB616" s="1915"/>
      <c r="CC616" s="1911"/>
      <c r="CF616" s="1807"/>
      <c r="CG616" s="1821"/>
      <c r="CH616" s="1822"/>
      <c r="CI616" s="1822"/>
      <c r="CJ616" s="1822"/>
      <c r="CK616" s="1822"/>
      <c r="CL616" s="1822"/>
      <c r="CM616" s="1822"/>
      <c r="CN616" s="1822"/>
      <c r="CO616" s="1822"/>
      <c r="CP616" s="1822"/>
      <c r="CQ616" s="1822"/>
      <c r="CR616" s="1822"/>
      <c r="CS616" s="1822"/>
      <c r="CT616" s="1822"/>
      <c r="CU616" s="1822"/>
      <c r="CV616" s="1822"/>
      <c r="CW616" s="1822"/>
    </row>
    <row r="617" spans="1:101" s="1819" customFormat="1">
      <c r="A617" s="1804"/>
      <c r="B617" s="2708"/>
      <c r="C617" s="2728"/>
      <c r="D617" s="1805"/>
      <c r="E617" s="1806"/>
      <c r="F617" s="1806"/>
      <c r="G617" s="1807"/>
      <c r="H617" s="1808"/>
      <c r="I617" s="1808"/>
      <c r="J617" s="1808"/>
      <c r="K617" s="1808"/>
      <c r="L617" s="1809"/>
      <c r="M617" s="1809"/>
      <c r="N617" s="1810"/>
      <c r="O617" s="1810"/>
      <c r="P617" s="1809"/>
      <c r="Q617" s="1809"/>
      <c r="R617" s="1808"/>
      <c r="S617" s="1810"/>
      <c r="T617" s="1808"/>
      <c r="U617" s="1811"/>
      <c r="V617" s="1806"/>
      <c r="W617" s="1806"/>
      <c r="X617" s="1808"/>
      <c r="Y617" s="2741" t="s">
        <v>5417</v>
      </c>
      <c r="Z617" s="1808"/>
      <c r="AA617" s="1808"/>
      <c r="AB617" s="1808"/>
      <c r="AC617" s="1808"/>
      <c r="AD617" s="1808"/>
      <c r="AE617" s="1808"/>
      <c r="AF617" s="1808"/>
      <c r="AG617" s="1808"/>
      <c r="AH617" s="1812"/>
      <c r="AI617" s="1812"/>
      <c r="AJ617" s="1808"/>
      <c r="AK617" s="1806"/>
      <c r="AL617" s="1806"/>
      <c r="AM617" s="1813"/>
      <c r="AN617" s="1811"/>
      <c r="AO617" s="1811"/>
      <c r="AP617" s="1811"/>
      <c r="AQ617" s="1811"/>
      <c r="AR617" s="1811"/>
      <c r="AS617" s="1811"/>
      <c r="AT617" s="1811"/>
      <c r="AU617" s="1811"/>
      <c r="AV617" s="1811"/>
      <c r="AW617" s="1811"/>
      <c r="AX617" s="1811"/>
      <c r="AY617" s="1811"/>
      <c r="AZ617" s="1811"/>
      <c r="BA617" s="1807"/>
      <c r="BB617" s="1811"/>
      <c r="BC617" s="1807"/>
      <c r="BD617" s="1811"/>
      <c r="BE617" s="1811"/>
      <c r="BF617" s="1811"/>
      <c r="BG617" s="1811"/>
      <c r="BH617" s="1811"/>
      <c r="BI617" s="1811"/>
      <c r="BJ617" s="1811"/>
      <c r="BK617" s="1811"/>
      <c r="BL617" s="1811"/>
      <c r="BM617" s="1806"/>
      <c r="BN617" s="1811"/>
      <c r="BO617" s="1811"/>
      <c r="BP617" s="1806"/>
      <c r="BQ617" s="1811"/>
      <c r="BR617" s="1811"/>
      <c r="BS617" s="1911"/>
      <c r="BT617" s="1911"/>
      <c r="BU617" s="1911"/>
      <c r="BV617" s="1912"/>
      <c r="BW617" s="1911"/>
      <c r="BX617" s="1913"/>
      <c r="BY617" s="1914"/>
      <c r="BZ617" s="1915"/>
      <c r="CA617" s="1915"/>
      <c r="CB617" s="1915"/>
      <c r="CC617" s="1911"/>
      <c r="CF617" s="1807"/>
      <c r="CG617" s="1821"/>
      <c r="CH617" s="1822"/>
      <c r="CI617" s="1822"/>
      <c r="CJ617" s="1822"/>
      <c r="CK617" s="1822"/>
      <c r="CL617" s="1822"/>
      <c r="CM617" s="1822"/>
      <c r="CN617" s="1822"/>
      <c r="CO617" s="1822"/>
      <c r="CP617" s="1822"/>
      <c r="CQ617" s="1822"/>
      <c r="CR617" s="1822"/>
      <c r="CS617" s="1822"/>
      <c r="CT617" s="1822"/>
      <c r="CU617" s="1822"/>
      <c r="CV617" s="1822"/>
      <c r="CW617" s="1822"/>
    </row>
    <row r="618" spans="1:101" s="1819" customFormat="1">
      <c r="A618" s="1804"/>
      <c r="B618" s="2708"/>
      <c r="C618" s="2728"/>
      <c r="D618" s="1805"/>
      <c r="E618" s="1806"/>
      <c r="F618" s="1806"/>
      <c r="G618" s="1807"/>
      <c r="H618" s="1808"/>
      <c r="I618" s="1808"/>
      <c r="J618" s="1808"/>
      <c r="K618" s="1808"/>
      <c r="L618" s="1809"/>
      <c r="M618" s="1809"/>
      <c r="N618" s="1810"/>
      <c r="O618" s="1810"/>
      <c r="P618" s="1809"/>
      <c r="Q618" s="1809"/>
      <c r="R618" s="1808"/>
      <c r="S618" s="1810"/>
      <c r="T618" s="1808"/>
      <c r="U618" s="1811"/>
      <c r="V618" s="1806"/>
      <c r="W618" s="1806"/>
      <c r="X618" s="1808"/>
      <c r="Y618" s="2741" t="s">
        <v>5417</v>
      </c>
      <c r="Z618" s="1808"/>
      <c r="AA618" s="1808"/>
      <c r="AB618" s="1808"/>
      <c r="AC618" s="1808"/>
      <c r="AD618" s="1808"/>
      <c r="AE618" s="1808"/>
      <c r="AF618" s="1808"/>
      <c r="AG618" s="1808"/>
      <c r="AH618" s="1812"/>
      <c r="AI618" s="1812"/>
      <c r="AJ618" s="1808"/>
      <c r="AK618" s="1806"/>
      <c r="AL618" s="1806"/>
      <c r="AM618" s="1813"/>
      <c r="AN618" s="1811"/>
      <c r="AO618" s="1811"/>
      <c r="AP618" s="1811"/>
      <c r="AQ618" s="1811"/>
      <c r="AR618" s="1811"/>
      <c r="AS618" s="1811"/>
      <c r="AT618" s="1811"/>
      <c r="AU618" s="1811"/>
      <c r="AV618" s="1811"/>
      <c r="AW618" s="1811"/>
      <c r="AX618" s="1811"/>
      <c r="AY618" s="1811"/>
      <c r="AZ618" s="1811"/>
      <c r="BA618" s="1807"/>
      <c r="BB618" s="1811"/>
      <c r="BC618" s="1807"/>
      <c r="BD618" s="1811"/>
      <c r="BE618" s="1811"/>
      <c r="BF618" s="1811"/>
      <c r="BG618" s="1811"/>
      <c r="BH618" s="1811"/>
      <c r="BI618" s="1811"/>
      <c r="BJ618" s="1811"/>
      <c r="BK618" s="1811"/>
      <c r="BL618" s="1811"/>
      <c r="BM618" s="1806"/>
      <c r="BN618" s="1811"/>
      <c r="BO618" s="1811"/>
      <c r="BP618" s="1806"/>
      <c r="BQ618" s="1811"/>
      <c r="BR618" s="1811"/>
      <c r="BS618" s="1911"/>
      <c r="BT618" s="1911"/>
      <c r="BU618" s="1911"/>
      <c r="BV618" s="1912"/>
      <c r="BW618" s="1911"/>
      <c r="BX618" s="1913"/>
      <c r="BY618" s="1914"/>
      <c r="BZ618" s="1915"/>
      <c r="CA618" s="1915"/>
      <c r="CB618" s="1915"/>
      <c r="CC618" s="1911"/>
      <c r="CF618" s="1807"/>
      <c r="CG618" s="1821"/>
      <c r="CH618" s="1822"/>
      <c r="CI618" s="1822"/>
      <c r="CJ618" s="1822"/>
      <c r="CK618" s="1822"/>
      <c r="CL618" s="1822"/>
      <c r="CM618" s="1822"/>
      <c r="CN618" s="1822"/>
      <c r="CO618" s="1822"/>
      <c r="CP618" s="1822"/>
      <c r="CQ618" s="1822"/>
      <c r="CR618" s="1822"/>
      <c r="CS618" s="1822"/>
      <c r="CT618" s="1822"/>
      <c r="CU618" s="1822"/>
      <c r="CV618" s="1822"/>
      <c r="CW618" s="1822"/>
    </row>
    <row r="619" spans="1:101" s="1819" customFormat="1">
      <c r="A619" s="1804"/>
      <c r="B619" s="2708"/>
      <c r="C619" s="2728"/>
      <c r="D619" s="1805"/>
      <c r="E619" s="1806"/>
      <c r="F619" s="1806"/>
      <c r="G619" s="1807"/>
      <c r="H619" s="1808"/>
      <c r="I619" s="1808"/>
      <c r="J619" s="1808"/>
      <c r="K619" s="1808"/>
      <c r="L619" s="1809"/>
      <c r="M619" s="1809"/>
      <c r="N619" s="1810"/>
      <c r="O619" s="1810"/>
      <c r="P619" s="1809"/>
      <c r="Q619" s="1809"/>
      <c r="R619" s="1808"/>
      <c r="S619" s="1810"/>
      <c r="T619" s="1808"/>
      <c r="U619" s="1811"/>
      <c r="V619" s="1806"/>
      <c r="W619" s="1806"/>
      <c r="X619" s="1808"/>
      <c r="Y619" s="2741" t="s">
        <v>5417</v>
      </c>
      <c r="Z619" s="1808"/>
      <c r="AA619" s="1808"/>
      <c r="AB619" s="1808"/>
      <c r="AC619" s="1808"/>
      <c r="AD619" s="1808"/>
      <c r="AE619" s="1808"/>
      <c r="AF619" s="1808"/>
      <c r="AG619" s="1808"/>
      <c r="AH619" s="1812"/>
      <c r="AI619" s="1812"/>
      <c r="AJ619" s="1808"/>
      <c r="AK619" s="1806"/>
      <c r="AL619" s="1806"/>
      <c r="AM619" s="1813"/>
      <c r="AN619" s="1811"/>
      <c r="AO619" s="1811"/>
      <c r="AP619" s="1811"/>
      <c r="AQ619" s="1811"/>
      <c r="AR619" s="1811"/>
      <c r="AS619" s="1811"/>
      <c r="AT619" s="1811"/>
      <c r="AU619" s="1811"/>
      <c r="AV619" s="1811"/>
      <c r="AW619" s="1811"/>
      <c r="AX619" s="1811"/>
      <c r="AY619" s="1811"/>
      <c r="AZ619" s="1811"/>
      <c r="BA619" s="1807"/>
      <c r="BB619" s="1811"/>
      <c r="BC619" s="1807"/>
      <c r="BD619" s="1811"/>
      <c r="BE619" s="1811"/>
      <c r="BF619" s="1811"/>
      <c r="BG619" s="1811"/>
      <c r="BH619" s="1811"/>
      <c r="BI619" s="1811"/>
      <c r="BJ619" s="1811"/>
      <c r="BK619" s="1811"/>
      <c r="BL619" s="1811"/>
      <c r="BM619" s="1806"/>
      <c r="BN619" s="1811"/>
      <c r="BO619" s="1811"/>
      <c r="BP619" s="1806"/>
      <c r="BQ619" s="1811"/>
      <c r="BR619" s="1811"/>
      <c r="BS619" s="1911"/>
      <c r="BT619" s="1911"/>
      <c r="BU619" s="1911"/>
      <c r="BV619" s="1912"/>
      <c r="BW619" s="1911"/>
      <c r="BX619" s="1913"/>
      <c r="BY619" s="1914"/>
      <c r="BZ619" s="1915"/>
      <c r="CA619" s="1915"/>
      <c r="CB619" s="1915"/>
      <c r="CC619" s="1911"/>
      <c r="CF619" s="1807"/>
      <c r="CG619" s="1821"/>
      <c r="CH619" s="1822"/>
      <c r="CI619" s="1822"/>
      <c r="CJ619" s="1822"/>
      <c r="CK619" s="1822"/>
      <c r="CL619" s="1822"/>
      <c r="CM619" s="1822"/>
      <c r="CN619" s="1822"/>
      <c r="CO619" s="1822"/>
      <c r="CP619" s="1822"/>
      <c r="CQ619" s="1822"/>
      <c r="CR619" s="1822"/>
      <c r="CS619" s="1822"/>
      <c r="CT619" s="1822"/>
      <c r="CU619" s="1822"/>
      <c r="CV619" s="1822"/>
      <c r="CW619" s="1822"/>
    </row>
    <row r="620" spans="1:101" s="1819" customFormat="1">
      <c r="A620" s="1804"/>
      <c r="B620" s="2708"/>
      <c r="C620" s="2728"/>
      <c r="D620" s="1805"/>
      <c r="E620" s="1806"/>
      <c r="F620" s="1806"/>
      <c r="G620" s="1807"/>
      <c r="H620" s="1808"/>
      <c r="I620" s="1808"/>
      <c r="J620" s="1808"/>
      <c r="K620" s="1808"/>
      <c r="L620" s="1809"/>
      <c r="M620" s="1809"/>
      <c r="N620" s="1810"/>
      <c r="O620" s="1810"/>
      <c r="P620" s="1809"/>
      <c r="Q620" s="1809"/>
      <c r="R620" s="1808"/>
      <c r="S620" s="1810"/>
      <c r="T620" s="1808"/>
      <c r="U620" s="1811"/>
      <c r="V620" s="1806"/>
      <c r="W620" s="1806"/>
      <c r="X620" s="1808"/>
      <c r="Y620" s="2741" t="s">
        <v>5417</v>
      </c>
      <c r="Z620" s="1808"/>
      <c r="AA620" s="1808"/>
      <c r="AB620" s="1808"/>
      <c r="AC620" s="1808"/>
      <c r="AD620" s="1808"/>
      <c r="AE620" s="1808"/>
      <c r="AF620" s="1808"/>
      <c r="AG620" s="1808"/>
      <c r="AH620" s="1812"/>
      <c r="AI620" s="1812"/>
      <c r="AJ620" s="1808"/>
      <c r="AK620" s="1806"/>
      <c r="AL620" s="1806"/>
      <c r="AM620" s="1813"/>
      <c r="AN620" s="1811"/>
      <c r="AO620" s="1811"/>
      <c r="AP620" s="1811"/>
      <c r="AQ620" s="1811"/>
      <c r="AR620" s="1811"/>
      <c r="AS620" s="1811"/>
      <c r="AT620" s="1811"/>
      <c r="AU620" s="1811"/>
      <c r="AV620" s="1811"/>
      <c r="AW620" s="1811"/>
      <c r="AX620" s="1811"/>
      <c r="AY620" s="1811"/>
      <c r="AZ620" s="1811"/>
      <c r="BA620" s="1807"/>
      <c r="BB620" s="1811"/>
      <c r="BC620" s="1807"/>
      <c r="BD620" s="1811"/>
      <c r="BE620" s="1811"/>
      <c r="BF620" s="1811"/>
      <c r="BG620" s="1811"/>
      <c r="BH620" s="1811"/>
      <c r="BI620" s="1811"/>
      <c r="BJ620" s="1811"/>
      <c r="BK620" s="1811"/>
      <c r="BL620" s="1811"/>
      <c r="BM620" s="1806"/>
      <c r="BN620" s="1811"/>
      <c r="BO620" s="1811"/>
      <c r="BP620" s="1806"/>
      <c r="BQ620" s="1811"/>
      <c r="BR620" s="1811"/>
      <c r="BS620" s="1911"/>
      <c r="BT620" s="1911"/>
      <c r="BU620" s="1911"/>
      <c r="BV620" s="1912"/>
      <c r="BW620" s="1911"/>
      <c r="BX620" s="1913"/>
      <c r="BY620" s="1914"/>
      <c r="BZ620" s="1915"/>
      <c r="CA620" s="1915"/>
      <c r="CB620" s="1915"/>
      <c r="CC620" s="1911"/>
      <c r="CF620" s="1807"/>
      <c r="CG620" s="1821"/>
      <c r="CH620" s="1822"/>
      <c r="CI620" s="1822"/>
      <c r="CJ620" s="1822"/>
      <c r="CK620" s="1822"/>
      <c r="CL620" s="1822"/>
      <c r="CM620" s="1822"/>
      <c r="CN620" s="1822"/>
      <c r="CO620" s="1822"/>
      <c r="CP620" s="1822"/>
      <c r="CQ620" s="1822"/>
      <c r="CR620" s="1822"/>
      <c r="CS620" s="1822"/>
      <c r="CT620" s="1822"/>
      <c r="CU620" s="1822"/>
      <c r="CV620" s="1822"/>
      <c r="CW620" s="1822"/>
    </row>
    <row r="621" spans="1:101" s="1819" customFormat="1">
      <c r="A621" s="1804"/>
      <c r="B621" s="2708"/>
      <c r="C621" s="2728"/>
      <c r="D621" s="1805"/>
      <c r="E621" s="1806"/>
      <c r="F621" s="1806"/>
      <c r="G621" s="1807"/>
      <c r="H621" s="1808"/>
      <c r="I621" s="1808"/>
      <c r="J621" s="1808"/>
      <c r="K621" s="1808"/>
      <c r="L621" s="1809"/>
      <c r="M621" s="1809"/>
      <c r="N621" s="1810"/>
      <c r="O621" s="1810"/>
      <c r="P621" s="1809"/>
      <c r="Q621" s="1809"/>
      <c r="R621" s="1808"/>
      <c r="S621" s="1810"/>
      <c r="T621" s="1808"/>
      <c r="U621" s="1811"/>
      <c r="V621" s="1806"/>
      <c r="W621" s="1806"/>
      <c r="X621" s="1808"/>
      <c r="Y621" s="2741" t="s">
        <v>5417</v>
      </c>
      <c r="Z621" s="1808"/>
      <c r="AA621" s="1808"/>
      <c r="AB621" s="1808"/>
      <c r="AC621" s="1808"/>
      <c r="AD621" s="1808"/>
      <c r="AE621" s="1808"/>
      <c r="AF621" s="1808"/>
      <c r="AG621" s="1808"/>
      <c r="AH621" s="1812"/>
      <c r="AI621" s="1812"/>
      <c r="AJ621" s="1808"/>
      <c r="AK621" s="1806"/>
      <c r="AL621" s="1806"/>
      <c r="AM621" s="1813"/>
      <c r="AN621" s="1811"/>
      <c r="AO621" s="1811"/>
      <c r="AP621" s="1811"/>
      <c r="AQ621" s="1811"/>
      <c r="AR621" s="1811"/>
      <c r="AS621" s="1811"/>
      <c r="AT621" s="1811"/>
      <c r="AU621" s="1811"/>
      <c r="AV621" s="1811"/>
      <c r="AW621" s="1811"/>
      <c r="AX621" s="1811"/>
      <c r="AY621" s="1811"/>
      <c r="AZ621" s="1811"/>
      <c r="BA621" s="1807"/>
      <c r="BB621" s="1811"/>
      <c r="BC621" s="1807"/>
      <c r="BD621" s="1811"/>
      <c r="BE621" s="1811"/>
      <c r="BF621" s="1811"/>
      <c r="BG621" s="1811"/>
      <c r="BH621" s="1811"/>
      <c r="BI621" s="1811"/>
      <c r="BJ621" s="1811"/>
      <c r="BK621" s="1811"/>
      <c r="BL621" s="1811"/>
      <c r="BM621" s="1806"/>
      <c r="BN621" s="1811"/>
      <c r="BO621" s="1811"/>
      <c r="BP621" s="1806"/>
      <c r="BQ621" s="1811"/>
      <c r="BR621" s="1811"/>
      <c r="BS621" s="1911"/>
      <c r="BT621" s="1911"/>
      <c r="BU621" s="1911"/>
      <c r="BV621" s="1912"/>
      <c r="BW621" s="1911"/>
      <c r="BX621" s="1913"/>
      <c r="BY621" s="1914"/>
      <c r="BZ621" s="1915"/>
      <c r="CA621" s="1915"/>
      <c r="CB621" s="1915"/>
      <c r="CC621" s="1911"/>
      <c r="CF621" s="1807"/>
      <c r="CG621" s="1821"/>
      <c r="CH621" s="1822"/>
      <c r="CI621" s="1822"/>
      <c r="CJ621" s="1822"/>
      <c r="CK621" s="1822"/>
      <c r="CL621" s="1822"/>
      <c r="CM621" s="1822"/>
      <c r="CN621" s="1822"/>
      <c r="CO621" s="1822"/>
      <c r="CP621" s="1822"/>
      <c r="CQ621" s="1822"/>
      <c r="CR621" s="1822"/>
      <c r="CS621" s="1822"/>
      <c r="CT621" s="1822"/>
      <c r="CU621" s="1822"/>
      <c r="CV621" s="1822"/>
      <c r="CW621" s="1822"/>
    </row>
    <row r="622" spans="1:101" s="1819" customFormat="1">
      <c r="A622" s="1804"/>
      <c r="B622" s="2708"/>
      <c r="C622" s="2728"/>
      <c r="D622" s="1805"/>
      <c r="E622" s="1806"/>
      <c r="F622" s="1806"/>
      <c r="G622" s="1807"/>
      <c r="H622" s="1808"/>
      <c r="I622" s="1808"/>
      <c r="J622" s="1808"/>
      <c r="K622" s="1808"/>
      <c r="L622" s="1809"/>
      <c r="M622" s="1809"/>
      <c r="N622" s="1810"/>
      <c r="O622" s="1810"/>
      <c r="P622" s="1809"/>
      <c r="Q622" s="1809"/>
      <c r="R622" s="1808"/>
      <c r="S622" s="1810"/>
      <c r="T622" s="1808"/>
      <c r="U622" s="1811"/>
      <c r="V622" s="1806"/>
      <c r="W622" s="1806"/>
      <c r="X622" s="1808"/>
      <c r="Y622" s="2741" t="s">
        <v>5417</v>
      </c>
      <c r="Z622" s="1808"/>
      <c r="AA622" s="1808"/>
      <c r="AB622" s="1808"/>
      <c r="AC622" s="1808"/>
      <c r="AD622" s="1808"/>
      <c r="AE622" s="1808"/>
      <c r="AF622" s="1808"/>
      <c r="AG622" s="1808"/>
      <c r="AH622" s="1812"/>
      <c r="AI622" s="1812"/>
      <c r="AJ622" s="1808"/>
      <c r="AK622" s="1806"/>
      <c r="AL622" s="1806"/>
      <c r="AM622" s="1813"/>
      <c r="AN622" s="1811"/>
      <c r="AO622" s="1811"/>
      <c r="AP622" s="1811"/>
      <c r="AQ622" s="1811"/>
      <c r="AR622" s="1811"/>
      <c r="AS622" s="1811"/>
      <c r="AT622" s="1811"/>
      <c r="AU622" s="1811"/>
      <c r="AV622" s="1811"/>
      <c r="AW622" s="1811"/>
      <c r="AX622" s="1811"/>
      <c r="AY622" s="1811"/>
      <c r="AZ622" s="1811"/>
      <c r="BA622" s="1807"/>
      <c r="BB622" s="1811"/>
      <c r="BC622" s="1807"/>
      <c r="BD622" s="1811"/>
      <c r="BE622" s="1811"/>
      <c r="BF622" s="1811"/>
      <c r="BG622" s="1811"/>
      <c r="BH622" s="1811"/>
      <c r="BI622" s="1811"/>
      <c r="BJ622" s="1811"/>
      <c r="BK622" s="1811"/>
      <c r="BL622" s="1811"/>
      <c r="BM622" s="1806"/>
      <c r="BN622" s="1811"/>
      <c r="BO622" s="1811"/>
      <c r="BP622" s="1806"/>
      <c r="BQ622" s="1811"/>
      <c r="BR622" s="1811"/>
      <c r="BS622" s="1911"/>
      <c r="BT622" s="1911"/>
      <c r="BU622" s="1911"/>
      <c r="BV622" s="1912"/>
      <c r="BW622" s="1911"/>
      <c r="BX622" s="1913"/>
      <c r="BY622" s="1914"/>
      <c r="BZ622" s="1915"/>
      <c r="CA622" s="1915"/>
      <c r="CB622" s="1915"/>
      <c r="CC622" s="1911"/>
      <c r="CF622" s="1807"/>
      <c r="CG622" s="1821"/>
      <c r="CH622" s="1822"/>
      <c r="CI622" s="1822"/>
      <c r="CJ622" s="1822"/>
      <c r="CK622" s="1822"/>
      <c r="CL622" s="1822"/>
      <c r="CM622" s="1822"/>
      <c r="CN622" s="1822"/>
      <c r="CO622" s="1822"/>
      <c r="CP622" s="1822"/>
      <c r="CQ622" s="1822"/>
      <c r="CR622" s="1822"/>
      <c r="CS622" s="1822"/>
      <c r="CT622" s="1822"/>
      <c r="CU622" s="1822"/>
      <c r="CV622" s="1822"/>
      <c r="CW622" s="1822"/>
    </row>
    <row r="623" spans="1:101" s="1819" customFormat="1">
      <c r="A623" s="1804"/>
      <c r="B623" s="2708"/>
      <c r="C623" s="2728"/>
      <c r="D623" s="1805"/>
      <c r="E623" s="1806"/>
      <c r="F623" s="1806"/>
      <c r="G623" s="1807"/>
      <c r="H623" s="1808"/>
      <c r="I623" s="1808"/>
      <c r="J623" s="1808"/>
      <c r="K623" s="1808"/>
      <c r="L623" s="1809"/>
      <c r="M623" s="1809"/>
      <c r="N623" s="1810"/>
      <c r="O623" s="1810"/>
      <c r="P623" s="1809"/>
      <c r="Q623" s="1809"/>
      <c r="R623" s="1808"/>
      <c r="S623" s="1810"/>
      <c r="T623" s="1808"/>
      <c r="U623" s="1811"/>
      <c r="V623" s="1806"/>
      <c r="W623" s="1806"/>
      <c r="X623" s="1808"/>
      <c r="Y623" s="2741" t="s">
        <v>5417</v>
      </c>
      <c r="Z623" s="1808"/>
      <c r="AA623" s="1808"/>
      <c r="AB623" s="1808"/>
      <c r="AC623" s="1808"/>
      <c r="AD623" s="1808"/>
      <c r="AE623" s="1808"/>
      <c r="AF623" s="1808"/>
      <c r="AG623" s="1808"/>
      <c r="AH623" s="1812"/>
      <c r="AI623" s="1812"/>
      <c r="AJ623" s="1808"/>
      <c r="AK623" s="1806"/>
      <c r="AL623" s="1806"/>
      <c r="AM623" s="1813"/>
      <c r="AN623" s="1811"/>
      <c r="AO623" s="1811"/>
      <c r="AP623" s="1811"/>
      <c r="AQ623" s="1811"/>
      <c r="AR623" s="1811"/>
      <c r="AS623" s="1811"/>
      <c r="AT623" s="1811"/>
      <c r="AU623" s="1811"/>
      <c r="AV623" s="1811"/>
      <c r="AW623" s="1811"/>
      <c r="AX623" s="1811"/>
      <c r="AY623" s="1811"/>
      <c r="AZ623" s="1811"/>
      <c r="BA623" s="1807"/>
      <c r="BB623" s="1811"/>
      <c r="BC623" s="1807"/>
      <c r="BD623" s="1811"/>
      <c r="BE623" s="1811"/>
      <c r="BF623" s="1811"/>
      <c r="BG623" s="1811"/>
      <c r="BH623" s="1811"/>
      <c r="BI623" s="1811"/>
      <c r="BJ623" s="1811"/>
      <c r="BK623" s="1811"/>
      <c r="BL623" s="1811"/>
      <c r="BM623" s="1806"/>
      <c r="BN623" s="1811"/>
      <c r="BO623" s="1811"/>
      <c r="BP623" s="1806"/>
      <c r="BQ623" s="1811"/>
      <c r="BR623" s="1811"/>
      <c r="BS623" s="1911"/>
      <c r="BT623" s="1911"/>
      <c r="BU623" s="1911"/>
      <c r="BV623" s="1912"/>
      <c r="BW623" s="1911"/>
      <c r="BX623" s="1913"/>
      <c r="BY623" s="1914"/>
      <c r="BZ623" s="1915"/>
      <c r="CA623" s="1915"/>
      <c r="CB623" s="1915"/>
      <c r="CC623" s="1911"/>
      <c r="CF623" s="1807"/>
      <c r="CG623" s="1821"/>
      <c r="CH623" s="1822"/>
      <c r="CI623" s="1822"/>
      <c r="CJ623" s="1822"/>
      <c r="CK623" s="1822"/>
      <c r="CL623" s="1822"/>
      <c r="CM623" s="1822"/>
      <c r="CN623" s="1822"/>
      <c r="CO623" s="1822"/>
      <c r="CP623" s="1822"/>
      <c r="CQ623" s="1822"/>
      <c r="CR623" s="1822"/>
      <c r="CS623" s="1822"/>
      <c r="CT623" s="1822"/>
      <c r="CU623" s="1822"/>
      <c r="CV623" s="1822"/>
      <c r="CW623" s="1822"/>
    </row>
    <row r="624" spans="1:101" s="1819" customFormat="1">
      <c r="A624" s="1804"/>
      <c r="B624" s="2708"/>
      <c r="C624" s="2728"/>
      <c r="D624" s="1805"/>
      <c r="E624" s="1806"/>
      <c r="F624" s="1806"/>
      <c r="G624" s="1807"/>
      <c r="H624" s="1808"/>
      <c r="I624" s="1808"/>
      <c r="J624" s="1808"/>
      <c r="K624" s="1808"/>
      <c r="L624" s="1809"/>
      <c r="M624" s="1809"/>
      <c r="N624" s="1810"/>
      <c r="O624" s="1810"/>
      <c r="P624" s="1809"/>
      <c r="Q624" s="1809"/>
      <c r="R624" s="1808"/>
      <c r="S624" s="1810"/>
      <c r="T624" s="1808"/>
      <c r="U624" s="1811"/>
      <c r="V624" s="1806"/>
      <c r="W624" s="1806"/>
      <c r="X624" s="1808"/>
      <c r="Y624" s="2741" t="s">
        <v>5417</v>
      </c>
      <c r="Z624" s="1808"/>
      <c r="AA624" s="1808"/>
      <c r="AB624" s="1808"/>
      <c r="AC624" s="1808"/>
      <c r="AD624" s="1808"/>
      <c r="AE624" s="1808"/>
      <c r="AF624" s="1808"/>
      <c r="AG624" s="1808"/>
      <c r="AH624" s="1812"/>
      <c r="AI624" s="1812"/>
      <c r="AJ624" s="1808"/>
      <c r="AK624" s="1806"/>
      <c r="AL624" s="1806"/>
      <c r="AM624" s="1813"/>
      <c r="AN624" s="1811"/>
      <c r="AO624" s="1811"/>
      <c r="AP624" s="1811"/>
      <c r="AQ624" s="1811"/>
      <c r="AR624" s="1811"/>
      <c r="AS624" s="1811"/>
      <c r="AT624" s="1811"/>
      <c r="AU624" s="1811"/>
      <c r="AV624" s="1811"/>
      <c r="AW624" s="1811"/>
      <c r="AX624" s="1811"/>
      <c r="AY624" s="1811"/>
      <c r="AZ624" s="1811"/>
      <c r="BA624" s="1807"/>
      <c r="BB624" s="1811"/>
      <c r="BC624" s="1807"/>
      <c r="BD624" s="1811"/>
      <c r="BE624" s="1811"/>
      <c r="BF624" s="1811"/>
      <c r="BG624" s="1811"/>
      <c r="BH624" s="1811"/>
      <c r="BI624" s="1811"/>
      <c r="BJ624" s="1811"/>
      <c r="BK624" s="1811"/>
      <c r="BL624" s="1811"/>
      <c r="BM624" s="1806"/>
      <c r="BN624" s="1811"/>
      <c r="BO624" s="1811"/>
      <c r="BP624" s="1806"/>
      <c r="BQ624" s="1811"/>
      <c r="BR624" s="1811"/>
      <c r="BS624" s="1911"/>
      <c r="BT624" s="1911"/>
      <c r="BU624" s="1911"/>
      <c r="BV624" s="1912"/>
      <c r="BW624" s="1911"/>
      <c r="BX624" s="1913"/>
      <c r="BY624" s="1914"/>
      <c r="BZ624" s="1915"/>
      <c r="CA624" s="1915"/>
      <c r="CB624" s="1915"/>
      <c r="CC624" s="1911"/>
      <c r="CF624" s="1807"/>
      <c r="CG624" s="1821"/>
      <c r="CH624" s="1822"/>
      <c r="CI624" s="1822"/>
      <c r="CJ624" s="1822"/>
      <c r="CK624" s="1822"/>
      <c r="CL624" s="1822"/>
      <c r="CM624" s="1822"/>
      <c r="CN624" s="1822"/>
      <c r="CO624" s="1822"/>
      <c r="CP624" s="1822"/>
      <c r="CQ624" s="1822"/>
      <c r="CR624" s="1822"/>
      <c r="CS624" s="1822"/>
      <c r="CT624" s="1822"/>
      <c r="CU624" s="1822"/>
      <c r="CV624" s="1822"/>
      <c r="CW624" s="1822"/>
    </row>
    <row r="625" spans="1:101" s="1819" customFormat="1">
      <c r="A625" s="1804"/>
      <c r="B625" s="2708"/>
      <c r="C625" s="2728"/>
      <c r="D625" s="1805"/>
      <c r="E625" s="1806"/>
      <c r="F625" s="1806"/>
      <c r="G625" s="1807"/>
      <c r="H625" s="1808"/>
      <c r="I625" s="1808"/>
      <c r="J625" s="1808"/>
      <c r="K625" s="1808"/>
      <c r="L625" s="1809"/>
      <c r="M625" s="1809"/>
      <c r="N625" s="1810"/>
      <c r="O625" s="1810"/>
      <c r="P625" s="1809"/>
      <c r="Q625" s="1809"/>
      <c r="R625" s="1808"/>
      <c r="S625" s="1810"/>
      <c r="T625" s="1808"/>
      <c r="U625" s="1811"/>
      <c r="V625" s="1806"/>
      <c r="W625" s="1806"/>
      <c r="X625" s="1808"/>
      <c r="Y625" s="2741" t="s">
        <v>5417</v>
      </c>
      <c r="Z625" s="1808"/>
      <c r="AA625" s="1808"/>
      <c r="AB625" s="1808"/>
      <c r="AC625" s="1808"/>
      <c r="AD625" s="1808"/>
      <c r="AE625" s="1808"/>
      <c r="AF625" s="1808"/>
      <c r="AG625" s="1808"/>
      <c r="AH625" s="1812"/>
      <c r="AI625" s="1812"/>
      <c r="AJ625" s="1808"/>
      <c r="AK625" s="1806"/>
      <c r="AL625" s="1806"/>
      <c r="AM625" s="1813"/>
      <c r="AN625" s="1811"/>
      <c r="AO625" s="1811"/>
      <c r="AP625" s="1811"/>
      <c r="AQ625" s="1811"/>
      <c r="AR625" s="1811"/>
      <c r="AS625" s="1811"/>
      <c r="AT625" s="1811"/>
      <c r="AU625" s="1811"/>
      <c r="AV625" s="1811"/>
      <c r="AW625" s="1811"/>
      <c r="AX625" s="1811"/>
      <c r="AY625" s="1811"/>
      <c r="AZ625" s="1811"/>
      <c r="BA625" s="1807"/>
      <c r="BB625" s="1811"/>
      <c r="BC625" s="1807"/>
      <c r="BD625" s="1811"/>
      <c r="BE625" s="1811"/>
      <c r="BF625" s="1811"/>
      <c r="BG625" s="1811"/>
      <c r="BH625" s="1811"/>
      <c r="BI625" s="1811"/>
      <c r="BJ625" s="1811"/>
      <c r="BK625" s="1811"/>
      <c r="BL625" s="1811"/>
      <c r="BM625" s="1806"/>
      <c r="BN625" s="1811"/>
      <c r="BO625" s="1811"/>
      <c r="BP625" s="1806"/>
      <c r="BQ625" s="1811"/>
      <c r="BR625" s="1811"/>
      <c r="BS625" s="1911"/>
      <c r="BT625" s="1911"/>
      <c r="BU625" s="1911"/>
      <c r="BV625" s="1912"/>
      <c r="BW625" s="1911"/>
      <c r="BX625" s="1913"/>
      <c r="BY625" s="1914"/>
      <c r="BZ625" s="1915"/>
      <c r="CA625" s="1915"/>
      <c r="CB625" s="1915"/>
      <c r="CC625" s="1911"/>
      <c r="CF625" s="1807"/>
      <c r="CG625" s="1821"/>
      <c r="CH625" s="1822"/>
      <c r="CI625" s="1822"/>
      <c r="CJ625" s="1822"/>
      <c r="CK625" s="1822"/>
      <c r="CL625" s="1822"/>
      <c r="CM625" s="1822"/>
      <c r="CN625" s="1822"/>
      <c r="CO625" s="1822"/>
      <c r="CP625" s="1822"/>
      <c r="CQ625" s="1822"/>
      <c r="CR625" s="1822"/>
      <c r="CS625" s="1822"/>
      <c r="CT625" s="1822"/>
      <c r="CU625" s="1822"/>
      <c r="CV625" s="1822"/>
      <c r="CW625" s="1822"/>
    </row>
    <row r="626" spans="1:101" s="1819" customFormat="1">
      <c r="A626" s="1804"/>
      <c r="B626" s="2708"/>
      <c r="C626" s="2728"/>
      <c r="D626" s="1805"/>
      <c r="E626" s="1806"/>
      <c r="F626" s="1806"/>
      <c r="G626" s="1807"/>
      <c r="H626" s="1808"/>
      <c r="I626" s="1808"/>
      <c r="J626" s="1808"/>
      <c r="K626" s="1808"/>
      <c r="L626" s="1809"/>
      <c r="M626" s="1809"/>
      <c r="N626" s="1810"/>
      <c r="O626" s="1810"/>
      <c r="P626" s="1809"/>
      <c r="Q626" s="1809"/>
      <c r="R626" s="1808"/>
      <c r="S626" s="1810"/>
      <c r="T626" s="1808"/>
      <c r="U626" s="1811"/>
      <c r="V626" s="1806"/>
      <c r="W626" s="1806"/>
      <c r="X626" s="1808"/>
      <c r="Y626" s="2741" t="s">
        <v>5417</v>
      </c>
      <c r="Z626" s="1808"/>
      <c r="AA626" s="1808"/>
      <c r="AB626" s="1808"/>
      <c r="AC626" s="1808"/>
      <c r="AD626" s="1808"/>
      <c r="AE626" s="1808"/>
      <c r="AF626" s="1808"/>
      <c r="AG626" s="1808"/>
      <c r="AH626" s="1812"/>
      <c r="AI626" s="1812"/>
      <c r="AJ626" s="1808"/>
      <c r="AK626" s="1806"/>
      <c r="AL626" s="1806"/>
      <c r="AM626" s="1813"/>
      <c r="AN626" s="1811"/>
      <c r="AO626" s="1811"/>
      <c r="AP626" s="1811"/>
      <c r="AQ626" s="1811"/>
      <c r="AR626" s="1811"/>
      <c r="AS626" s="1811"/>
      <c r="AT626" s="1811"/>
      <c r="AU626" s="1811"/>
      <c r="AV626" s="1811"/>
      <c r="AW626" s="1811"/>
      <c r="AX626" s="1811"/>
      <c r="AY626" s="1811"/>
      <c r="AZ626" s="1811"/>
      <c r="BA626" s="1807"/>
      <c r="BB626" s="1811"/>
      <c r="BC626" s="1807"/>
      <c r="BD626" s="1811"/>
      <c r="BE626" s="1811"/>
      <c r="BF626" s="1811"/>
      <c r="BG626" s="1811"/>
      <c r="BH626" s="1811"/>
      <c r="BI626" s="1811"/>
      <c r="BJ626" s="1811"/>
      <c r="BK626" s="1811"/>
      <c r="BL626" s="1811"/>
      <c r="BM626" s="1806"/>
      <c r="BN626" s="1811"/>
      <c r="BO626" s="1811"/>
      <c r="BP626" s="1806"/>
      <c r="BQ626" s="1811"/>
      <c r="BR626" s="1811"/>
      <c r="BS626" s="1911"/>
      <c r="BT626" s="1911"/>
      <c r="BU626" s="1911"/>
      <c r="BV626" s="1912"/>
      <c r="BW626" s="1911"/>
      <c r="BX626" s="1913"/>
      <c r="BY626" s="1914"/>
      <c r="BZ626" s="1915"/>
      <c r="CA626" s="1915"/>
      <c r="CB626" s="1915"/>
      <c r="CC626" s="1911"/>
      <c r="CF626" s="1807"/>
      <c r="CG626" s="1821"/>
      <c r="CH626" s="1822"/>
      <c r="CI626" s="1822"/>
      <c r="CJ626" s="1822"/>
      <c r="CK626" s="1822"/>
      <c r="CL626" s="1822"/>
      <c r="CM626" s="1822"/>
      <c r="CN626" s="1822"/>
      <c r="CO626" s="1822"/>
      <c r="CP626" s="1822"/>
      <c r="CQ626" s="1822"/>
      <c r="CR626" s="1822"/>
      <c r="CS626" s="1822"/>
      <c r="CT626" s="1822"/>
      <c r="CU626" s="1822"/>
      <c r="CV626" s="1822"/>
      <c r="CW626" s="1822"/>
    </row>
    <row r="627" spans="1:101" s="1819" customFormat="1">
      <c r="A627" s="1804"/>
      <c r="B627" s="2708"/>
      <c r="C627" s="2728"/>
      <c r="D627" s="1805"/>
      <c r="E627" s="1806"/>
      <c r="F627" s="1806"/>
      <c r="G627" s="1807"/>
      <c r="H627" s="1808"/>
      <c r="I627" s="1808"/>
      <c r="J627" s="1808"/>
      <c r="K627" s="1808"/>
      <c r="L627" s="1809"/>
      <c r="M627" s="1809"/>
      <c r="N627" s="1810"/>
      <c r="O627" s="1810"/>
      <c r="P627" s="1809"/>
      <c r="Q627" s="1809"/>
      <c r="R627" s="1808"/>
      <c r="S627" s="1810"/>
      <c r="T627" s="1808"/>
      <c r="U627" s="1811"/>
      <c r="V627" s="1806"/>
      <c r="W627" s="1806"/>
      <c r="X627" s="1808"/>
      <c r="Y627" s="2741" t="s">
        <v>5417</v>
      </c>
      <c r="Z627" s="1808"/>
      <c r="AA627" s="1808"/>
      <c r="AB627" s="1808"/>
      <c r="AC627" s="1808"/>
      <c r="AD627" s="1808"/>
      <c r="AE627" s="1808"/>
      <c r="AF627" s="1808"/>
      <c r="AG627" s="1808"/>
      <c r="AH627" s="1812"/>
      <c r="AI627" s="1812"/>
      <c r="AJ627" s="1808"/>
      <c r="AK627" s="1806"/>
      <c r="AL627" s="1806"/>
      <c r="AM627" s="1813"/>
      <c r="AN627" s="1811"/>
      <c r="AO627" s="1811"/>
      <c r="AP627" s="1811"/>
      <c r="AQ627" s="1811"/>
      <c r="AR627" s="1811"/>
      <c r="AS627" s="1811"/>
      <c r="AT627" s="1811"/>
      <c r="AU627" s="1811"/>
      <c r="AV627" s="1811"/>
      <c r="AW627" s="1811"/>
      <c r="AX627" s="1811"/>
      <c r="AY627" s="1811"/>
      <c r="AZ627" s="1811"/>
      <c r="BA627" s="1807"/>
      <c r="BB627" s="1811"/>
      <c r="BC627" s="1807"/>
      <c r="BD627" s="1811"/>
      <c r="BE627" s="1811"/>
      <c r="BF627" s="1811"/>
      <c r="BG627" s="1811"/>
      <c r="BH627" s="1811"/>
      <c r="BI627" s="1811"/>
      <c r="BJ627" s="1811"/>
      <c r="BK627" s="1811"/>
      <c r="BL627" s="1811"/>
      <c r="BM627" s="1806"/>
      <c r="BN627" s="1811"/>
      <c r="BO627" s="1811"/>
      <c r="BP627" s="1806"/>
      <c r="BQ627" s="1811"/>
      <c r="BR627" s="1811"/>
      <c r="BS627" s="1911"/>
      <c r="BT627" s="1911"/>
      <c r="BU627" s="1911"/>
      <c r="BV627" s="1912"/>
      <c r="BW627" s="1911"/>
      <c r="BX627" s="1913"/>
      <c r="BY627" s="1914"/>
      <c r="BZ627" s="1915"/>
      <c r="CA627" s="1915"/>
      <c r="CB627" s="1915"/>
      <c r="CC627" s="1911"/>
      <c r="CF627" s="1807"/>
      <c r="CG627" s="1821"/>
      <c r="CH627" s="1822"/>
      <c r="CI627" s="1822"/>
      <c r="CJ627" s="1822"/>
      <c r="CK627" s="1822"/>
      <c r="CL627" s="1822"/>
      <c r="CM627" s="1822"/>
      <c r="CN627" s="1822"/>
      <c r="CO627" s="1822"/>
      <c r="CP627" s="1822"/>
      <c r="CQ627" s="1822"/>
      <c r="CR627" s="1822"/>
      <c r="CS627" s="1822"/>
      <c r="CT627" s="1822"/>
      <c r="CU627" s="1822"/>
      <c r="CV627" s="1822"/>
      <c r="CW627" s="1822"/>
    </row>
    <row r="628" spans="1:101" s="1819" customFormat="1">
      <c r="A628" s="1804"/>
      <c r="B628" s="2708"/>
      <c r="C628" s="2728"/>
      <c r="D628" s="1805"/>
      <c r="E628" s="1806"/>
      <c r="F628" s="1806"/>
      <c r="G628" s="1807"/>
      <c r="H628" s="1808"/>
      <c r="I628" s="1808"/>
      <c r="J628" s="1808"/>
      <c r="K628" s="1808"/>
      <c r="L628" s="1809"/>
      <c r="M628" s="1809"/>
      <c r="N628" s="1810"/>
      <c r="O628" s="1810"/>
      <c r="P628" s="1809"/>
      <c r="Q628" s="1809"/>
      <c r="R628" s="1808"/>
      <c r="S628" s="1810"/>
      <c r="T628" s="1808"/>
      <c r="U628" s="1811"/>
      <c r="V628" s="1806"/>
      <c r="W628" s="1806"/>
      <c r="X628" s="1808"/>
      <c r="Y628" s="2741" t="s">
        <v>5417</v>
      </c>
      <c r="Z628" s="1808"/>
      <c r="AA628" s="1808"/>
      <c r="AB628" s="1808"/>
      <c r="AC628" s="1808"/>
      <c r="AD628" s="1808"/>
      <c r="AE628" s="1808"/>
      <c r="AF628" s="1808"/>
      <c r="AG628" s="1808"/>
      <c r="AH628" s="1812"/>
      <c r="AI628" s="1812"/>
      <c r="AJ628" s="1808"/>
      <c r="AK628" s="1806"/>
      <c r="AL628" s="1806"/>
      <c r="AM628" s="1813"/>
      <c r="AN628" s="1811"/>
      <c r="AO628" s="1811"/>
      <c r="AP628" s="1811"/>
      <c r="AQ628" s="1811"/>
      <c r="AR628" s="1811"/>
      <c r="AS628" s="1811"/>
      <c r="AT628" s="1811"/>
      <c r="AU628" s="1811"/>
      <c r="AV628" s="1811"/>
      <c r="AW628" s="1811"/>
      <c r="AX628" s="1811"/>
      <c r="AY628" s="1811"/>
      <c r="AZ628" s="1811"/>
      <c r="BA628" s="1807"/>
      <c r="BB628" s="1811"/>
      <c r="BC628" s="1807"/>
      <c r="BD628" s="1811"/>
      <c r="BE628" s="1811"/>
      <c r="BF628" s="1811"/>
      <c r="BG628" s="1811"/>
      <c r="BH628" s="1811"/>
      <c r="BI628" s="1811"/>
      <c r="BJ628" s="1811"/>
      <c r="BK628" s="1811"/>
      <c r="BL628" s="1811"/>
      <c r="BM628" s="1806"/>
      <c r="BN628" s="1811"/>
      <c r="BO628" s="1811"/>
      <c r="BP628" s="1806"/>
      <c r="BQ628" s="1811"/>
      <c r="BR628" s="1811"/>
      <c r="BS628" s="1911"/>
      <c r="BT628" s="1911"/>
      <c r="BU628" s="1911"/>
      <c r="BV628" s="1912"/>
      <c r="BW628" s="1911"/>
      <c r="BX628" s="1913"/>
      <c r="BY628" s="1914"/>
      <c r="BZ628" s="1915"/>
      <c r="CA628" s="1915"/>
      <c r="CB628" s="1915"/>
      <c r="CC628" s="1911"/>
      <c r="CF628" s="1807"/>
      <c r="CG628" s="1821"/>
      <c r="CH628" s="1822"/>
      <c r="CI628" s="1822"/>
      <c r="CJ628" s="1822"/>
      <c r="CK628" s="1822"/>
      <c r="CL628" s="1822"/>
      <c r="CM628" s="1822"/>
      <c r="CN628" s="1822"/>
      <c r="CO628" s="1822"/>
      <c r="CP628" s="1822"/>
      <c r="CQ628" s="1822"/>
      <c r="CR628" s="1822"/>
      <c r="CS628" s="1822"/>
      <c r="CT628" s="1822"/>
      <c r="CU628" s="1822"/>
      <c r="CV628" s="1822"/>
      <c r="CW628" s="1822"/>
    </row>
    <row r="629" spans="1:101" s="1819" customFormat="1">
      <c r="A629" s="1804"/>
      <c r="B629" s="2708"/>
      <c r="C629" s="2728"/>
      <c r="D629" s="1805"/>
      <c r="E629" s="1806"/>
      <c r="F629" s="1806"/>
      <c r="G629" s="1807"/>
      <c r="H629" s="1808"/>
      <c r="I629" s="1808"/>
      <c r="J629" s="1808"/>
      <c r="K629" s="1808"/>
      <c r="L629" s="1809"/>
      <c r="M629" s="1809"/>
      <c r="N629" s="1810"/>
      <c r="O629" s="1810"/>
      <c r="P629" s="1809"/>
      <c r="Q629" s="1809"/>
      <c r="R629" s="1808"/>
      <c r="S629" s="1810"/>
      <c r="T629" s="1808"/>
      <c r="U629" s="1811"/>
      <c r="V629" s="1806"/>
      <c r="W629" s="1806"/>
      <c r="X629" s="1808"/>
      <c r="Y629" s="2741" t="s">
        <v>5417</v>
      </c>
      <c r="Z629" s="1808"/>
      <c r="AA629" s="1808"/>
      <c r="AB629" s="1808"/>
      <c r="AC629" s="1808"/>
      <c r="AD629" s="1808"/>
      <c r="AE629" s="1808"/>
      <c r="AF629" s="1808"/>
      <c r="AG629" s="1808"/>
      <c r="AH629" s="1812"/>
      <c r="AI629" s="1812"/>
      <c r="AJ629" s="1808"/>
      <c r="AK629" s="1806"/>
      <c r="AL629" s="1806"/>
      <c r="AM629" s="1813"/>
      <c r="AN629" s="1811"/>
      <c r="AO629" s="1811"/>
      <c r="AP629" s="1811"/>
      <c r="AQ629" s="1811"/>
      <c r="AR629" s="1811"/>
      <c r="AS629" s="1811"/>
      <c r="AT629" s="1811"/>
      <c r="AU629" s="1811"/>
      <c r="AV629" s="1811"/>
      <c r="AW629" s="1811"/>
      <c r="AX629" s="1811"/>
      <c r="AY629" s="1811"/>
      <c r="AZ629" s="1811"/>
      <c r="BA629" s="1807"/>
      <c r="BB629" s="1811"/>
      <c r="BC629" s="1807"/>
      <c r="BD629" s="1811"/>
      <c r="BE629" s="1811"/>
      <c r="BF629" s="1811"/>
      <c r="BG629" s="1811"/>
      <c r="BH629" s="1811"/>
      <c r="BI629" s="1811"/>
      <c r="BJ629" s="1811"/>
      <c r="BK629" s="1811"/>
      <c r="BL629" s="1811"/>
      <c r="BM629" s="1806"/>
      <c r="BN629" s="1811"/>
      <c r="BO629" s="1811"/>
      <c r="BP629" s="1806"/>
      <c r="BQ629" s="1811"/>
      <c r="BR629" s="1811"/>
      <c r="BS629" s="1911"/>
      <c r="BT629" s="1911"/>
      <c r="BU629" s="1911"/>
      <c r="BV629" s="1912"/>
      <c r="BW629" s="1911"/>
      <c r="BX629" s="1913"/>
      <c r="BY629" s="1914"/>
      <c r="BZ629" s="1915"/>
      <c r="CA629" s="1915"/>
      <c r="CB629" s="1915"/>
      <c r="CC629" s="1911"/>
      <c r="CF629" s="1807"/>
      <c r="CG629" s="1821"/>
      <c r="CH629" s="1822"/>
      <c r="CI629" s="1822"/>
      <c r="CJ629" s="1822"/>
      <c r="CK629" s="1822"/>
      <c r="CL629" s="1822"/>
      <c r="CM629" s="1822"/>
      <c r="CN629" s="1822"/>
      <c r="CO629" s="1822"/>
      <c r="CP629" s="1822"/>
      <c r="CQ629" s="1822"/>
      <c r="CR629" s="1822"/>
      <c r="CS629" s="1822"/>
      <c r="CT629" s="1822"/>
      <c r="CU629" s="1822"/>
      <c r="CV629" s="1822"/>
      <c r="CW629" s="1822"/>
    </row>
    <row r="630" spans="1:101" s="1819" customFormat="1">
      <c r="A630" s="1804"/>
      <c r="B630" s="2708"/>
      <c r="C630" s="2728"/>
      <c r="D630" s="1805"/>
      <c r="E630" s="1806"/>
      <c r="F630" s="1806"/>
      <c r="G630" s="1807"/>
      <c r="H630" s="1808"/>
      <c r="I630" s="1808"/>
      <c r="J630" s="1808"/>
      <c r="K630" s="1808"/>
      <c r="L630" s="1809"/>
      <c r="M630" s="1809"/>
      <c r="N630" s="1810"/>
      <c r="O630" s="1810"/>
      <c r="P630" s="1809"/>
      <c r="Q630" s="1809"/>
      <c r="R630" s="1808"/>
      <c r="S630" s="1810"/>
      <c r="T630" s="1808"/>
      <c r="U630" s="1811"/>
      <c r="V630" s="1806"/>
      <c r="W630" s="1806"/>
      <c r="X630" s="1808"/>
      <c r="Y630" s="2741" t="s">
        <v>5417</v>
      </c>
      <c r="Z630" s="1808"/>
      <c r="AA630" s="1808"/>
      <c r="AB630" s="1808"/>
      <c r="AC630" s="1808"/>
      <c r="AD630" s="1808"/>
      <c r="AE630" s="1808"/>
      <c r="AF630" s="1808"/>
      <c r="AG630" s="1808"/>
      <c r="AH630" s="1812"/>
      <c r="AI630" s="1812"/>
      <c r="AJ630" s="1808"/>
      <c r="AK630" s="1806"/>
      <c r="AL630" s="1806"/>
      <c r="AM630" s="1813"/>
      <c r="AN630" s="1811"/>
      <c r="AO630" s="1811"/>
      <c r="AP630" s="1811"/>
      <c r="AQ630" s="1811"/>
      <c r="AR630" s="1811"/>
      <c r="AS630" s="1811"/>
      <c r="AT630" s="1811"/>
      <c r="AU630" s="1811"/>
      <c r="AV630" s="1811"/>
      <c r="AW630" s="1811"/>
      <c r="AX630" s="1811"/>
      <c r="AY630" s="1811"/>
      <c r="AZ630" s="1811"/>
      <c r="BA630" s="1807"/>
      <c r="BB630" s="1811"/>
      <c r="BC630" s="1807"/>
      <c r="BD630" s="1811"/>
      <c r="BE630" s="1811"/>
      <c r="BF630" s="1811"/>
      <c r="BG630" s="1811"/>
      <c r="BH630" s="1811"/>
      <c r="BI630" s="1811"/>
      <c r="BJ630" s="1811"/>
      <c r="BK630" s="1811"/>
      <c r="BL630" s="1811"/>
      <c r="BM630" s="1806"/>
      <c r="BN630" s="1811"/>
      <c r="BO630" s="1811"/>
      <c r="BP630" s="1806"/>
      <c r="BQ630" s="1811"/>
      <c r="BR630" s="1811"/>
      <c r="BS630" s="1911"/>
      <c r="BT630" s="1911"/>
      <c r="BU630" s="1911"/>
      <c r="BV630" s="1912"/>
      <c r="BW630" s="1911"/>
      <c r="BX630" s="1913"/>
      <c r="BY630" s="1914"/>
      <c r="BZ630" s="1915"/>
      <c r="CA630" s="1915"/>
      <c r="CB630" s="1915"/>
      <c r="CC630" s="1911"/>
      <c r="CF630" s="1807"/>
      <c r="CG630" s="1821"/>
      <c r="CH630" s="1822"/>
      <c r="CI630" s="1822"/>
      <c r="CJ630" s="1822"/>
      <c r="CK630" s="1822"/>
      <c r="CL630" s="1822"/>
      <c r="CM630" s="1822"/>
      <c r="CN630" s="1822"/>
      <c r="CO630" s="1822"/>
      <c r="CP630" s="1822"/>
      <c r="CQ630" s="1822"/>
      <c r="CR630" s="1822"/>
      <c r="CS630" s="1822"/>
      <c r="CT630" s="1822"/>
      <c r="CU630" s="1822"/>
      <c r="CV630" s="1822"/>
      <c r="CW630" s="1822"/>
    </row>
    <row r="631" spans="1:101" s="1819" customFormat="1">
      <c r="A631" s="1804"/>
      <c r="B631" s="2708"/>
      <c r="C631" s="2728"/>
      <c r="D631" s="1805"/>
      <c r="E631" s="1806"/>
      <c r="F631" s="1806"/>
      <c r="G631" s="1807"/>
      <c r="H631" s="1808"/>
      <c r="I631" s="1808"/>
      <c r="J631" s="1808"/>
      <c r="K631" s="1808"/>
      <c r="L631" s="1809"/>
      <c r="M631" s="1809"/>
      <c r="N631" s="1810"/>
      <c r="O631" s="1810"/>
      <c r="P631" s="1809"/>
      <c r="Q631" s="1809"/>
      <c r="R631" s="1808"/>
      <c r="S631" s="1810"/>
      <c r="T631" s="1808"/>
      <c r="U631" s="1811"/>
      <c r="V631" s="1806"/>
      <c r="W631" s="1806"/>
      <c r="X631" s="1808"/>
      <c r="Y631" s="2741" t="s">
        <v>5417</v>
      </c>
      <c r="Z631" s="1808"/>
      <c r="AA631" s="1808"/>
      <c r="AB631" s="1808"/>
      <c r="AC631" s="1808"/>
      <c r="AD631" s="1808"/>
      <c r="AE631" s="1808"/>
      <c r="AF631" s="1808"/>
      <c r="AG631" s="1808"/>
      <c r="AH631" s="1812"/>
      <c r="AI631" s="1812"/>
      <c r="AJ631" s="1808"/>
      <c r="AK631" s="1806"/>
      <c r="AL631" s="1806"/>
      <c r="AM631" s="1813"/>
      <c r="AN631" s="1811"/>
      <c r="AO631" s="1811"/>
      <c r="AP631" s="1811"/>
      <c r="AQ631" s="1811"/>
      <c r="AR631" s="1811"/>
      <c r="AS631" s="1811"/>
      <c r="AT631" s="1811"/>
      <c r="AU631" s="1811"/>
      <c r="AV631" s="1811"/>
      <c r="AW631" s="1811"/>
      <c r="AX631" s="1811"/>
      <c r="AY631" s="1811"/>
      <c r="AZ631" s="1811"/>
      <c r="BA631" s="1807"/>
      <c r="BB631" s="1811"/>
      <c r="BC631" s="1807"/>
      <c r="BD631" s="1811"/>
      <c r="BE631" s="1811"/>
      <c r="BF631" s="1811"/>
      <c r="BG631" s="1811"/>
      <c r="BH631" s="1811"/>
      <c r="BI631" s="1811"/>
      <c r="BJ631" s="1811"/>
      <c r="BK631" s="1811"/>
      <c r="BL631" s="1811"/>
      <c r="BM631" s="1806"/>
      <c r="BN631" s="1811"/>
      <c r="BO631" s="1811"/>
      <c r="BP631" s="1806"/>
      <c r="BQ631" s="1811"/>
      <c r="BR631" s="1811"/>
      <c r="BS631" s="1911"/>
      <c r="BT631" s="1911"/>
      <c r="BU631" s="1911"/>
      <c r="BV631" s="1912"/>
      <c r="BW631" s="1911"/>
      <c r="BX631" s="1913"/>
      <c r="BY631" s="1914"/>
      <c r="BZ631" s="1915"/>
      <c r="CA631" s="1915"/>
      <c r="CB631" s="1915"/>
      <c r="CC631" s="1911"/>
      <c r="CF631" s="1807"/>
      <c r="CG631" s="1821"/>
      <c r="CH631" s="1822"/>
      <c r="CI631" s="1822"/>
      <c r="CJ631" s="1822"/>
      <c r="CK631" s="1822"/>
      <c r="CL631" s="1822"/>
      <c r="CM631" s="1822"/>
      <c r="CN631" s="1822"/>
      <c r="CO631" s="1822"/>
      <c r="CP631" s="1822"/>
      <c r="CQ631" s="1822"/>
      <c r="CR631" s="1822"/>
      <c r="CS631" s="1822"/>
      <c r="CT631" s="1822"/>
      <c r="CU631" s="1822"/>
      <c r="CV631" s="1822"/>
      <c r="CW631" s="1822"/>
    </row>
    <row r="632" spans="1:101" s="1819" customFormat="1">
      <c r="A632" s="1804"/>
      <c r="B632" s="2708"/>
      <c r="C632" s="2728"/>
      <c r="D632" s="1805"/>
      <c r="E632" s="1806"/>
      <c r="F632" s="1806"/>
      <c r="G632" s="1807"/>
      <c r="H632" s="1808"/>
      <c r="I632" s="1808"/>
      <c r="J632" s="1808"/>
      <c r="K632" s="1808"/>
      <c r="L632" s="1809"/>
      <c r="M632" s="1809"/>
      <c r="N632" s="1810"/>
      <c r="O632" s="1810"/>
      <c r="P632" s="1809"/>
      <c r="Q632" s="1809"/>
      <c r="R632" s="1808"/>
      <c r="S632" s="1810"/>
      <c r="T632" s="1808"/>
      <c r="U632" s="1811"/>
      <c r="V632" s="1806"/>
      <c r="W632" s="1806"/>
      <c r="X632" s="1808"/>
      <c r="Y632" s="2741" t="s">
        <v>5417</v>
      </c>
      <c r="Z632" s="1808"/>
      <c r="AA632" s="1808"/>
      <c r="AB632" s="1808"/>
      <c r="AC632" s="1808"/>
      <c r="AD632" s="1808"/>
      <c r="AE632" s="1808"/>
      <c r="AF632" s="1808"/>
      <c r="AG632" s="1808"/>
      <c r="AH632" s="1812"/>
      <c r="AI632" s="1812"/>
      <c r="AJ632" s="1808"/>
      <c r="AK632" s="1806"/>
      <c r="AL632" s="1806"/>
      <c r="AM632" s="1813"/>
      <c r="AN632" s="1811"/>
      <c r="AO632" s="1811"/>
      <c r="AP632" s="1811"/>
      <c r="AQ632" s="1811"/>
      <c r="AR632" s="1811"/>
      <c r="AS632" s="1811"/>
      <c r="AT632" s="1811"/>
      <c r="AU632" s="1811"/>
      <c r="AV632" s="1811"/>
      <c r="AW632" s="1811"/>
      <c r="AX632" s="1811"/>
      <c r="AY632" s="1811"/>
      <c r="AZ632" s="1811"/>
      <c r="BA632" s="1807"/>
      <c r="BB632" s="1811"/>
      <c r="BC632" s="1807"/>
      <c r="BD632" s="1811"/>
      <c r="BE632" s="1811"/>
      <c r="BF632" s="1811"/>
      <c r="BG632" s="1811"/>
      <c r="BH632" s="1811"/>
      <c r="BI632" s="1811"/>
      <c r="BJ632" s="1811"/>
      <c r="BK632" s="1811"/>
      <c r="BL632" s="1811"/>
      <c r="BM632" s="1806"/>
      <c r="BN632" s="1811"/>
      <c r="BO632" s="1811"/>
      <c r="BP632" s="1806"/>
      <c r="BQ632" s="1811"/>
      <c r="BR632" s="1811"/>
      <c r="BS632" s="1911"/>
      <c r="BT632" s="1911"/>
      <c r="BU632" s="1911"/>
      <c r="BV632" s="1912"/>
      <c r="BW632" s="1911"/>
      <c r="BX632" s="1913"/>
      <c r="BY632" s="1914"/>
      <c r="BZ632" s="1915"/>
      <c r="CA632" s="1915"/>
      <c r="CB632" s="1915"/>
      <c r="CC632" s="1911"/>
      <c r="CF632" s="1807"/>
      <c r="CG632" s="1821"/>
      <c r="CH632" s="1822"/>
      <c r="CI632" s="1822"/>
      <c r="CJ632" s="1822"/>
      <c r="CK632" s="1822"/>
      <c r="CL632" s="1822"/>
      <c r="CM632" s="1822"/>
      <c r="CN632" s="1822"/>
      <c r="CO632" s="1822"/>
      <c r="CP632" s="1822"/>
      <c r="CQ632" s="1822"/>
      <c r="CR632" s="1822"/>
      <c r="CS632" s="1822"/>
      <c r="CT632" s="1822"/>
      <c r="CU632" s="1822"/>
      <c r="CV632" s="1822"/>
      <c r="CW632" s="1822"/>
    </row>
    <row r="633" spans="1:101" s="1819" customFormat="1">
      <c r="A633" s="1804"/>
      <c r="B633" s="2708"/>
      <c r="C633" s="2728"/>
      <c r="D633" s="1805"/>
      <c r="E633" s="1806"/>
      <c r="F633" s="1806"/>
      <c r="G633" s="1807"/>
      <c r="H633" s="1808"/>
      <c r="I633" s="1808"/>
      <c r="J633" s="1808"/>
      <c r="K633" s="1808"/>
      <c r="L633" s="1809"/>
      <c r="M633" s="1809"/>
      <c r="N633" s="1810"/>
      <c r="O633" s="1810"/>
      <c r="P633" s="1809"/>
      <c r="Q633" s="1809"/>
      <c r="R633" s="1808"/>
      <c r="S633" s="1810"/>
      <c r="T633" s="1808"/>
      <c r="U633" s="1811"/>
      <c r="V633" s="1806"/>
      <c r="W633" s="1806"/>
      <c r="X633" s="1808"/>
      <c r="Y633" s="2741" t="s">
        <v>5417</v>
      </c>
      <c r="Z633" s="1808"/>
      <c r="AA633" s="1808"/>
      <c r="AB633" s="1808"/>
      <c r="AC633" s="1808"/>
      <c r="AD633" s="1808"/>
      <c r="AE633" s="1808"/>
      <c r="AF633" s="1808"/>
      <c r="AG633" s="1808"/>
      <c r="AH633" s="1812"/>
      <c r="AI633" s="1812"/>
      <c r="AJ633" s="1808"/>
      <c r="AK633" s="1806"/>
      <c r="AL633" s="1806"/>
      <c r="AM633" s="1813"/>
      <c r="AN633" s="1811"/>
      <c r="AO633" s="1811"/>
      <c r="AP633" s="1811"/>
      <c r="AQ633" s="1811"/>
      <c r="AR633" s="1811"/>
      <c r="AS633" s="1811"/>
      <c r="AT633" s="1811"/>
      <c r="AU633" s="1811"/>
      <c r="AV633" s="1811"/>
      <c r="AW633" s="1811"/>
      <c r="AX633" s="1811"/>
      <c r="AY633" s="1811"/>
      <c r="AZ633" s="1811"/>
      <c r="BA633" s="1807"/>
      <c r="BB633" s="1811"/>
      <c r="BC633" s="1807"/>
      <c r="BD633" s="1811"/>
      <c r="BE633" s="1811"/>
      <c r="BF633" s="1811"/>
      <c r="BG633" s="1811"/>
      <c r="BH633" s="1811"/>
      <c r="BI633" s="1811"/>
      <c r="BJ633" s="1811"/>
      <c r="BK633" s="1811"/>
      <c r="BL633" s="1811"/>
      <c r="BM633" s="1806"/>
      <c r="BN633" s="1811"/>
      <c r="BO633" s="1811"/>
      <c r="BP633" s="1806"/>
      <c r="BQ633" s="1811"/>
      <c r="BR633" s="1811"/>
      <c r="BS633" s="1911"/>
      <c r="BT633" s="1911"/>
      <c r="BU633" s="1911"/>
      <c r="BV633" s="1912"/>
      <c r="BW633" s="1911"/>
      <c r="BX633" s="1913"/>
      <c r="BY633" s="1914"/>
      <c r="BZ633" s="1915"/>
      <c r="CA633" s="1915"/>
      <c r="CB633" s="1915"/>
      <c r="CC633" s="1911"/>
      <c r="CF633" s="1807"/>
      <c r="CG633" s="1821"/>
      <c r="CH633" s="1822"/>
      <c r="CI633" s="1822"/>
      <c r="CJ633" s="1822"/>
      <c r="CK633" s="1822"/>
      <c r="CL633" s="1822"/>
      <c r="CM633" s="1822"/>
      <c r="CN633" s="1822"/>
      <c r="CO633" s="1822"/>
      <c r="CP633" s="1822"/>
      <c r="CQ633" s="1822"/>
      <c r="CR633" s="1822"/>
      <c r="CS633" s="1822"/>
      <c r="CT633" s="1822"/>
      <c r="CU633" s="1822"/>
      <c r="CV633" s="1822"/>
      <c r="CW633" s="1822"/>
    </row>
    <row r="634" spans="1:101" s="1819" customFormat="1">
      <c r="A634" s="1804"/>
      <c r="B634" s="2708"/>
      <c r="C634" s="2728"/>
      <c r="D634" s="1805"/>
      <c r="E634" s="1806"/>
      <c r="F634" s="1806"/>
      <c r="G634" s="1807"/>
      <c r="H634" s="1808"/>
      <c r="I634" s="1808"/>
      <c r="J634" s="1808"/>
      <c r="K634" s="1808"/>
      <c r="L634" s="1809"/>
      <c r="M634" s="1809"/>
      <c r="N634" s="1810"/>
      <c r="O634" s="1810"/>
      <c r="P634" s="1809"/>
      <c r="Q634" s="1809"/>
      <c r="R634" s="1808"/>
      <c r="S634" s="1810"/>
      <c r="T634" s="1808"/>
      <c r="U634" s="1811"/>
      <c r="V634" s="1806"/>
      <c r="W634" s="1806"/>
      <c r="X634" s="1808"/>
      <c r="Y634" s="2741" t="s">
        <v>5417</v>
      </c>
      <c r="Z634" s="1808"/>
      <c r="AA634" s="1808"/>
      <c r="AB634" s="1808"/>
      <c r="AC634" s="1808"/>
      <c r="AD634" s="1808"/>
      <c r="AE634" s="1808"/>
      <c r="AF634" s="1808"/>
      <c r="AG634" s="1808"/>
      <c r="AH634" s="1812"/>
      <c r="AI634" s="1812"/>
      <c r="AJ634" s="1808"/>
      <c r="AK634" s="1806"/>
      <c r="AL634" s="1806"/>
      <c r="AM634" s="1813"/>
      <c r="AN634" s="1811"/>
      <c r="AO634" s="1811"/>
      <c r="AP634" s="1811"/>
      <c r="AQ634" s="1811"/>
      <c r="AR634" s="1811"/>
      <c r="AS634" s="1811"/>
      <c r="AT634" s="1811"/>
      <c r="AU634" s="1811"/>
      <c r="AV634" s="1811"/>
      <c r="AW634" s="1811"/>
      <c r="AX634" s="1811"/>
      <c r="AY634" s="1811"/>
      <c r="AZ634" s="1811"/>
      <c r="BA634" s="1807"/>
      <c r="BB634" s="1811"/>
      <c r="BC634" s="1807"/>
      <c r="BD634" s="1811"/>
      <c r="BE634" s="1811"/>
      <c r="BF634" s="1811"/>
      <c r="BG634" s="1811"/>
      <c r="BH634" s="1811"/>
      <c r="BI634" s="1811"/>
      <c r="BJ634" s="1811"/>
      <c r="BK634" s="1811"/>
      <c r="BL634" s="1811"/>
      <c r="BM634" s="1806"/>
      <c r="BN634" s="1811"/>
      <c r="BO634" s="1811"/>
      <c r="BP634" s="1806"/>
      <c r="BQ634" s="1811"/>
      <c r="BR634" s="1811"/>
      <c r="BS634" s="1911"/>
      <c r="BT634" s="1911"/>
      <c r="BU634" s="1911"/>
      <c r="BV634" s="1912"/>
      <c r="BW634" s="1911"/>
      <c r="BX634" s="1913"/>
      <c r="BY634" s="1914"/>
      <c r="BZ634" s="1915"/>
      <c r="CA634" s="1915"/>
      <c r="CB634" s="1915"/>
      <c r="CC634" s="1911"/>
      <c r="CF634" s="1807"/>
      <c r="CG634" s="1821"/>
      <c r="CH634" s="1822"/>
      <c r="CI634" s="1822"/>
      <c r="CJ634" s="1822"/>
      <c r="CK634" s="1822"/>
      <c r="CL634" s="1822"/>
      <c r="CM634" s="1822"/>
      <c r="CN634" s="1822"/>
      <c r="CO634" s="1822"/>
      <c r="CP634" s="1822"/>
      <c r="CQ634" s="1822"/>
      <c r="CR634" s="1822"/>
      <c r="CS634" s="1822"/>
      <c r="CT634" s="1822"/>
      <c r="CU634" s="1822"/>
      <c r="CV634" s="1822"/>
      <c r="CW634" s="1822"/>
    </row>
    <row r="635" spans="1:101" s="1819" customFormat="1">
      <c r="A635" s="1804"/>
      <c r="B635" s="2708"/>
      <c r="C635" s="2728"/>
      <c r="D635" s="1805"/>
      <c r="E635" s="1806"/>
      <c r="F635" s="1806"/>
      <c r="G635" s="1807"/>
      <c r="H635" s="1808"/>
      <c r="I635" s="1808"/>
      <c r="J635" s="1808"/>
      <c r="K635" s="1808"/>
      <c r="L635" s="1809"/>
      <c r="M635" s="1809"/>
      <c r="N635" s="1810"/>
      <c r="O635" s="1810"/>
      <c r="P635" s="1809"/>
      <c r="Q635" s="1809"/>
      <c r="R635" s="1808"/>
      <c r="S635" s="1810"/>
      <c r="T635" s="1808"/>
      <c r="U635" s="1811"/>
      <c r="V635" s="1806"/>
      <c r="W635" s="1806"/>
      <c r="X635" s="1808"/>
      <c r="Y635" s="2741" t="s">
        <v>5417</v>
      </c>
      <c r="Z635" s="1808"/>
      <c r="AA635" s="1808"/>
      <c r="AB635" s="1808"/>
      <c r="AC635" s="1808"/>
      <c r="AD635" s="1808"/>
      <c r="AE635" s="1808"/>
      <c r="AF635" s="1808"/>
      <c r="AG635" s="1808"/>
      <c r="AH635" s="1812"/>
      <c r="AI635" s="1812"/>
      <c r="AJ635" s="1808"/>
      <c r="AK635" s="1806"/>
      <c r="AL635" s="1806"/>
      <c r="AM635" s="1813"/>
      <c r="AN635" s="1811"/>
      <c r="AO635" s="1811"/>
      <c r="AP635" s="1811"/>
      <c r="AQ635" s="1811"/>
      <c r="AR635" s="1811"/>
      <c r="AS635" s="1811"/>
      <c r="AT635" s="1811"/>
      <c r="AU635" s="1811"/>
      <c r="AV635" s="1811"/>
      <c r="AW635" s="1811"/>
      <c r="AX635" s="1811"/>
      <c r="AY635" s="1811"/>
      <c r="AZ635" s="1811"/>
      <c r="BA635" s="1807"/>
      <c r="BB635" s="1811"/>
      <c r="BC635" s="1807"/>
      <c r="BD635" s="1811"/>
      <c r="BE635" s="1811"/>
      <c r="BF635" s="1811"/>
      <c r="BG635" s="1811"/>
      <c r="BH635" s="1811"/>
      <c r="BI635" s="1811"/>
      <c r="BJ635" s="1811"/>
      <c r="BK635" s="1811"/>
      <c r="BL635" s="1811"/>
      <c r="BM635" s="1806"/>
      <c r="BN635" s="1811"/>
      <c r="BO635" s="1811"/>
      <c r="BP635" s="1806"/>
      <c r="BQ635" s="1811"/>
      <c r="BR635" s="1811"/>
      <c r="BS635" s="1911"/>
      <c r="BT635" s="1911"/>
      <c r="BU635" s="1911"/>
      <c r="BV635" s="1912"/>
      <c r="BW635" s="1911"/>
      <c r="BX635" s="1913"/>
      <c r="BY635" s="1914"/>
      <c r="BZ635" s="1915"/>
      <c r="CA635" s="1915"/>
      <c r="CB635" s="1915"/>
      <c r="CC635" s="1911"/>
      <c r="CF635" s="1807"/>
      <c r="CG635" s="1821"/>
      <c r="CH635" s="1822"/>
      <c r="CI635" s="1822"/>
      <c r="CJ635" s="1822"/>
      <c r="CK635" s="1822"/>
      <c r="CL635" s="1822"/>
      <c r="CM635" s="1822"/>
      <c r="CN635" s="1822"/>
      <c r="CO635" s="1822"/>
      <c r="CP635" s="1822"/>
      <c r="CQ635" s="1822"/>
      <c r="CR635" s="1822"/>
      <c r="CS635" s="1822"/>
      <c r="CT635" s="1822"/>
      <c r="CU635" s="1822"/>
      <c r="CV635" s="1822"/>
      <c r="CW635" s="1822"/>
    </row>
    <row r="636" spans="1:101" s="1819" customFormat="1">
      <c r="A636" s="1804"/>
      <c r="B636" s="2708"/>
      <c r="C636" s="2728"/>
      <c r="D636" s="1805"/>
      <c r="E636" s="1806"/>
      <c r="F636" s="1806"/>
      <c r="G636" s="1807"/>
      <c r="H636" s="1808"/>
      <c r="I636" s="1808"/>
      <c r="J636" s="1808"/>
      <c r="K636" s="1808"/>
      <c r="L636" s="1809"/>
      <c r="M636" s="1809"/>
      <c r="N636" s="1810"/>
      <c r="O636" s="1810"/>
      <c r="P636" s="1809"/>
      <c r="Q636" s="1809"/>
      <c r="R636" s="1808"/>
      <c r="S636" s="1810"/>
      <c r="T636" s="1808"/>
      <c r="U636" s="1811"/>
      <c r="V636" s="1806"/>
      <c r="W636" s="1806"/>
      <c r="X636" s="1808"/>
      <c r="Y636" s="2741" t="s">
        <v>5417</v>
      </c>
      <c r="Z636" s="1808"/>
      <c r="AA636" s="1808"/>
      <c r="AB636" s="1808"/>
      <c r="AC636" s="1808"/>
      <c r="AD636" s="1808"/>
      <c r="AE636" s="1808"/>
      <c r="AF636" s="1808"/>
      <c r="AG636" s="1808"/>
      <c r="AH636" s="1812"/>
      <c r="AI636" s="1812"/>
      <c r="AJ636" s="1808"/>
      <c r="AK636" s="1806"/>
      <c r="AL636" s="1806"/>
      <c r="AM636" s="1813"/>
      <c r="AN636" s="1811"/>
      <c r="AO636" s="1811"/>
      <c r="AP636" s="1811"/>
      <c r="AQ636" s="1811"/>
      <c r="AR636" s="1811"/>
      <c r="AS636" s="1811"/>
      <c r="AT636" s="1811"/>
      <c r="AU636" s="1811"/>
      <c r="AV636" s="1811"/>
      <c r="AW636" s="1811"/>
      <c r="AX636" s="1811"/>
      <c r="AY636" s="1811"/>
      <c r="AZ636" s="1811"/>
      <c r="BA636" s="1807"/>
      <c r="BB636" s="1811"/>
      <c r="BC636" s="1807"/>
      <c r="BD636" s="1811"/>
      <c r="BE636" s="1811"/>
      <c r="BF636" s="1811"/>
      <c r="BG636" s="1811"/>
      <c r="BH636" s="1811"/>
      <c r="BI636" s="1811"/>
      <c r="BJ636" s="1811"/>
      <c r="BK636" s="1811"/>
      <c r="BL636" s="1811"/>
      <c r="BM636" s="1806"/>
      <c r="BN636" s="1811"/>
      <c r="BO636" s="1811"/>
      <c r="BP636" s="1806"/>
      <c r="BQ636" s="1811"/>
      <c r="BR636" s="1811"/>
      <c r="BS636" s="1911"/>
      <c r="BT636" s="1911"/>
      <c r="BU636" s="1911"/>
      <c r="BV636" s="1912"/>
      <c r="BW636" s="1911"/>
      <c r="BX636" s="1913"/>
      <c r="BY636" s="1914"/>
      <c r="BZ636" s="1915"/>
      <c r="CA636" s="1915"/>
      <c r="CB636" s="1915"/>
      <c r="CC636" s="1911"/>
      <c r="CF636" s="1807"/>
      <c r="CG636" s="1821"/>
      <c r="CH636" s="1822"/>
      <c r="CI636" s="1822"/>
      <c r="CJ636" s="1822"/>
      <c r="CK636" s="1822"/>
      <c r="CL636" s="1822"/>
      <c r="CM636" s="1822"/>
      <c r="CN636" s="1822"/>
      <c r="CO636" s="1822"/>
      <c r="CP636" s="1822"/>
      <c r="CQ636" s="1822"/>
      <c r="CR636" s="1822"/>
      <c r="CS636" s="1822"/>
      <c r="CT636" s="1822"/>
      <c r="CU636" s="1822"/>
      <c r="CV636" s="1822"/>
      <c r="CW636" s="1822"/>
    </row>
    <row r="637" spans="1:101" s="1819" customFormat="1">
      <c r="A637" s="1804"/>
      <c r="B637" s="2708"/>
      <c r="C637" s="2728"/>
      <c r="D637" s="1805"/>
      <c r="E637" s="1806"/>
      <c r="F637" s="1806"/>
      <c r="G637" s="1807"/>
      <c r="H637" s="1808"/>
      <c r="I637" s="1808"/>
      <c r="J637" s="1808"/>
      <c r="K637" s="1808"/>
      <c r="L637" s="1809"/>
      <c r="M637" s="1809"/>
      <c r="N637" s="1810"/>
      <c r="O637" s="1810"/>
      <c r="P637" s="1809"/>
      <c r="Q637" s="1809"/>
      <c r="R637" s="1808"/>
      <c r="S637" s="1810"/>
      <c r="T637" s="1808"/>
      <c r="U637" s="1811"/>
      <c r="V637" s="1806"/>
      <c r="W637" s="1806"/>
      <c r="X637" s="1808"/>
      <c r="Y637" s="2741" t="s">
        <v>5417</v>
      </c>
      <c r="Z637" s="1808"/>
      <c r="AA637" s="1808"/>
      <c r="AB637" s="1808"/>
      <c r="AC637" s="1808"/>
      <c r="AD637" s="1808"/>
      <c r="AE637" s="1808"/>
      <c r="AF637" s="1808"/>
      <c r="AG637" s="1808"/>
      <c r="AH637" s="1812"/>
      <c r="AI637" s="1812"/>
      <c r="AJ637" s="1808"/>
      <c r="AK637" s="1806"/>
      <c r="AL637" s="1806"/>
      <c r="AM637" s="1813"/>
      <c r="AN637" s="1811"/>
      <c r="AO637" s="1811"/>
      <c r="AP637" s="1811"/>
      <c r="AQ637" s="1811"/>
      <c r="AR637" s="1811"/>
      <c r="AS637" s="1811"/>
      <c r="AT637" s="1811"/>
      <c r="AU637" s="1811"/>
      <c r="AV637" s="1811"/>
      <c r="AW637" s="1811"/>
      <c r="AX637" s="1811"/>
      <c r="AY637" s="1811"/>
      <c r="AZ637" s="1811"/>
      <c r="BA637" s="1807"/>
      <c r="BB637" s="1811"/>
      <c r="BC637" s="1807"/>
      <c r="BD637" s="1811"/>
      <c r="BE637" s="1811"/>
      <c r="BF637" s="1811"/>
      <c r="BG637" s="1811"/>
      <c r="BH637" s="1811"/>
      <c r="BI637" s="1811"/>
      <c r="BJ637" s="1811"/>
      <c r="BK637" s="1811"/>
      <c r="BL637" s="1811"/>
      <c r="BM637" s="1806"/>
      <c r="BN637" s="1811"/>
      <c r="BO637" s="1811"/>
      <c r="BP637" s="1806"/>
      <c r="BQ637" s="1811"/>
      <c r="BR637" s="1811"/>
      <c r="BS637" s="1911"/>
      <c r="BT637" s="1911"/>
      <c r="BU637" s="1911"/>
      <c r="BV637" s="1912"/>
      <c r="BW637" s="1911"/>
      <c r="BX637" s="1913"/>
      <c r="BY637" s="1914"/>
      <c r="BZ637" s="1915"/>
      <c r="CA637" s="1915"/>
      <c r="CB637" s="1915"/>
      <c r="CC637" s="1911"/>
      <c r="CF637" s="1807"/>
      <c r="CG637" s="1821"/>
      <c r="CH637" s="1822"/>
      <c r="CI637" s="1822"/>
      <c r="CJ637" s="1822"/>
      <c r="CK637" s="1822"/>
      <c r="CL637" s="1822"/>
      <c r="CM637" s="1822"/>
      <c r="CN637" s="1822"/>
      <c r="CO637" s="1822"/>
      <c r="CP637" s="1822"/>
      <c r="CQ637" s="1822"/>
      <c r="CR637" s="1822"/>
      <c r="CS637" s="1822"/>
      <c r="CT637" s="1822"/>
      <c r="CU637" s="1822"/>
      <c r="CV637" s="1822"/>
      <c r="CW637" s="1822"/>
    </row>
    <row r="638" spans="1:101" s="1819" customFormat="1">
      <c r="A638" s="1804"/>
      <c r="B638" s="2708"/>
      <c r="C638" s="2728"/>
      <c r="D638" s="1805"/>
      <c r="E638" s="1806"/>
      <c r="F638" s="1806"/>
      <c r="G638" s="1807"/>
      <c r="H638" s="1808"/>
      <c r="I638" s="1808"/>
      <c r="J638" s="1808"/>
      <c r="K638" s="1808"/>
      <c r="L638" s="1809"/>
      <c r="M638" s="1809"/>
      <c r="N638" s="1810"/>
      <c r="O638" s="1810"/>
      <c r="P638" s="1809"/>
      <c r="Q638" s="1809"/>
      <c r="R638" s="1808"/>
      <c r="S638" s="1810"/>
      <c r="T638" s="1808"/>
      <c r="U638" s="1811"/>
      <c r="V638" s="1806"/>
      <c r="W638" s="1806"/>
      <c r="X638" s="1808"/>
      <c r="Y638" s="2741" t="s">
        <v>5417</v>
      </c>
      <c r="Z638" s="1808"/>
      <c r="AA638" s="1808"/>
      <c r="AB638" s="1808"/>
      <c r="AC638" s="1808"/>
      <c r="AD638" s="1808"/>
      <c r="AE638" s="1808"/>
      <c r="AF638" s="1808"/>
      <c r="AG638" s="1808"/>
      <c r="AH638" s="1812"/>
      <c r="AI638" s="1812"/>
      <c r="AJ638" s="1808"/>
      <c r="AK638" s="1806"/>
      <c r="AL638" s="1806"/>
      <c r="AM638" s="1813"/>
      <c r="AN638" s="1811"/>
      <c r="AO638" s="1811"/>
      <c r="AP638" s="1811"/>
      <c r="AQ638" s="1811"/>
      <c r="AR638" s="1811"/>
      <c r="AS638" s="1811"/>
      <c r="AT638" s="1811"/>
      <c r="AU638" s="1811"/>
      <c r="AV638" s="1811"/>
      <c r="AW638" s="1811"/>
      <c r="AX638" s="1811"/>
      <c r="AY638" s="1811"/>
      <c r="AZ638" s="1811"/>
      <c r="BA638" s="1807"/>
      <c r="BB638" s="1811"/>
      <c r="BC638" s="1807"/>
      <c r="BD638" s="1811"/>
      <c r="BE638" s="1811"/>
      <c r="BF638" s="1811"/>
      <c r="BG638" s="1811"/>
      <c r="BH638" s="1811"/>
      <c r="BI638" s="1811"/>
      <c r="BJ638" s="1811"/>
      <c r="BK638" s="1811"/>
      <c r="BL638" s="1811"/>
      <c r="BM638" s="1806"/>
      <c r="BN638" s="1811"/>
      <c r="BO638" s="1811"/>
      <c r="BP638" s="1806"/>
      <c r="BQ638" s="1811"/>
      <c r="BR638" s="1811"/>
      <c r="BS638" s="1911"/>
      <c r="BT638" s="1911"/>
      <c r="BU638" s="1911"/>
      <c r="BV638" s="1912"/>
      <c r="BW638" s="1911"/>
      <c r="BX638" s="1913"/>
      <c r="BY638" s="1914"/>
      <c r="BZ638" s="1915"/>
      <c r="CA638" s="1915"/>
      <c r="CB638" s="1915"/>
      <c r="CC638" s="1911"/>
      <c r="CF638" s="1807"/>
      <c r="CG638" s="1821"/>
      <c r="CH638" s="1822"/>
      <c r="CI638" s="1822"/>
      <c r="CJ638" s="1822"/>
      <c r="CK638" s="1822"/>
      <c r="CL638" s="1822"/>
      <c r="CM638" s="1822"/>
      <c r="CN638" s="1822"/>
      <c r="CO638" s="1822"/>
      <c r="CP638" s="1822"/>
      <c r="CQ638" s="1822"/>
      <c r="CR638" s="1822"/>
      <c r="CS638" s="1822"/>
      <c r="CT638" s="1822"/>
      <c r="CU638" s="1822"/>
      <c r="CV638" s="1822"/>
      <c r="CW638" s="1822"/>
    </row>
    <row r="639" spans="1:101" s="1819" customFormat="1">
      <c r="A639" s="1804"/>
      <c r="B639" s="2708"/>
      <c r="C639" s="2728"/>
      <c r="D639" s="1805"/>
      <c r="E639" s="1806"/>
      <c r="F639" s="1806"/>
      <c r="G639" s="1807"/>
      <c r="H639" s="1808"/>
      <c r="I639" s="1808"/>
      <c r="J639" s="1808"/>
      <c r="K639" s="1808"/>
      <c r="L639" s="1809"/>
      <c r="M639" s="1809"/>
      <c r="N639" s="1810"/>
      <c r="O639" s="1810"/>
      <c r="P639" s="1809"/>
      <c r="Q639" s="1809"/>
      <c r="R639" s="1808"/>
      <c r="S639" s="1810"/>
      <c r="T639" s="1808"/>
      <c r="U639" s="1811"/>
      <c r="V639" s="1806"/>
      <c r="W639" s="1806"/>
      <c r="X639" s="1808"/>
      <c r="Y639" s="2741" t="s">
        <v>5417</v>
      </c>
      <c r="Z639" s="1808"/>
      <c r="AA639" s="1808"/>
      <c r="AB639" s="1808"/>
      <c r="AC639" s="1808"/>
      <c r="AD639" s="1808"/>
      <c r="AE639" s="1808"/>
      <c r="AF639" s="1808"/>
      <c r="AG639" s="1808"/>
      <c r="AH639" s="1812"/>
      <c r="AI639" s="1812"/>
      <c r="AJ639" s="1808"/>
      <c r="AK639" s="1806"/>
      <c r="AL639" s="1806"/>
      <c r="AM639" s="1813"/>
      <c r="AN639" s="1811"/>
      <c r="AO639" s="1811"/>
      <c r="AP639" s="1811"/>
      <c r="AQ639" s="1811"/>
      <c r="AR639" s="1811"/>
      <c r="AS639" s="1811"/>
      <c r="AT639" s="1811"/>
      <c r="AU639" s="1811"/>
      <c r="AV639" s="1811"/>
      <c r="AW639" s="1811"/>
      <c r="AX639" s="1811"/>
      <c r="AY639" s="1811"/>
      <c r="AZ639" s="1811"/>
      <c r="BA639" s="1807"/>
      <c r="BB639" s="1811"/>
      <c r="BC639" s="1807"/>
      <c r="BD639" s="1811"/>
      <c r="BE639" s="1811"/>
      <c r="BF639" s="1811"/>
      <c r="BG639" s="1811"/>
      <c r="BH639" s="1811"/>
      <c r="BI639" s="1811"/>
      <c r="BJ639" s="1811"/>
      <c r="BK639" s="1811"/>
      <c r="BL639" s="1811"/>
      <c r="BM639" s="1806"/>
      <c r="BN639" s="1811"/>
      <c r="BO639" s="1811"/>
      <c r="BP639" s="1806"/>
      <c r="BQ639" s="1811"/>
      <c r="BR639" s="1811"/>
      <c r="BS639" s="1911"/>
      <c r="BT639" s="1911"/>
      <c r="BU639" s="1911"/>
      <c r="BV639" s="1912"/>
      <c r="BW639" s="1911"/>
      <c r="BX639" s="1913"/>
      <c r="BY639" s="1914"/>
      <c r="BZ639" s="1915"/>
      <c r="CA639" s="1915"/>
      <c r="CB639" s="1915"/>
      <c r="CC639" s="1911"/>
      <c r="CF639" s="1807"/>
      <c r="CG639" s="1821"/>
      <c r="CH639" s="1822"/>
      <c r="CI639" s="1822"/>
      <c r="CJ639" s="1822"/>
      <c r="CK639" s="1822"/>
      <c r="CL639" s="1822"/>
      <c r="CM639" s="1822"/>
      <c r="CN639" s="1822"/>
      <c r="CO639" s="1822"/>
      <c r="CP639" s="1822"/>
      <c r="CQ639" s="1822"/>
      <c r="CR639" s="1822"/>
      <c r="CS639" s="1822"/>
      <c r="CT639" s="1822"/>
      <c r="CU639" s="1822"/>
      <c r="CV639" s="1822"/>
      <c r="CW639" s="1822"/>
    </row>
    <row r="640" spans="1:101" s="1819" customFormat="1">
      <c r="A640" s="1804"/>
      <c r="B640" s="2708"/>
      <c r="C640" s="2728"/>
      <c r="D640" s="1805"/>
      <c r="E640" s="1806"/>
      <c r="F640" s="1806"/>
      <c r="G640" s="1807"/>
      <c r="H640" s="1808"/>
      <c r="I640" s="1808"/>
      <c r="J640" s="1808"/>
      <c r="K640" s="1808"/>
      <c r="L640" s="1809"/>
      <c r="M640" s="1809"/>
      <c r="N640" s="1810"/>
      <c r="O640" s="1810"/>
      <c r="P640" s="1809"/>
      <c r="Q640" s="1809"/>
      <c r="R640" s="1808"/>
      <c r="S640" s="1810"/>
      <c r="T640" s="1808"/>
      <c r="U640" s="1811"/>
      <c r="V640" s="1806"/>
      <c r="W640" s="1806"/>
      <c r="X640" s="1808"/>
      <c r="Y640" s="2741" t="s">
        <v>5417</v>
      </c>
      <c r="Z640" s="1808"/>
      <c r="AA640" s="1808"/>
      <c r="AB640" s="1808"/>
      <c r="AC640" s="1808"/>
      <c r="AD640" s="1808"/>
      <c r="AE640" s="1808"/>
      <c r="AF640" s="1808"/>
      <c r="AG640" s="1808"/>
      <c r="AH640" s="1812"/>
      <c r="AI640" s="1812"/>
      <c r="AJ640" s="1808"/>
      <c r="AK640" s="1806"/>
      <c r="AL640" s="1806"/>
      <c r="AM640" s="1813"/>
      <c r="AN640" s="1811"/>
      <c r="AO640" s="1811"/>
      <c r="AP640" s="1811"/>
      <c r="AQ640" s="1811"/>
      <c r="AR640" s="1811"/>
      <c r="AS640" s="1811"/>
      <c r="AT640" s="1811"/>
      <c r="AU640" s="1811"/>
      <c r="AV640" s="1811"/>
      <c r="AW640" s="1811"/>
      <c r="AX640" s="1811"/>
      <c r="AY640" s="1811"/>
      <c r="AZ640" s="1811"/>
      <c r="BA640" s="1807"/>
      <c r="BB640" s="1811"/>
      <c r="BC640" s="1807"/>
      <c r="BD640" s="1811"/>
      <c r="BE640" s="1811"/>
      <c r="BF640" s="1811"/>
      <c r="BG640" s="1811"/>
      <c r="BH640" s="1811"/>
      <c r="BI640" s="1811"/>
      <c r="BJ640" s="1811"/>
      <c r="BK640" s="1811"/>
      <c r="BL640" s="1811"/>
      <c r="BM640" s="1806"/>
      <c r="BN640" s="1811"/>
      <c r="BO640" s="1811"/>
      <c r="BP640" s="1806"/>
      <c r="BQ640" s="1811"/>
      <c r="BR640" s="1811"/>
      <c r="BS640" s="1911"/>
      <c r="BT640" s="1911"/>
      <c r="BU640" s="1911"/>
      <c r="BV640" s="1912"/>
      <c r="BW640" s="1911"/>
      <c r="BX640" s="1913"/>
      <c r="BY640" s="1914"/>
      <c r="BZ640" s="1915"/>
      <c r="CA640" s="1915"/>
      <c r="CB640" s="1915"/>
      <c r="CC640" s="1911"/>
      <c r="CF640" s="1807"/>
      <c r="CG640" s="1821"/>
      <c r="CH640" s="1822"/>
      <c r="CI640" s="1822"/>
      <c r="CJ640" s="1822"/>
      <c r="CK640" s="1822"/>
      <c r="CL640" s="1822"/>
      <c r="CM640" s="1822"/>
      <c r="CN640" s="1822"/>
      <c r="CO640" s="1822"/>
      <c r="CP640" s="1822"/>
      <c r="CQ640" s="1822"/>
      <c r="CR640" s="1822"/>
      <c r="CS640" s="1822"/>
      <c r="CT640" s="1822"/>
      <c r="CU640" s="1822"/>
      <c r="CV640" s="1822"/>
      <c r="CW640" s="1822"/>
    </row>
    <row r="641" spans="1:101" s="1819" customFormat="1">
      <c r="A641" s="1804"/>
      <c r="B641" s="2708"/>
      <c r="C641" s="2728"/>
      <c r="D641" s="1805"/>
      <c r="E641" s="1806"/>
      <c r="F641" s="1806"/>
      <c r="G641" s="1807"/>
      <c r="H641" s="1808"/>
      <c r="I641" s="1808"/>
      <c r="J641" s="1808"/>
      <c r="K641" s="1808"/>
      <c r="L641" s="1809"/>
      <c r="M641" s="1809"/>
      <c r="N641" s="1810"/>
      <c r="O641" s="1810"/>
      <c r="P641" s="1809"/>
      <c r="Q641" s="1809"/>
      <c r="R641" s="1808"/>
      <c r="S641" s="1810"/>
      <c r="T641" s="1808"/>
      <c r="U641" s="1811"/>
      <c r="V641" s="1806"/>
      <c r="W641" s="1806"/>
      <c r="X641" s="1808"/>
      <c r="Y641" s="2741" t="s">
        <v>5417</v>
      </c>
      <c r="Z641" s="1808"/>
      <c r="AA641" s="1808"/>
      <c r="AB641" s="1808"/>
      <c r="AC641" s="1808"/>
      <c r="AD641" s="1808"/>
      <c r="AE641" s="1808"/>
      <c r="AF641" s="1808"/>
      <c r="AG641" s="1808"/>
      <c r="AH641" s="1812"/>
      <c r="AI641" s="1812"/>
      <c r="AJ641" s="1808"/>
      <c r="AK641" s="1806"/>
      <c r="AL641" s="1806"/>
      <c r="AM641" s="1813"/>
      <c r="AN641" s="1811"/>
      <c r="AO641" s="1811"/>
      <c r="AP641" s="1811"/>
      <c r="AQ641" s="1811"/>
      <c r="AR641" s="1811"/>
      <c r="AS641" s="1811"/>
      <c r="AT641" s="1811"/>
      <c r="AU641" s="1811"/>
      <c r="AV641" s="1811"/>
      <c r="AW641" s="1811"/>
      <c r="AX641" s="1811"/>
      <c r="AY641" s="1811"/>
      <c r="AZ641" s="1811"/>
      <c r="BA641" s="1807"/>
      <c r="BB641" s="1811"/>
      <c r="BC641" s="1807"/>
      <c r="BD641" s="1811"/>
      <c r="BE641" s="1811"/>
      <c r="BF641" s="1811"/>
      <c r="BG641" s="1811"/>
      <c r="BH641" s="1811"/>
      <c r="BI641" s="1811"/>
      <c r="BJ641" s="1811"/>
      <c r="BK641" s="1811"/>
      <c r="BL641" s="1811"/>
      <c r="BM641" s="1806"/>
      <c r="BN641" s="1811"/>
      <c r="BO641" s="1811"/>
      <c r="BP641" s="1806"/>
      <c r="BQ641" s="1811"/>
      <c r="BR641" s="1811"/>
      <c r="BS641" s="1911"/>
      <c r="BT641" s="1911"/>
      <c r="BU641" s="1911"/>
      <c r="BV641" s="1912"/>
      <c r="BW641" s="1911"/>
      <c r="BX641" s="1913"/>
      <c r="BY641" s="1914"/>
      <c r="BZ641" s="1915"/>
      <c r="CA641" s="1915"/>
      <c r="CB641" s="1915"/>
      <c r="CC641" s="1911"/>
      <c r="CF641" s="1807"/>
      <c r="CG641" s="1821"/>
      <c r="CH641" s="1822"/>
      <c r="CI641" s="1822"/>
      <c r="CJ641" s="1822"/>
      <c r="CK641" s="1822"/>
      <c r="CL641" s="1822"/>
      <c r="CM641" s="1822"/>
      <c r="CN641" s="1822"/>
      <c r="CO641" s="1822"/>
      <c r="CP641" s="1822"/>
      <c r="CQ641" s="1822"/>
      <c r="CR641" s="1822"/>
      <c r="CS641" s="1822"/>
      <c r="CT641" s="1822"/>
      <c r="CU641" s="1822"/>
      <c r="CV641" s="1822"/>
      <c r="CW641" s="1822"/>
    </row>
    <row r="642" spans="1:101" s="1819" customFormat="1">
      <c r="A642" s="1804"/>
      <c r="B642" s="2708"/>
      <c r="C642" s="2728"/>
      <c r="D642" s="1805"/>
      <c r="E642" s="1806"/>
      <c r="F642" s="1806"/>
      <c r="G642" s="1807"/>
      <c r="H642" s="1808"/>
      <c r="I642" s="1808"/>
      <c r="J642" s="1808"/>
      <c r="K642" s="1808"/>
      <c r="L642" s="1809"/>
      <c r="M642" s="1809"/>
      <c r="N642" s="1810"/>
      <c r="O642" s="1810"/>
      <c r="P642" s="1809"/>
      <c r="Q642" s="1809"/>
      <c r="R642" s="1808"/>
      <c r="S642" s="1810"/>
      <c r="T642" s="1808"/>
      <c r="U642" s="1811"/>
      <c r="V642" s="1806"/>
      <c r="W642" s="1806"/>
      <c r="X642" s="1808"/>
      <c r="Y642" s="2741" t="s">
        <v>5417</v>
      </c>
      <c r="Z642" s="1808"/>
      <c r="AA642" s="1808"/>
      <c r="AB642" s="1808"/>
      <c r="AC642" s="1808"/>
      <c r="AD642" s="1808"/>
      <c r="AE642" s="1808"/>
      <c r="AF642" s="1808"/>
      <c r="AG642" s="1808"/>
      <c r="AH642" s="1812"/>
      <c r="AI642" s="1812"/>
      <c r="AJ642" s="1808"/>
      <c r="AK642" s="1806"/>
      <c r="AL642" s="1806"/>
      <c r="AM642" s="1813"/>
      <c r="AN642" s="1811"/>
      <c r="AO642" s="1811"/>
      <c r="AP642" s="1811"/>
      <c r="AQ642" s="1811"/>
      <c r="AR642" s="1811"/>
      <c r="AS642" s="1811"/>
      <c r="AT642" s="1811"/>
      <c r="AU642" s="1811"/>
      <c r="AV642" s="1811"/>
      <c r="AW642" s="1811"/>
      <c r="AX642" s="1811"/>
      <c r="AY642" s="1811"/>
      <c r="AZ642" s="1811"/>
      <c r="BA642" s="1807"/>
      <c r="BB642" s="1811"/>
      <c r="BC642" s="1807"/>
      <c r="BD642" s="1811"/>
      <c r="BE642" s="1811"/>
      <c r="BF642" s="1811"/>
      <c r="BG642" s="1811"/>
      <c r="BH642" s="1811"/>
      <c r="BI642" s="1811"/>
      <c r="BJ642" s="1811"/>
      <c r="BK642" s="1811"/>
      <c r="BL642" s="1811"/>
      <c r="BM642" s="1806"/>
      <c r="BN642" s="1811"/>
      <c r="BO642" s="1811"/>
      <c r="BP642" s="1806"/>
      <c r="BQ642" s="1811"/>
      <c r="BR642" s="1811"/>
      <c r="BS642" s="1911"/>
      <c r="BT642" s="1911"/>
      <c r="BU642" s="1911"/>
      <c r="BV642" s="1912"/>
      <c r="BW642" s="1911"/>
      <c r="BX642" s="1913"/>
      <c r="BY642" s="1914"/>
      <c r="BZ642" s="1915"/>
      <c r="CA642" s="1915"/>
      <c r="CB642" s="1915"/>
      <c r="CC642" s="1911"/>
      <c r="CF642" s="1807"/>
      <c r="CG642" s="1821"/>
      <c r="CH642" s="1822"/>
      <c r="CI642" s="1822"/>
      <c r="CJ642" s="1822"/>
      <c r="CK642" s="1822"/>
      <c r="CL642" s="1822"/>
      <c r="CM642" s="1822"/>
      <c r="CN642" s="1822"/>
      <c r="CO642" s="1822"/>
      <c r="CP642" s="1822"/>
      <c r="CQ642" s="1822"/>
      <c r="CR642" s="1822"/>
      <c r="CS642" s="1822"/>
      <c r="CT642" s="1822"/>
      <c r="CU642" s="1822"/>
      <c r="CV642" s="1822"/>
      <c r="CW642" s="1822"/>
    </row>
    <row r="643" spans="1:101" s="1819" customFormat="1">
      <c r="A643" s="1804"/>
      <c r="B643" s="2708"/>
      <c r="C643" s="2728"/>
      <c r="D643" s="1805"/>
      <c r="E643" s="1806"/>
      <c r="F643" s="1806"/>
      <c r="G643" s="1807"/>
      <c r="H643" s="1808"/>
      <c r="I643" s="1808"/>
      <c r="J643" s="1808"/>
      <c r="K643" s="1808"/>
      <c r="L643" s="1809"/>
      <c r="M643" s="1809"/>
      <c r="N643" s="1810"/>
      <c r="O643" s="1810"/>
      <c r="P643" s="1809"/>
      <c r="Q643" s="1809"/>
      <c r="R643" s="1808"/>
      <c r="S643" s="1810"/>
      <c r="T643" s="1808"/>
      <c r="U643" s="1811"/>
      <c r="V643" s="1806"/>
      <c r="W643" s="1806"/>
      <c r="X643" s="1808"/>
      <c r="Y643" s="2741" t="s">
        <v>5417</v>
      </c>
      <c r="Z643" s="1808"/>
      <c r="AA643" s="1808"/>
      <c r="AB643" s="1808"/>
      <c r="AC643" s="1808"/>
      <c r="AD643" s="1808"/>
      <c r="AE643" s="1808"/>
      <c r="AF643" s="1808"/>
      <c r="AG643" s="1808"/>
      <c r="AH643" s="1812"/>
      <c r="AI643" s="1812"/>
      <c r="AJ643" s="1808"/>
      <c r="AK643" s="1806"/>
      <c r="AL643" s="1806"/>
      <c r="AM643" s="1813"/>
      <c r="AN643" s="1811"/>
      <c r="AO643" s="1811"/>
      <c r="AP643" s="1811"/>
      <c r="AQ643" s="1811"/>
      <c r="AR643" s="1811"/>
      <c r="AS643" s="1811"/>
      <c r="AT643" s="1811"/>
      <c r="AU643" s="1811"/>
      <c r="AV643" s="1811"/>
      <c r="AW643" s="1811"/>
      <c r="AX643" s="1811"/>
      <c r="AY643" s="1811"/>
      <c r="AZ643" s="1811"/>
      <c r="BA643" s="1807"/>
      <c r="BB643" s="1811"/>
      <c r="BC643" s="1807"/>
      <c r="BD643" s="1811"/>
      <c r="BE643" s="1811"/>
      <c r="BF643" s="1811"/>
      <c r="BG643" s="1811"/>
      <c r="BH643" s="1811"/>
      <c r="BI643" s="1811"/>
      <c r="BJ643" s="1811"/>
      <c r="BK643" s="1811"/>
      <c r="BL643" s="1811"/>
      <c r="BM643" s="1806"/>
      <c r="BN643" s="1811"/>
      <c r="BO643" s="1811"/>
      <c r="BP643" s="1806"/>
      <c r="BQ643" s="1811"/>
      <c r="BR643" s="1811"/>
      <c r="BS643" s="1911"/>
      <c r="BT643" s="1911"/>
      <c r="BU643" s="1911"/>
      <c r="BV643" s="1912"/>
      <c r="BW643" s="1911"/>
      <c r="BX643" s="1913"/>
      <c r="BY643" s="1914"/>
      <c r="BZ643" s="1915"/>
      <c r="CA643" s="1915"/>
      <c r="CB643" s="1915"/>
      <c r="CC643" s="1911"/>
      <c r="CF643" s="1807"/>
      <c r="CG643" s="1821"/>
      <c r="CH643" s="1822"/>
      <c r="CI643" s="1822"/>
      <c r="CJ643" s="1822"/>
      <c r="CK643" s="1822"/>
      <c r="CL643" s="1822"/>
      <c r="CM643" s="1822"/>
      <c r="CN643" s="1822"/>
      <c r="CO643" s="1822"/>
      <c r="CP643" s="1822"/>
      <c r="CQ643" s="1822"/>
      <c r="CR643" s="1822"/>
      <c r="CS643" s="1822"/>
      <c r="CT643" s="1822"/>
      <c r="CU643" s="1822"/>
      <c r="CV643" s="1822"/>
      <c r="CW643" s="1822"/>
    </row>
    <row r="644" spans="1:101" s="1819" customFormat="1">
      <c r="A644" s="1804"/>
      <c r="B644" s="2708"/>
      <c r="C644" s="2728"/>
      <c r="D644" s="1805"/>
      <c r="E644" s="1806"/>
      <c r="F644" s="1806"/>
      <c r="G644" s="1807"/>
      <c r="H644" s="1808"/>
      <c r="I644" s="1808"/>
      <c r="J644" s="1808"/>
      <c r="K644" s="1808"/>
      <c r="L644" s="1809"/>
      <c r="M644" s="1809"/>
      <c r="N644" s="1810"/>
      <c r="O644" s="1810"/>
      <c r="P644" s="1809"/>
      <c r="Q644" s="1809"/>
      <c r="R644" s="1808"/>
      <c r="S644" s="1810"/>
      <c r="T644" s="1808"/>
      <c r="U644" s="1811"/>
      <c r="V644" s="1806"/>
      <c r="W644" s="1806"/>
      <c r="X644" s="1808"/>
      <c r="Y644" s="2741" t="s">
        <v>5417</v>
      </c>
      <c r="Z644" s="1808"/>
      <c r="AA644" s="1808"/>
      <c r="AB644" s="1808"/>
      <c r="AC644" s="1808"/>
      <c r="AD644" s="1808"/>
      <c r="AE644" s="1808"/>
      <c r="AF644" s="1808"/>
      <c r="AG644" s="1808"/>
      <c r="AH644" s="1812"/>
      <c r="AI644" s="1812"/>
      <c r="AJ644" s="1808"/>
      <c r="AK644" s="1806"/>
      <c r="AL644" s="1806"/>
      <c r="AM644" s="1813"/>
      <c r="AN644" s="1811"/>
      <c r="AO644" s="1811"/>
      <c r="AP644" s="1811"/>
      <c r="AQ644" s="1811"/>
      <c r="AR644" s="1811"/>
      <c r="AS644" s="1811"/>
      <c r="AT644" s="1811"/>
      <c r="AU644" s="1811"/>
      <c r="AV644" s="1811"/>
      <c r="AW644" s="1811"/>
      <c r="AX644" s="1811"/>
      <c r="AY644" s="1811"/>
      <c r="AZ644" s="1811"/>
      <c r="BA644" s="1807"/>
      <c r="BB644" s="1811"/>
      <c r="BC644" s="1807"/>
      <c r="BD644" s="1811"/>
      <c r="BE644" s="1811"/>
      <c r="BF644" s="1811"/>
      <c r="BG644" s="1811"/>
      <c r="BH644" s="1811"/>
      <c r="BI644" s="1811"/>
      <c r="BJ644" s="1811"/>
      <c r="BK644" s="1811"/>
      <c r="BL644" s="1811"/>
      <c r="BM644" s="1806"/>
      <c r="BN644" s="1811"/>
      <c r="BO644" s="1811"/>
      <c r="BP644" s="1806"/>
      <c r="BQ644" s="1811"/>
      <c r="BR644" s="1811"/>
      <c r="BS644" s="1911"/>
      <c r="BT644" s="1911"/>
      <c r="BU644" s="1911"/>
      <c r="BV644" s="1912"/>
      <c r="BW644" s="1911"/>
      <c r="BX644" s="1913"/>
      <c r="BY644" s="1914"/>
      <c r="BZ644" s="1915"/>
      <c r="CA644" s="1915"/>
      <c r="CB644" s="1915"/>
      <c r="CC644" s="1911"/>
      <c r="CF644" s="1807"/>
      <c r="CG644" s="1821"/>
      <c r="CH644" s="1822"/>
      <c r="CI644" s="1822"/>
      <c r="CJ644" s="1822"/>
      <c r="CK644" s="1822"/>
      <c r="CL644" s="1822"/>
      <c r="CM644" s="1822"/>
      <c r="CN644" s="1822"/>
      <c r="CO644" s="1822"/>
      <c r="CP644" s="1822"/>
      <c r="CQ644" s="1822"/>
      <c r="CR644" s="1822"/>
      <c r="CS644" s="1822"/>
      <c r="CT644" s="1822"/>
      <c r="CU644" s="1822"/>
      <c r="CV644" s="1822"/>
      <c r="CW644" s="1822"/>
    </row>
    <row r="645" spans="1:101" s="1819" customFormat="1">
      <c r="A645" s="1804"/>
      <c r="B645" s="2708"/>
      <c r="C645" s="2728"/>
      <c r="D645" s="1805"/>
      <c r="E645" s="1806"/>
      <c r="F645" s="1806"/>
      <c r="G645" s="1807"/>
      <c r="H645" s="1808"/>
      <c r="I645" s="1808"/>
      <c r="J645" s="1808"/>
      <c r="K645" s="1808"/>
      <c r="L645" s="1809"/>
      <c r="M645" s="1809"/>
      <c r="N645" s="1810"/>
      <c r="O645" s="1810"/>
      <c r="P645" s="1809"/>
      <c r="Q645" s="1809"/>
      <c r="R645" s="1808"/>
      <c r="S645" s="1810"/>
      <c r="T645" s="1808"/>
      <c r="U645" s="1811"/>
      <c r="V645" s="1806"/>
      <c r="W645" s="1806"/>
      <c r="X645" s="1808"/>
      <c r="Y645" s="2741" t="s">
        <v>5417</v>
      </c>
      <c r="Z645" s="1808"/>
      <c r="AA645" s="1808"/>
      <c r="AB645" s="1808"/>
      <c r="AC645" s="1808"/>
      <c r="AD645" s="1808"/>
      <c r="AE645" s="1808"/>
      <c r="AF645" s="1808"/>
      <c r="AG645" s="1808"/>
      <c r="AH645" s="1812"/>
      <c r="AI645" s="1812"/>
      <c r="AJ645" s="1808"/>
      <c r="AK645" s="1806"/>
      <c r="AL645" s="1806"/>
      <c r="AM645" s="1813"/>
      <c r="AN645" s="1811"/>
      <c r="AO645" s="1811"/>
      <c r="AP645" s="1811"/>
      <c r="AQ645" s="1811"/>
      <c r="AR645" s="1811"/>
      <c r="AS645" s="1811"/>
      <c r="AT645" s="1811"/>
      <c r="AU645" s="1811"/>
      <c r="AV645" s="1811"/>
      <c r="AW645" s="1811"/>
      <c r="AX645" s="1811"/>
      <c r="AY645" s="1811"/>
      <c r="AZ645" s="1811"/>
      <c r="BA645" s="1807"/>
      <c r="BB645" s="1811"/>
      <c r="BC645" s="1807"/>
      <c r="BD645" s="1811"/>
      <c r="BE645" s="1811"/>
      <c r="BF645" s="1811"/>
      <c r="BG645" s="1811"/>
      <c r="BH645" s="1811"/>
      <c r="BI645" s="1811"/>
      <c r="BJ645" s="1811"/>
      <c r="BK645" s="1811"/>
      <c r="BL645" s="1811"/>
      <c r="BM645" s="1806"/>
      <c r="BN645" s="1811"/>
      <c r="BO645" s="1811"/>
      <c r="BP645" s="1806"/>
      <c r="BQ645" s="1811"/>
      <c r="BR645" s="1811"/>
      <c r="BS645" s="1911"/>
      <c r="BT645" s="1911"/>
      <c r="BU645" s="1911"/>
      <c r="BV645" s="1912"/>
      <c r="BW645" s="1911"/>
      <c r="BX645" s="1913"/>
      <c r="BY645" s="1914"/>
      <c r="BZ645" s="1915"/>
      <c r="CA645" s="1915"/>
      <c r="CB645" s="1915"/>
      <c r="CC645" s="1911"/>
      <c r="CF645" s="1807"/>
      <c r="CG645" s="1821"/>
      <c r="CH645" s="1822"/>
      <c r="CI645" s="1822"/>
      <c r="CJ645" s="1822"/>
      <c r="CK645" s="1822"/>
      <c r="CL645" s="1822"/>
      <c r="CM645" s="1822"/>
      <c r="CN645" s="1822"/>
      <c r="CO645" s="1822"/>
      <c r="CP645" s="1822"/>
      <c r="CQ645" s="1822"/>
      <c r="CR645" s="1822"/>
      <c r="CS645" s="1822"/>
      <c r="CT645" s="1822"/>
      <c r="CU645" s="1822"/>
      <c r="CV645" s="1822"/>
      <c r="CW645" s="1822"/>
    </row>
    <row r="646" spans="1:101" s="1819" customFormat="1">
      <c r="A646" s="1804"/>
      <c r="B646" s="2708"/>
      <c r="C646" s="2728"/>
      <c r="D646" s="1805"/>
      <c r="E646" s="1806"/>
      <c r="F646" s="1806"/>
      <c r="G646" s="1807"/>
      <c r="H646" s="1808"/>
      <c r="I646" s="1808"/>
      <c r="J646" s="1808"/>
      <c r="K646" s="1808"/>
      <c r="L646" s="1809"/>
      <c r="M646" s="1809"/>
      <c r="N646" s="1810"/>
      <c r="O646" s="1810"/>
      <c r="P646" s="1809"/>
      <c r="Q646" s="1809"/>
      <c r="R646" s="1808"/>
      <c r="S646" s="1810"/>
      <c r="T646" s="1808"/>
      <c r="U646" s="1811"/>
      <c r="V646" s="1806"/>
      <c r="W646" s="1806"/>
      <c r="X646" s="1808"/>
      <c r="Y646" s="2741" t="s">
        <v>5417</v>
      </c>
      <c r="Z646" s="1808"/>
      <c r="AA646" s="1808"/>
      <c r="AB646" s="1808"/>
      <c r="AC646" s="1808"/>
      <c r="AD646" s="1808"/>
      <c r="AE646" s="1808"/>
      <c r="AF646" s="1808"/>
      <c r="AG646" s="1808"/>
      <c r="AH646" s="1812"/>
      <c r="AI646" s="1812"/>
      <c r="AJ646" s="1808"/>
      <c r="AK646" s="1806"/>
      <c r="AL646" s="1806"/>
      <c r="AM646" s="1813"/>
      <c r="AN646" s="1811"/>
      <c r="AO646" s="1811"/>
      <c r="AP646" s="1811"/>
      <c r="AQ646" s="1811"/>
      <c r="AR646" s="1811"/>
      <c r="AS646" s="1811"/>
      <c r="AT646" s="1811"/>
      <c r="AU646" s="1811"/>
      <c r="AV646" s="1811"/>
      <c r="AW646" s="1811"/>
      <c r="AX646" s="1811"/>
      <c r="AY646" s="1811"/>
      <c r="AZ646" s="1811"/>
      <c r="BA646" s="1807"/>
      <c r="BB646" s="1811"/>
      <c r="BC646" s="1807"/>
      <c r="BD646" s="1811"/>
      <c r="BE646" s="1811"/>
      <c r="BF646" s="1811"/>
      <c r="BG646" s="1811"/>
      <c r="BH646" s="1811"/>
      <c r="BI646" s="1811"/>
      <c r="BJ646" s="1811"/>
      <c r="BK646" s="1811"/>
      <c r="BL646" s="1811"/>
      <c r="BM646" s="1806"/>
      <c r="BN646" s="1811"/>
      <c r="BO646" s="1811"/>
      <c r="BP646" s="1806"/>
      <c r="BQ646" s="1811"/>
      <c r="BR646" s="1811"/>
      <c r="BS646" s="1911"/>
      <c r="BT646" s="1911"/>
      <c r="BU646" s="1911"/>
      <c r="BV646" s="1912"/>
      <c r="BW646" s="1911"/>
      <c r="BX646" s="1913"/>
      <c r="BY646" s="1914"/>
      <c r="BZ646" s="1915"/>
      <c r="CA646" s="1915"/>
      <c r="CB646" s="1915"/>
      <c r="CC646" s="1911"/>
      <c r="CF646" s="1807"/>
      <c r="CG646" s="1821"/>
      <c r="CH646" s="1822"/>
      <c r="CI646" s="1822"/>
      <c r="CJ646" s="1822"/>
      <c r="CK646" s="1822"/>
      <c r="CL646" s="1822"/>
      <c r="CM646" s="1822"/>
      <c r="CN646" s="1822"/>
      <c r="CO646" s="1822"/>
      <c r="CP646" s="1822"/>
      <c r="CQ646" s="1822"/>
      <c r="CR646" s="1822"/>
      <c r="CS646" s="1822"/>
      <c r="CT646" s="1822"/>
      <c r="CU646" s="1822"/>
      <c r="CV646" s="1822"/>
      <c r="CW646" s="1822"/>
    </row>
  </sheetData>
  <autoFilter ref="D3:E3" xr:uid="{90B389A8-CC9A-4C82-BAFE-9EECDF2D75BA}"/>
  <sortState xmlns:xlrd2="http://schemas.microsoft.com/office/spreadsheetml/2017/richdata2" ref="A47:FY57">
    <sortCondition ref="A47:A57"/>
  </sortState>
  <mergeCells count="65">
    <mergeCell ref="C120:D120"/>
    <mergeCell ref="C115:F115"/>
    <mergeCell ref="C116:F116"/>
    <mergeCell ref="C117:D117"/>
    <mergeCell ref="C118:D118"/>
    <mergeCell ref="C119:D119"/>
    <mergeCell ref="A1:X1"/>
    <mergeCell ref="BR2:BZ2"/>
    <mergeCell ref="AL2:AL3"/>
    <mergeCell ref="AM2:AS2"/>
    <mergeCell ref="AT2:AT3"/>
    <mergeCell ref="AU2:AU3"/>
    <mergeCell ref="AV2:AY2"/>
    <mergeCell ref="AZ2:BB2"/>
    <mergeCell ref="X2:X3"/>
    <mergeCell ref="Z2:AC2"/>
    <mergeCell ref="AD2:AG2"/>
    <mergeCell ref="AH2:AH3"/>
    <mergeCell ref="AI2:AK2"/>
    <mergeCell ref="A2:F2"/>
    <mergeCell ref="CJ2:CJ3"/>
    <mergeCell ref="CK2:CK3"/>
    <mergeCell ref="I2:J2"/>
    <mergeCell ref="G2:H2"/>
    <mergeCell ref="BO2:BQ2"/>
    <mergeCell ref="K2:K3"/>
    <mergeCell ref="L2:P2"/>
    <mergeCell ref="Q2:Q3"/>
    <mergeCell ref="R2:W2"/>
    <mergeCell ref="CA2:CC2"/>
    <mergeCell ref="CD2:CF2"/>
    <mergeCell ref="CG2:CI2"/>
    <mergeCell ref="Y2:Y3"/>
    <mergeCell ref="BC2:BG2"/>
    <mergeCell ref="BH2:BN2"/>
    <mergeCell ref="H125:I125"/>
    <mergeCell ref="J125:K125"/>
    <mergeCell ref="L125:Q125"/>
    <mergeCell ref="N126:O126"/>
    <mergeCell ref="N127:O127"/>
    <mergeCell ref="P126:Q126"/>
    <mergeCell ref="P127:Q127"/>
    <mergeCell ref="P132:Q132"/>
    <mergeCell ref="X133:X134"/>
    <mergeCell ref="W133:W134"/>
    <mergeCell ref="V133:V134"/>
    <mergeCell ref="U133:U134"/>
    <mergeCell ref="T133:T134"/>
    <mergeCell ref="L132:M132"/>
    <mergeCell ref="N128:O128"/>
    <mergeCell ref="N129:O129"/>
    <mergeCell ref="N130:O130"/>
    <mergeCell ref="N131:O131"/>
    <mergeCell ref="N132:O132"/>
    <mergeCell ref="BF31:BF32"/>
    <mergeCell ref="L128:M128"/>
    <mergeCell ref="L129:M129"/>
    <mergeCell ref="L130:M130"/>
    <mergeCell ref="L131:M131"/>
    <mergeCell ref="P128:Q128"/>
    <mergeCell ref="P129:Q129"/>
    <mergeCell ref="P130:Q130"/>
    <mergeCell ref="P131:Q131"/>
    <mergeCell ref="L126:M126"/>
    <mergeCell ref="L127:M127"/>
  </mergeCells>
  <conditionalFormatting sqref="P127:Q130">
    <cfRule type="cellIs" dxfId="85" priority="45" operator="equal">
      <formula>0</formula>
    </cfRule>
    <cfRule type="cellIs" dxfId="84" priority="46" operator="lessThan">
      <formula>0</formula>
    </cfRule>
    <cfRule type="cellIs" dxfId="83" priority="47" operator="greaterThan">
      <formula>0</formula>
    </cfRule>
  </conditionalFormatting>
  <conditionalFormatting sqref="BW85 BW87:BW89 BW92:BW93 BW96 BY74:BY79 BW104:BW108 BW99:BW101">
    <cfRule type="cellIs" dxfId="82" priority="78" stopIfTrue="1" operator="equal">
      <formula>$BP$86</formula>
    </cfRule>
  </conditionalFormatting>
  <conditionalFormatting sqref="BY4:BY18 BW92 BW96 BY20:BY44 BW89">
    <cfRule type="cellIs" dxfId="81" priority="54" stopIfTrue="1" operator="lessThan">
      <formula>BP4</formula>
    </cfRule>
    <cfRule type="cellIs" dxfId="80" priority="55" stopIfTrue="1" operator="greaterThan">
      <formula>BP4</formula>
    </cfRule>
  </conditionalFormatting>
  <conditionalFormatting sqref="BY4:BY18 BY43:BY44 BW92:BW93 BW96 BY48:BY49 BY93 BW85 BW89 BW104:BW108 BW99:BW101">
    <cfRule type="cellIs" dxfId="79" priority="77" operator="equal">
      <formula>0</formula>
    </cfRule>
  </conditionalFormatting>
  <conditionalFormatting sqref="BY4:BY18 BY20:BY44">
    <cfRule type="cellIs" dxfId="78" priority="53" stopIfTrue="1" operator="equal">
      <formula>$BP$85</formula>
    </cfRule>
  </conditionalFormatting>
  <conditionalFormatting sqref="BY20:BY42">
    <cfRule type="cellIs" dxfId="77" priority="52" operator="equal">
      <formula>0</formula>
    </cfRule>
  </conditionalFormatting>
  <conditionalFormatting sqref="BY47 BY51 BY63:BY64">
    <cfRule type="cellIs" dxfId="76" priority="44" operator="greaterThan">
      <formula>#REF!</formula>
    </cfRule>
    <cfRule type="cellIs" dxfId="75" priority="48" operator="equal">
      <formula>0</formula>
    </cfRule>
  </conditionalFormatting>
  <conditionalFormatting sqref="BY47:BY49 BY51 BY63:BY64">
    <cfRule type="cellIs" dxfId="74" priority="49" stopIfTrue="1" operator="equal">
      <formula>$BP$85</formula>
    </cfRule>
    <cfRule type="cellIs" dxfId="73" priority="50" stopIfTrue="1" operator="lessThan">
      <formula>BR47</formula>
    </cfRule>
    <cfRule type="cellIs" dxfId="72" priority="51" stopIfTrue="1" operator="greaterThan">
      <formula>BR47</formula>
    </cfRule>
  </conditionalFormatting>
  <conditionalFormatting sqref="BY50">
    <cfRule type="cellIs" dxfId="71" priority="39" operator="equal">
      <formula>0</formula>
    </cfRule>
    <cfRule type="cellIs" dxfId="70" priority="40" stopIfTrue="1" operator="equal">
      <formula>$BP$85</formula>
    </cfRule>
    <cfRule type="cellIs" dxfId="69" priority="41" stopIfTrue="1" operator="lessThan">
      <formula>BR50</formula>
    </cfRule>
    <cfRule type="cellIs" dxfId="68" priority="42" stopIfTrue="1" operator="greaterThan">
      <formula>BR50</formula>
    </cfRule>
  </conditionalFormatting>
  <conditionalFormatting sqref="BY74:BY79 BW85 BW104:BW108 BW99:BW101">
    <cfRule type="cellIs" dxfId="67" priority="79" stopIfTrue="1" operator="lessThan">
      <formula>BP74</formula>
    </cfRule>
    <cfRule type="cellIs" dxfId="66" priority="80" stopIfTrue="1" operator="greaterThan">
      <formula>BP74</formula>
    </cfRule>
  </conditionalFormatting>
  <conditionalFormatting sqref="BY86">
    <cfRule type="cellIs" dxfId="65" priority="30" operator="equal">
      <formula>0</formula>
    </cfRule>
    <cfRule type="cellIs" dxfId="64" priority="31" stopIfTrue="1" operator="equal">
      <formula>$BP$85</formula>
    </cfRule>
    <cfRule type="cellIs" dxfId="63" priority="32" stopIfTrue="1" operator="lessThan">
      <formula>BR86</formula>
    </cfRule>
    <cfRule type="cellIs" dxfId="62" priority="33" stopIfTrue="1" operator="greaterThan">
      <formula>BR86</formula>
    </cfRule>
  </conditionalFormatting>
  <conditionalFormatting sqref="BY93:BY94">
    <cfRule type="cellIs" dxfId="61" priority="36" stopIfTrue="1" operator="equal">
      <formula>$BP$85</formula>
    </cfRule>
    <cfRule type="cellIs" dxfId="60" priority="37" stopIfTrue="1" operator="lessThan">
      <formula>BR93</formula>
    </cfRule>
    <cfRule type="cellIs" dxfId="59" priority="38" stopIfTrue="1" operator="greaterThan">
      <formula>BR93</formula>
    </cfRule>
  </conditionalFormatting>
  <conditionalFormatting sqref="BY94">
    <cfRule type="cellIs" dxfId="58" priority="34" operator="greaterThan">
      <formula>#REF!</formula>
    </cfRule>
    <cfRule type="cellIs" dxfId="57" priority="35" operator="equal">
      <formula>0</formula>
    </cfRule>
  </conditionalFormatting>
  <conditionalFormatting sqref="BY95">
    <cfRule type="cellIs" dxfId="56" priority="25" operator="greaterThan">
      <formula>#REF!</formula>
    </cfRule>
    <cfRule type="cellIs" dxfId="55" priority="26" operator="equal">
      <formula>0</formula>
    </cfRule>
  </conditionalFormatting>
  <conditionalFormatting sqref="BY95">
    <cfRule type="cellIs" dxfId="54" priority="27" stopIfTrue="1" operator="equal">
      <formula>$BP$85</formula>
    </cfRule>
    <cfRule type="cellIs" dxfId="53" priority="28" stopIfTrue="1" operator="lessThan">
      <formula>BR95</formula>
    </cfRule>
    <cfRule type="cellIs" dxfId="52" priority="29" stopIfTrue="1" operator="greaterThan">
      <formula>BR95</formula>
    </cfRule>
  </conditionalFormatting>
  <conditionalFormatting sqref="BY11">
    <cfRule type="cellIs" dxfId="51" priority="24" operator="equal">
      <formula>$BR$11</formula>
    </cfRule>
  </conditionalFormatting>
  <conditionalFormatting sqref="BY13">
    <cfRule type="cellIs" dxfId="50" priority="23" operator="equal">
      <formula>$BR$13</formula>
    </cfRule>
  </conditionalFormatting>
  <conditionalFormatting sqref="BY20:BY42">
    <cfRule type="cellIs" dxfId="49" priority="22" operator="equal">
      <formula>$BR$20</formula>
    </cfRule>
  </conditionalFormatting>
  <conditionalFormatting sqref="BY20:BY42">
    <cfRule type="cellIs" dxfId="48" priority="21" operator="lessThan">
      <formula>$BR$20</formula>
    </cfRule>
  </conditionalFormatting>
  <conditionalFormatting sqref="BY20:BY42">
    <cfRule type="cellIs" dxfId="47" priority="20" operator="greaterThan">
      <formula>$BR$20</formula>
    </cfRule>
  </conditionalFormatting>
  <conditionalFormatting sqref="BY20">
    <cfRule type="cellIs" dxfId="46" priority="19" operator="equal">
      <formula>$BR$20</formula>
    </cfRule>
  </conditionalFormatting>
  <conditionalFormatting sqref="BY21">
    <cfRule type="cellIs" dxfId="45" priority="18" operator="lessThan">
      <formula>$BR$21</formula>
    </cfRule>
  </conditionalFormatting>
  <conditionalFormatting sqref="BY22:BY23">
    <cfRule type="cellIs" dxfId="44" priority="17" operator="equal">
      <formula>$BR$22</formula>
    </cfRule>
  </conditionalFormatting>
  <conditionalFormatting sqref="BY23">
    <cfRule type="cellIs" dxfId="43" priority="16" operator="equal">
      <formula>$BR$23</formula>
    </cfRule>
  </conditionalFormatting>
  <conditionalFormatting sqref="BY25">
    <cfRule type="cellIs" dxfId="42" priority="15" operator="lessThan">
      <formula>$BR$25</formula>
    </cfRule>
  </conditionalFormatting>
  <conditionalFormatting sqref="BY27">
    <cfRule type="cellIs" dxfId="41" priority="14" operator="equal">
      <formula>$BR$27</formula>
    </cfRule>
  </conditionalFormatting>
  <conditionalFormatting sqref="BY30:BY36">
    <cfRule type="cellIs" dxfId="40" priority="13" operator="lessThan">
      <formula>$BR$30</formula>
    </cfRule>
  </conditionalFormatting>
  <conditionalFormatting sqref="BY33">
    <cfRule type="cellIs" dxfId="39" priority="12" operator="lessThan">
      <formula>$BR$33</formula>
    </cfRule>
  </conditionalFormatting>
  <conditionalFormatting sqref="BY34:BY36">
    <cfRule type="cellIs" dxfId="38" priority="11" operator="equal">
      <formula>$BR$34</formula>
    </cfRule>
  </conditionalFormatting>
  <conditionalFormatting sqref="BY35">
    <cfRule type="cellIs" dxfId="37" priority="10" operator="equal">
      <formula>$BR$35</formula>
    </cfRule>
  </conditionalFormatting>
  <conditionalFormatting sqref="BY36">
    <cfRule type="cellIs" dxfId="36" priority="9" operator="equal">
      <formula>$BR$36</formula>
    </cfRule>
  </conditionalFormatting>
  <conditionalFormatting sqref="BY39">
    <cfRule type="cellIs" dxfId="35" priority="8" operator="equal">
      <formula>$BR$39</formula>
    </cfRule>
  </conditionalFormatting>
  <conditionalFormatting sqref="BR39">
    <cfRule type="cellIs" dxfId="34" priority="7" operator="equal">
      <formula>$BR$40</formula>
    </cfRule>
  </conditionalFormatting>
  <conditionalFormatting sqref="BY40">
    <cfRule type="cellIs" dxfId="33" priority="6" operator="lessThan">
      <formula>$BR$40</formula>
    </cfRule>
  </conditionalFormatting>
  <conditionalFormatting sqref="BY41">
    <cfRule type="cellIs" dxfId="32" priority="5" operator="lessThan">
      <formula>$BR$41</formula>
    </cfRule>
  </conditionalFormatting>
  <conditionalFormatting sqref="BY42">
    <cfRule type="cellIs" dxfId="31" priority="4" operator="equal">
      <formula>$BR$42</formula>
    </cfRule>
  </conditionalFormatting>
  <conditionalFormatting sqref="BY59">
    <cfRule type="cellIs" dxfId="30" priority="2" operator="lessThan">
      <formula>$BR$59</formula>
    </cfRule>
  </conditionalFormatting>
  <conditionalFormatting sqref="BY61">
    <cfRule type="cellIs" dxfId="29" priority="1" operator="lessThan">
      <formula>$BR$61</formula>
    </cfRule>
  </conditionalFormatting>
  <conditionalFormatting sqref="BY55:BY62 BY87:BY88">
    <cfRule type="cellIs" dxfId="28" priority="83" operator="lessThan">
      <formula>$BR$88</formula>
    </cfRule>
  </conditionalFormatting>
  <dataValidations disablePrompts="1" count="1">
    <dataValidation type="list" allowBlank="1" showInputMessage="1" showErrorMessage="1" sqref="Y74:Y79 Y20:Y44 Y4:Y18 Y93:Y95 Y86:Y88 Y46:Y64" xr:uid="{DE056ADA-8AA8-4F32-BD6F-7B99B4CD61B1}">
      <formula1>$J$188:$J$191</formula1>
    </dataValidation>
  </dataValidations>
  <hyperlinks>
    <hyperlink ref="AJ12" r:id="rId1" xr:uid="{6ECC745A-8659-4269-A5CB-F1F10B6EE6D7}"/>
    <hyperlink ref="AJ24" r:id="rId2" xr:uid="{78A45C7E-34E4-413D-8D1E-EE295A8471FD}"/>
    <hyperlink ref="BA6" r:id="rId3" xr:uid="{9DF7F29A-BF05-4924-B1DB-7CD0E3CC3792}"/>
    <hyperlink ref="BA12" r:id="rId4" xr:uid="{1F4D5AE9-CE1D-4694-A2D3-2F07ED1F445E}"/>
    <hyperlink ref="BA20" r:id="rId5" xr:uid="{D3BAF635-2C2D-436F-B110-66CC6ACFD83B}"/>
    <hyperlink ref="BA28" r:id="rId6" xr:uid="{D2AFB2E7-CC48-4617-B945-50656DBAA8CD}"/>
    <hyperlink ref="BA36" r:id="rId7" xr:uid="{D90604AD-13A9-4B49-A551-46B000CA0B53}"/>
    <hyperlink ref="BA37" r:id="rId8" xr:uid="{CF8891DE-6546-451F-A9C7-F4DF9A798117}"/>
    <hyperlink ref="BA41" r:id="rId9" xr:uid="{7CD4116E-782D-41BC-8246-C97F6A40C20F}"/>
    <hyperlink ref="BA47" r:id="rId10" xr:uid="{C3B1A9F7-E5F8-4E61-AB4A-4ED0282D7F16}"/>
    <hyperlink ref="BA52" r:id="rId11" xr:uid="{E2566BEA-471E-4764-8899-EFFF003DB485}"/>
    <hyperlink ref="BA51" r:id="rId12" xr:uid="{765F63E8-3109-4898-835A-B57E8DFB03E5}"/>
    <hyperlink ref="AX13" r:id="rId13" xr:uid="{9C9F5D47-D378-4102-BD8D-7F96A5B0F7CF}"/>
    <hyperlink ref="AX20" r:id="rId14" xr:uid="{F73F49E1-F6C2-4724-A62A-4384E62AF7E9}"/>
    <hyperlink ref="AX51" r:id="rId15" xr:uid="{4D5F8BB6-A17B-43F3-9B52-9F287690B158}"/>
    <hyperlink ref="AX55" r:id="rId16" xr:uid="{7BA2C7F2-52F2-45FB-BB64-15102587D63E}"/>
    <hyperlink ref="AX57" r:id="rId17" xr:uid="{85EDB06E-DFBF-4BEE-9830-50A0542B1C0C}"/>
    <hyperlink ref="AX74" r:id="rId18" xr:uid="{9E3B990E-F635-4897-BBC5-B0C6000B2FD0}"/>
    <hyperlink ref="AX75" r:id="rId19" xr:uid="{AFE50C55-6885-4846-B829-302E6857D1CA}"/>
    <hyperlink ref="AX48" r:id="rId20" xr:uid="{19EC1D80-5924-4CF5-B30F-54675D20B124}"/>
    <hyperlink ref="AX9" r:id="rId21" xr:uid="{2F0DA7E8-EC35-46E7-935F-F587C2A7E5C5}"/>
    <hyperlink ref="AX10" r:id="rId22" xr:uid="{9EDCF05F-16BE-4D04-986D-49F1D4FB2E06}"/>
    <hyperlink ref="AJ11" r:id="rId23" xr:uid="{5058AF2B-E570-4FE4-9095-2E88E40246AA}"/>
    <hyperlink ref="AX31" r:id="rId24" xr:uid="{F909FCF5-9F52-4E45-B556-AC1A374A8033}"/>
    <hyperlink ref="AJ8" r:id="rId25" xr:uid="{FFB1A168-D8F8-40E2-AC47-B4401710B2DA}"/>
    <hyperlink ref="AX8" r:id="rId26" xr:uid="{879F7EBE-8E41-46A2-8372-5030AC7F52B7}"/>
    <hyperlink ref="AL5" r:id="rId27" display="https://fittodrivefoundationinc.sharepoint.com/Shared%20Documents/Forms/AllItems.aspx?ct=1678695936474&amp;or=OWA%2DNT&amp;cid=93f755e1%2Dbebb%2D7e2f%2Dae59%2De64a6df30a1d&amp;ga=1&amp;id=%2FShared%20Documents%2FPrograms%20%28PRO%29%2FF2D%20Workshop%20%28F2D%29%2FF2D%20Program%20Logistics%2FRochester%20Secondary%20College%2F2024&amp;viewid=0c2d3ac4%2D21da%2D4b69%2Dac1e%2Da76daa39fc1f" xr:uid="{36281535-4E01-438C-BCE0-707957E1D3D8}"/>
    <hyperlink ref="AL4" r:id="rId28" display="https://fittodrivefoundationinc.sharepoint.com/Shared%20Documents/Forms/AllItems.aspx?ct=1678695936474&amp;or=OWA%2DNT&amp;cid=93f755e1%2Dbebb%2D7e2f%2Dae59%2De64a6df30a1d&amp;ga=1&amp;id=%2FShared%20Documents%2FPrograms%20%28PRO%29%2FF2D%20Workshop%20%28F2D%29%2FF2D%20Program%20Logistics%2FEdenhope%20College%2F2024&amp;viewid=0c2d3ac4%2D21da%2D4b69%2Dac1e%2Da76daa39fc1f" xr:uid="{4C2BEC17-9CB5-41EC-8B08-6B40C526DFFB}"/>
    <hyperlink ref="AL8" r:id="rId29" display="https://fittodrivefoundationinc.sharepoint.com/Shared%20Documents/Forms/AllItems.aspx?ct=1678695936474&amp;or=OWA%2DNT&amp;cid=93f755e1%2Dbebb%2D7e2f%2Dae59%2De64a6df30a1d&amp;ga=1&amp;id=%2FShared%20Documents%2FPrograms%20%28PRO%29%2FF2D%20Workshop%20%28F2D%29%2FF2D%20Program%20Logistics%2FNorthcote%20High%20School%2F2024&amp;viewid=0c2d3ac4%2D21da%2D4b69%2Dac1e%2Da76daa39fc1f" xr:uid="{CCBDE689-BF8F-42D5-9378-B59B6452E1BE}"/>
    <hyperlink ref="AL11" r:id="rId30" xr:uid="{574FDF9A-4A5F-4DB9-A77E-53DE482061CD}"/>
    <hyperlink ref="AL12" r:id="rId31" display="https://fittodrivefoundationinc.sharepoint.com/Shared%20Documents/Forms/AllItems.aspx?ga=1&amp;id=%2FShared%20Documents%2FPrograms%20%28PRO%29%2FF2D%20Workshop%20%28F2D%29%2FF2D%20Program%20Logistics%2FHolmesglen%20Institute%20%28Moorabbin%20Campus%29%2F2024&amp;viewid=0c2d3ac4%2D21da%2D4b69%2Dac1e%2Da76daa39fc1f" xr:uid="{33FE5F1D-ADCE-4A5D-97F8-F38A24B3DD20}"/>
    <hyperlink ref="AX35" r:id="rId32" xr:uid="{36E33872-8AED-42C4-9D99-855F32116945}"/>
    <hyperlink ref="AX28" r:id="rId33" xr:uid="{1E0232C2-C302-4ED0-9147-85D76DC656A4}"/>
    <hyperlink ref="AL15" r:id="rId34" display="https://fittodrivefoundationinc.sharepoint.com/Shared%20Documents/Forms/AllItems.aspx?ga=1&amp;id=%2FShared%20Documents%2FPrograms%20%28PRO%29%2FF2D%20Workshop%20%28F2D%29%2FF2D%20Program%20Logistics%2FNumurkah%20Secondary%20College%2F2024&amp;viewid=0c2d3ac4%2D21da%2D4b69%2Dac1e%2Da76daa39fc1f" xr:uid="{F176361F-F344-42EC-8E08-265940D231AB}"/>
    <hyperlink ref="AJ6" r:id="rId35" xr:uid="{662A43A7-BF16-4A74-A4B6-A85B093E7AB0}"/>
    <hyperlink ref="AL6" r:id="rId36" xr:uid="{7DEC2E2F-A750-4A95-91A8-A97C49425C70}"/>
    <hyperlink ref="AX11" r:id="rId37" xr:uid="{C86751C4-F4D2-4E38-BFAF-F27A812DC340}"/>
    <hyperlink ref="AX4" r:id="rId38" xr:uid="{E05B9689-4E58-4A7B-BB6E-550CED152DCC}"/>
    <hyperlink ref="AX15" r:id="rId39" xr:uid="{0C306380-26FB-4468-AEB2-21B04DAE48C2}"/>
    <hyperlink ref="AL10" r:id="rId40" display="https://fittodrivefoundationinc.sharepoint.com/Shared%20Documents/Forms/AllItems.aspx?ga=1&amp;id=%2FShared%20Documents%2FPrograms%20%28PRO%29%2FF2D%20Workshop%20%28F2D%29%2FF2D%20Program%20Logistics%2FBirchip%20P%2D12%20School%2F2024&amp;viewid=0c2d3ac4%2D21da%2D4b69%2Dac1e%2Da76daa39fc1f" xr:uid="{AECEDFCA-0ED5-4621-B181-C1326153AD63}"/>
    <hyperlink ref="CE4" r:id="rId41" xr:uid="{C35DF7BD-DA03-4F11-BAF9-0C10E23757C1}"/>
    <hyperlink ref="AL9" r:id="rId42" display="https://fittodrivefoundationinc.sharepoint.com/Shared%20Documents/Forms/AllItems.aspx?ga=1&amp;id=%2FShared%20Documents%2FPrograms%20%28PRO%29%2FF2D%20Workshop%20%28F2D%29%2FF2D%20Program%20Logistics%2FDonald%20High%20School%2F2024&amp;viewid=0c2d3ac4%2D21da%2D4b69%2Dac1e%2Da76daa39fc1f" xr:uid="{BE670B24-1C11-4918-B18D-5B25A500705E}"/>
    <hyperlink ref="CB6" r:id="rId43" xr:uid="{78136A22-1940-4BAF-B7F5-51DC8C1645FD}"/>
    <hyperlink ref="AL7" r:id="rId44" xr:uid="{771E2710-FB01-4400-A187-1DEF84B795A9}"/>
    <hyperlink ref="AJ7" r:id="rId45" xr:uid="{8E4076A4-03C3-441B-B34A-479EDF99E28A}"/>
    <hyperlink ref="AX41" r:id="rId46" xr:uid="{32A832D5-8AC8-412D-9CAB-C01AC32168BA}"/>
    <hyperlink ref="AK28" r:id="rId47" display="lscerri@sccmelb.catholic.edu.au" xr:uid="{1C114444-9D8D-4407-94E6-03E9E2A704E5}"/>
    <hyperlink ref="AJ28" r:id="rId48" xr:uid="{76697A56-F2A3-41F5-AA78-FB99E01EA639}"/>
    <hyperlink ref="AL28" r:id="rId49" xr:uid="{689AD278-CC99-4B6C-834C-2C48104E6671}"/>
    <hyperlink ref="AL23" r:id="rId50" xr:uid="{4202455C-B453-49CE-A58C-8A1E1B41F249}"/>
    <hyperlink ref="AJ23" r:id="rId51" xr:uid="{130D2777-76B3-4E66-804F-364478622D3E}"/>
    <hyperlink ref="CB7" r:id="rId52" xr:uid="{5FE842AB-76BF-4236-846E-120127D64450}"/>
    <hyperlink ref="AX32" r:id="rId53" xr:uid="{D795AEA2-66B6-40D8-8ABF-2C376EA4ED60}"/>
    <hyperlink ref="BA11" r:id="rId54" xr:uid="{7C4FE9F9-286C-4109-B1F7-1CFB52269BC7}"/>
    <hyperlink ref="BA8" r:id="rId55" xr:uid="{26559E66-E444-4DFC-9F4A-72A9136DC4CE}"/>
    <hyperlink ref="BA7" r:id="rId56" xr:uid="{0D125842-52AD-4B8E-9A04-E88D0053D560}"/>
    <hyperlink ref="AJ26" r:id="rId57" xr:uid="{D1CA7CFD-35AD-4BDF-9C09-D4FB7979B270}"/>
    <hyperlink ref="AJ60" r:id="rId58" xr:uid="{20C53245-88B9-4B4D-8782-915B7A66A87C}"/>
    <hyperlink ref="AX12" r:id="rId59" xr:uid="{AB4EF825-22CD-4B88-B935-08BDA0229EE0}"/>
    <hyperlink ref="AL13" r:id="rId60" xr:uid="{90DAB433-41BB-4EFC-9A95-69C7FB1C45D7}"/>
    <hyperlink ref="AX6" r:id="rId61" xr:uid="{5C503F11-BF41-4601-87C5-76A4B8E9B480}"/>
    <hyperlink ref="AX24" r:id="rId62" xr:uid="{F9C386A6-B593-4DA4-BFCB-6050BD09F799}"/>
    <hyperlink ref="AJ21" r:id="rId63" xr:uid="{6C67D1DF-6E1A-49DF-874F-9C5E5CFFD7DA}"/>
    <hyperlink ref="AJ53" r:id="rId64" xr:uid="{A1E20CE9-0790-426E-9A63-E3FC4E40F174}"/>
    <hyperlink ref="AJ54" r:id="rId65" xr:uid="{CF368791-D214-41F2-BD56-9553257F28BB}"/>
    <hyperlink ref="CE8" r:id="rId66" xr:uid="{CB54BF9E-C943-45D7-92CB-651AE8B369AE}"/>
    <hyperlink ref="CB8" r:id="rId67" xr:uid="{3C2351A5-AC2A-415E-B2FC-5A37905B98A7}"/>
    <hyperlink ref="AJ56" r:id="rId68" xr:uid="{67D15A9E-9F45-4F63-917E-9BD82E6C675D}"/>
    <hyperlink ref="AJ38" r:id="rId69" xr:uid="{22CF9B8D-808F-4198-BB02-33790F06E24F}"/>
    <hyperlink ref="AJ5" r:id="rId70" xr:uid="{4FFA3B71-BB84-4C29-92D1-6DDFFB10F744}"/>
    <hyperlink ref="AL14" r:id="rId71" xr:uid="{49341754-7907-4444-9615-13E2B5EDB327}"/>
    <hyperlink ref="AJ14" r:id="rId72" xr:uid="{B1301165-4B61-4551-A979-AD080A326DAE}"/>
    <hyperlink ref="BA13" r:id="rId73" xr:uid="{176BBD68-4B95-42DE-B59A-C01565F03838}"/>
    <hyperlink ref="BA14" r:id="rId74" xr:uid="{41DE09B8-2DD9-426A-82FD-A5179847A128}"/>
    <hyperlink ref="BA22" r:id="rId75" xr:uid="{A2CEEEA5-039E-483D-B726-DF9894E6EE37}"/>
    <hyperlink ref="BA23" r:id="rId76" xr:uid="{1BEA25BB-53FB-4BF1-87FE-9CB431BEABA8}"/>
    <hyperlink ref="BA24" r:id="rId77" xr:uid="{918D796A-9658-4994-AB15-CA0B49A47649}"/>
    <hyperlink ref="BA31" r:id="rId78" xr:uid="{1AACBDED-443A-4B23-B6EE-E05CC3D57C83}"/>
    <hyperlink ref="BA32" r:id="rId79" xr:uid="{59A2F46F-A62C-4D21-A3F0-6257895ED092}"/>
    <hyperlink ref="BA35" r:id="rId80" xr:uid="{41B677A7-3F03-44EE-9272-4BD34E16F559}"/>
    <hyperlink ref="BA46" r:id="rId81" xr:uid="{D9D776FB-BF5B-4B3C-ACA2-8649928916CE}"/>
    <hyperlink ref="BA53" r:id="rId82" xr:uid="{F9D93282-FD34-4A7C-992C-DA8ABB532E30}"/>
    <hyperlink ref="BA55" r:id="rId83" xr:uid="{F5C231ED-3765-43BD-89CD-EFC0B2728BB7}"/>
    <hyperlink ref="BA57" r:id="rId84" xr:uid="{68F2B0F3-584C-4AEE-92BF-417AD69CDD2E}"/>
    <hyperlink ref="BA60" r:id="rId85" xr:uid="{2A73A684-9629-435E-9509-53EB71A0B533}"/>
    <hyperlink ref="CB13" r:id="rId86" xr:uid="{9A7FD389-4465-42FB-BC13-31EE95FD0E89}"/>
    <hyperlink ref="BA50" r:id="rId87" xr:uid="{35499A93-4A97-4A37-819B-E4E8ABC3DEA9}"/>
    <hyperlink ref="AX50" r:id="rId88" xr:uid="{BDD4A77A-A20C-4BF3-9D43-37575D402598}"/>
    <hyperlink ref="AX36" r:id="rId89" xr:uid="{7D39D1A3-4893-4D42-ADFF-A4312D0D618A}"/>
    <hyperlink ref="AX29" r:id="rId90" xr:uid="{BFAA7DAD-1AE3-4AA3-8DA6-F34E694F33B6}"/>
    <hyperlink ref="AX26" r:id="rId91" xr:uid="{9CCFF402-F87B-4651-BF9D-2F4C47E67E76}"/>
    <hyperlink ref="AX60" r:id="rId92" display="mark.foster@police.vic.gov.au" xr:uid="{F734521C-ABD7-46E4-8C60-CF11DB3756D9}"/>
    <hyperlink ref="AX56" r:id="rId93" xr:uid="{6042A931-2754-40C9-9131-9954FA106B25}"/>
    <hyperlink ref="AJ29" r:id="rId94" xr:uid="{5650BD6F-6F29-4426-93D2-4DFCEB1C7843}"/>
    <hyperlink ref="AL20" r:id="rId95" xr:uid="{E686537A-BB2A-42D7-AE28-B662DD2A105F}"/>
    <hyperlink ref="AL22" r:id="rId96" xr:uid="{97998D32-CF5F-43BE-AC0A-9A01226A1B43}"/>
    <hyperlink ref="AJ30" r:id="rId97" xr:uid="{D0C409A3-1B90-4EB8-93C8-50688FC1E986}"/>
    <hyperlink ref="AJ33" r:id="rId98" xr:uid="{3712CE27-3B44-4E3E-B5C0-481E22C780AE}"/>
    <hyperlink ref="AX33" r:id="rId99" xr:uid="{E0D8FE86-83F1-4EEB-B425-B055DAFF0497}"/>
    <hyperlink ref="CE24" r:id="rId100" xr:uid="{D3C7512C-30D7-4C1F-8ED9-E395F47A6CE0}"/>
    <hyperlink ref="BA25" r:id="rId101" xr:uid="{412E530D-6CF0-4C3F-A282-3801BEED0011}"/>
    <hyperlink ref="BA48" r:id="rId102" xr:uid="{A0E8013E-1E7A-462F-A516-ABA394D91ACE}"/>
    <hyperlink ref="BA26" r:id="rId103" xr:uid="{CDF9BF26-3D20-4CD6-9B70-0DA9751FB732}"/>
    <hyperlink ref="BA29" r:id="rId104" xr:uid="{9B432C19-2D72-4193-8706-29CCF01793AD}"/>
    <hyperlink ref="BA21" r:id="rId105" xr:uid="{0AC260AA-C1EE-4BAF-A11C-96D31C1B0315}"/>
    <hyperlink ref="BA15" r:id="rId106" xr:uid="{ECD225A0-19C6-486F-8B60-F7B6206004E4}"/>
    <hyperlink ref="BA30" r:id="rId107" xr:uid="{AEE4DC09-FB6C-4101-94E1-AAE7E0F1DDC6}"/>
    <hyperlink ref="AL24" r:id="rId108" display="https://fittodrivefoundationinc.sharepoint.com/Shared%20Documents/Forms/AllItems.aspx?ga=1&amp;id=%2FShared%20Documents%2FPrograms%20%28PRO%29%2FF2D%20Workshop%20%28F2D%29%2FF2D%20Program%20Logistics%2FMacleod%20College%2F2024&amp;viewid=0c2d3ac4%2D21da%2D4b69%2Dac1e%2Da76daa39fc1f" xr:uid="{F2BA05C4-20FD-411C-8BC4-ADDBFEDBC3DF}"/>
    <hyperlink ref="AL48" r:id="rId109" display="https://fittodrivefoundationinc.sharepoint.com/Shared%20Documents/Forms/AllItems.aspx?ga=1&amp;id=%2FShared%20Documents%2FPrograms%20%28PRO%29%2FF2D%20Workshop%20%28F2D%29%2FF2D%20Program%20Logistics%2FCasterton%20Secondary%20College%2F2024&amp;viewid=0c2d3ac4%2D21da%2D4b69%2Dac1e%2Da76daa39fc1f" xr:uid="{4231953D-8F59-4D6D-BDF2-0868A82A4825}"/>
    <hyperlink ref="AL26" r:id="rId110" display="https://fittodrivefoundationinc.sharepoint.com/Shared%20Documents/Forms/AllItems.aspx?ga=1&amp;id=%2FShared%20Documents%2FPrograms%20%28PRO%29%2FF2D%20Workshop%20%28F2D%29%2FF2D%20Program%20Logistics%2FCarrum%20Downs%20Secondary%20College%2F2024&amp;viewid=0c2d3ac4%2D21da%2D4b69%2Dac1e%2Da76daa39fc1f" xr:uid="{27B916A2-8311-4370-A5BB-C741A127DE9B}"/>
    <hyperlink ref="CB23" r:id="rId111" xr:uid="{900432C6-FAAB-4C9C-85C5-26B3201CC978}"/>
    <hyperlink ref="AL35" r:id="rId112" xr:uid="{7CFD6C63-784D-4E46-AAA3-43335FDB2135}"/>
    <hyperlink ref="CB35" r:id="rId113" xr:uid="{D1D89DB5-5AB5-4849-9EF4-04446CA15882}"/>
    <hyperlink ref="AL29" r:id="rId114" display="https://fittodrivefoundationinc.sharepoint.com/Shared%20Documents/Forms/AllItems.aspx?ga=1&amp;id=%2FShared%20Documents%2FPrograms%20%28PRO%29%2FF2D%20Workshop%20%28F2D%29%2FF2D%20Program%20Logistics%2FFlinders%20Christian%20Community%20College%20Tyabb%20Campus%2F2024&amp;viewid=0c2d3ac4%2D21da%2D4b69%2Dac1e%2Da76daa39fc1f" xr:uid="{3D20B061-DF6F-442B-9983-339A9C771569}"/>
    <hyperlink ref="AJ22" r:id="rId115" xr:uid="{E5102134-05F7-425B-87CA-6CDC61BA0FB3}"/>
    <hyperlink ref="AX22" r:id="rId116" xr:uid="{547E9713-C9C0-41A8-930A-2D790BC6A239}"/>
    <hyperlink ref="AL30" r:id="rId117" display="https://fittodrivefoundationinc.sharepoint.com/Shared%20Documents/Forms/AllItems.aspx?ga=1&amp;id=%2FShared%20Documents%2FPrograms%20%28PRO%29%2FF2D%20Workshop%20%28F2D%29%2FF2D%20Program%20Logistics%2FKaniva%20College%2F2024&amp;viewid=0c2d3ac4%2D21da%2D4b69%2Dac1e%2Da76daa39fc1f" xr:uid="{FDA0759B-F779-49FC-BB03-7C7DB3191EB8}"/>
    <hyperlink ref="AL32" r:id="rId118" display="https://fittodrivefoundationinc.sharepoint.com/Shared%20Documents/Forms/AllItems.aspx?ga=1&amp;id=%2FShared%20Documents%2FPrograms%20%28PRO%29%2FF2D%20Workshop%20%28F2D%29%2FF2D%20Program%20Logistics%2FSt%2E%20Peter%27s%20College%20Clyde%20North%20Campus%2F2024&amp;viewid=0c2d3ac4%2D21da%2D4b69%2Dac1e%2Da76daa39fc1f" xr:uid="{03E6F387-6294-4BB2-947B-446270CD4977}"/>
    <hyperlink ref="AL31" r:id="rId119" display="https://fittodrivefoundationinc.sharepoint.com/Shared%20Documents/Forms/AllItems.aspx?ga=1&amp;id=%2FShared%20Documents%2FPrograms%20%28PRO%29%2FF2D%20Workshop%20%28F2D%29%2FF2D%20Program%20Logistics%2FSt%2E%20Peter%27s%20College%20Cranbourne%20Campus%2F2024&amp;viewid=0c2d3ac4%2D21da%2D4b69%2Dac1e%2Da76daa39fc1f" xr:uid="{1258F39D-CFC0-44F1-A07E-702860572382}"/>
    <hyperlink ref="AL33" r:id="rId120" display="https://fittodrivefoundationinc.sharepoint.com/Shared%20Documents/Forms/AllItems.aspx?ga=1&amp;id=%2FShared%20Documents%2FPrograms%20%28PRO%29%2FF2D%20Workshop%20%28F2D%29%2FF2D%20Program%20Logistics%2FKambrya%20College%2F2024&amp;viewid=0c2d3ac4%2D21da%2D4b69%2Dac1e%2Da76daa39fc1f" xr:uid="{5A962977-441B-4869-A278-964DBAA40652}"/>
    <hyperlink ref="AL38" r:id="rId121" display="https://fittodrivefoundationinc.sharepoint.com/Shared%20Documents/Forms/AllItems.aspx?ga=1&amp;id=%2FShared%20Documents%2FPrograms%20%28PRO%29%2FF2D%20Workshop%20%28F2D%29%2FF2D%20Program%20Logistics%2FSomerville%20Secondary%20College%2F2024&amp;viewid=0c2d3ac4%2D21da%2D4b69%2Dac1e%2Da76daa39fc1f" xr:uid="{5C0F49F1-18D3-4CA1-8B55-6A6D70A081AB}"/>
    <hyperlink ref="AX23" r:id="rId122" xr:uid="{A0AFD15E-649B-4973-952D-876C19CDC079}"/>
    <hyperlink ref="AX21" r:id="rId123" xr:uid="{97E1DFEC-2F6C-4A84-AE1B-8ADF96CF50BD}"/>
    <hyperlink ref="AJ93" r:id="rId124" xr:uid="{5986BCE4-4787-4438-BCC6-FA51F0FD8BEB}"/>
    <hyperlink ref="AL21" r:id="rId125" display="https://fittodrivefoundationinc.sharepoint.com/Shared%20Documents/Forms/AllItems.aspx?ga=1&amp;id=%2FShared%20Documents%2FPrograms%20%28PRO%29%2FF2D%20Workshop%20%28F2D%29%2FF2D%20Program%20Logistics%2FOfficer%20Secondary%20College%2F2024&amp;viewid=0c2d3ac4%2D21da%2D4b69%2Dac1e%2Da76daa39fc1f" xr:uid="{83FE5F54-34A0-4416-9DDB-8680CE524EF5}"/>
    <hyperlink ref="AL27" r:id="rId126" xr:uid="{7F8C8541-4912-434F-8106-79AEE2FBCD4A}"/>
    <hyperlink ref="AJ27" r:id="rId127" xr:uid="{EC419391-23C3-4722-A548-1059CD337A59}"/>
    <hyperlink ref="AX30" r:id="rId128" display="mailto:linda.mclennan@police.vic.gov.au,%20david.piera@police.vic.gov.au" xr:uid="{D3FD8F9F-D0FF-4A77-935C-370923DE7E62}"/>
    <hyperlink ref="AL25" r:id="rId129" display="https://fittodrivefoundationinc.sharepoint.com/Shared%20Documents/Forms/AllItems.aspx?ga=1&amp;id=%2FShared%20Documents%2FPrograms%20%28PRO%29%2FF2D%20Workshop%20%28F2D%29%2FF2D%20Program%20Logistics%2FStawell%20Secondary%20College%2F2024&amp;viewid=0c2d3ac4%2D21da%2D4b69%2Dac1e%2Da76daa39fc1f" xr:uid="{2E08965C-5EDA-4BE1-9EB7-AB33A49A6491}"/>
    <hyperlink ref="AL41" r:id="rId130" xr:uid="{18259CD4-5175-49D5-BC51-202118210AEE}"/>
    <hyperlink ref="AX25" r:id="rId131" xr:uid="{DBA540AA-9F66-4F3F-BC1D-EDB84527C12D}"/>
    <hyperlink ref="CE21" r:id="rId132" xr:uid="{A98F24F5-9F15-43E1-8182-83EB3520F9F9}"/>
    <hyperlink ref="AJ42" r:id="rId133" xr:uid="{AD07224B-FEE9-4502-8EA4-1A69007F57F9}"/>
    <hyperlink ref="AX42" r:id="rId134" xr:uid="{AF83A26A-1EB4-4B75-B23C-8A818B877C34}"/>
    <hyperlink ref="CB25" r:id="rId135" xr:uid="{734CC130-8B4A-4D91-BF06-74E5CFE9FAB9}"/>
    <hyperlink ref="CB32" r:id="rId136" xr:uid="{AA8F2D6A-312D-46CA-A6B2-DC6F2179CE0F}"/>
    <hyperlink ref="AX34" r:id="rId137" xr:uid="{A01BF561-EFEA-4C67-964E-B659CC5B8A13}"/>
    <hyperlink ref="AL50" r:id="rId138" xr:uid="{359228F8-CEB6-45ED-988A-72ACF611ECAA}"/>
    <hyperlink ref="AJ50" r:id="rId139" xr:uid="{62E1A7B9-1592-449D-BA43-133704545399}"/>
    <hyperlink ref="AJ46" r:id="rId140" xr:uid="{E123B03B-1BEA-477E-9060-F60134B12875}"/>
    <hyperlink ref="AL46" r:id="rId141" xr:uid="{3B4EA18E-1490-4714-B82D-A262A2474496}"/>
    <hyperlink ref="AJ62" r:id="rId142" xr:uid="{1E4A51B2-FFC7-4A5B-9F17-E0D709274833}"/>
    <hyperlink ref="AJ51" r:id="rId143" display="dprescott@penola.vic.edu.au" xr:uid="{884A90DA-27A6-4EDB-AC79-CBCD2ABA1F49}"/>
    <hyperlink ref="AL51" r:id="rId144" xr:uid="{82C6465D-D03B-480D-A986-D0DDF6B2A427}"/>
    <hyperlink ref="AL55" r:id="rId145" xr:uid="{483D5095-6579-43D7-B129-8C43515CA8C4}"/>
    <hyperlink ref="AL57" r:id="rId146" xr:uid="{85E78293-EF57-4196-8B46-7899880FEA80}"/>
    <hyperlink ref="AJ57" r:id="rId147" xr:uid="{35575807-C441-44D5-8FDE-50FFA871EAC3}"/>
    <hyperlink ref="CB46" r:id="rId148" xr:uid="{09B9330C-F6D7-4029-9EBC-DDECEE009E55}"/>
    <hyperlink ref="CB57" r:id="rId149" xr:uid="{91CAAC11-8132-45A8-8D24-B3D2CD5ABFC4}"/>
    <hyperlink ref="AL39" r:id="rId150" xr:uid="{7ED6F5E7-2F42-4378-8353-FB42508BD8B0}"/>
    <hyperlink ref="CB27" r:id="rId151" xr:uid="{832F16B4-8B35-4E7B-8B74-EA2424BFDF95}"/>
    <hyperlink ref="AL34" r:id="rId152" display="https://fittodrivefoundationinc.sharepoint.com/Shared%20Documents/Forms/AllItems.aspx?ga=1&amp;id=%2FShared%20Documents%2FPrograms%20%28PRO%29%2FF2D%20Workshop%20%28F2D%29%2FF2D%20Program%20Logistics%2FCopperfield%20College%2F2024&amp;viewid=0c2d3ac4%2D21da%2D4b69%2Dac1e%2Da76daa39fc1f" xr:uid="{913277FE-D33A-4718-9696-0755DBB4179D}"/>
    <hyperlink ref="CB34" r:id="rId153" xr:uid="{D256BA7D-5FFE-45D9-9145-D4115689839B}"/>
    <hyperlink ref="CB31" r:id="rId154" xr:uid="{5353AEA3-651F-4132-9BB9-A8D958E647B5}"/>
    <hyperlink ref="CB30" r:id="rId155" xr:uid="{D43F3F91-B425-4928-88C0-6B8DA7F3A3B8}"/>
    <hyperlink ref="AL36" r:id="rId156" display="https://fittodrivefoundationinc.sharepoint.com/Shared%20Documents/Forms/AllItems.aspx?ga=1&amp;id=%2FShared%20Documents%2FPrograms%20%28PRO%29%2FF2D%20Workshop%20%28F2D%29%2FF2D%20Program%20Logistics%2FPadua%20College%2F2024&amp;viewid=0c2d3ac4%2D21da%2D4b69%2Dac1e%2Da76daa39fc1f" xr:uid="{E788DC5C-8A5B-4BC7-B3E3-02B4FFD95BBB}"/>
    <hyperlink ref="AL37" r:id="rId157" display="https://fittodrivefoundationinc.sharepoint.com/Shared%20Documents/Forms/AllItems.aspx?ga=1&amp;id=%2FShared%20Documents%2FPrograms%20%28PRO%29%2FF2D%20Workshop%20%28F2D%29%2FF2D%20Program%20Logistics%2FPadua%20College%2F2024&amp;viewid=0c2d3ac4%2D21da%2D4b69%2Dac1e%2Da76daa39fc1f" xr:uid="{18F52908-62E6-4972-8812-D57857FD9177}"/>
    <hyperlink ref="AL42" r:id="rId158" display="https://fittodrivefoundationinc.sharepoint.com/Shared%20Documents/Forms/AllItems.aspx?ga=1&amp;id=%2FShared%20Documents%2FPrograms%20%28PRO%29%2FF2D%20Workshop%20%28F2D%29%2FF2D%20Program%20Logistics%2FMcClelland%20College%2F2024&amp;viewid=0c2d3ac4%2D21da%2D4b69%2Dac1e%2Da76daa39fc1f" xr:uid="{5901FD4A-9F2F-4B36-9900-435B22323948}"/>
    <hyperlink ref="AL47" r:id="rId159" display="https://fittodrivefoundationinc.sharepoint.com/Shared%20Documents/Forms/AllItems.aspx?ga=1&amp;id=%2FShared%20Documents%2FPrograms%20%28PRO%29%2FF2D%20Workshop%20%28F2D%29%2FF2D%20Program%20Logistics%2FPeninsula%20Grammar%2F2024&amp;viewid=0c2d3ac4%2D21da%2D4b69%2Dac1e%2Da76daa39fc1f" xr:uid="{79303CA6-37F3-4F2A-9E48-30EE84A2C9B3}"/>
    <hyperlink ref="AL52" r:id="rId160" display="https://fittodrivefoundationinc.sharepoint.com/Shared%20Documents/Forms/AllItems.aspx?id=%2FShared%20Documents%2FPrograms%20%28PRO%29%2FF2D%20Workshop%20%28F2D%29%2FF2D%20Program%20Logistics%2FWestern%20Port%20Secondary%20College%2F2024&amp;viewid=0c2d3ac4%2D21da%2D4b69%2Dac1e%2Da76daa39fc1f" xr:uid="{1CA13B47-EFC5-4F1D-A9F1-CF839C9371B8}"/>
    <hyperlink ref="CE13" r:id="rId161" xr:uid="{C8420871-A254-4580-B545-4F104B197896}"/>
    <hyperlink ref="CB20" r:id="rId162" xr:uid="{FE6D2523-D493-42A3-9E9A-1AE4E5632663}"/>
    <hyperlink ref="AL53" r:id="rId163" display="https://fittodrivefoundationinc.sharepoint.com/Shared%20Documents/Forms/AllItems.aspx?id=%2FShared%20Documents%2FPrograms%20%28PRO%29%2FF2D%20Workshop%20%28F2D%29%2FF2D%20Program%20Logistics%2FRosebud%20Secondary%20College%2F2024&amp;viewid=0c2d3ac4%2D21da%2D4b69%2Dac1e%2Da76daa39fc1f" xr:uid="{7BFE9C0A-0113-4F15-8D13-6215A64C4B17}"/>
    <hyperlink ref="AL54" r:id="rId164" display="https://fittodrivefoundationinc.sharepoint.com/Shared%20Documents/Forms/AllItems.aspx?id=%2FShared%20Documents%2FPrograms%20%28PRO%29%2FF2D%20Workshop%20%28F2D%29%2FF2D%20Program%20Logistics%2FMount%20Eliza%20Secondary%20College%2F2024&amp;viewid=0c2d3ac4%2D21da%2D4b69%2Dac1e%2Da76daa39fc1f" xr:uid="{0E02DB3C-0293-47A0-A2B4-FA202093EBB8}"/>
    <hyperlink ref="CB28" r:id="rId165" xr:uid="{8E78F623-B3C0-4863-8B38-9E0FE1851F91}"/>
    <hyperlink ref="AL56" r:id="rId166" display="https://fittodrivefoundationinc.sharepoint.com/Shared%20Documents/Forms/AllItems.aspx?id=%2FShared%20Documents%2FPrograms%20%28PRO%29%2FF2D%20Workshop%20%28F2D%29%2FF2D%20Program%20Logistics%2FPatterson%20River%20Secondary%20College%2F2024&amp;viewid=0c2d3ac4%2D21da%2D4b69%2Dac1e%2Da76daa39fc1f" xr:uid="{79947397-0AA7-4667-9DEA-9990CC03E533}"/>
    <hyperlink ref="AX39" r:id="rId167" xr:uid="{45F38DE0-C558-43A7-B119-02AF67128840}"/>
    <hyperlink ref="CE55" r:id="rId168" xr:uid="{B092CD66-6024-4387-A2E2-AE798E879723}"/>
    <hyperlink ref="CB55" r:id="rId169" xr:uid="{BEDC526A-73AF-4C45-9524-B0B8B8E6FB25}"/>
    <hyperlink ref="AL62" r:id="rId170" display="https://fittodrivefoundationinc.sharepoint.com/Shared%20Documents/Forms/AllItems.aspx?ga=1&amp;id=%2FShared%20Documents%2FPrograms%20%28PRO%29%2FF2D%20Workshop%20%28F2D%29%2FF2D%20Program%20Logistics%2FBayside%20Christian%20College%2F2024&amp;viewid=0c2d3ac4%2D21da%2D4b69%2Dac1e%2Da76daa39fc1f" xr:uid="{1EBE3E76-64E9-4002-9957-6B05074CAA26}"/>
    <hyperlink ref="AL60" r:id="rId171" display="https://fittodrivefoundationinc.sharepoint.com/Shared%20Documents/Forms/AllItems.aspx?ga=1&amp;id=%2FShared%20Documents%2FPrograms%20%28PRO%29%2FF2D%20Workshop%20%28F2D%29%2FF2D%20Program%20Logistics%2FFrankston%20High%20School%2F2024&amp;viewid=0c2d3ac4%2D21da%2D4b69%2Dac1e%2Da76daa39fc1f" xr:uid="{46F1CB2A-9415-4B41-8A9C-9E43AC1D61FD}"/>
    <hyperlink ref="AX62" r:id="rId172" display="mark.foster@police.vic.gov.au" xr:uid="{80243B63-57DE-45E9-A4A3-C09882280587}"/>
    <hyperlink ref="AX54" r:id="rId173" xr:uid="{60FD6B7D-8438-4F0C-AFC2-8D694FEE5948}"/>
    <hyperlink ref="AX53" r:id="rId174" xr:uid="{79F2175C-571D-4BFB-B778-050881AEF203}"/>
    <hyperlink ref="AX52" r:id="rId175" xr:uid="{B5D95E25-D748-4E2E-9467-43B1918BE041}"/>
    <hyperlink ref="AX47" r:id="rId176" xr:uid="{A039D4E5-6157-4AD1-B97B-96461DBF909C}"/>
    <hyperlink ref="AJ59" r:id="rId177" xr:uid="{95E198A8-62A5-48D0-8AF7-D7051BC364C2}"/>
    <hyperlink ref="AL40" r:id="rId178" display="https://fittodrivefoundationinc.sharepoint.com/Shared%20Documents/Forms/AllItems.aspx?ga=1&amp;id=%2FShared%20Documents%2FPrograms%20%28PRO%29%2FF2D%20Workshop%20%28F2D%29%2FF2D%20Program%20Logistics%2FMaribyrnong%20College%2F2024&amp;viewid=0c2d3ac4%2D21da%2D4b69%2Dac1e%2Da76daa39fc1f" xr:uid="{04EF6105-CD50-40A6-96DB-BD5942153DB0}"/>
    <hyperlink ref="AX46" r:id="rId179" xr:uid="{4B9B6D4D-DAB0-4FD4-87E9-FCC57626BA8D}"/>
    <hyperlink ref="CB62" r:id="rId180" xr:uid="{1D3D61CC-C109-4405-A776-5D9443A4BBE7}"/>
    <hyperlink ref="AX40" r:id="rId181" xr:uid="{F199791F-1414-439B-BCC0-A8BE0312CD63}"/>
    <hyperlink ref="CB41" r:id="rId182" xr:uid="{D6D51B4C-B19E-470D-8281-F6427C9CBCDC}"/>
    <hyperlink ref="CE51" r:id="rId183" xr:uid="{A33D55E1-97D9-4302-86FA-410280AC4DB6}"/>
    <hyperlink ref="CB51" r:id="rId184" xr:uid="{08B97DC4-7D1B-4232-AB7E-E1B869DF74D0}"/>
    <hyperlink ref="BA94" r:id="rId185" xr:uid="{BBA21439-6D20-486F-809B-46B0793FA442}"/>
    <hyperlink ref="AJ58" r:id="rId186" xr:uid="{E34962AB-7EC2-4EFA-A45D-2E3459750606}"/>
    <hyperlink ref="AL58" r:id="rId187" xr:uid="{72B6B220-97DC-4266-BA92-A365A7F9E793}"/>
    <hyperlink ref="BA58" r:id="rId188" xr:uid="{50421D49-B0B9-4A2B-A95C-E4216F298D40}"/>
    <hyperlink ref="BA59" r:id="rId189" xr:uid="{C5EBD8F2-D9B5-4736-AC68-F097E79ABB59}"/>
    <hyperlink ref="BA61" r:id="rId190" xr:uid="{F47437B2-F0EF-45CB-AA15-22C4FBCE5FCB}"/>
    <hyperlink ref="BA62" r:id="rId191" xr:uid="{8B765D3C-A4D4-451F-8901-2E09B2FEB206}"/>
    <hyperlink ref="BA71" r:id="rId192" xr:uid="{094AD939-E7DC-4AA6-BCA1-3860950837EC}"/>
    <hyperlink ref="BA74" r:id="rId193" xr:uid="{93B50838-F246-4AD3-9FAC-22AE8D51E3D5}"/>
    <hyperlink ref="BA75" r:id="rId194" xr:uid="{B37AFEE1-5D48-4068-A8F2-65ADA8D025A0}"/>
    <hyperlink ref="BA76" r:id="rId195" xr:uid="{98653AD5-8960-4F0B-96EF-85EAF712BB2D}"/>
    <hyperlink ref="BA49" r:id="rId196" xr:uid="{DF17DDDA-19C2-4A50-85A8-5107A461B336}"/>
    <hyperlink ref="BA86" r:id="rId197" xr:uid="{66AE4BAE-CBC6-426C-8967-D4A990E394CC}"/>
    <hyperlink ref="AX86" r:id="rId198" xr:uid="{1A523C84-ACD8-4B70-8A45-25EF7225F8F2}"/>
    <hyperlink ref="AL86" r:id="rId199" xr:uid="{8199207D-1360-4CD0-BDEA-B6B7AB0307CE}"/>
    <hyperlink ref="AJ47" r:id="rId200" xr:uid="{BD412AA8-614F-4A18-BC20-353583B2744C}"/>
    <hyperlink ref="AJ61" r:id="rId201" xr:uid="{EBF91C92-CE60-4017-B9DE-2929D0FFDEE5}"/>
    <hyperlink ref="BA88" r:id="rId202" xr:uid="{1B2497A6-6857-4252-90D2-32DD71A743A2}"/>
    <hyperlink ref="BA95" r:id="rId203" display="mailto:michael.barnes@frv.vic.gov.au" xr:uid="{E474FED0-E3E9-451A-BB99-E2EE3A9DA844}"/>
    <hyperlink ref="AJ95" r:id="rId204" display="mailto:melissa.stokes@education.vic.gov.au" xr:uid="{FBD46A92-52FB-4CE9-AD6E-611FAF88769C}"/>
    <hyperlink ref="AL95" r:id="rId205" display="../../:f:/g/EtEHI-Ra4VFFjodGScnNxmcBoxeJH4KPta3yyaV4Xh57UA?e=P39a1O" xr:uid="{F7F09D31-47D7-4B39-B848-14AC76A3CFA0}"/>
    <hyperlink ref="BA68" r:id="rId206" xr:uid="{F5E59A7D-B22A-4E36-BDF4-DB874BFFD1F5}"/>
    <hyperlink ref="BA87" r:id="rId207" xr:uid="{6A878B0E-FA2E-4CAE-BF4F-10582D03B2AD}"/>
    <hyperlink ref="AL49" r:id="rId208" xr:uid="{E8A6CE12-36B1-4EF6-829A-801867B200EA}"/>
    <hyperlink ref="AL88" r:id="rId209" xr:uid="{EDDB8543-0D1F-4C48-891E-FE15E6388038}"/>
    <hyperlink ref="AX58" r:id="rId210" xr:uid="{51C47126-D207-4DDA-92CE-FF0445BB8745}"/>
    <hyperlink ref="AL59" r:id="rId211" xr:uid="{E637084E-26AA-4F89-B9A6-DA6767D8071E}"/>
    <hyperlink ref="AL68" r:id="rId212" display="https://fittodrivefoundationinc.sharepoint.com/SitePages/Home.aspx?RootFolder=%2FShared%20Documents%2FPrograms%20%28PRO%29%2FF2D%20Workshop%20%28F2D%29%2FF2D%20Program%20Logistics%2FToorak%20College%2F2024&amp;FolderCTID=0x0120008D437D399142F64CA8176926925A3711&amp;View=%7B86C05318%2DB875%2D4399%2DA428%2D277556F8E599%7D" xr:uid="{3E630A0D-87B7-4D21-9653-A4D2E996EF7A}"/>
    <hyperlink ref="AJ68" r:id="rId213" xr:uid="{F0C1C49F-96F4-4773-8FD4-B87B20F2A56B}"/>
    <hyperlink ref="AL61" r:id="rId214" xr:uid="{50A29BDC-A0D6-4D49-BEB1-1921CF3E233C}"/>
    <hyperlink ref="AX68" r:id="rId215" display="mailto:mark.foster@police.vic.gov.au" xr:uid="{04C0E55F-D589-446A-B717-D57C46377B54}"/>
    <hyperlink ref="BA70" r:id="rId216" xr:uid="{85775DC7-1043-46F6-9964-48394858B5FD}"/>
    <hyperlink ref="AL74" r:id="rId217" xr:uid="{02731B64-BFDE-4EA9-B376-EB59BC98888A}"/>
    <hyperlink ref="CB74" r:id="rId218" xr:uid="{0071FBA8-DDDF-40F5-8638-7C9BF4F35F3C}"/>
    <hyperlink ref="AJ75" r:id="rId219" xr:uid="{BB815237-0171-4666-B232-471FDE66E285}"/>
    <hyperlink ref="AL75" r:id="rId220" xr:uid="{E3AE8AC3-FF7B-4E73-BDF1-544F9A8D4DA3}"/>
    <hyperlink ref="CE46" r:id="rId221" xr:uid="{DA36847D-B452-43A9-AA62-32A198D97CEA}"/>
    <hyperlink ref="CE57" r:id="rId222" xr:uid="{59E35195-41D2-4613-807E-43BB8B4EC430}"/>
    <hyperlink ref="AL76" r:id="rId223" display="2024" xr:uid="{67CCA28E-EAE2-45CF-9ADB-7D745B7FE6BB}"/>
    <hyperlink ref="AX61" r:id="rId224" xr:uid="{CF7914E7-BABA-41F2-B957-D5458AA7261A}"/>
    <hyperlink ref="AL63" r:id="rId225" display="2024" xr:uid="{8811292D-7B1D-462D-AED6-57B5007AE5B2}"/>
    <hyperlink ref="AJ63" r:id="rId226" xr:uid="{0D345116-E2DC-4985-9F21-B0F213A005E8}"/>
    <hyperlink ref="AJ66" r:id="rId227" xr:uid="{868E6B33-473E-491E-AFEE-E4F1B3E762D5}"/>
    <hyperlink ref="AJ73" r:id="rId228" xr:uid="{C4374DF2-89B5-4F65-A1A7-2C291C5A11AF}"/>
  </hyperlinks>
  <pageMargins left="0.7" right="0.7" top="0.75" bottom="0.75" header="0.3" footer="0.3"/>
  <pageSetup firstPageNumber="0" fitToWidth="0" fitToHeight="0" orientation="portrait" horizontalDpi="300" verticalDpi="300" r:id="rId229"/>
  <drawing r:id="rId230"/>
  <legacyDrawing r:id="rId231"/>
  <tableParts count="1">
    <tablePart r:id="rId23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EEF66-7E4B-477C-8F21-627E63AA693F}">
  <dimension ref="A1:AI139"/>
  <sheetViews>
    <sheetView topLeftCell="A2" workbookViewId="0">
      <selection activeCell="E22" sqref="E22"/>
    </sheetView>
  </sheetViews>
  <sheetFormatPr defaultColWidth="9.140625" defaultRowHeight="15" customHeight="1"/>
  <cols>
    <col min="1" max="1" width="11.140625" style="2537" customWidth="1"/>
    <col min="2" max="2" width="15" style="2537" customWidth="1"/>
    <col min="3" max="3" width="37" style="2537" customWidth="1"/>
    <col min="4" max="5" width="15" style="2538" customWidth="1"/>
    <col min="6" max="6" width="19.140625" style="2538" customWidth="1"/>
    <col min="7" max="7" width="11.85546875" style="2539" customWidth="1"/>
    <col min="8" max="8" width="8.7109375" style="2537" customWidth="1"/>
    <col min="9" max="9" width="5" style="2540" customWidth="1"/>
    <col min="10" max="14" width="4.7109375" style="2449" customWidth="1"/>
    <col min="15" max="15" width="4.7109375" style="2451" customWidth="1"/>
    <col min="16" max="16" width="11" style="2541" customWidth="1"/>
    <col min="17" max="17" width="12.7109375" style="2541" customWidth="1"/>
    <col min="18" max="19" width="11" style="2541" customWidth="1"/>
    <col min="20" max="20" width="19.5703125" style="2541" customWidth="1"/>
    <col min="21" max="21" width="46.42578125" style="2537" customWidth="1"/>
    <col min="22" max="22" width="33.140625" style="2541" bestFit="1" customWidth="1"/>
    <col min="23" max="25" width="5.7109375" style="2541" customWidth="1"/>
    <col min="26" max="32" width="5.7109375" style="2450" customWidth="1"/>
    <col min="33" max="33" width="11.140625" style="2537" customWidth="1"/>
    <col min="34" max="34" width="12.7109375" style="2451" customWidth="1"/>
    <col min="35" max="16384" width="9.140625" style="2541"/>
  </cols>
  <sheetData>
    <row r="1" spans="1:35" s="2450" customFormat="1" ht="12.75" customHeight="1">
      <c r="A1" s="4324" t="s">
        <v>8521</v>
      </c>
      <c r="B1" s="4324"/>
      <c r="C1" s="4324"/>
      <c r="D1" s="4324"/>
      <c r="E1" s="4324"/>
      <c r="F1" s="4324"/>
      <c r="G1" s="4324"/>
      <c r="H1" s="4325" t="s">
        <v>8522</v>
      </c>
      <c r="I1" s="4325"/>
      <c r="J1" s="4325"/>
      <c r="K1" s="4325"/>
      <c r="L1" s="4325"/>
      <c r="M1" s="4325"/>
      <c r="N1" s="4325"/>
      <c r="O1" s="4327" t="s">
        <v>8523</v>
      </c>
      <c r="P1" s="4326" t="s">
        <v>8524</v>
      </c>
      <c r="Q1" s="4326"/>
      <c r="R1" s="4326"/>
      <c r="S1" s="4326"/>
      <c r="T1" s="2448"/>
      <c r="U1" s="3420"/>
      <c r="V1" s="2903"/>
      <c r="W1" s="2903"/>
      <c r="X1" s="2903"/>
      <c r="Y1" s="2903"/>
      <c r="Z1" s="2903"/>
      <c r="AA1" s="2903"/>
      <c r="AB1" s="2903"/>
      <c r="AC1" s="2903"/>
      <c r="AD1" s="2903"/>
      <c r="AE1" s="2903"/>
      <c r="AF1" s="2903"/>
      <c r="AG1" s="3420"/>
      <c r="AH1" s="3421"/>
      <c r="AI1" s="2903"/>
    </row>
    <row r="2" spans="1:35" s="2463" customFormat="1" ht="12.75" customHeight="1">
      <c r="A2" s="2452" t="s">
        <v>6646</v>
      </c>
      <c r="B2" s="2453" t="s">
        <v>8525</v>
      </c>
      <c r="C2" s="2453" t="s">
        <v>8526</v>
      </c>
      <c r="D2" s="2454" t="s">
        <v>5389</v>
      </c>
      <c r="E2" s="2454" t="s">
        <v>8527</v>
      </c>
      <c r="F2" s="2454" t="s">
        <v>90</v>
      </c>
      <c r="G2" s="2455" t="s">
        <v>8528</v>
      </c>
      <c r="H2" s="2456" t="s">
        <v>8529</v>
      </c>
      <c r="I2" s="2457" t="s">
        <v>8530</v>
      </c>
      <c r="J2" s="2456" t="s">
        <v>8531</v>
      </c>
      <c r="K2" s="2456" t="s">
        <v>8532</v>
      </c>
      <c r="L2" s="2456" t="s">
        <v>8533</v>
      </c>
      <c r="M2" s="2456" t="s">
        <v>8534</v>
      </c>
      <c r="N2" s="2456" t="s">
        <v>5518</v>
      </c>
      <c r="O2" s="4328"/>
      <c r="P2" s="2458" t="s">
        <v>8535</v>
      </c>
      <c r="Q2" s="2459" t="s">
        <v>8536</v>
      </c>
      <c r="R2" s="2458" t="s">
        <v>8537</v>
      </c>
      <c r="S2" s="2458" t="s">
        <v>8538</v>
      </c>
      <c r="T2" s="2460" t="s">
        <v>8539</v>
      </c>
      <c r="U2" s="2461" t="s">
        <v>5689</v>
      </c>
      <c r="V2" s="2462" t="s">
        <v>6352</v>
      </c>
    </row>
    <row r="3" spans="1:35" s="2469" customFormat="1" ht="12.75" customHeight="1">
      <c r="A3" s="2464" t="s">
        <v>8540</v>
      </c>
      <c r="B3" s="2465"/>
      <c r="C3" s="2465"/>
      <c r="D3" s="2465"/>
      <c r="E3" s="2465"/>
      <c r="F3" s="2465"/>
      <c r="G3" s="2466"/>
      <c r="H3" s="2465"/>
      <c r="I3" s="2467"/>
      <c r="J3" s="2468"/>
      <c r="K3" s="2468"/>
      <c r="L3" s="2468"/>
      <c r="M3" s="2468"/>
      <c r="N3" s="2468"/>
      <c r="O3" s="2468"/>
      <c r="P3" s="2465"/>
      <c r="Q3" s="2465"/>
      <c r="R3" s="2465"/>
      <c r="S3" s="2465"/>
      <c r="T3" s="2465"/>
      <c r="U3" s="2465"/>
      <c r="V3" s="2465"/>
    </row>
    <row r="4" spans="1:35" s="2469" customFormat="1" ht="15" customHeight="1">
      <c r="A4" s="2470" t="s">
        <v>8541</v>
      </c>
      <c r="B4" s="2471" t="s">
        <v>8542</v>
      </c>
      <c r="C4" s="2472" t="s">
        <v>8543</v>
      </c>
      <c r="D4" s="2473" t="s">
        <v>8544</v>
      </c>
      <c r="E4" s="2473"/>
      <c r="F4" s="2473" t="s">
        <v>8545</v>
      </c>
      <c r="G4" s="2474"/>
      <c r="H4" s="2475">
        <v>44378</v>
      </c>
      <c r="I4" s="2476">
        <v>1</v>
      </c>
      <c r="J4" s="2477">
        <v>1</v>
      </c>
      <c r="K4" s="2478"/>
      <c r="L4" s="2478"/>
      <c r="M4" s="2478"/>
      <c r="N4" s="2478"/>
      <c r="O4" s="2479"/>
      <c r="P4" s="2480"/>
      <c r="Q4" s="2481"/>
      <c r="R4" s="2481"/>
      <c r="S4" s="2482"/>
      <c r="T4" s="2483" t="s">
        <v>8546</v>
      </c>
      <c r="U4" s="2484"/>
      <c r="V4" s="2485" t="s">
        <v>8547</v>
      </c>
    </row>
    <row r="5" spans="1:35" s="2469" customFormat="1" ht="12.75" customHeight="1">
      <c r="A5" s="2486" t="s">
        <v>8548</v>
      </c>
      <c r="B5" s="2487" t="s">
        <v>8549</v>
      </c>
      <c r="C5" s="2488" t="s">
        <v>8550</v>
      </c>
      <c r="D5" s="2487" t="s">
        <v>8551</v>
      </c>
      <c r="E5" s="2473"/>
      <c r="F5" s="2487" t="s">
        <v>8552</v>
      </c>
      <c r="G5" s="2474"/>
      <c r="H5" s="2475">
        <v>44621</v>
      </c>
      <c r="I5" s="2476">
        <v>1</v>
      </c>
      <c r="J5" s="2477">
        <v>1</v>
      </c>
      <c r="K5" s="2478"/>
      <c r="L5" s="2478"/>
      <c r="M5" s="2478"/>
      <c r="N5" s="2478"/>
      <c r="O5" s="2479"/>
      <c r="P5" s="2480"/>
      <c r="Q5" s="2482"/>
      <c r="R5" s="2482"/>
      <c r="S5" s="2482"/>
      <c r="T5" s="2483" t="s">
        <v>8553</v>
      </c>
      <c r="U5" s="2484"/>
      <c r="V5" s="2489"/>
    </row>
    <row r="6" spans="1:35" s="2469" customFormat="1" ht="12.75" customHeight="1">
      <c r="A6" s="2490" t="s">
        <v>8554</v>
      </c>
      <c r="B6" s="2490" t="s">
        <v>8555</v>
      </c>
      <c r="C6" s="2491" t="s">
        <v>8556</v>
      </c>
      <c r="D6" s="2473" t="s">
        <v>8557</v>
      </c>
      <c r="E6" s="2473"/>
      <c r="F6" s="2473" t="s">
        <v>2504</v>
      </c>
      <c r="G6" s="2474"/>
      <c r="H6" s="2475">
        <v>44743</v>
      </c>
      <c r="I6" s="2476">
        <v>1</v>
      </c>
      <c r="J6" s="2492">
        <v>1</v>
      </c>
      <c r="K6" s="2478"/>
      <c r="L6" s="2478"/>
      <c r="M6" s="2478"/>
      <c r="N6" s="2478"/>
      <c r="O6" s="2479"/>
      <c r="P6" s="2480"/>
      <c r="Q6" s="2482"/>
      <c r="R6" s="2482"/>
      <c r="S6" s="2482"/>
      <c r="T6" s="2493"/>
      <c r="U6" s="2484"/>
      <c r="V6" s="2494"/>
    </row>
    <row r="7" spans="1:35" s="2469" customFormat="1" ht="12.75" customHeight="1">
      <c r="A7" s="2471" t="s">
        <v>8558</v>
      </c>
      <c r="B7" s="2470" t="s">
        <v>8559</v>
      </c>
      <c r="C7" s="2495" t="s">
        <v>8560</v>
      </c>
      <c r="D7" s="2496" t="s">
        <v>8561</v>
      </c>
      <c r="E7" s="2496"/>
      <c r="F7" s="2497" t="s">
        <v>6371</v>
      </c>
      <c r="G7" s="2498">
        <v>33042</v>
      </c>
      <c r="H7" s="2499">
        <v>44287</v>
      </c>
      <c r="I7" s="2476">
        <v>1</v>
      </c>
      <c r="J7" s="2477">
        <v>1</v>
      </c>
      <c r="K7" s="2500"/>
      <c r="L7" s="2501">
        <v>1</v>
      </c>
      <c r="M7" s="2478"/>
      <c r="N7" s="2492"/>
      <c r="O7" s="2502"/>
      <c r="P7" s="2480"/>
      <c r="Q7" s="2482"/>
      <c r="R7" s="2482"/>
      <c r="S7" s="2482"/>
      <c r="T7" s="2493" t="s">
        <v>8562</v>
      </c>
      <c r="U7" s="2484" t="s">
        <v>8563</v>
      </c>
      <c r="V7" s="2489" t="s">
        <v>8564</v>
      </c>
    </row>
    <row r="8" spans="1:35" s="2469" customFormat="1" ht="12.75" customHeight="1">
      <c r="A8" s="2503" t="s">
        <v>8565</v>
      </c>
      <c r="B8" s="2504" t="s">
        <v>8566</v>
      </c>
      <c r="C8" s="2505" t="s">
        <v>8567</v>
      </c>
      <c r="D8" s="2506" t="s">
        <v>8568</v>
      </c>
      <c r="E8" s="2507"/>
      <c r="F8" s="2507" t="s">
        <v>6371</v>
      </c>
      <c r="G8" s="2508"/>
      <c r="H8" s="2509">
        <v>44743</v>
      </c>
      <c r="I8" s="2510">
        <v>1</v>
      </c>
      <c r="J8" s="2511">
        <v>1</v>
      </c>
      <c r="K8" s="2512"/>
      <c r="L8" s="2513"/>
      <c r="M8" s="2513"/>
      <c r="N8" s="2513"/>
      <c r="O8" s="2514"/>
      <c r="P8" s="2515"/>
      <c r="Q8" s="2516"/>
      <c r="R8" s="2516"/>
      <c r="S8" s="2516"/>
      <c r="T8" s="2516"/>
      <c r="U8" s="2517"/>
      <c r="V8" s="2518"/>
    </row>
    <row r="9" spans="1:35" s="2829" customFormat="1" ht="12.75" customHeight="1">
      <c r="A9" s="2816" t="s">
        <v>5479</v>
      </c>
      <c r="B9" s="2817" t="s">
        <v>8569</v>
      </c>
      <c r="C9" s="2831" t="s">
        <v>8570</v>
      </c>
      <c r="D9" s="2818" t="s">
        <v>8571</v>
      </c>
      <c r="E9" s="2819"/>
      <c r="F9" s="2819" t="s">
        <v>5135</v>
      </c>
      <c r="G9" s="2820">
        <v>36352</v>
      </c>
      <c r="H9" s="2821">
        <v>45292</v>
      </c>
      <c r="I9" s="2510">
        <v>1</v>
      </c>
      <c r="J9" s="2822">
        <v>1</v>
      </c>
      <c r="K9" s="2823"/>
      <c r="L9" s="2824"/>
      <c r="M9" s="2823"/>
      <c r="N9" s="2824"/>
      <c r="O9" s="2825"/>
      <c r="P9" s="2826"/>
      <c r="Q9" s="2827"/>
      <c r="R9" s="2827"/>
      <c r="S9" s="2827"/>
      <c r="T9" s="2827"/>
      <c r="U9" s="2814" t="s">
        <v>8563</v>
      </c>
      <c r="V9" s="2828"/>
    </row>
    <row r="10" spans="1:35" s="2829" customFormat="1" ht="12.75" customHeight="1">
      <c r="A10" s="2816" t="s">
        <v>8572</v>
      </c>
      <c r="B10" s="2817" t="s">
        <v>8573</v>
      </c>
      <c r="C10" s="2831" t="s">
        <v>8574</v>
      </c>
      <c r="D10" s="2818" t="s">
        <v>8575</v>
      </c>
      <c r="E10" s="2819"/>
      <c r="F10" s="2819" t="s">
        <v>616</v>
      </c>
      <c r="G10" s="2820">
        <v>36655</v>
      </c>
      <c r="H10" s="2821">
        <v>45292</v>
      </c>
      <c r="I10" s="2510">
        <v>1</v>
      </c>
      <c r="J10" s="2822">
        <v>1</v>
      </c>
      <c r="K10" s="2823"/>
      <c r="L10" s="2824"/>
      <c r="M10" s="2823"/>
      <c r="N10" s="2824"/>
      <c r="O10" s="2825"/>
      <c r="P10" s="2826"/>
      <c r="Q10" s="2827"/>
      <c r="R10" s="2827"/>
      <c r="S10" s="2827"/>
      <c r="T10" s="2827"/>
      <c r="U10" s="2814"/>
      <c r="V10" s="2828"/>
    </row>
    <row r="11" spans="1:35" s="2829" customFormat="1" ht="12.75" customHeight="1">
      <c r="A11" s="3841" t="s">
        <v>8576</v>
      </c>
      <c r="B11" s="3842" t="s">
        <v>8577</v>
      </c>
      <c r="C11" s="2832" t="s">
        <v>8578</v>
      </c>
      <c r="D11" s="2818" t="s">
        <v>8579</v>
      </c>
      <c r="E11" s="2819"/>
      <c r="F11" s="2819" t="s">
        <v>4995</v>
      </c>
      <c r="G11" s="2820">
        <v>37971</v>
      </c>
      <c r="H11" s="2821">
        <v>45292</v>
      </c>
      <c r="I11" s="2510">
        <v>1</v>
      </c>
      <c r="J11" s="2822">
        <v>1</v>
      </c>
      <c r="K11" s="2823"/>
      <c r="L11" s="2830"/>
      <c r="M11" s="2823"/>
      <c r="N11" s="2830"/>
      <c r="O11" s="2825"/>
      <c r="P11" s="2826"/>
      <c r="Q11" s="2827"/>
      <c r="R11" s="2827"/>
      <c r="S11" s="2827"/>
      <c r="T11" s="2827"/>
      <c r="U11" s="2814"/>
      <c r="V11" s="2828"/>
    </row>
    <row r="12" spans="1:35" s="2469" customFormat="1" ht="12.75" customHeight="1">
      <c r="A12" s="2527" t="s">
        <v>8580</v>
      </c>
      <c r="B12" s="2527"/>
      <c r="C12" s="2528"/>
      <c r="D12" s="2528"/>
      <c r="E12" s="2528"/>
      <c r="F12" s="2528"/>
      <c r="G12" s="2529"/>
      <c r="H12" s="2528"/>
      <c r="I12" s="2530"/>
      <c r="J12" s="2531"/>
      <c r="K12" s="2531"/>
      <c r="L12" s="2531"/>
      <c r="M12" s="2531"/>
      <c r="N12" s="2531"/>
      <c r="O12" s="2531"/>
      <c r="P12" s="2528"/>
      <c r="Q12" s="2528"/>
      <c r="R12" s="2528"/>
      <c r="S12" s="2528"/>
      <c r="T12" s="2528"/>
      <c r="U12" s="2528"/>
      <c r="V12" s="2528"/>
    </row>
    <row r="13" spans="1:35" s="2469" customFormat="1" ht="12.75" customHeight="1">
      <c r="A13" s="2471" t="s">
        <v>6895</v>
      </c>
      <c r="B13" s="2471" t="s">
        <v>8581</v>
      </c>
      <c r="C13" s="2532" t="s">
        <v>8582</v>
      </c>
      <c r="D13" s="2473" t="s">
        <v>8583</v>
      </c>
      <c r="E13" s="2473"/>
      <c r="F13" s="2473" t="s">
        <v>8584</v>
      </c>
      <c r="G13" s="2474"/>
      <c r="H13" s="2475">
        <v>44378</v>
      </c>
      <c r="I13" s="2533">
        <v>1</v>
      </c>
      <c r="J13" s="2477">
        <v>1</v>
      </c>
      <c r="K13" s="2501">
        <v>1</v>
      </c>
      <c r="L13" s="2501">
        <v>1</v>
      </c>
      <c r="M13" s="2501">
        <v>1</v>
      </c>
      <c r="N13" s="2492"/>
      <c r="O13" s="3422" t="s">
        <v>8585</v>
      </c>
      <c r="P13" s="2480"/>
      <c r="Q13" s="2481"/>
      <c r="R13" s="2481"/>
      <c r="S13" s="2481"/>
      <c r="T13" s="2483" t="s">
        <v>8586</v>
      </c>
      <c r="U13" s="2484" t="s">
        <v>8587</v>
      </c>
      <c r="V13" s="2489" t="s">
        <v>8588</v>
      </c>
    </row>
    <row r="14" spans="1:35" ht="12.75" customHeight="1">
      <c r="A14" s="3423"/>
      <c r="B14" s="3423"/>
      <c r="C14" s="3423"/>
      <c r="D14" s="3424"/>
      <c r="E14" s="3424"/>
      <c r="F14" s="3424"/>
      <c r="G14" s="3425"/>
      <c r="H14" s="3423"/>
      <c r="I14" s="3426"/>
      <c r="J14" s="3420"/>
      <c r="K14" s="3420"/>
      <c r="L14" s="3420"/>
      <c r="M14" s="3420"/>
      <c r="N14" s="3420"/>
      <c r="O14" s="3421"/>
      <c r="P14" s="2851"/>
      <c r="Q14" s="2851"/>
      <c r="R14" s="2851"/>
      <c r="S14" s="2851"/>
      <c r="T14" s="2851"/>
      <c r="U14" s="3423"/>
      <c r="V14" s="2851"/>
      <c r="W14" s="2851"/>
      <c r="X14" s="2851"/>
      <c r="Y14" s="2851"/>
      <c r="Z14" s="2903"/>
      <c r="AA14" s="2903"/>
      <c r="AB14" s="2903"/>
      <c r="AC14" s="2903"/>
      <c r="AD14" s="2903"/>
      <c r="AE14" s="2903"/>
      <c r="AF14" s="2903"/>
      <c r="AG14" s="3423"/>
      <c r="AH14" s="3421"/>
      <c r="AI14" s="2851"/>
    </row>
    <row r="15" spans="1:35" s="2469" customFormat="1" ht="12.75" customHeight="1">
      <c r="A15" s="2542" t="s">
        <v>8589</v>
      </c>
      <c r="B15" s="2543"/>
      <c r="C15" s="2543"/>
      <c r="D15" s="2543"/>
      <c r="E15" s="2543"/>
      <c r="F15" s="2543"/>
      <c r="G15" s="2544"/>
      <c r="H15" s="2543"/>
      <c r="I15" s="2545"/>
      <c r="J15" s="2546"/>
      <c r="K15" s="2546"/>
      <c r="L15" s="2546"/>
      <c r="M15" s="2546"/>
      <c r="N15" s="2546"/>
      <c r="O15" s="2546"/>
      <c r="P15" s="2543"/>
      <c r="Q15" s="2543"/>
      <c r="R15" s="2543"/>
      <c r="S15" s="2543"/>
      <c r="T15" s="2543"/>
      <c r="U15" s="2543"/>
      <c r="V15" s="2543"/>
    </row>
    <row r="16" spans="1:35" s="2469" customFormat="1" ht="12.75" customHeight="1">
      <c r="A16" s="3427" t="s">
        <v>5565</v>
      </c>
      <c r="B16" s="3427" t="s">
        <v>8590</v>
      </c>
      <c r="C16" s="2532" t="s">
        <v>8591</v>
      </c>
      <c r="D16" s="3428" t="s">
        <v>8592</v>
      </c>
      <c r="E16" s="3428"/>
      <c r="F16" s="3428" t="s">
        <v>3056</v>
      </c>
      <c r="G16" s="3429">
        <v>34997</v>
      </c>
      <c r="H16" s="3430">
        <v>42522</v>
      </c>
      <c r="I16" s="3431"/>
      <c r="J16" s="3432"/>
      <c r="K16" s="3432"/>
      <c r="L16" s="3432"/>
      <c r="M16" s="3432"/>
      <c r="N16" s="3432"/>
      <c r="O16" s="3433"/>
      <c r="P16" s="3434"/>
      <c r="Q16" s="3434"/>
      <c r="R16" s="3434"/>
      <c r="S16" s="3434"/>
      <c r="T16" s="3435"/>
      <c r="U16" s="3436" t="s">
        <v>8593</v>
      </c>
      <c r="V16" s="2547"/>
    </row>
    <row r="17" spans="1:35" s="2469" customFormat="1" ht="12.75" customHeight="1">
      <c r="A17" s="3427" t="s">
        <v>8594</v>
      </c>
      <c r="B17" s="3427" t="s">
        <v>8595</v>
      </c>
      <c r="C17" s="2532" t="s">
        <v>8596</v>
      </c>
      <c r="D17" s="3428" t="s">
        <v>8597</v>
      </c>
      <c r="E17" s="3428"/>
      <c r="F17" s="3428" t="s">
        <v>8598</v>
      </c>
      <c r="G17" s="3429"/>
      <c r="H17" s="3430"/>
      <c r="I17" s="3431"/>
      <c r="J17" s="3432"/>
      <c r="K17" s="3432"/>
      <c r="L17" s="3432"/>
      <c r="M17" s="3432"/>
      <c r="N17" s="3432"/>
      <c r="O17" s="3433"/>
      <c r="P17" s="3434"/>
      <c r="Q17" s="3434"/>
      <c r="R17" s="3434"/>
      <c r="S17" s="3434"/>
      <c r="T17" s="3435"/>
      <c r="U17" s="3436" t="s">
        <v>8599</v>
      </c>
      <c r="V17" s="2547"/>
    </row>
    <row r="18" spans="1:35" s="2469" customFormat="1" ht="12.75" customHeight="1">
      <c r="A18" s="3427" t="s">
        <v>5483</v>
      </c>
      <c r="B18" s="3427" t="s">
        <v>8600</v>
      </c>
      <c r="C18" s="2532" t="s">
        <v>8601</v>
      </c>
      <c r="D18" s="3428" t="s">
        <v>8602</v>
      </c>
      <c r="E18" s="3428" t="s">
        <v>8603</v>
      </c>
      <c r="F18" s="3428" t="s">
        <v>4204</v>
      </c>
      <c r="G18" s="3429">
        <v>34966</v>
      </c>
      <c r="H18" s="3430">
        <v>42826</v>
      </c>
      <c r="I18" s="2501">
        <v>1</v>
      </c>
      <c r="J18" s="2501">
        <v>1</v>
      </c>
      <c r="K18" s="2501">
        <v>1</v>
      </c>
      <c r="L18" s="3432"/>
      <c r="M18" s="2501">
        <v>1</v>
      </c>
      <c r="N18" s="3437">
        <v>1</v>
      </c>
      <c r="O18" s="3433"/>
      <c r="P18" s="3434"/>
      <c r="Q18" s="3434"/>
      <c r="R18" s="3434"/>
      <c r="S18" s="3434"/>
      <c r="T18" s="3435" t="s">
        <v>8586</v>
      </c>
      <c r="U18" s="3436" t="s">
        <v>8604</v>
      </c>
      <c r="V18" s="2547"/>
    </row>
    <row r="19" spans="1:35" s="2469" customFormat="1" ht="12.75" customHeight="1">
      <c r="A19" s="2548" t="s">
        <v>8136</v>
      </c>
      <c r="B19" s="2548" t="s">
        <v>8605</v>
      </c>
      <c r="C19" s="2532" t="s">
        <v>8606</v>
      </c>
      <c r="D19" s="2473" t="s">
        <v>8607</v>
      </c>
      <c r="E19" s="2473"/>
      <c r="F19" s="2473" t="s">
        <v>622</v>
      </c>
      <c r="G19" s="2474"/>
      <c r="H19" s="2475">
        <v>44378</v>
      </c>
      <c r="I19" s="2476">
        <v>1</v>
      </c>
      <c r="J19" s="2477">
        <v>1</v>
      </c>
      <c r="K19" s="2478"/>
      <c r="L19" s="2478"/>
      <c r="M19" s="2478"/>
      <c r="N19" s="2478"/>
      <c r="O19" s="2479"/>
      <c r="P19" s="2480"/>
      <c r="Q19" s="2481"/>
      <c r="R19" s="2481"/>
      <c r="S19" s="2482"/>
      <c r="T19" s="2483" t="s">
        <v>8608</v>
      </c>
      <c r="U19" s="2484"/>
      <c r="V19" s="2489" t="s">
        <v>8609</v>
      </c>
    </row>
    <row r="20" spans="1:35" s="2469" customFormat="1" ht="12.75" customHeight="1">
      <c r="A20" s="3427" t="s">
        <v>8610</v>
      </c>
      <c r="B20" s="3427" t="s">
        <v>8611</v>
      </c>
      <c r="C20" s="2532" t="s">
        <v>8612</v>
      </c>
      <c r="D20" s="3428" t="s">
        <v>8613</v>
      </c>
      <c r="E20" s="3428" t="s">
        <v>8614</v>
      </c>
      <c r="F20" s="3428" t="s">
        <v>4995</v>
      </c>
      <c r="G20" s="3429"/>
      <c r="H20" s="3427"/>
      <c r="I20" s="3431"/>
      <c r="J20" s="3432"/>
      <c r="K20" s="3432"/>
      <c r="L20" s="3432"/>
      <c r="M20" s="3432"/>
      <c r="N20" s="3432"/>
      <c r="O20" s="3433"/>
      <c r="P20" s="3434"/>
      <c r="Q20" s="3434"/>
      <c r="R20" s="3434"/>
      <c r="S20" s="3434"/>
      <c r="T20" s="3435"/>
      <c r="U20" s="3436" t="s">
        <v>8615</v>
      </c>
      <c r="V20" s="2547"/>
    </row>
    <row r="21" spans="1:35" s="2469" customFormat="1" ht="12.75" customHeight="1">
      <c r="A21" s="2471" t="s">
        <v>8616</v>
      </c>
      <c r="B21" s="2471" t="s">
        <v>8617</v>
      </c>
      <c r="C21" s="2532" t="s">
        <v>8618</v>
      </c>
      <c r="D21" s="2473" t="s">
        <v>8619</v>
      </c>
      <c r="E21" s="2473"/>
      <c r="F21" s="2473" t="s">
        <v>8620</v>
      </c>
      <c r="G21" s="2474">
        <v>35936</v>
      </c>
      <c r="H21" s="2475">
        <v>43556</v>
      </c>
      <c r="I21" s="2501">
        <v>1</v>
      </c>
      <c r="J21" s="2501">
        <v>1</v>
      </c>
      <c r="K21" s="2501">
        <v>1</v>
      </c>
      <c r="L21" s="2478"/>
      <c r="M21" s="2501">
        <v>1</v>
      </c>
      <c r="N21" s="2549">
        <v>1</v>
      </c>
      <c r="O21" s="2479"/>
      <c r="P21" s="2480">
        <v>44609</v>
      </c>
      <c r="Q21" s="2481" t="s">
        <v>4909</v>
      </c>
      <c r="R21" s="2481" t="s">
        <v>8621</v>
      </c>
      <c r="S21" s="2481" t="s">
        <v>452</v>
      </c>
      <c r="T21" s="2483" t="s">
        <v>8622</v>
      </c>
      <c r="U21" s="2484" t="s">
        <v>8587</v>
      </c>
      <c r="V21" s="2489" t="s">
        <v>8623</v>
      </c>
    </row>
    <row r="22" spans="1:35" s="2469" customFormat="1" ht="15" customHeight="1">
      <c r="A22" s="2471" t="s">
        <v>5444</v>
      </c>
      <c r="B22" s="2471" t="s">
        <v>8624</v>
      </c>
      <c r="C22" s="2532" t="s">
        <v>8625</v>
      </c>
      <c r="D22" s="2473" t="s">
        <v>8626</v>
      </c>
      <c r="E22" s="2473" t="s">
        <v>8627</v>
      </c>
      <c r="F22" s="2473" t="s">
        <v>3440</v>
      </c>
      <c r="G22" s="2474"/>
      <c r="H22" s="2475">
        <v>44378</v>
      </c>
      <c r="I22" s="2501">
        <v>1</v>
      </c>
      <c r="J22" s="2501">
        <v>1</v>
      </c>
      <c r="K22" s="2501">
        <v>1</v>
      </c>
      <c r="L22" s="2501">
        <v>1</v>
      </c>
      <c r="M22" s="2501">
        <v>1</v>
      </c>
      <c r="N22" s="2501">
        <v>1</v>
      </c>
      <c r="O22" s="3422" t="s">
        <v>8585</v>
      </c>
      <c r="P22" s="2480"/>
      <c r="Q22" s="2481"/>
      <c r="R22" s="2481"/>
      <c r="S22" s="2481"/>
      <c r="T22" s="2483" t="s">
        <v>8546</v>
      </c>
      <c r="U22" s="2484" t="s">
        <v>8628</v>
      </c>
      <c r="V22" s="2485" t="s">
        <v>8629</v>
      </c>
    </row>
    <row r="23" spans="1:35" s="2469" customFormat="1" ht="12.75" customHeight="1">
      <c r="A23" s="2534" t="s">
        <v>7226</v>
      </c>
      <c r="B23" s="2535" t="s">
        <v>8630</v>
      </c>
      <c r="C23" s="2536" t="s">
        <v>8631</v>
      </c>
      <c r="D23" s="2535" t="s">
        <v>8632</v>
      </c>
      <c r="E23" s="2522" t="s">
        <v>8592</v>
      </c>
      <c r="F23" s="2535" t="s">
        <v>3110</v>
      </c>
      <c r="G23" s="2474">
        <v>35110</v>
      </c>
      <c r="H23" s="2475">
        <v>44621</v>
      </c>
      <c r="I23" s="2476">
        <v>1</v>
      </c>
      <c r="J23" s="2477">
        <v>1</v>
      </c>
      <c r="K23" s="2501">
        <v>1</v>
      </c>
      <c r="L23" s="2501">
        <v>1</v>
      </c>
      <c r="M23" s="2478"/>
      <c r="N23" s="2492"/>
      <c r="O23" s="2479"/>
      <c r="P23" s="2480"/>
      <c r="Q23" s="2481"/>
      <c r="R23" s="2481"/>
      <c r="S23" s="2481"/>
      <c r="T23" s="2483" t="s">
        <v>8546</v>
      </c>
      <c r="U23" s="2484" t="s">
        <v>8563</v>
      </c>
      <c r="V23" s="2489"/>
    </row>
    <row r="24" spans="1:35" s="2469" customFormat="1" ht="12.75" customHeight="1">
      <c r="A24" s="2816" t="s">
        <v>8548</v>
      </c>
      <c r="B24" s="2817" t="s">
        <v>8633</v>
      </c>
      <c r="C24" s="2831" t="s">
        <v>8634</v>
      </c>
      <c r="D24" s="2818" t="s">
        <v>8635</v>
      </c>
      <c r="E24" s="2819"/>
      <c r="F24" s="2819" t="s">
        <v>1445</v>
      </c>
      <c r="G24" s="2820">
        <v>34811</v>
      </c>
      <c r="H24" s="2821">
        <v>45292</v>
      </c>
      <c r="I24" s="2510">
        <v>1</v>
      </c>
      <c r="J24" s="2822">
        <v>1</v>
      </c>
      <c r="K24" s="2501">
        <v>1</v>
      </c>
      <c r="L24" s="2824"/>
      <c r="M24" s="2823"/>
      <c r="N24" s="2824"/>
      <c r="O24" s="2825"/>
      <c r="P24" s="2826"/>
      <c r="Q24" s="2827"/>
      <c r="R24" s="2827"/>
      <c r="S24" s="2827"/>
      <c r="T24" s="2827"/>
      <c r="U24" s="2814"/>
      <c r="V24" s="2828"/>
      <c r="W24" s="2829"/>
      <c r="X24" s="2829"/>
      <c r="Y24" s="2829"/>
      <c r="Z24" s="2829"/>
      <c r="AA24" s="2829"/>
      <c r="AB24" s="2829"/>
      <c r="AC24" s="2829"/>
      <c r="AD24" s="2829"/>
      <c r="AE24" s="2829"/>
      <c r="AF24" s="2829"/>
      <c r="AG24" s="2829"/>
      <c r="AH24" s="2829"/>
      <c r="AI24" s="2829"/>
    </row>
    <row r="25" spans="1:35" s="2469" customFormat="1" ht="12.75" customHeight="1">
      <c r="A25" s="2814" t="s">
        <v>8636</v>
      </c>
      <c r="B25" s="2815" t="s">
        <v>8637</v>
      </c>
      <c r="C25" s="2832" t="s">
        <v>8638</v>
      </c>
      <c r="D25" s="2818" t="s">
        <v>8639</v>
      </c>
      <c r="E25" s="2819"/>
      <c r="F25" s="2819"/>
      <c r="G25" s="2820"/>
      <c r="H25" s="2821"/>
      <c r="I25" s="2510">
        <v>1</v>
      </c>
      <c r="J25" s="2822"/>
      <c r="K25" s="2823"/>
      <c r="L25" s="2830"/>
      <c r="M25" s="2823"/>
      <c r="N25" s="2830"/>
      <c r="O25" s="2825"/>
      <c r="P25" s="2826"/>
      <c r="Q25" s="2827"/>
      <c r="R25" s="2827"/>
      <c r="S25" s="2827"/>
      <c r="T25" s="2827"/>
      <c r="U25" s="2814"/>
      <c r="V25" s="2828"/>
      <c r="W25" s="2829"/>
      <c r="X25" s="2829"/>
      <c r="Y25" s="2829"/>
      <c r="Z25" s="2829"/>
      <c r="AA25" s="2829"/>
      <c r="AB25" s="2829"/>
      <c r="AC25" s="2829"/>
      <c r="AD25" s="2829"/>
      <c r="AE25" s="2829"/>
      <c r="AF25" s="2829"/>
      <c r="AG25" s="2829"/>
      <c r="AH25" s="2829"/>
      <c r="AI25" s="2829"/>
    </row>
    <row r="26" spans="1:35" s="2469" customFormat="1" ht="12.75" customHeight="1">
      <c r="A26" s="3427"/>
      <c r="B26" s="3427"/>
      <c r="C26" s="3427"/>
      <c r="D26" s="3428"/>
      <c r="E26" s="3428"/>
      <c r="F26" s="3428"/>
      <c r="G26" s="3429"/>
      <c r="H26" s="3427"/>
      <c r="I26" s="3431"/>
      <c r="J26" s="3432"/>
      <c r="K26" s="3432"/>
      <c r="L26" s="3432"/>
      <c r="M26" s="3432"/>
      <c r="N26" s="3432"/>
      <c r="O26" s="3433"/>
      <c r="P26" s="3434"/>
      <c r="Q26" s="3434"/>
      <c r="R26" s="3434"/>
      <c r="S26" s="3434"/>
      <c r="T26" s="3435"/>
      <c r="U26" s="3436"/>
      <c r="V26" s="2547"/>
    </row>
    <row r="27" spans="1:35" s="2469" customFormat="1" ht="12.75" customHeight="1">
      <c r="A27" s="2550" t="s">
        <v>8640</v>
      </c>
      <c r="B27" s="2551"/>
      <c r="C27" s="2551"/>
      <c r="D27" s="2552"/>
      <c r="E27" s="2552"/>
      <c r="F27" s="2552"/>
      <c r="G27" s="2553"/>
      <c r="H27" s="2551"/>
      <c r="I27" s="2554"/>
      <c r="J27" s="2555"/>
      <c r="K27" s="2555"/>
      <c r="L27" s="2555"/>
      <c r="M27" s="2555"/>
      <c r="N27" s="2555"/>
      <c r="O27" s="2555"/>
      <c r="P27" s="2551"/>
      <c r="Q27" s="2551"/>
      <c r="R27" s="2551"/>
      <c r="S27" s="2551"/>
      <c r="T27" s="2551"/>
      <c r="U27" s="2551"/>
      <c r="V27" s="2551"/>
    </row>
    <row r="28" spans="1:35" s="2469" customFormat="1" ht="12.75" customHeight="1">
      <c r="A28" s="3427" t="s">
        <v>8641</v>
      </c>
      <c r="B28" s="3427" t="s">
        <v>8642</v>
      </c>
      <c r="C28" s="3427" t="s">
        <v>8643</v>
      </c>
      <c r="D28" s="3428" t="s">
        <v>8644</v>
      </c>
      <c r="E28" s="3428"/>
      <c r="F28" s="3428" t="s">
        <v>1094</v>
      </c>
      <c r="G28" s="3429">
        <v>35907</v>
      </c>
      <c r="H28" s="3430">
        <v>42614</v>
      </c>
      <c r="I28" s="3431"/>
      <c r="J28" s="3437"/>
      <c r="K28" s="3432"/>
      <c r="L28" s="3432"/>
      <c r="M28" s="3432"/>
      <c r="N28" s="3432"/>
      <c r="O28" s="3433"/>
      <c r="P28" s="3434"/>
      <c r="Q28" s="3434"/>
      <c r="R28" s="3434"/>
      <c r="S28" s="3434"/>
      <c r="T28" s="3435"/>
      <c r="U28" s="3438" t="s">
        <v>8645</v>
      </c>
      <c r="V28" s="2547"/>
    </row>
    <row r="29" spans="1:35" s="2469" customFormat="1" ht="12.75" customHeight="1">
      <c r="A29" s="3427" t="s">
        <v>5607</v>
      </c>
      <c r="B29" s="3439" t="s">
        <v>8646</v>
      </c>
      <c r="C29" s="2556" t="s">
        <v>8647</v>
      </c>
      <c r="D29" s="3440" t="s">
        <v>8648</v>
      </c>
      <c r="E29" s="3440"/>
      <c r="F29" s="3440" t="s">
        <v>8649</v>
      </c>
      <c r="G29" s="3441"/>
      <c r="H29" s="3442">
        <v>43647</v>
      </c>
      <c r="I29" s="3443"/>
      <c r="J29" s="3437"/>
      <c r="K29" s="3444"/>
      <c r="L29" s="3444"/>
      <c r="M29" s="3444"/>
      <c r="N29" s="3444"/>
      <c r="O29" s="3445"/>
      <c r="P29" s="3446"/>
      <c r="Q29" s="3446"/>
      <c r="R29" s="3446"/>
      <c r="S29" s="3446"/>
      <c r="T29" s="3447"/>
      <c r="U29" s="3448"/>
      <c r="V29" s="2489" t="s">
        <v>8650</v>
      </c>
    </row>
    <row r="30" spans="1:35" s="2469" customFormat="1" ht="12.75" customHeight="1">
      <c r="A30" s="3427" t="s">
        <v>5607</v>
      </c>
      <c r="B30" s="3427" t="s">
        <v>8651</v>
      </c>
      <c r="C30" s="2532" t="s">
        <v>8652</v>
      </c>
      <c r="D30" s="3428" t="s">
        <v>8653</v>
      </c>
      <c r="E30" s="3428" t="s">
        <v>8654</v>
      </c>
      <c r="F30" s="3428" t="s">
        <v>3215</v>
      </c>
      <c r="G30" s="3429">
        <v>35718</v>
      </c>
      <c r="H30" s="3430">
        <v>42826</v>
      </c>
      <c r="I30" s="3431"/>
      <c r="J30" s="2501">
        <v>1</v>
      </c>
      <c r="K30" s="2501">
        <v>1</v>
      </c>
      <c r="L30" s="3432"/>
      <c r="M30" s="2501">
        <v>1</v>
      </c>
      <c r="N30" s="3432"/>
      <c r="O30" s="3422" t="s">
        <v>8585</v>
      </c>
      <c r="P30" s="3434"/>
      <c r="Q30" s="3434"/>
      <c r="R30" s="3434"/>
      <c r="S30" s="3434"/>
      <c r="T30" s="3435" t="s">
        <v>8546</v>
      </c>
      <c r="U30" s="3436" t="s">
        <v>8655</v>
      </c>
      <c r="V30" s="2547"/>
    </row>
    <row r="31" spans="1:35" s="2469" customFormat="1" ht="12.75" customHeight="1">
      <c r="A31" s="2471" t="s">
        <v>8656</v>
      </c>
      <c r="B31" s="2470" t="s">
        <v>4841</v>
      </c>
      <c r="C31" s="2557" t="s">
        <v>8657</v>
      </c>
      <c r="D31" s="2496" t="s">
        <v>8658</v>
      </c>
      <c r="E31" s="2496"/>
      <c r="F31" s="2497" t="s">
        <v>1729</v>
      </c>
      <c r="G31" s="2498">
        <v>35524</v>
      </c>
      <c r="H31" s="2499">
        <v>44287</v>
      </c>
      <c r="I31" s="2558"/>
      <c r="J31" s="2501">
        <v>1</v>
      </c>
      <c r="K31" s="2500"/>
      <c r="L31" s="2502"/>
      <c r="M31" s="2501">
        <v>1</v>
      </c>
      <c r="N31" s="2502"/>
      <c r="O31" s="2502"/>
      <c r="P31" s="2480"/>
      <c r="Q31" s="2482"/>
      <c r="R31" s="2482"/>
      <c r="S31" s="2482"/>
      <c r="T31" s="2493"/>
      <c r="U31" s="2559" t="s">
        <v>8659</v>
      </c>
      <c r="V31" s="2489" t="s">
        <v>8660</v>
      </c>
    </row>
    <row r="32" spans="1:35" s="2469" customFormat="1" ht="12.75" customHeight="1">
      <c r="A32" s="2471" t="s">
        <v>8661</v>
      </c>
      <c r="B32" s="2471" t="s">
        <v>8662</v>
      </c>
      <c r="C32" s="2532" t="s">
        <v>8663</v>
      </c>
      <c r="D32" s="2473" t="s">
        <v>8664</v>
      </c>
      <c r="E32" s="2473"/>
      <c r="F32" s="2473" t="s">
        <v>4143</v>
      </c>
      <c r="G32" s="2474"/>
      <c r="H32" s="2475">
        <v>44378</v>
      </c>
      <c r="I32" s="2560"/>
      <c r="J32" s="2501"/>
      <c r="K32" s="2478"/>
      <c r="L32" s="2478"/>
      <c r="M32" s="2478"/>
      <c r="N32" s="2478"/>
      <c r="O32" s="2479"/>
      <c r="P32" s="2480"/>
      <c r="Q32" s="2481"/>
      <c r="R32" s="2481"/>
      <c r="S32" s="2481"/>
      <c r="T32" s="2483"/>
      <c r="U32" s="2559" t="s">
        <v>8665</v>
      </c>
      <c r="V32" s="2489" t="s">
        <v>8666</v>
      </c>
    </row>
    <row r="33" spans="1:35" s="2469" customFormat="1" ht="12.75" customHeight="1">
      <c r="A33" s="2471" t="s">
        <v>8667</v>
      </c>
      <c r="B33" s="2470" t="s">
        <v>8668</v>
      </c>
      <c r="C33" s="2561" t="s">
        <v>8669</v>
      </c>
      <c r="D33" s="2473" t="s">
        <v>8670</v>
      </c>
      <c r="E33" s="2473"/>
      <c r="F33" s="2497" t="s">
        <v>3866</v>
      </c>
      <c r="G33" s="2562"/>
      <c r="H33" s="2499">
        <v>43647</v>
      </c>
      <c r="I33" s="2558"/>
      <c r="J33" s="2563"/>
      <c r="K33" s="2500"/>
      <c r="L33" s="2478"/>
      <c r="M33" s="2478"/>
      <c r="N33" s="2478"/>
      <c r="O33" s="2502"/>
      <c r="P33" s="2480"/>
      <c r="Q33" s="2482"/>
      <c r="R33" s="2482"/>
      <c r="S33" s="2482"/>
      <c r="T33" s="2493"/>
      <c r="U33" s="2559" t="s">
        <v>8665</v>
      </c>
      <c r="V33" s="2489" t="s">
        <v>8671</v>
      </c>
    </row>
    <row r="34" spans="1:35" s="2469" customFormat="1" ht="12.75" customHeight="1">
      <c r="A34" s="3427" t="s">
        <v>8672</v>
      </c>
      <c r="B34" s="3439" t="s">
        <v>8673</v>
      </c>
      <c r="C34" s="2556" t="s">
        <v>8674</v>
      </c>
      <c r="D34" s="3440" t="s">
        <v>8675</v>
      </c>
      <c r="E34" s="3440"/>
      <c r="F34" s="3440" t="s">
        <v>8676</v>
      </c>
      <c r="G34" s="3441"/>
      <c r="H34" s="3442">
        <v>43647</v>
      </c>
      <c r="I34" s="3443"/>
      <c r="J34" s="2564"/>
      <c r="K34" s="3444"/>
      <c r="L34" s="3432"/>
      <c r="M34" s="3432"/>
      <c r="N34" s="3432"/>
      <c r="O34" s="3445"/>
      <c r="P34" s="3434"/>
      <c r="Q34" s="3434"/>
      <c r="R34" s="3434"/>
      <c r="S34" s="3434"/>
      <c r="T34" s="3435"/>
      <c r="U34" s="3449"/>
      <c r="V34" s="2489" t="s">
        <v>8677</v>
      </c>
    </row>
    <row r="35" spans="1:35" s="2469" customFormat="1" ht="12.75" customHeight="1">
      <c r="A35" s="3427" t="s">
        <v>8678</v>
      </c>
      <c r="B35" s="3427" t="s">
        <v>8679</v>
      </c>
      <c r="C35" s="3427" t="s">
        <v>8680</v>
      </c>
      <c r="D35" s="3428" t="s">
        <v>8681</v>
      </c>
      <c r="E35" s="3428"/>
      <c r="F35" s="3428" t="s">
        <v>2151</v>
      </c>
      <c r="G35" s="3429">
        <v>34583</v>
      </c>
      <c r="H35" s="3430">
        <v>43282</v>
      </c>
      <c r="I35" s="3431"/>
      <c r="J35" s="3437"/>
      <c r="K35" s="3432"/>
      <c r="L35" s="3432"/>
      <c r="M35" s="3432"/>
      <c r="N35" s="3432"/>
      <c r="O35" s="3422"/>
      <c r="P35" s="3434"/>
      <c r="Q35" s="3434"/>
      <c r="R35" s="3434"/>
      <c r="S35" s="3434"/>
      <c r="T35" s="3435"/>
      <c r="U35" s="3438"/>
      <c r="V35" s="2489" t="s">
        <v>8682</v>
      </c>
    </row>
    <row r="36" spans="1:35" s="2469" customFormat="1" ht="12.75" customHeight="1">
      <c r="A36" s="3427" t="s">
        <v>8683</v>
      </c>
      <c r="B36" s="3427" t="s">
        <v>8684</v>
      </c>
      <c r="C36" s="2532" t="s">
        <v>8685</v>
      </c>
      <c r="D36" s="3428" t="s">
        <v>8686</v>
      </c>
      <c r="E36" s="3428"/>
      <c r="F36" s="3428" t="s">
        <v>3056</v>
      </c>
      <c r="G36" s="3429">
        <v>34160</v>
      </c>
      <c r="H36" s="3430">
        <v>43282</v>
      </c>
      <c r="I36" s="3431"/>
      <c r="J36" s="3437"/>
      <c r="K36" s="3437"/>
      <c r="L36" s="3432"/>
      <c r="M36" s="3432"/>
      <c r="N36" s="3432"/>
      <c r="O36" s="3422"/>
      <c r="P36" s="3434"/>
      <c r="Q36" s="3434"/>
      <c r="R36" s="3434"/>
      <c r="S36" s="3434"/>
      <c r="T36" s="3435"/>
      <c r="U36" s="3438"/>
      <c r="V36" s="2489" t="s">
        <v>8687</v>
      </c>
    </row>
    <row r="37" spans="1:35" s="2469" customFormat="1" ht="12.75" customHeight="1">
      <c r="A37" s="2471" t="s">
        <v>8688</v>
      </c>
      <c r="B37" s="2471" t="s">
        <v>8689</v>
      </c>
      <c r="C37" s="2565" t="s">
        <v>8690</v>
      </c>
      <c r="D37" s="2496" t="s">
        <v>8691</v>
      </c>
      <c r="E37" s="2496"/>
      <c r="F37" s="2473" t="s">
        <v>8692</v>
      </c>
      <c r="G37" s="2498">
        <v>37418</v>
      </c>
      <c r="H37" s="2475">
        <v>44287</v>
      </c>
      <c r="I37" s="2560"/>
      <c r="J37" s="2501">
        <v>1</v>
      </c>
      <c r="K37" s="2500"/>
      <c r="L37" s="2478"/>
      <c r="M37" s="2478"/>
      <c r="N37" s="2478"/>
      <c r="O37" s="2502"/>
      <c r="P37" s="2480"/>
      <c r="Q37" s="2482"/>
      <c r="R37" s="2482"/>
      <c r="S37" s="2482"/>
      <c r="T37" s="2493"/>
      <c r="U37" s="2493" t="s">
        <v>8693</v>
      </c>
      <c r="V37" s="2489" t="s">
        <v>8694</v>
      </c>
    </row>
    <row r="38" spans="1:35" s="2469" customFormat="1" ht="12.75" customHeight="1">
      <c r="A38" s="2471" t="s">
        <v>8695</v>
      </c>
      <c r="B38" s="2471" t="s">
        <v>8696</v>
      </c>
      <c r="C38" s="2532" t="s">
        <v>8697</v>
      </c>
      <c r="D38" s="2473" t="s">
        <v>8698</v>
      </c>
      <c r="E38" s="2473"/>
      <c r="F38" s="2473" t="s">
        <v>5047</v>
      </c>
      <c r="G38" s="2474"/>
      <c r="H38" s="2475">
        <v>44378</v>
      </c>
      <c r="I38" s="2560"/>
      <c r="J38" s="3437"/>
      <c r="K38" s="3432"/>
      <c r="L38" s="3432"/>
      <c r="M38" s="3432"/>
      <c r="N38" s="3432"/>
      <c r="O38" s="3433"/>
      <c r="P38" s="3434"/>
      <c r="Q38" s="3434"/>
      <c r="R38" s="3434"/>
      <c r="S38" s="3434"/>
      <c r="T38" s="3435"/>
      <c r="U38" s="3438" t="s">
        <v>8665</v>
      </c>
      <c r="V38" s="2489" t="s">
        <v>8699</v>
      </c>
    </row>
    <row r="39" spans="1:35" s="2469" customFormat="1" ht="12.75" customHeight="1">
      <c r="A39" s="3427" t="s">
        <v>8700</v>
      </c>
      <c r="B39" s="3427" t="s">
        <v>8701</v>
      </c>
      <c r="C39" s="2532" t="s">
        <v>8702</v>
      </c>
      <c r="D39" s="3428" t="s">
        <v>8703</v>
      </c>
      <c r="E39" s="3428"/>
      <c r="F39" s="3428" t="s">
        <v>2728</v>
      </c>
      <c r="G39" s="3429">
        <v>36186</v>
      </c>
      <c r="H39" s="3430">
        <v>43191</v>
      </c>
      <c r="I39" s="3431"/>
      <c r="J39" s="2501">
        <v>1</v>
      </c>
      <c r="K39" s="2501">
        <v>1</v>
      </c>
      <c r="L39" s="2501"/>
      <c r="M39" s="2501">
        <v>1</v>
      </c>
      <c r="N39" s="2501"/>
      <c r="O39" s="3433"/>
      <c r="P39" s="3434"/>
      <c r="Q39" s="3434"/>
      <c r="R39" s="3434"/>
      <c r="S39" s="3434"/>
      <c r="T39" s="3435"/>
      <c r="U39" s="3435" t="s">
        <v>8704</v>
      </c>
      <c r="V39" s="2489" t="s">
        <v>8705</v>
      </c>
    </row>
    <row r="40" spans="1:35" s="2469" customFormat="1" ht="12.75" customHeight="1">
      <c r="A40" s="3427" t="s">
        <v>8706</v>
      </c>
      <c r="B40" s="3427" t="s">
        <v>8707</v>
      </c>
      <c r="C40" s="3427" t="s">
        <v>8708</v>
      </c>
      <c r="D40" s="3428" t="s">
        <v>8709</v>
      </c>
      <c r="E40" s="3428"/>
      <c r="F40" s="3428" t="s">
        <v>3451</v>
      </c>
      <c r="G40" s="3429"/>
      <c r="H40" s="3430">
        <v>43556</v>
      </c>
      <c r="I40" s="3431"/>
      <c r="J40" s="3432"/>
      <c r="K40" s="3432"/>
      <c r="L40" s="3432"/>
      <c r="M40" s="3432"/>
      <c r="N40" s="3432"/>
      <c r="O40" s="3433"/>
      <c r="P40" s="3434"/>
      <c r="Q40" s="3434"/>
      <c r="R40" s="3434"/>
      <c r="S40" s="3434"/>
      <c r="T40" s="3435"/>
      <c r="U40" s="3438"/>
      <c r="V40" s="2489" t="s">
        <v>8710</v>
      </c>
    </row>
    <row r="41" spans="1:35" s="2469" customFormat="1" ht="12.75" customHeight="1">
      <c r="A41" s="3427" t="s">
        <v>8711</v>
      </c>
      <c r="B41" s="3427" t="s">
        <v>8712</v>
      </c>
      <c r="C41" s="2532" t="s">
        <v>8713</v>
      </c>
      <c r="D41" s="3428"/>
      <c r="E41" s="3428"/>
      <c r="F41" s="3428"/>
      <c r="G41" s="3429"/>
      <c r="H41" s="3430">
        <v>44166</v>
      </c>
      <c r="I41" s="3431"/>
      <c r="J41" s="3432"/>
      <c r="K41" s="3432"/>
      <c r="L41" s="3432"/>
      <c r="M41" s="3432"/>
      <c r="N41" s="3432"/>
      <c r="O41" s="3422"/>
      <c r="P41" s="3446"/>
      <c r="Q41" s="3446"/>
      <c r="R41" s="3446"/>
      <c r="S41" s="3446"/>
      <c r="T41" s="3447"/>
      <c r="U41" s="3438" t="s">
        <v>8714</v>
      </c>
      <c r="V41" s="2547"/>
    </row>
    <row r="42" spans="1:35" s="2469" customFormat="1" ht="12.75" customHeight="1">
      <c r="A42" s="3439" t="s">
        <v>8715</v>
      </c>
      <c r="B42" s="3439" t="s">
        <v>8716</v>
      </c>
      <c r="C42" s="2556" t="s">
        <v>8717</v>
      </c>
      <c r="D42" s="3440" t="s">
        <v>8718</v>
      </c>
      <c r="E42" s="3440"/>
      <c r="F42" s="3440" t="s">
        <v>8719</v>
      </c>
      <c r="G42" s="3441"/>
      <c r="H42" s="3442">
        <v>43647</v>
      </c>
      <c r="I42" s="3443"/>
      <c r="J42" s="2564"/>
      <c r="K42" s="3432"/>
      <c r="L42" s="3432"/>
      <c r="M42" s="3432"/>
      <c r="N42" s="3432"/>
      <c r="O42" s="3422"/>
      <c r="P42" s="3434"/>
      <c r="Q42" s="3434"/>
      <c r="R42" s="3434"/>
      <c r="S42" s="3434"/>
      <c r="T42" s="3435"/>
      <c r="U42" s="2559" t="s">
        <v>8720</v>
      </c>
      <c r="V42" s="2489" t="s">
        <v>8721</v>
      </c>
    </row>
    <row r="43" spans="1:35" s="2469" customFormat="1" ht="12.75" customHeight="1">
      <c r="A43" s="2471" t="s">
        <v>8722</v>
      </c>
      <c r="B43" s="2471" t="s">
        <v>8723</v>
      </c>
      <c r="C43" s="2532" t="s">
        <v>8724</v>
      </c>
      <c r="D43" s="2473" t="s">
        <v>8725</v>
      </c>
      <c r="E43" s="2473"/>
      <c r="F43" s="2473" t="s">
        <v>3440</v>
      </c>
      <c r="G43" s="2474"/>
      <c r="H43" s="2475">
        <v>43556</v>
      </c>
      <c r="I43" s="2560"/>
      <c r="J43" s="2563"/>
      <c r="K43" s="2563"/>
      <c r="L43" s="2478"/>
      <c r="M43" s="2563"/>
      <c r="N43" s="2478"/>
      <c r="O43" s="2566"/>
      <c r="P43" s="2482"/>
      <c r="Q43" s="2482"/>
      <c r="R43" s="2482"/>
      <c r="S43" s="2482"/>
      <c r="T43" s="2493"/>
      <c r="U43" s="2559" t="s">
        <v>8726</v>
      </c>
      <c r="V43" s="2489" t="s">
        <v>8727</v>
      </c>
    </row>
    <row r="44" spans="1:35" s="2469" customFormat="1" ht="12.75" customHeight="1">
      <c r="A44" s="3427" t="s">
        <v>8728</v>
      </c>
      <c r="B44" s="3427" t="s">
        <v>8729</v>
      </c>
      <c r="C44" s="2556" t="s">
        <v>8730</v>
      </c>
      <c r="D44" s="3428" t="s">
        <v>8731</v>
      </c>
      <c r="E44" s="3428"/>
      <c r="F44" s="3428" t="s">
        <v>8732</v>
      </c>
      <c r="G44" s="3429">
        <v>35064</v>
      </c>
      <c r="H44" s="3430">
        <v>43556</v>
      </c>
      <c r="I44" s="3431"/>
      <c r="J44" s="2564"/>
      <c r="K44" s="2564"/>
      <c r="L44" s="3432"/>
      <c r="M44" s="3437"/>
      <c r="N44" s="3432"/>
      <c r="O44" s="3422"/>
      <c r="P44" s="3434"/>
      <c r="Q44" s="3434"/>
      <c r="R44" s="3434"/>
      <c r="S44" s="3434"/>
      <c r="T44" s="3435"/>
      <c r="U44" s="3438"/>
      <c r="V44" s="2489" t="s">
        <v>8733</v>
      </c>
      <c r="AI44" s="2469" t="s">
        <v>5482</v>
      </c>
    </row>
    <row r="45" spans="1:35" s="2469" customFormat="1" ht="12.75" customHeight="1">
      <c r="A45" s="3427" t="s">
        <v>8548</v>
      </c>
      <c r="B45" s="3427" t="s">
        <v>8633</v>
      </c>
      <c r="C45" s="2532" t="s">
        <v>8734</v>
      </c>
      <c r="D45" s="3428" t="s">
        <v>8735</v>
      </c>
      <c r="E45" s="3428"/>
      <c r="F45" s="3428" t="s">
        <v>3056</v>
      </c>
      <c r="G45" s="3429">
        <v>34811</v>
      </c>
      <c r="H45" s="3442">
        <v>42095</v>
      </c>
      <c r="I45" s="3443"/>
      <c r="J45" s="3437"/>
      <c r="K45" s="3432"/>
      <c r="L45" s="3432"/>
      <c r="M45" s="3432"/>
      <c r="N45" s="3432"/>
      <c r="O45" s="3433"/>
      <c r="P45" s="3434"/>
      <c r="Q45" s="3434"/>
      <c r="R45" s="3434"/>
      <c r="S45" s="3434"/>
      <c r="T45" s="3435"/>
      <c r="U45" s="2559" t="s">
        <v>8736</v>
      </c>
      <c r="V45" s="2547"/>
    </row>
    <row r="46" spans="1:35" s="2469" customFormat="1" ht="12.75" customHeight="1">
      <c r="A46" s="3427" t="s">
        <v>8737</v>
      </c>
      <c r="B46" s="3427" t="s">
        <v>8738</v>
      </c>
      <c r="C46" s="2532" t="s">
        <v>8739</v>
      </c>
      <c r="D46" s="3428" t="s">
        <v>8740</v>
      </c>
      <c r="E46" s="3428"/>
      <c r="F46" s="3428" t="s">
        <v>616</v>
      </c>
      <c r="G46" s="3429">
        <v>35573</v>
      </c>
      <c r="H46" s="3430">
        <v>43556</v>
      </c>
      <c r="I46" s="3431"/>
      <c r="J46" s="2501">
        <v>1</v>
      </c>
      <c r="K46" s="2501">
        <v>1</v>
      </c>
      <c r="L46" s="3432"/>
      <c r="M46" s="2567">
        <v>1</v>
      </c>
      <c r="N46" s="3432"/>
      <c r="O46" s="3422" t="s">
        <v>8585</v>
      </c>
      <c r="P46" s="3434"/>
      <c r="Q46" s="3434"/>
      <c r="R46" s="3434"/>
      <c r="S46" s="3434"/>
      <c r="T46" s="3435"/>
      <c r="U46" s="3438" t="s">
        <v>8741</v>
      </c>
      <c r="V46" s="2489" t="s">
        <v>8742</v>
      </c>
    </row>
    <row r="47" spans="1:35" s="2469" customFormat="1" ht="12.75" customHeight="1">
      <c r="A47" s="3427" t="s">
        <v>8743</v>
      </c>
      <c r="B47" s="3427" t="s">
        <v>8744</v>
      </c>
      <c r="C47" s="3427" t="s">
        <v>8745</v>
      </c>
      <c r="D47" s="3428" t="s">
        <v>8746</v>
      </c>
      <c r="E47" s="3428"/>
      <c r="F47" s="3428" t="s">
        <v>8747</v>
      </c>
      <c r="G47" s="3429">
        <v>36815</v>
      </c>
      <c r="H47" s="3430">
        <v>43556</v>
      </c>
      <c r="I47" s="3431"/>
      <c r="J47" s="3437"/>
      <c r="K47" s="3432"/>
      <c r="L47" s="3432"/>
      <c r="M47" s="3432"/>
      <c r="N47" s="3432"/>
      <c r="O47" s="3433"/>
      <c r="P47" s="3450"/>
      <c r="Q47" s="3434"/>
      <c r="R47" s="3434"/>
      <c r="S47" s="3434"/>
      <c r="T47" s="3435"/>
      <c r="U47" s="3438"/>
      <c r="V47" s="2489" t="s">
        <v>8748</v>
      </c>
    </row>
    <row r="48" spans="1:35" s="2469" customFormat="1" ht="12.75" customHeight="1">
      <c r="A48" s="3427" t="s">
        <v>8749</v>
      </c>
      <c r="B48" s="3427" t="s">
        <v>8750</v>
      </c>
      <c r="C48" s="2532" t="s">
        <v>8751</v>
      </c>
      <c r="D48" s="3428" t="s">
        <v>8752</v>
      </c>
      <c r="E48" s="3428"/>
      <c r="F48" s="3428" t="s">
        <v>1396</v>
      </c>
      <c r="G48" s="3429"/>
      <c r="H48" s="3442">
        <v>43647</v>
      </c>
      <c r="I48" s="3443"/>
      <c r="J48" s="3437"/>
      <c r="K48" s="3437"/>
      <c r="L48" s="3437"/>
      <c r="M48" s="3437"/>
      <c r="N48" s="3437"/>
      <c r="O48" s="3422"/>
      <c r="P48" s="3434"/>
      <c r="Q48" s="3434"/>
      <c r="R48" s="3434"/>
      <c r="S48" s="3434"/>
      <c r="T48" s="3435"/>
      <c r="U48" s="3438"/>
      <c r="V48" s="2489" t="s">
        <v>8753</v>
      </c>
    </row>
    <row r="49" spans="1:22" s="2469" customFormat="1" ht="12.75" customHeight="1">
      <c r="A49" s="2471" t="s">
        <v>8754</v>
      </c>
      <c r="B49" s="2470" t="s">
        <v>8755</v>
      </c>
      <c r="C49" s="2495" t="s">
        <v>8756</v>
      </c>
      <c r="D49" s="2568" t="s">
        <v>8757</v>
      </c>
      <c r="E49" s="2568"/>
      <c r="F49" s="2497" t="s">
        <v>3465</v>
      </c>
      <c r="G49" s="2498">
        <v>34150</v>
      </c>
      <c r="H49" s="2499">
        <v>44287</v>
      </c>
      <c r="I49" s="2558"/>
      <c r="J49" s="2563"/>
      <c r="K49" s="2500"/>
      <c r="L49" s="2478"/>
      <c r="M49" s="2478"/>
      <c r="N49" s="2478"/>
      <c r="O49" s="2502"/>
      <c r="P49" s="2480"/>
      <c r="Q49" s="2482"/>
      <c r="R49" s="2482"/>
      <c r="S49" s="2482"/>
      <c r="T49" s="2493"/>
      <c r="U49" s="3438"/>
      <c r="V49" s="2489" t="s">
        <v>8758</v>
      </c>
    </row>
    <row r="50" spans="1:22" s="2469" customFormat="1" ht="12.75" customHeight="1">
      <c r="A50" s="3427" t="s">
        <v>8759</v>
      </c>
      <c r="B50" s="3427" t="s">
        <v>8760</v>
      </c>
      <c r="C50" s="2532" t="s">
        <v>8761</v>
      </c>
      <c r="D50" s="3428" t="s">
        <v>8762</v>
      </c>
      <c r="E50" s="3428"/>
      <c r="F50" s="3428" t="s">
        <v>1140</v>
      </c>
      <c r="G50" s="3429">
        <v>34256</v>
      </c>
      <c r="H50" s="3442">
        <v>41671</v>
      </c>
      <c r="I50" s="3443"/>
      <c r="J50" s="3437"/>
      <c r="K50" s="3444"/>
      <c r="L50" s="3444"/>
      <c r="M50" s="3444"/>
      <c r="N50" s="3444"/>
      <c r="O50" s="3422"/>
      <c r="P50" s="3446"/>
      <c r="Q50" s="3446"/>
      <c r="R50" s="3446"/>
      <c r="S50" s="3446"/>
      <c r="T50" s="3447"/>
      <c r="U50" s="3438" t="s">
        <v>8763</v>
      </c>
      <c r="V50" s="2489" t="s">
        <v>8764</v>
      </c>
    </row>
    <row r="51" spans="1:22" s="2469" customFormat="1" ht="12.75" customHeight="1">
      <c r="A51" s="3427" t="s">
        <v>8765</v>
      </c>
      <c r="B51" s="3439" t="s">
        <v>8766</v>
      </c>
      <c r="C51" s="2556" t="s">
        <v>8767</v>
      </c>
      <c r="D51" s="3440" t="s">
        <v>8768</v>
      </c>
      <c r="E51" s="3440"/>
      <c r="F51" s="3440" t="s">
        <v>1970</v>
      </c>
      <c r="G51" s="3441"/>
      <c r="H51" s="3442">
        <v>43647</v>
      </c>
      <c r="I51" s="3443"/>
      <c r="J51" s="3437"/>
      <c r="K51" s="3437"/>
      <c r="L51" s="3432"/>
      <c r="M51" s="3432"/>
      <c r="N51" s="3432"/>
      <c r="O51" s="3433"/>
      <c r="P51" s="3434"/>
      <c r="Q51" s="3434"/>
      <c r="R51" s="3434"/>
      <c r="S51" s="3434"/>
      <c r="T51" s="3435"/>
      <c r="U51" s="3438"/>
      <c r="V51" s="2489" t="s">
        <v>8769</v>
      </c>
    </row>
    <row r="52" spans="1:22" s="2469" customFormat="1" ht="12.75" customHeight="1">
      <c r="A52" s="3427" t="s">
        <v>8770</v>
      </c>
      <c r="B52" s="3427" t="s">
        <v>8651</v>
      </c>
      <c r="C52" s="2532" t="s">
        <v>8771</v>
      </c>
      <c r="D52" s="3428" t="s">
        <v>8772</v>
      </c>
      <c r="E52" s="3428"/>
      <c r="F52" s="3428" t="s">
        <v>1149</v>
      </c>
      <c r="G52" s="3429">
        <v>35756</v>
      </c>
      <c r="H52" s="3430">
        <v>42917</v>
      </c>
      <c r="I52" s="3431"/>
      <c r="J52" s="2564"/>
      <c r="K52" s="2564"/>
      <c r="L52" s="3432"/>
      <c r="M52" s="2563"/>
      <c r="N52" s="3432"/>
      <c r="O52" s="3422"/>
      <c r="P52" s="3434"/>
      <c r="Q52" s="3434"/>
      <c r="R52" s="3434"/>
      <c r="S52" s="3434"/>
      <c r="T52" s="3435"/>
      <c r="U52" s="2559" t="s">
        <v>8736</v>
      </c>
      <c r="V52" s="2489" t="s">
        <v>8773</v>
      </c>
    </row>
    <row r="53" spans="1:22" s="2469" customFormat="1" ht="12.75" customHeight="1">
      <c r="A53" s="3427" t="s">
        <v>8774</v>
      </c>
      <c r="B53" s="3427" t="s">
        <v>8775</v>
      </c>
      <c r="C53" s="2532" t="s">
        <v>8776</v>
      </c>
      <c r="D53" s="3428" t="s">
        <v>8777</v>
      </c>
      <c r="E53" s="3428"/>
      <c r="F53" s="3428" t="s">
        <v>8778</v>
      </c>
      <c r="G53" s="3429">
        <v>35731</v>
      </c>
      <c r="H53" s="3430">
        <v>43282</v>
      </c>
      <c r="I53" s="3431"/>
      <c r="J53" s="3437"/>
      <c r="K53" s="3437"/>
      <c r="L53" s="3432"/>
      <c r="M53" s="3432"/>
      <c r="N53" s="3432"/>
      <c r="O53" s="3422"/>
      <c r="P53" s="3434"/>
      <c r="Q53" s="3434"/>
      <c r="R53" s="3434"/>
      <c r="S53" s="3434"/>
      <c r="T53" s="3435"/>
      <c r="U53" s="3438"/>
      <c r="V53" s="2489" t="s">
        <v>8779</v>
      </c>
    </row>
    <row r="54" spans="1:22" s="2469" customFormat="1" ht="12.75" customHeight="1">
      <c r="A54" s="3427" t="s">
        <v>8780</v>
      </c>
      <c r="B54" s="3427" t="s">
        <v>8781</v>
      </c>
      <c r="C54" s="2532" t="s">
        <v>8782</v>
      </c>
      <c r="D54" s="3428" t="s">
        <v>8783</v>
      </c>
      <c r="E54" s="3428"/>
      <c r="F54" s="3428" t="s">
        <v>2757</v>
      </c>
      <c r="G54" s="3429">
        <v>35552</v>
      </c>
      <c r="H54" s="3430">
        <v>43191</v>
      </c>
      <c r="I54" s="3431"/>
      <c r="J54" s="2564"/>
      <c r="K54" s="3432"/>
      <c r="L54" s="3432"/>
      <c r="M54" s="3437"/>
      <c r="N54" s="3432"/>
      <c r="O54" s="3433"/>
      <c r="P54" s="3450"/>
      <c r="Q54" s="3434"/>
      <c r="R54" s="3434"/>
      <c r="S54" s="3434"/>
      <c r="T54" s="3435"/>
      <c r="U54" s="3438" t="s">
        <v>8645</v>
      </c>
      <c r="V54" s="2489" t="s">
        <v>8784</v>
      </c>
    </row>
    <row r="55" spans="1:22" s="2469" customFormat="1" ht="12.75" customHeight="1">
      <c r="A55" s="3451" t="s">
        <v>8780</v>
      </c>
      <c r="B55" s="3427" t="s">
        <v>8785</v>
      </c>
      <c r="C55" s="3427" t="s">
        <v>8786</v>
      </c>
      <c r="D55" s="3428" t="s">
        <v>8787</v>
      </c>
      <c r="E55" s="3428"/>
      <c r="F55" s="3428" t="s">
        <v>3885</v>
      </c>
      <c r="G55" s="3429"/>
      <c r="H55" s="3430">
        <v>43556</v>
      </c>
      <c r="I55" s="3431"/>
      <c r="J55" s="2564"/>
      <c r="K55" s="3437"/>
      <c r="L55" s="3432"/>
      <c r="M55" s="3437"/>
      <c r="N55" s="3432"/>
      <c r="O55" s="3422"/>
      <c r="P55" s="3434"/>
      <c r="Q55" s="3434"/>
      <c r="R55" s="3434"/>
      <c r="S55" s="3434"/>
      <c r="T55" s="3435"/>
      <c r="U55" s="2559" t="s">
        <v>8720</v>
      </c>
      <c r="V55" s="2489" t="s">
        <v>8788</v>
      </c>
    </row>
    <row r="56" spans="1:22" s="2469" customFormat="1" ht="12.75" customHeight="1">
      <c r="A56" s="2487" t="s">
        <v>8789</v>
      </c>
      <c r="B56" s="2487" t="s">
        <v>8790</v>
      </c>
      <c r="C56" s="2488" t="s">
        <v>8791</v>
      </c>
      <c r="D56" s="2487" t="s">
        <v>8792</v>
      </c>
      <c r="E56" s="2473"/>
      <c r="F56" s="2487" t="s">
        <v>3807</v>
      </c>
      <c r="G56" s="2474"/>
      <c r="H56" s="2475">
        <v>44621</v>
      </c>
      <c r="I56" s="2560"/>
      <c r="J56" s="2501">
        <v>1</v>
      </c>
      <c r="K56" s="2478"/>
      <c r="L56" s="2478"/>
      <c r="M56" s="2478"/>
      <c r="N56" s="2478"/>
      <c r="O56" s="2479"/>
      <c r="P56" s="2480"/>
      <c r="Q56" s="2481"/>
      <c r="R56" s="2481"/>
      <c r="S56" s="2481"/>
      <c r="T56" s="2483"/>
      <c r="U56" s="2484" t="s">
        <v>8793</v>
      </c>
      <c r="V56" s="2489"/>
    </row>
    <row r="57" spans="1:22" s="2469" customFormat="1" ht="12.75" customHeight="1">
      <c r="A57" s="3427" t="s">
        <v>8794</v>
      </c>
      <c r="B57" s="3427" t="s">
        <v>8795</v>
      </c>
      <c r="C57" s="2532" t="s">
        <v>8796</v>
      </c>
      <c r="D57" s="3428" t="s">
        <v>8797</v>
      </c>
      <c r="E57" s="3428"/>
      <c r="F57" s="3428" t="s">
        <v>4795</v>
      </c>
      <c r="G57" s="3429">
        <v>35097</v>
      </c>
      <c r="H57" s="3430">
        <v>42826</v>
      </c>
      <c r="I57" s="3431"/>
      <c r="J57" s="3437"/>
      <c r="K57" s="3432"/>
      <c r="L57" s="3432"/>
      <c r="M57" s="3432"/>
      <c r="N57" s="3432"/>
      <c r="O57" s="3433"/>
      <c r="P57" s="3434"/>
      <c r="Q57" s="3434"/>
      <c r="R57" s="3434"/>
      <c r="S57" s="3434"/>
      <c r="T57" s="3435"/>
      <c r="U57" s="2559" t="s">
        <v>8726</v>
      </c>
      <c r="V57" s="2489" t="s">
        <v>8798</v>
      </c>
    </row>
    <row r="58" spans="1:22" s="2469" customFormat="1" ht="12.75" customHeight="1">
      <c r="A58" s="3427" t="s">
        <v>8799</v>
      </c>
      <c r="B58" s="3427" t="s">
        <v>8800</v>
      </c>
      <c r="C58" s="2532" t="s">
        <v>8801</v>
      </c>
      <c r="D58" s="3428" t="s">
        <v>8603</v>
      </c>
      <c r="E58" s="3428"/>
      <c r="F58" s="3428" t="s">
        <v>3221</v>
      </c>
      <c r="G58" s="3429">
        <v>35110</v>
      </c>
      <c r="H58" s="3430">
        <v>42461</v>
      </c>
      <c r="I58" s="3431"/>
      <c r="J58" s="2564"/>
      <c r="K58" s="2564"/>
      <c r="L58" s="3432"/>
      <c r="M58" s="3432"/>
      <c r="N58" s="3432"/>
      <c r="O58" s="3433"/>
      <c r="P58" s="3434"/>
      <c r="Q58" s="3434"/>
      <c r="R58" s="3434"/>
      <c r="S58" s="3434"/>
      <c r="T58" s="3435"/>
      <c r="U58" s="3438" t="s">
        <v>8802</v>
      </c>
      <c r="V58" s="2547"/>
    </row>
    <row r="59" spans="1:22" s="2469" customFormat="1" ht="12.75" customHeight="1">
      <c r="A59" s="2471" t="s">
        <v>8803</v>
      </c>
      <c r="B59" s="2471" t="s">
        <v>8804</v>
      </c>
      <c r="C59" s="2532" t="s">
        <v>8805</v>
      </c>
      <c r="D59" s="2473" t="s">
        <v>8806</v>
      </c>
      <c r="E59" s="2473"/>
      <c r="F59" s="2473" t="s">
        <v>4773</v>
      </c>
      <c r="G59" s="2474"/>
      <c r="H59" s="2475">
        <v>44378</v>
      </c>
      <c r="I59" s="2560"/>
      <c r="J59" s="2501">
        <v>1</v>
      </c>
      <c r="K59" s="2478"/>
      <c r="L59" s="2478"/>
      <c r="M59" s="2478"/>
      <c r="N59" s="2478"/>
      <c r="O59" s="2479"/>
      <c r="P59" s="2480"/>
      <c r="Q59" s="2481"/>
      <c r="R59" s="2481"/>
      <c r="S59" s="2481"/>
      <c r="T59" s="2483"/>
      <c r="U59" s="2484" t="s">
        <v>8807</v>
      </c>
      <c r="V59" s="2489" t="s">
        <v>8808</v>
      </c>
    </row>
    <row r="60" spans="1:22" s="2469" customFormat="1" ht="12.75" customHeight="1">
      <c r="A60" s="3427" t="s">
        <v>8809</v>
      </c>
      <c r="B60" s="3427" t="s">
        <v>8810</v>
      </c>
      <c r="C60" s="2532" t="s">
        <v>8811</v>
      </c>
      <c r="D60" s="3428" t="s">
        <v>8812</v>
      </c>
      <c r="E60" s="3428"/>
      <c r="F60" s="3428" t="s">
        <v>1954</v>
      </c>
      <c r="G60" s="3429"/>
      <c r="H60" s="3430">
        <v>42826</v>
      </c>
      <c r="I60" s="3431"/>
      <c r="J60" s="3437"/>
      <c r="K60" s="3437"/>
      <c r="L60" s="3437"/>
      <c r="M60" s="3437"/>
      <c r="N60" s="3437"/>
      <c r="O60" s="3422"/>
      <c r="P60" s="3434"/>
      <c r="Q60" s="3434"/>
      <c r="R60" s="3434"/>
      <c r="S60" s="3434"/>
      <c r="T60" s="3435"/>
      <c r="U60" s="3438" t="s">
        <v>8645</v>
      </c>
      <c r="V60" s="2489" t="s">
        <v>8813</v>
      </c>
    </row>
    <row r="61" spans="1:22" s="2469" customFormat="1" ht="12.75" customHeight="1">
      <c r="A61" s="3427" t="s">
        <v>8814</v>
      </c>
      <c r="B61" s="3427" t="s">
        <v>8815</v>
      </c>
      <c r="C61" s="2532" t="s">
        <v>8816</v>
      </c>
      <c r="D61" s="3428" t="s">
        <v>8817</v>
      </c>
      <c r="E61" s="3428"/>
      <c r="F61" s="3428" t="s">
        <v>3885</v>
      </c>
      <c r="G61" s="3429">
        <v>31339</v>
      </c>
      <c r="H61" s="3430">
        <v>41365</v>
      </c>
      <c r="I61" s="3431"/>
      <c r="J61" s="2564"/>
      <c r="K61" s="3444"/>
      <c r="L61" s="3432"/>
      <c r="M61" s="3432"/>
      <c r="N61" s="3432"/>
      <c r="O61" s="3445"/>
      <c r="P61" s="3434"/>
      <c r="Q61" s="3434"/>
      <c r="R61" s="3434"/>
      <c r="S61" s="3434"/>
      <c r="T61" s="3435"/>
      <c r="U61" s="3438" t="s">
        <v>8818</v>
      </c>
      <c r="V61" s="2547"/>
    </row>
    <row r="62" spans="1:22" s="2469" customFormat="1" ht="12.75" customHeight="1">
      <c r="A62" s="3427" t="s">
        <v>8819</v>
      </c>
      <c r="B62" s="3439" t="s">
        <v>8820</v>
      </c>
      <c r="C62" s="2556" t="s">
        <v>8821</v>
      </c>
      <c r="D62" s="2569" t="s">
        <v>8822</v>
      </c>
      <c r="E62" s="2569"/>
      <c r="F62" s="3440" t="s">
        <v>4083</v>
      </c>
      <c r="G62" s="2570">
        <v>33315</v>
      </c>
      <c r="H62" s="3442">
        <v>44287</v>
      </c>
      <c r="I62" s="3443"/>
      <c r="J62" s="2564"/>
      <c r="K62" s="3444"/>
      <c r="L62" s="3432"/>
      <c r="M62" s="3432"/>
      <c r="N62" s="3432"/>
      <c r="O62" s="3445"/>
      <c r="P62" s="3434"/>
      <c r="Q62" s="3434"/>
      <c r="R62" s="3434"/>
      <c r="S62" s="3434"/>
      <c r="T62" s="3435"/>
      <c r="U62" s="3438"/>
      <c r="V62" s="2489" t="s">
        <v>8823</v>
      </c>
    </row>
    <row r="63" spans="1:22" s="2469" customFormat="1" ht="12.75" customHeight="1">
      <c r="A63" s="3427" t="s">
        <v>8824</v>
      </c>
      <c r="B63" s="3439" t="s">
        <v>8825</v>
      </c>
      <c r="C63" s="2556" t="s">
        <v>8826</v>
      </c>
      <c r="D63" s="3440" t="s">
        <v>8827</v>
      </c>
      <c r="E63" s="3440"/>
      <c r="F63" s="3440" t="s">
        <v>1970</v>
      </c>
      <c r="G63" s="3441"/>
      <c r="H63" s="3442">
        <v>43647</v>
      </c>
      <c r="I63" s="3443"/>
      <c r="J63" s="3437"/>
      <c r="K63" s="3437"/>
      <c r="L63" s="3432"/>
      <c r="M63" s="3437"/>
      <c r="N63" s="3432"/>
      <c r="O63" s="3422"/>
      <c r="P63" s="3450"/>
      <c r="Q63" s="3434"/>
      <c r="R63" s="3434"/>
      <c r="S63" s="3434"/>
      <c r="T63" s="3435"/>
      <c r="U63" s="3438"/>
      <c r="V63" s="2489" t="s">
        <v>8828</v>
      </c>
    </row>
    <row r="64" spans="1:22" s="2469" customFormat="1" ht="12.75" customHeight="1">
      <c r="A64" s="2471" t="s">
        <v>8829</v>
      </c>
      <c r="B64" s="2470" t="s">
        <v>8830</v>
      </c>
      <c r="C64" s="2561" t="s">
        <v>8831</v>
      </c>
      <c r="D64" s="2497" t="s">
        <v>8832</v>
      </c>
      <c r="E64" s="2497"/>
      <c r="F64" s="2497" t="s">
        <v>8833</v>
      </c>
      <c r="G64" s="2562"/>
      <c r="H64" s="2499">
        <v>43647</v>
      </c>
      <c r="I64" s="2558"/>
      <c r="J64" s="2563"/>
      <c r="K64" s="2500"/>
      <c r="L64" s="2478"/>
      <c r="M64" s="2478"/>
      <c r="N64" s="2478"/>
      <c r="O64" s="2566"/>
      <c r="P64" s="2482"/>
      <c r="Q64" s="2482"/>
      <c r="R64" s="2482"/>
      <c r="S64" s="2482"/>
      <c r="T64" s="2493"/>
      <c r="U64" s="2559" t="s">
        <v>8834</v>
      </c>
      <c r="V64" s="2489" t="s">
        <v>8835</v>
      </c>
    </row>
    <row r="65" spans="1:22" s="2469" customFormat="1" ht="12.75" customHeight="1">
      <c r="A65" s="3427" t="s">
        <v>8836</v>
      </c>
      <c r="B65" s="3427" t="s">
        <v>8837</v>
      </c>
      <c r="C65" s="2532" t="s">
        <v>8838</v>
      </c>
      <c r="D65" s="3428" t="s">
        <v>8839</v>
      </c>
      <c r="E65" s="3428"/>
      <c r="F65" s="3428" t="s">
        <v>4743</v>
      </c>
      <c r="G65" s="3429">
        <v>34950</v>
      </c>
      <c r="H65" s="3430">
        <v>42614</v>
      </c>
      <c r="I65" s="3431"/>
      <c r="J65" s="3437"/>
      <c r="K65" s="3444"/>
      <c r="L65" s="3444"/>
      <c r="M65" s="3444"/>
      <c r="N65" s="3444"/>
      <c r="O65" s="3445"/>
      <c r="P65" s="3446"/>
      <c r="Q65" s="3446"/>
      <c r="R65" s="3446"/>
      <c r="S65" s="3446"/>
      <c r="T65" s="3447"/>
      <c r="U65" s="3448" t="s">
        <v>8645</v>
      </c>
      <c r="V65" s="2547"/>
    </row>
    <row r="66" spans="1:22" s="2469" customFormat="1" ht="12.75" customHeight="1">
      <c r="A66" s="3427" t="s">
        <v>8840</v>
      </c>
      <c r="B66" s="3439" t="s">
        <v>8841</v>
      </c>
      <c r="C66" s="3439" t="s">
        <v>8842</v>
      </c>
      <c r="D66" s="3440" t="s">
        <v>8843</v>
      </c>
      <c r="E66" s="3440"/>
      <c r="F66" s="3440" t="s">
        <v>3574</v>
      </c>
      <c r="G66" s="3441"/>
      <c r="H66" s="3430">
        <v>43556</v>
      </c>
      <c r="I66" s="3431"/>
      <c r="J66" s="2564"/>
      <c r="K66" s="3432"/>
      <c r="L66" s="3432"/>
      <c r="M66" s="3432"/>
      <c r="N66" s="3432"/>
      <c r="O66" s="3422"/>
      <c r="P66" s="3434"/>
      <c r="Q66" s="3434"/>
      <c r="R66" s="3434"/>
      <c r="S66" s="3434"/>
      <c r="T66" s="3435"/>
      <c r="U66" s="3438"/>
      <c r="V66" s="2489" t="s">
        <v>8844</v>
      </c>
    </row>
    <row r="67" spans="1:22" s="2469" customFormat="1" ht="12.75" customHeight="1">
      <c r="A67" s="3427" t="s">
        <v>8845</v>
      </c>
      <c r="B67" s="3427" t="s">
        <v>8846</v>
      </c>
      <c r="C67" s="3427" t="s">
        <v>8847</v>
      </c>
      <c r="D67" s="3428" t="s">
        <v>8848</v>
      </c>
      <c r="E67" s="3428"/>
      <c r="F67" s="3428" t="s">
        <v>8849</v>
      </c>
      <c r="G67" s="3429">
        <v>35175</v>
      </c>
      <c r="H67" s="3430">
        <v>43191</v>
      </c>
      <c r="I67" s="3431"/>
      <c r="J67" s="2563"/>
      <c r="K67" s="2500"/>
      <c r="L67" s="2478"/>
      <c r="M67" s="2478"/>
      <c r="N67" s="2478"/>
      <c r="O67" s="2502"/>
      <c r="P67" s="2482"/>
      <c r="Q67" s="2482"/>
      <c r="R67" s="2482"/>
      <c r="S67" s="2482"/>
      <c r="T67" s="2493"/>
      <c r="U67" s="2571"/>
      <c r="V67" s="2489" t="s">
        <v>8850</v>
      </c>
    </row>
    <row r="68" spans="1:22" s="2469" customFormat="1" ht="12.75" customHeight="1">
      <c r="A68" s="2471" t="s">
        <v>8851</v>
      </c>
      <c r="B68" s="2470" t="s">
        <v>8852</v>
      </c>
      <c r="C68" s="2561" t="s">
        <v>8853</v>
      </c>
      <c r="D68" s="2497" t="s">
        <v>8854</v>
      </c>
      <c r="E68" s="2497"/>
      <c r="F68" s="2497" t="s">
        <v>3191</v>
      </c>
      <c r="G68" s="2562"/>
      <c r="H68" s="2499">
        <v>43647</v>
      </c>
      <c r="I68" s="2558"/>
      <c r="J68" s="2564"/>
      <c r="K68" s="3432"/>
      <c r="L68" s="3432"/>
      <c r="M68" s="3432"/>
      <c r="N68" s="3432"/>
      <c r="O68" s="3422"/>
      <c r="P68" s="3434"/>
      <c r="Q68" s="3434"/>
      <c r="R68" s="3434"/>
      <c r="S68" s="3434"/>
      <c r="T68" s="3435"/>
      <c r="U68" s="3438"/>
      <c r="V68" s="2489" t="s">
        <v>8855</v>
      </c>
    </row>
    <row r="69" spans="1:22" s="2469" customFormat="1" ht="12.75" customHeight="1">
      <c r="A69" s="3452" t="s">
        <v>8856</v>
      </c>
      <c r="B69" s="3452" t="s">
        <v>8857</v>
      </c>
      <c r="C69" s="2520" t="s">
        <v>8858</v>
      </c>
      <c r="D69" s="3453" t="s">
        <v>8859</v>
      </c>
      <c r="E69" s="3453"/>
      <c r="F69" s="3453" t="s">
        <v>8860</v>
      </c>
      <c r="G69" s="3429">
        <v>35800</v>
      </c>
      <c r="H69" s="3430">
        <v>43282</v>
      </c>
      <c r="I69" s="3431"/>
      <c r="J69" s="2564"/>
      <c r="K69" s="2564"/>
      <c r="L69" s="3432"/>
      <c r="M69" s="3432"/>
      <c r="N69" s="3432"/>
      <c r="O69" s="3422"/>
      <c r="P69" s="3434"/>
      <c r="Q69" s="3434"/>
      <c r="R69" s="3434"/>
      <c r="S69" s="3434"/>
      <c r="T69" s="3435"/>
      <c r="U69" s="2559" t="s">
        <v>8861</v>
      </c>
      <c r="V69" s="2489" t="s">
        <v>8862</v>
      </c>
    </row>
    <row r="70" spans="1:22" s="2469" customFormat="1" ht="12.75" customHeight="1">
      <c r="A70" s="3427" t="s">
        <v>8863</v>
      </c>
      <c r="B70" s="3427" t="s">
        <v>8864</v>
      </c>
      <c r="C70" s="2532" t="s">
        <v>8865</v>
      </c>
      <c r="D70" s="3428" t="s">
        <v>8866</v>
      </c>
      <c r="E70" s="3428"/>
      <c r="F70" s="3428"/>
      <c r="G70" s="3429"/>
      <c r="H70" s="3430">
        <v>43191</v>
      </c>
      <c r="I70" s="3431"/>
      <c r="J70" s="3432"/>
      <c r="K70" s="3432"/>
      <c r="L70" s="3432"/>
      <c r="M70" s="3432"/>
      <c r="N70" s="3432"/>
      <c r="O70" s="3422"/>
      <c r="P70" s="3434"/>
      <c r="Q70" s="3434"/>
      <c r="R70" s="3434"/>
      <c r="S70" s="3434"/>
      <c r="T70" s="3435"/>
      <c r="U70" s="3438" t="s">
        <v>8867</v>
      </c>
      <c r="V70" s="2489" t="s">
        <v>8868</v>
      </c>
    </row>
    <row r="71" spans="1:22" s="2469" customFormat="1" ht="12.75" customHeight="1">
      <c r="A71" s="2572" t="s">
        <v>8869</v>
      </c>
      <c r="B71" s="2572" t="s">
        <v>8870</v>
      </c>
      <c r="C71" s="2573" t="s">
        <v>8871</v>
      </c>
      <c r="D71" s="2574" t="s">
        <v>8872</v>
      </c>
      <c r="E71" s="2574"/>
      <c r="F71" s="2574" t="s">
        <v>4667</v>
      </c>
      <c r="G71" s="2575"/>
      <c r="H71" s="2576">
        <v>43556</v>
      </c>
      <c r="I71" s="2577"/>
      <c r="J71" s="2501">
        <v>1</v>
      </c>
      <c r="K71" s="2478"/>
      <c r="L71" s="2478"/>
      <c r="M71" s="2478"/>
      <c r="N71" s="2478"/>
      <c r="O71" s="2479"/>
      <c r="P71" s="2481"/>
      <c r="Q71" s="2481"/>
      <c r="R71" s="2481"/>
      <c r="S71" s="2481"/>
      <c r="T71" s="2483"/>
      <c r="U71" s="2559" t="s">
        <v>8873</v>
      </c>
      <c r="V71" s="2489" t="s">
        <v>8874</v>
      </c>
    </row>
    <row r="72" spans="1:22" s="2469" customFormat="1" ht="12.75" customHeight="1">
      <c r="A72" s="3427" t="s">
        <v>8875</v>
      </c>
      <c r="B72" s="3427" t="s">
        <v>8876</v>
      </c>
      <c r="C72" s="3427" t="s">
        <v>8877</v>
      </c>
      <c r="D72" s="3428" t="s">
        <v>8878</v>
      </c>
      <c r="E72" s="3428"/>
      <c r="F72" s="3428" t="s">
        <v>1171</v>
      </c>
      <c r="G72" s="3429"/>
      <c r="H72" s="3430">
        <v>43556</v>
      </c>
      <c r="I72" s="3431"/>
      <c r="J72" s="2563"/>
      <c r="K72" s="2478"/>
      <c r="L72" s="2478"/>
      <c r="M72" s="2478"/>
      <c r="N72" s="2478"/>
      <c r="O72" s="2479"/>
      <c r="P72" s="2480"/>
      <c r="Q72" s="2481"/>
      <c r="R72" s="2481"/>
      <c r="S72" s="2481"/>
      <c r="T72" s="2483"/>
      <c r="U72" s="2559"/>
      <c r="V72" s="2489" t="s">
        <v>8879</v>
      </c>
    </row>
    <row r="73" spans="1:22" s="2469" customFormat="1" ht="12.75" customHeight="1">
      <c r="A73" s="2535" t="s">
        <v>8880</v>
      </c>
      <c r="B73" s="2535" t="s">
        <v>8881</v>
      </c>
      <c r="C73" s="2578" t="s">
        <v>8882</v>
      </c>
      <c r="D73" s="2535" t="s">
        <v>8883</v>
      </c>
      <c r="E73" s="2522"/>
      <c r="F73" s="2535" t="s">
        <v>4846</v>
      </c>
      <c r="G73" s="2474"/>
      <c r="H73" s="2475">
        <v>44621</v>
      </c>
      <c r="I73" s="2579"/>
      <c r="J73" s="2492">
        <v>1</v>
      </c>
      <c r="K73" s="2478"/>
      <c r="L73" s="2478"/>
      <c r="M73" s="2478"/>
      <c r="N73" s="2478"/>
      <c r="O73" s="2479"/>
      <c r="P73" s="2480"/>
      <c r="Q73" s="2482"/>
      <c r="R73" s="2482"/>
      <c r="S73" s="2482"/>
      <c r="T73" s="2493" t="s">
        <v>8546</v>
      </c>
      <c r="U73" s="2484" t="s">
        <v>8884</v>
      </c>
      <c r="V73" s="2494"/>
    </row>
    <row r="74" spans="1:22" s="2469" customFormat="1" ht="12.75" customHeight="1">
      <c r="A74" s="2471" t="s">
        <v>8885</v>
      </c>
      <c r="B74" s="2471" t="s">
        <v>8886</v>
      </c>
      <c r="C74" s="2580" t="s">
        <v>8887</v>
      </c>
      <c r="D74" s="2473" t="s">
        <v>8888</v>
      </c>
      <c r="E74" s="2473"/>
      <c r="F74" s="2473" t="s">
        <v>7735</v>
      </c>
      <c r="G74" s="2474"/>
      <c r="H74" s="2475">
        <v>44378</v>
      </c>
      <c r="I74" s="2579"/>
      <c r="J74" s="2492">
        <v>1</v>
      </c>
      <c r="K74" s="2478"/>
      <c r="L74" s="2478"/>
      <c r="M74" s="2478"/>
      <c r="N74" s="2478"/>
      <c r="O74" s="2479"/>
      <c r="P74" s="2480"/>
      <c r="Q74" s="2482"/>
      <c r="R74" s="2482"/>
      <c r="S74" s="2482"/>
      <c r="T74" s="2493"/>
      <c r="U74" s="2559" t="s">
        <v>8889</v>
      </c>
      <c r="V74" s="2494" t="s">
        <v>8890</v>
      </c>
    </row>
    <row r="75" spans="1:22" s="2469" customFormat="1" ht="12.75" customHeight="1">
      <c r="A75" s="2581" t="s">
        <v>8891</v>
      </c>
      <c r="B75" s="2581" t="s">
        <v>8892</v>
      </c>
      <c r="C75" s="2582" t="s">
        <v>8893</v>
      </c>
      <c r="D75" s="2496" t="s">
        <v>8894</v>
      </c>
      <c r="E75" s="2583"/>
      <c r="F75" s="2583" t="s">
        <v>1954</v>
      </c>
      <c r="G75" s="2584"/>
      <c r="H75" s="2585">
        <v>44743</v>
      </c>
      <c r="I75" s="2586"/>
      <c r="J75" s="2587">
        <v>1</v>
      </c>
      <c r="K75" s="2588"/>
      <c r="L75" s="2588"/>
      <c r="M75" s="2588"/>
      <c r="N75" s="2588"/>
      <c r="O75" s="2589"/>
      <c r="P75" s="2590"/>
      <c r="Q75" s="2591"/>
      <c r="R75" s="2591"/>
      <c r="S75" s="2591"/>
      <c r="T75" s="2592"/>
      <c r="U75" s="3454" t="s">
        <v>8895</v>
      </c>
      <c r="V75" s="2494" t="s">
        <v>8896</v>
      </c>
    </row>
    <row r="76" spans="1:22" s="2469" customFormat="1" ht="12.75" customHeight="1">
      <c r="A76" s="2503" t="s">
        <v>8897</v>
      </c>
      <c r="B76" s="2504" t="s">
        <v>8712</v>
      </c>
      <c r="C76" s="2505" t="s">
        <v>8898</v>
      </c>
      <c r="D76" s="2521" t="s">
        <v>8899</v>
      </c>
      <c r="E76" s="2522"/>
      <c r="F76" s="2522" t="s">
        <v>36</v>
      </c>
      <c r="G76" s="2523"/>
      <c r="H76" s="2524">
        <v>44743</v>
      </c>
      <c r="I76" s="2593"/>
      <c r="J76" s="2594">
        <v>1</v>
      </c>
      <c r="K76" s="2513"/>
      <c r="L76" s="2513"/>
      <c r="M76" s="2513"/>
      <c r="N76" s="2513"/>
      <c r="O76" s="2525"/>
      <c r="P76" s="2515"/>
      <c r="Q76" s="2516"/>
      <c r="R76" s="2516"/>
      <c r="S76" s="2516"/>
      <c r="T76" s="2516" t="s">
        <v>8900</v>
      </c>
      <c r="U76" s="3454" t="s">
        <v>8895</v>
      </c>
      <c r="V76" s="2595"/>
    </row>
    <row r="77" spans="1:22" s="2469" customFormat="1" ht="12.75" customHeight="1">
      <c r="A77" s="2503" t="s">
        <v>8901</v>
      </c>
      <c r="B77" s="2504" t="s">
        <v>8902</v>
      </c>
      <c r="C77" s="2505" t="s">
        <v>8903</v>
      </c>
      <c r="D77" s="3455" t="s">
        <v>8904</v>
      </c>
      <c r="E77" s="3453"/>
      <c r="F77" s="3453" t="s">
        <v>8905</v>
      </c>
      <c r="G77" s="3456"/>
      <c r="H77" s="2509">
        <v>44743</v>
      </c>
      <c r="I77" s="2596"/>
      <c r="J77" s="2511">
        <v>1</v>
      </c>
      <c r="K77" s="3457"/>
      <c r="L77" s="3457"/>
      <c r="M77" s="3457"/>
      <c r="N77" s="3457"/>
      <c r="O77" s="3458"/>
      <c r="P77" s="3459"/>
      <c r="Q77" s="3459"/>
      <c r="R77" s="3459"/>
      <c r="S77" s="3459"/>
      <c r="T77" s="3459" t="s">
        <v>8553</v>
      </c>
      <c r="U77" s="3454" t="s">
        <v>8895</v>
      </c>
      <c r="V77" s="3459"/>
    </row>
    <row r="78" spans="1:22" s="2469" customFormat="1" ht="12.75" customHeight="1">
      <c r="A78" s="2517" t="s">
        <v>8906</v>
      </c>
      <c r="B78" s="2597" t="s">
        <v>8907</v>
      </c>
      <c r="C78" s="2598" t="s">
        <v>8908</v>
      </c>
      <c r="D78" s="2506" t="s">
        <v>8909</v>
      </c>
      <c r="E78" s="2507"/>
      <c r="F78" s="2507" t="s">
        <v>3866</v>
      </c>
      <c r="G78" s="2508"/>
      <c r="H78" s="2509">
        <v>43647</v>
      </c>
      <c r="I78" s="2596"/>
      <c r="J78" s="2511">
        <v>1</v>
      </c>
      <c r="K78" s="2512"/>
      <c r="L78" s="2513"/>
      <c r="M78" s="2599">
        <v>1</v>
      </c>
      <c r="N78" s="2513"/>
      <c r="O78" s="2514"/>
      <c r="P78" s="2515"/>
      <c r="Q78" s="2516"/>
      <c r="R78" s="2516"/>
      <c r="S78" s="2516"/>
      <c r="T78" s="2516"/>
      <c r="U78" s="2517" t="s">
        <v>8910</v>
      </c>
      <c r="V78" s="2518" t="s">
        <v>8911</v>
      </c>
    </row>
    <row r="79" spans="1:22" s="2469" customFormat="1" ht="12.75" customHeight="1">
      <c r="A79" s="2600" t="s">
        <v>8912</v>
      </c>
      <c r="B79" s="2503" t="s">
        <v>8913</v>
      </c>
      <c r="C79" s="2505" t="s">
        <v>8914</v>
      </c>
      <c r="D79" s="2507" t="s">
        <v>8915</v>
      </c>
      <c r="E79" s="2507"/>
      <c r="F79" s="2507" t="s">
        <v>1171</v>
      </c>
      <c r="G79" s="2562"/>
      <c r="H79" s="2499">
        <v>44743</v>
      </c>
      <c r="I79" s="2476">
        <v>1</v>
      </c>
      <c r="J79" s="2477">
        <v>1</v>
      </c>
      <c r="K79" s="2500"/>
      <c r="L79" s="2478"/>
      <c r="M79" s="2478"/>
      <c r="N79" s="2478"/>
      <c r="O79" s="2502"/>
      <c r="P79" s="2480"/>
      <c r="Q79" s="2482"/>
      <c r="R79" s="2482"/>
      <c r="S79" s="2482"/>
      <c r="T79" s="2493"/>
      <c r="U79" s="2484" t="s">
        <v>8916</v>
      </c>
      <c r="V79" s="2489"/>
    </row>
    <row r="80" spans="1:22" s="2469" customFormat="1" ht="12.75" customHeight="1">
      <c r="A80" s="2517" t="s">
        <v>8917</v>
      </c>
      <c r="B80" s="2519" t="s">
        <v>8857</v>
      </c>
      <c r="C80" s="2601" t="s">
        <v>8918</v>
      </c>
      <c r="D80" s="2602" t="s">
        <v>8919</v>
      </c>
      <c r="E80" s="2603"/>
      <c r="F80" s="2522" t="s">
        <v>8920</v>
      </c>
      <c r="G80" s="2604">
        <v>36399</v>
      </c>
      <c r="H80" s="2509">
        <v>44287</v>
      </c>
      <c r="I80" s="2510">
        <v>1</v>
      </c>
      <c r="J80" s="2511">
        <v>1</v>
      </c>
      <c r="K80" s="2513"/>
      <c r="L80" s="2513"/>
      <c r="M80" s="2513"/>
      <c r="N80" s="2513"/>
      <c r="O80" s="2525"/>
      <c r="P80" s="2515"/>
      <c r="Q80" s="2516"/>
      <c r="R80" s="2516"/>
      <c r="S80" s="2516"/>
      <c r="T80" s="2516"/>
      <c r="U80" s="2517" t="s">
        <v>8921</v>
      </c>
      <c r="V80" s="2518" t="s">
        <v>8922</v>
      </c>
    </row>
    <row r="81" spans="1:35" s="2469" customFormat="1" ht="12.75" customHeight="1">
      <c r="A81" s="3427" t="s">
        <v>6738</v>
      </c>
      <c r="B81" s="3427" t="s">
        <v>8923</v>
      </c>
      <c r="C81" s="2532" t="s">
        <v>8924</v>
      </c>
      <c r="D81" s="3428" t="s">
        <v>8925</v>
      </c>
      <c r="E81" s="3428" t="s">
        <v>8925</v>
      </c>
      <c r="F81" s="3428" t="s">
        <v>8926</v>
      </c>
      <c r="G81" s="3429">
        <v>35851</v>
      </c>
      <c r="H81" s="3430">
        <v>43191</v>
      </c>
      <c r="I81" s="2501">
        <v>1</v>
      </c>
      <c r="J81" s="2501">
        <v>1</v>
      </c>
      <c r="K81" s="2501">
        <v>1</v>
      </c>
      <c r="L81" s="2501">
        <v>1</v>
      </c>
      <c r="M81" s="3437">
        <v>1</v>
      </c>
      <c r="N81" s="2501">
        <v>1</v>
      </c>
      <c r="O81" s="3422" t="s">
        <v>8585</v>
      </c>
      <c r="P81" s="3434"/>
      <c r="Q81" s="3434"/>
      <c r="R81" s="3434"/>
      <c r="S81" s="3434"/>
      <c r="T81" s="3435" t="s">
        <v>8546</v>
      </c>
      <c r="U81" s="3438" t="s">
        <v>8927</v>
      </c>
      <c r="V81" s="2489" t="s">
        <v>8928</v>
      </c>
    </row>
    <row r="82" spans="1:35" s="2469" customFormat="1" ht="15" customHeight="1">
      <c r="A82" s="3427" t="s">
        <v>8929</v>
      </c>
      <c r="B82" s="3427" t="s">
        <v>8930</v>
      </c>
      <c r="C82" s="2532" t="s">
        <v>8931</v>
      </c>
      <c r="D82" s="3428" t="s">
        <v>8932</v>
      </c>
      <c r="E82" s="3428"/>
      <c r="F82" s="3428" t="s">
        <v>5269</v>
      </c>
      <c r="G82" s="3429">
        <v>35555</v>
      </c>
      <c r="H82" s="3430">
        <v>42614</v>
      </c>
      <c r="I82" s="3460">
        <v>1</v>
      </c>
      <c r="J82" s="2477">
        <v>1</v>
      </c>
      <c r="K82" s="2501">
        <v>1</v>
      </c>
      <c r="L82" s="2501">
        <v>1</v>
      </c>
      <c r="M82" s="3432"/>
      <c r="N82" s="2492"/>
      <c r="O82" s="3422" t="s">
        <v>8585</v>
      </c>
      <c r="P82" s="3434"/>
      <c r="Q82" s="3434"/>
      <c r="R82" s="3434"/>
      <c r="S82" s="3434"/>
      <c r="T82" s="3435" t="s">
        <v>8546</v>
      </c>
      <c r="U82" s="2559" t="s">
        <v>8933</v>
      </c>
      <c r="V82" s="2485" t="s">
        <v>8934</v>
      </c>
    </row>
    <row r="83" spans="1:35" ht="12.75" customHeight="1">
      <c r="A83" s="2503" t="s">
        <v>8935</v>
      </c>
      <c r="B83" s="2504" t="s">
        <v>8936</v>
      </c>
      <c r="C83" s="2505" t="s">
        <v>8937</v>
      </c>
      <c r="D83" s="2506" t="s">
        <v>8938</v>
      </c>
      <c r="E83" s="2507"/>
      <c r="F83" s="2507" t="s">
        <v>8939</v>
      </c>
      <c r="G83" s="2508"/>
      <c r="H83" s="2509">
        <v>44743</v>
      </c>
      <c r="I83" s="2510">
        <v>1</v>
      </c>
      <c r="J83" s="2511">
        <v>1</v>
      </c>
      <c r="K83" s="2512"/>
      <c r="L83" s="2513"/>
      <c r="M83" s="2513"/>
      <c r="N83" s="2513"/>
      <c r="O83" s="2514"/>
      <c r="P83" s="2515"/>
      <c r="Q83" s="2516"/>
      <c r="R83" s="2516"/>
      <c r="S83" s="2516"/>
      <c r="T83" s="2516"/>
      <c r="U83" s="2517" t="s">
        <v>8940</v>
      </c>
      <c r="V83" s="2518"/>
      <c r="W83" s="2851"/>
      <c r="X83" s="2851"/>
      <c r="Y83" s="2851"/>
      <c r="Z83" s="2903"/>
      <c r="AA83" s="2903"/>
      <c r="AB83" s="2903"/>
      <c r="AC83" s="2903"/>
      <c r="AD83" s="2903"/>
      <c r="AE83" s="2903"/>
      <c r="AF83" s="2903"/>
      <c r="AG83" s="3423"/>
      <c r="AH83" s="3421"/>
      <c r="AI83" s="2851"/>
    </row>
    <row r="84" spans="1:35" ht="12.75" customHeight="1">
      <c r="A84" s="3423"/>
      <c r="B84" s="3423"/>
      <c r="C84" s="3423"/>
      <c r="D84" s="3424"/>
      <c r="E84" s="3424"/>
      <c r="F84" s="3424"/>
      <c r="G84" s="3425"/>
      <c r="H84" s="3423"/>
      <c r="I84" s="3426"/>
      <c r="J84" s="3420"/>
      <c r="K84" s="3420"/>
      <c r="L84" s="3420"/>
      <c r="M84" s="3420"/>
      <c r="N84" s="3420"/>
      <c r="O84" s="3421"/>
      <c r="P84" s="2851"/>
      <c r="Q84" s="2851"/>
      <c r="R84" s="2851"/>
      <c r="S84" s="2851"/>
      <c r="T84" s="2851"/>
      <c r="U84" s="3423"/>
      <c r="V84" s="2851"/>
      <c r="W84" s="2851"/>
      <c r="X84" s="2851"/>
      <c r="Y84" s="2851"/>
      <c r="Z84" s="2903"/>
      <c r="AA84" s="2903"/>
      <c r="AB84" s="2903"/>
      <c r="AC84" s="2903"/>
      <c r="AD84" s="2903"/>
      <c r="AE84" s="2903"/>
      <c r="AF84" s="2903"/>
      <c r="AG84" s="3423"/>
      <c r="AH84" s="3421"/>
      <c r="AI84" s="2851"/>
    </row>
    <row r="85" spans="1:35" s="2469" customFormat="1" ht="12.75" customHeight="1">
      <c r="A85" s="2605" t="s">
        <v>8941</v>
      </c>
      <c r="B85" s="2606" t="s">
        <v>8942</v>
      </c>
      <c r="C85" s="2607" t="s">
        <v>8943</v>
      </c>
      <c r="D85" s="2521" t="s">
        <v>8944</v>
      </c>
      <c r="E85" s="2522"/>
      <c r="F85" s="2522" t="s">
        <v>8732</v>
      </c>
      <c r="G85" s="2523"/>
      <c r="H85" s="2524">
        <v>44378</v>
      </c>
      <c r="I85" s="2510">
        <v>1</v>
      </c>
      <c r="J85" s="2511">
        <v>1</v>
      </c>
      <c r="K85" s="2513"/>
      <c r="L85" s="2501">
        <v>1</v>
      </c>
      <c r="M85" s="2513"/>
      <c r="N85" s="2492"/>
      <c r="O85" s="2525"/>
      <c r="P85" s="2515"/>
      <c r="Q85" s="2526"/>
      <c r="R85" s="2526"/>
      <c r="S85" s="2526"/>
      <c r="T85" s="2526"/>
      <c r="U85" s="2813" t="s">
        <v>8945</v>
      </c>
      <c r="V85" s="2518" t="s">
        <v>8946</v>
      </c>
    </row>
    <row r="86" spans="1:35" s="2469" customFormat="1" ht="12.75" customHeight="1">
      <c r="A86" s="2684" t="s">
        <v>8947</v>
      </c>
      <c r="B86" s="2684" t="s">
        <v>8750</v>
      </c>
      <c r="C86" s="2685" t="s">
        <v>8948</v>
      </c>
      <c r="D86" s="2535" t="s">
        <v>8949</v>
      </c>
      <c r="E86" s="2522"/>
      <c r="F86" s="2535" t="s">
        <v>1914</v>
      </c>
      <c r="G86" s="2474"/>
      <c r="H86" s="2475">
        <v>44621</v>
      </c>
      <c r="I86" s="2476">
        <v>1</v>
      </c>
      <c r="J86" s="2477">
        <v>1</v>
      </c>
      <c r="K86" s="2501">
        <v>1</v>
      </c>
      <c r="L86" s="2501">
        <v>1</v>
      </c>
      <c r="M86" s="2478"/>
      <c r="N86" s="2492"/>
      <c r="O86" s="2479"/>
      <c r="P86" s="2480"/>
      <c r="Q86" s="2481"/>
      <c r="R86" s="2481"/>
      <c r="S86" s="2481"/>
      <c r="T86" s="2483" t="s">
        <v>8950</v>
      </c>
      <c r="U86" s="2484" t="s">
        <v>8951</v>
      </c>
      <c r="V86" s="2489"/>
    </row>
    <row r="87" spans="1:35" ht="12.75" customHeight="1">
      <c r="A87" s="3423"/>
      <c r="B87" s="3423"/>
      <c r="C87" s="3423"/>
      <c r="D87" s="3424"/>
      <c r="E87" s="3424"/>
      <c r="F87" s="3424"/>
      <c r="G87" s="3425"/>
      <c r="H87" s="3423"/>
      <c r="I87" s="3426"/>
      <c r="J87" s="3420"/>
      <c r="K87" s="3420"/>
      <c r="L87" s="3420"/>
      <c r="M87" s="3420"/>
      <c r="N87" s="3420"/>
      <c r="O87" s="3421"/>
      <c r="P87" s="2851"/>
      <c r="Q87" s="2851"/>
      <c r="R87" s="2851"/>
      <c r="S87" s="2851"/>
      <c r="T87" s="2851"/>
      <c r="U87" s="3423"/>
      <c r="V87" s="2851"/>
      <c r="W87" s="2851"/>
      <c r="X87" s="2851"/>
      <c r="Y87" s="2851"/>
      <c r="Z87" s="2903"/>
      <c r="AA87" s="2903"/>
      <c r="AB87" s="2903"/>
      <c r="AC87" s="2903"/>
      <c r="AD87" s="2903"/>
      <c r="AE87" s="2903"/>
      <c r="AF87" s="2903"/>
      <c r="AG87" s="3423"/>
      <c r="AH87" s="3421"/>
      <c r="AI87" s="2851"/>
    </row>
    <row r="88" spans="1:35" ht="12.75" customHeight="1">
      <c r="A88" s="3423"/>
      <c r="B88" s="3423"/>
      <c r="C88" s="3423"/>
      <c r="D88" s="3424"/>
      <c r="E88" s="3424"/>
      <c r="F88" s="3424"/>
      <c r="G88" s="3425"/>
      <c r="H88" s="3423"/>
      <c r="I88" s="3426"/>
      <c r="J88" s="3420"/>
      <c r="K88" s="3420"/>
      <c r="L88" s="3420"/>
      <c r="M88" s="3420"/>
      <c r="N88" s="3420"/>
      <c r="O88" s="3421"/>
      <c r="P88" s="2851"/>
      <c r="Q88" s="2851"/>
      <c r="R88" s="2851"/>
      <c r="S88" s="2851"/>
      <c r="T88" s="2851"/>
      <c r="U88" s="3423"/>
      <c r="V88" s="2851"/>
      <c r="W88" s="2851"/>
      <c r="X88" s="2851"/>
      <c r="Y88" s="2851"/>
      <c r="Z88" s="2903"/>
      <c r="AA88" s="2903"/>
      <c r="AB88" s="2903"/>
      <c r="AC88" s="2903"/>
      <c r="AD88" s="2903"/>
      <c r="AE88" s="2903"/>
      <c r="AF88" s="2903"/>
      <c r="AG88" s="3423"/>
      <c r="AH88" s="3421"/>
      <c r="AI88" s="2851"/>
    </row>
    <row r="89" spans="1:35" ht="12.75" customHeight="1">
      <c r="A89" s="3423"/>
      <c r="B89" s="3423"/>
      <c r="C89" s="3423"/>
      <c r="D89" s="3424"/>
      <c r="E89" s="3424"/>
      <c r="F89" s="3424"/>
      <c r="G89" s="3425"/>
      <c r="H89" s="3423"/>
      <c r="I89" s="3426"/>
      <c r="J89" s="3420"/>
      <c r="K89" s="3420"/>
      <c r="L89" s="3420"/>
      <c r="M89" s="3420"/>
      <c r="N89" s="3420"/>
      <c r="O89" s="3421"/>
      <c r="P89" s="2851"/>
      <c r="Q89" s="2851"/>
      <c r="R89" s="2851"/>
      <c r="S89" s="2851"/>
      <c r="T89" s="2851"/>
      <c r="U89" s="3423"/>
      <c r="V89" s="2851"/>
      <c r="W89" s="2851"/>
      <c r="X89" s="2851"/>
      <c r="Y89" s="2851"/>
      <c r="Z89" s="2903"/>
      <c r="AA89" s="2903"/>
      <c r="AB89" s="2903"/>
      <c r="AC89" s="2903"/>
      <c r="AD89" s="2903"/>
      <c r="AE89" s="2903"/>
      <c r="AF89" s="2903"/>
      <c r="AG89" s="3423"/>
      <c r="AH89" s="3421"/>
      <c r="AI89" s="2851"/>
    </row>
    <row r="90" spans="1:35" ht="12.75" customHeight="1">
      <c r="A90" s="3423"/>
      <c r="B90" s="3423"/>
      <c r="C90" s="3423"/>
      <c r="D90" s="3424"/>
      <c r="E90" s="3424"/>
      <c r="F90" s="3424"/>
      <c r="G90" s="3425"/>
      <c r="H90" s="3423"/>
      <c r="I90" s="3426"/>
      <c r="J90" s="3420"/>
      <c r="K90" s="3420"/>
      <c r="L90" s="3420"/>
      <c r="M90" s="3420"/>
      <c r="N90" s="3420"/>
      <c r="O90" s="3421"/>
      <c r="P90" s="2851"/>
      <c r="Q90" s="2851"/>
      <c r="R90" s="2851"/>
      <c r="S90" s="2851"/>
      <c r="T90" s="2851"/>
      <c r="U90" s="3423"/>
      <c r="V90" s="2851"/>
      <c r="W90" s="2851"/>
      <c r="X90" s="2851"/>
      <c r="Y90" s="2851"/>
      <c r="Z90" s="2903"/>
      <c r="AA90" s="2903"/>
      <c r="AB90" s="2903"/>
      <c r="AC90" s="2903"/>
      <c r="AD90" s="2903"/>
      <c r="AE90" s="2903"/>
      <c r="AF90" s="2903"/>
      <c r="AG90" s="3423"/>
      <c r="AH90" s="3421"/>
      <c r="AI90" s="2851"/>
    </row>
    <row r="91" spans="1:35" ht="12.75" customHeight="1">
      <c r="A91" s="3423"/>
      <c r="B91" s="3423"/>
      <c r="C91" s="3423"/>
      <c r="D91" s="3424"/>
      <c r="E91" s="3424"/>
      <c r="F91" s="3424"/>
      <c r="G91" s="3425"/>
      <c r="H91" s="3423"/>
      <c r="I91" s="3426"/>
      <c r="J91" s="3420"/>
      <c r="K91" s="3420"/>
      <c r="L91" s="3420"/>
      <c r="M91" s="3420"/>
      <c r="N91" s="3420"/>
      <c r="O91" s="3421"/>
      <c r="P91" s="2851"/>
      <c r="Q91" s="2851"/>
      <c r="R91" s="2851"/>
      <c r="S91" s="2851"/>
      <c r="T91" s="2851"/>
      <c r="U91" s="3423"/>
      <c r="V91" s="2851"/>
      <c r="W91" s="2851"/>
      <c r="X91" s="2851"/>
      <c r="Y91" s="2851"/>
      <c r="Z91" s="2903"/>
      <c r="AA91" s="2903"/>
      <c r="AB91" s="2903"/>
      <c r="AC91" s="2903"/>
      <c r="AD91" s="2903"/>
      <c r="AE91" s="2903"/>
      <c r="AF91" s="2903"/>
      <c r="AG91" s="3423"/>
      <c r="AH91" s="3421"/>
      <c r="AI91" s="2851"/>
    </row>
    <row r="92" spans="1:35" ht="12.75" customHeight="1">
      <c r="A92" s="3423"/>
      <c r="B92" s="3423"/>
      <c r="C92" s="3423"/>
      <c r="D92" s="3424"/>
      <c r="E92" s="3424"/>
      <c r="F92" s="3424"/>
      <c r="G92" s="3425"/>
      <c r="H92" s="3423"/>
      <c r="I92" s="3426"/>
      <c r="J92" s="3420"/>
      <c r="K92" s="3420"/>
      <c r="L92" s="3420"/>
      <c r="M92" s="3420"/>
      <c r="N92" s="3420"/>
      <c r="O92" s="3421"/>
      <c r="P92" s="2851"/>
      <c r="Q92" s="2851"/>
      <c r="R92" s="2851"/>
      <c r="S92" s="2851"/>
      <c r="T92" s="2851"/>
      <c r="U92" s="3423"/>
      <c r="V92" s="2851"/>
      <c r="W92" s="2851"/>
      <c r="X92" s="2851"/>
      <c r="Y92" s="2851"/>
      <c r="Z92" s="2903"/>
      <c r="AA92" s="2903"/>
      <c r="AB92" s="2903"/>
      <c r="AC92" s="2903"/>
      <c r="AD92" s="2903"/>
      <c r="AE92" s="2903"/>
      <c r="AF92" s="2903"/>
      <c r="AG92" s="3423"/>
      <c r="AH92" s="3421"/>
      <c r="AI92" s="2851"/>
    </row>
    <row r="93" spans="1:35" ht="12.75" customHeight="1">
      <c r="A93" s="3423"/>
      <c r="B93" s="3423"/>
      <c r="C93" s="3423"/>
      <c r="D93" s="3424"/>
      <c r="E93" s="3424"/>
      <c r="F93" s="3424"/>
      <c r="G93" s="3425"/>
      <c r="H93" s="3423"/>
      <c r="I93" s="3426"/>
      <c r="J93" s="3420"/>
      <c r="K93" s="3420"/>
      <c r="L93" s="3420"/>
      <c r="M93" s="3420"/>
      <c r="N93" s="3420"/>
      <c r="O93" s="3421"/>
      <c r="P93" s="2851"/>
      <c r="Q93" s="2851"/>
      <c r="R93" s="2851"/>
      <c r="S93" s="2851"/>
      <c r="T93" s="2851"/>
      <c r="U93" s="3423"/>
      <c r="V93" s="2851"/>
      <c r="W93" s="2851"/>
      <c r="X93" s="2851"/>
      <c r="Y93" s="2851"/>
      <c r="Z93" s="2903"/>
      <c r="AA93" s="2903"/>
      <c r="AB93" s="2903"/>
      <c r="AC93" s="2903"/>
      <c r="AD93" s="2903"/>
      <c r="AE93" s="2903"/>
      <c r="AF93" s="2903"/>
      <c r="AG93" s="3423"/>
      <c r="AH93" s="3421"/>
      <c r="AI93" s="2851"/>
    </row>
    <row r="94" spans="1:35" ht="12.75" customHeight="1">
      <c r="A94" s="3423"/>
      <c r="B94" s="3423"/>
      <c r="C94" s="3423"/>
      <c r="D94" s="3424"/>
      <c r="E94" s="3424"/>
      <c r="F94" s="3424"/>
      <c r="G94" s="3425"/>
      <c r="H94" s="3423"/>
      <c r="I94" s="3426"/>
      <c r="J94" s="3420"/>
      <c r="K94" s="3420"/>
      <c r="L94" s="3420"/>
      <c r="M94" s="3420"/>
      <c r="N94" s="3420"/>
      <c r="O94" s="3421"/>
      <c r="P94" s="2851"/>
      <c r="Q94" s="2851"/>
      <c r="R94" s="2851"/>
      <c r="S94" s="2851"/>
      <c r="T94" s="2851"/>
      <c r="U94" s="3423"/>
      <c r="V94" s="2851"/>
      <c r="W94" s="2851"/>
      <c r="X94" s="2851"/>
      <c r="Y94" s="2851"/>
      <c r="Z94" s="2903"/>
      <c r="AA94" s="2903"/>
      <c r="AB94" s="2903"/>
      <c r="AC94" s="2903"/>
      <c r="AD94" s="2903"/>
      <c r="AE94" s="2903"/>
      <c r="AF94" s="2903"/>
      <c r="AG94" s="3423"/>
      <c r="AH94" s="3421"/>
      <c r="AI94" s="2851"/>
    </row>
    <row r="95" spans="1:35" ht="12.75" customHeight="1">
      <c r="A95" s="3423"/>
      <c r="B95" s="3423"/>
      <c r="C95" s="3423"/>
      <c r="D95" s="3424"/>
      <c r="E95" s="3424"/>
      <c r="F95" s="3424"/>
      <c r="G95" s="3425"/>
      <c r="H95" s="3423"/>
      <c r="I95" s="3426"/>
      <c r="J95" s="3420"/>
      <c r="K95" s="3420"/>
      <c r="L95" s="3420"/>
      <c r="M95" s="3420"/>
      <c r="N95" s="3420"/>
      <c r="O95" s="3421"/>
      <c r="P95" s="2851"/>
      <c r="Q95" s="2851"/>
      <c r="R95" s="2851"/>
      <c r="S95" s="2851"/>
      <c r="T95" s="2851"/>
      <c r="U95" s="3423"/>
      <c r="V95" s="2851"/>
      <c r="W95" s="2851"/>
      <c r="X95" s="2851"/>
      <c r="Y95" s="2851"/>
      <c r="Z95" s="2903"/>
      <c r="AA95" s="2903"/>
      <c r="AB95" s="2903"/>
      <c r="AC95" s="2903"/>
      <c r="AD95" s="2903"/>
      <c r="AE95" s="2903"/>
      <c r="AF95" s="2903"/>
      <c r="AG95" s="3423"/>
      <c r="AH95" s="3421"/>
      <c r="AI95" s="2851"/>
    </row>
    <row r="96" spans="1:35" ht="12.75" customHeight="1">
      <c r="A96" s="3423"/>
      <c r="B96" s="3423"/>
      <c r="C96" s="3423"/>
      <c r="D96" s="3424"/>
      <c r="E96" s="3424"/>
      <c r="F96" s="3424"/>
      <c r="G96" s="3425"/>
      <c r="H96" s="3423"/>
      <c r="I96" s="3426"/>
      <c r="J96" s="3420"/>
      <c r="K96" s="3420"/>
      <c r="L96" s="3420"/>
      <c r="M96" s="3420"/>
      <c r="N96" s="3420"/>
      <c r="O96" s="3421"/>
      <c r="P96" s="2851"/>
      <c r="Q96" s="2851"/>
      <c r="R96" s="2851"/>
      <c r="S96" s="2851"/>
      <c r="T96" s="2851"/>
      <c r="U96" s="3423"/>
      <c r="V96" s="2851"/>
      <c r="W96" s="2851"/>
      <c r="X96" s="2851"/>
      <c r="Y96" s="2851"/>
      <c r="Z96" s="2903"/>
      <c r="AA96" s="2903"/>
      <c r="AB96" s="2903"/>
      <c r="AC96" s="2903"/>
      <c r="AD96" s="2903"/>
      <c r="AE96" s="2903"/>
      <c r="AF96" s="2903"/>
      <c r="AG96" s="3423"/>
      <c r="AH96" s="3421"/>
      <c r="AI96" s="2851"/>
    </row>
    <row r="97" spans="1:35" ht="12.75" customHeight="1">
      <c r="A97" s="3423"/>
      <c r="B97" s="3423"/>
      <c r="C97" s="3423"/>
      <c r="D97" s="3424"/>
      <c r="E97" s="3424"/>
      <c r="F97" s="3424"/>
      <c r="G97" s="3425"/>
      <c r="H97" s="3423"/>
      <c r="I97" s="3426"/>
      <c r="J97" s="3420"/>
      <c r="K97" s="3420"/>
      <c r="L97" s="3420"/>
      <c r="M97" s="3420"/>
      <c r="N97" s="3420"/>
      <c r="O97" s="3421"/>
      <c r="P97" s="2851"/>
      <c r="Q97" s="2851"/>
      <c r="R97" s="2851"/>
      <c r="S97" s="2851"/>
      <c r="T97" s="2851"/>
      <c r="U97" s="3423"/>
      <c r="V97" s="2851"/>
      <c r="W97" s="2851"/>
      <c r="X97" s="2851"/>
      <c r="Y97" s="2851"/>
      <c r="Z97" s="2903"/>
      <c r="AA97" s="2903"/>
      <c r="AB97" s="2903"/>
      <c r="AC97" s="2903"/>
      <c r="AD97" s="2903"/>
      <c r="AE97" s="2903"/>
      <c r="AF97" s="2903"/>
      <c r="AG97" s="3423"/>
      <c r="AH97" s="3421"/>
      <c r="AI97" s="2851"/>
    </row>
    <row r="98" spans="1:35" ht="12.75" customHeight="1">
      <c r="A98" s="3423"/>
      <c r="B98" s="3423"/>
      <c r="C98" s="3423"/>
      <c r="D98" s="3424"/>
      <c r="E98" s="3424"/>
      <c r="F98" s="3424"/>
      <c r="G98" s="3425"/>
      <c r="H98" s="3423"/>
      <c r="I98" s="3426"/>
      <c r="J98" s="3420"/>
      <c r="K98" s="3420"/>
      <c r="L98" s="3420"/>
      <c r="M98" s="3420"/>
      <c r="N98" s="3420"/>
      <c r="O98" s="3421"/>
      <c r="P98" s="2851"/>
      <c r="Q98" s="2851"/>
      <c r="R98" s="2851"/>
      <c r="S98" s="2851"/>
      <c r="T98" s="2851"/>
      <c r="U98" s="3423"/>
      <c r="V98" s="2851"/>
      <c r="W98" s="2851"/>
      <c r="X98" s="2851"/>
      <c r="Y98" s="2851"/>
      <c r="Z98" s="2903"/>
      <c r="AA98" s="2903"/>
      <c r="AB98" s="2903"/>
      <c r="AC98" s="2903"/>
      <c r="AD98" s="2903"/>
      <c r="AE98" s="2903"/>
      <c r="AF98" s="2903"/>
      <c r="AG98" s="3423"/>
      <c r="AH98" s="3421"/>
      <c r="AI98" s="2851"/>
    </row>
    <row r="99" spans="1:35" ht="12.75" customHeight="1">
      <c r="A99" s="3423"/>
      <c r="B99" s="3423"/>
      <c r="C99" s="3423"/>
      <c r="D99" s="3424"/>
      <c r="E99" s="3424"/>
      <c r="F99" s="3424"/>
      <c r="G99" s="3425"/>
      <c r="H99" s="3423"/>
      <c r="I99" s="3426"/>
      <c r="J99" s="3420"/>
      <c r="K99" s="3420"/>
      <c r="L99" s="3420"/>
      <c r="M99" s="3420"/>
      <c r="N99" s="3420"/>
      <c r="O99" s="3421"/>
      <c r="P99" s="2851"/>
      <c r="Q99" s="2851"/>
      <c r="R99" s="2851"/>
      <c r="S99" s="2851"/>
      <c r="T99" s="2851"/>
      <c r="U99" s="3423"/>
      <c r="V99" s="2851"/>
      <c r="W99" s="2851"/>
      <c r="X99" s="2851"/>
      <c r="Y99" s="2851"/>
      <c r="Z99" s="2903"/>
      <c r="AA99" s="2903"/>
      <c r="AB99" s="2903"/>
      <c r="AC99" s="2903"/>
      <c r="AD99" s="2903"/>
      <c r="AE99" s="2903"/>
      <c r="AF99" s="2903"/>
      <c r="AG99" s="3423"/>
      <c r="AH99" s="3421"/>
      <c r="AI99" s="2851"/>
    </row>
    <row r="100" spans="1:35" ht="12.75" customHeight="1">
      <c r="A100" s="3423"/>
      <c r="B100" s="3423"/>
      <c r="C100" s="3423"/>
      <c r="D100" s="3424"/>
      <c r="E100" s="3424"/>
      <c r="F100" s="3424"/>
      <c r="G100" s="3425"/>
      <c r="H100" s="3423"/>
      <c r="I100" s="3426"/>
      <c r="J100" s="3420"/>
      <c r="K100" s="3420"/>
      <c r="L100" s="3420"/>
      <c r="M100" s="3420"/>
      <c r="N100" s="3420"/>
      <c r="O100" s="3421"/>
      <c r="P100" s="2851"/>
      <c r="Q100" s="2851"/>
      <c r="R100" s="2851"/>
      <c r="S100" s="2851"/>
      <c r="T100" s="2851"/>
      <c r="U100" s="3423"/>
      <c r="V100" s="2851"/>
      <c r="W100" s="2851"/>
      <c r="X100" s="2851"/>
      <c r="Y100" s="2851"/>
      <c r="Z100" s="2903"/>
      <c r="AA100" s="2903"/>
      <c r="AB100" s="2903"/>
      <c r="AC100" s="2903"/>
      <c r="AD100" s="2903"/>
      <c r="AE100" s="2903"/>
      <c r="AF100" s="2903"/>
      <c r="AG100" s="3423"/>
      <c r="AH100" s="3421"/>
      <c r="AI100" s="2851"/>
    </row>
    <row r="101" spans="1:35" ht="12.75" customHeight="1">
      <c r="A101" s="3423"/>
      <c r="B101" s="3423"/>
      <c r="C101" s="3423"/>
      <c r="D101" s="3424"/>
      <c r="E101" s="3424"/>
      <c r="F101" s="3424"/>
      <c r="G101" s="3425"/>
      <c r="H101" s="3423"/>
      <c r="I101" s="3426"/>
      <c r="J101" s="3420"/>
      <c r="K101" s="3420"/>
      <c r="L101" s="3420"/>
      <c r="M101" s="3420"/>
      <c r="N101" s="3420"/>
      <c r="O101" s="3421"/>
      <c r="P101" s="2851"/>
      <c r="Q101" s="2851"/>
      <c r="R101" s="2851"/>
      <c r="S101" s="2851"/>
      <c r="T101" s="2851"/>
      <c r="U101" s="3423"/>
      <c r="V101" s="2851"/>
      <c r="W101" s="2851"/>
      <c r="X101" s="2851"/>
      <c r="Y101" s="2851"/>
      <c r="Z101" s="2903"/>
      <c r="AA101" s="2903"/>
      <c r="AB101" s="2903"/>
      <c r="AC101" s="2903"/>
      <c r="AD101" s="2903"/>
      <c r="AE101" s="2903"/>
      <c r="AF101" s="2903"/>
      <c r="AG101" s="3423"/>
      <c r="AH101" s="3421"/>
      <c r="AI101" s="2851"/>
    </row>
    <row r="102" spans="1:35" ht="12.75" customHeight="1">
      <c r="A102" s="3423"/>
      <c r="B102" s="3423"/>
      <c r="C102" s="3423"/>
      <c r="D102" s="3424"/>
      <c r="E102" s="3424"/>
      <c r="F102" s="3424"/>
      <c r="G102" s="3425"/>
      <c r="H102" s="3423"/>
      <c r="I102" s="3426"/>
      <c r="J102" s="3420"/>
      <c r="K102" s="3420"/>
      <c r="L102" s="3420"/>
      <c r="M102" s="3420"/>
      <c r="N102" s="3420"/>
      <c r="O102" s="3421"/>
      <c r="P102" s="2851"/>
      <c r="Q102" s="2851"/>
      <c r="R102" s="2851"/>
      <c r="S102" s="2851"/>
      <c r="T102" s="2851"/>
      <c r="U102" s="3423"/>
      <c r="V102" s="2851"/>
      <c r="W102" s="2851"/>
      <c r="X102" s="2851"/>
      <c r="Y102" s="2851"/>
      <c r="Z102" s="2903"/>
      <c r="AA102" s="2903"/>
      <c r="AB102" s="2903"/>
      <c r="AC102" s="2903"/>
      <c r="AD102" s="2903"/>
      <c r="AE102" s="2903"/>
      <c r="AF102" s="2903"/>
      <c r="AG102" s="3423"/>
      <c r="AH102" s="3421"/>
      <c r="AI102" s="2851"/>
    </row>
    <row r="103" spans="1:35" ht="12.75" customHeight="1">
      <c r="A103" s="3423"/>
      <c r="B103" s="3423"/>
      <c r="C103" s="3423"/>
      <c r="D103" s="3424"/>
      <c r="E103" s="3424"/>
      <c r="F103" s="3424"/>
      <c r="G103" s="3425"/>
      <c r="H103" s="3423"/>
      <c r="I103" s="3426"/>
      <c r="J103" s="3420"/>
      <c r="K103" s="3420"/>
      <c r="L103" s="3420"/>
      <c r="M103" s="3420"/>
      <c r="N103" s="3420"/>
      <c r="O103" s="3421"/>
      <c r="P103" s="2851"/>
      <c r="Q103" s="2851"/>
      <c r="R103" s="2851"/>
      <c r="S103" s="2851"/>
      <c r="T103" s="2851"/>
      <c r="U103" s="3423"/>
      <c r="V103" s="2851"/>
      <c r="W103" s="2851"/>
      <c r="X103" s="2851"/>
      <c r="Y103" s="2851"/>
      <c r="Z103" s="2903"/>
      <c r="AA103" s="2903"/>
      <c r="AB103" s="2903"/>
      <c r="AC103" s="2903"/>
      <c r="AD103" s="2903"/>
      <c r="AE103" s="2903"/>
      <c r="AF103" s="2903"/>
      <c r="AG103" s="3423"/>
      <c r="AH103" s="3421"/>
      <c r="AI103" s="2851"/>
    </row>
    <row r="104" spans="1:35" ht="12.75" customHeight="1">
      <c r="A104" s="3423"/>
      <c r="B104" s="3423"/>
      <c r="C104" s="3423"/>
      <c r="D104" s="3424"/>
      <c r="E104" s="3424"/>
      <c r="F104" s="3424"/>
      <c r="G104" s="3425"/>
      <c r="H104" s="3423"/>
      <c r="I104" s="3426"/>
      <c r="J104" s="3420"/>
      <c r="K104" s="3420"/>
      <c r="L104" s="3420"/>
      <c r="M104" s="3420"/>
      <c r="N104" s="3420"/>
      <c r="O104" s="3421"/>
      <c r="P104" s="2851"/>
      <c r="Q104" s="2851"/>
      <c r="R104" s="2851"/>
      <c r="S104" s="2851"/>
      <c r="T104" s="2851"/>
      <c r="U104" s="3423"/>
      <c r="V104" s="2851"/>
      <c r="W104" s="2851"/>
      <c r="X104" s="2851"/>
      <c r="Y104" s="2851"/>
      <c r="Z104" s="2903"/>
      <c r="AA104" s="2903"/>
      <c r="AB104" s="2903"/>
      <c r="AC104" s="2903"/>
      <c r="AD104" s="2903"/>
      <c r="AE104" s="2903"/>
      <c r="AF104" s="2903"/>
      <c r="AG104" s="3423"/>
      <c r="AH104" s="3421"/>
      <c r="AI104" s="2851"/>
    </row>
    <row r="105" spans="1:35" ht="12.75" customHeight="1">
      <c r="A105" s="3423"/>
      <c r="B105" s="3461"/>
      <c r="C105" s="3423"/>
      <c r="D105" s="3424"/>
      <c r="E105" s="3424"/>
      <c r="F105" s="3424"/>
      <c r="G105" s="3425"/>
      <c r="H105" s="3423"/>
      <c r="I105" s="3426"/>
      <c r="J105" s="3420"/>
      <c r="K105" s="3420"/>
      <c r="L105" s="3420"/>
      <c r="M105" s="3420"/>
      <c r="N105" s="3420"/>
      <c r="O105" s="3421"/>
      <c r="P105" s="2851"/>
      <c r="Q105" s="2851"/>
      <c r="R105" s="2851"/>
      <c r="S105" s="2851"/>
      <c r="T105" s="2851"/>
      <c r="U105" s="3423"/>
      <c r="V105" s="2851"/>
      <c r="W105" s="2851"/>
      <c r="X105" s="2851"/>
      <c r="Y105" s="2851"/>
      <c r="Z105" s="2903"/>
      <c r="AA105" s="2903"/>
      <c r="AB105" s="2903"/>
      <c r="AC105" s="2903"/>
      <c r="AD105" s="2903"/>
      <c r="AE105" s="2903"/>
      <c r="AF105" s="2903"/>
      <c r="AG105" s="3423"/>
      <c r="AH105" s="3421"/>
      <c r="AI105" s="2851"/>
    </row>
    <row r="106" spans="1:35" ht="12.75" customHeight="1">
      <c r="A106" s="3423"/>
      <c r="B106" s="3461"/>
      <c r="C106" s="3423"/>
      <c r="D106" s="3424"/>
      <c r="E106" s="3424"/>
      <c r="F106" s="3424"/>
      <c r="G106" s="3425"/>
      <c r="H106" s="3423"/>
      <c r="I106" s="3426"/>
      <c r="J106" s="3420"/>
      <c r="K106" s="3420"/>
      <c r="L106" s="3420"/>
      <c r="M106" s="3420"/>
      <c r="N106" s="3420"/>
      <c r="O106" s="3421"/>
      <c r="P106" s="2851"/>
      <c r="Q106" s="2851"/>
      <c r="R106" s="2851"/>
      <c r="S106" s="2851"/>
      <c r="T106" s="2851"/>
      <c r="U106" s="3423"/>
      <c r="V106" s="2851"/>
      <c r="W106" s="2851"/>
      <c r="X106" s="2851"/>
      <c r="Y106" s="2851"/>
      <c r="Z106" s="2903"/>
      <c r="AA106" s="2903"/>
      <c r="AB106" s="2903"/>
      <c r="AC106" s="2903"/>
      <c r="AD106" s="2903"/>
      <c r="AE106" s="2903"/>
      <c r="AF106" s="2903"/>
      <c r="AG106" s="3423"/>
      <c r="AH106" s="3421"/>
      <c r="AI106" s="2851"/>
    </row>
    <row r="107" spans="1:35" ht="12.75" customHeight="1">
      <c r="A107" s="3423"/>
      <c r="B107" s="3461"/>
      <c r="C107" s="3423"/>
      <c r="D107" s="3424"/>
      <c r="E107" s="3424"/>
      <c r="F107" s="3424"/>
      <c r="G107" s="3425"/>
      <c r="H107" s="3423"/>
      <c r="I107" s="3426"/>
      <c r="J107" s="3420"/>
      <c r="K107" s="3420"/>
      <c r="L107" s="3420"/>
      <c r="M107" s="3420"/>
      <c r="N107" s="3420"/>
      <c r="O107" s="3421"/>
      <c r="P107" s="2851"/>
      <c r="Q107" s="2851"/>
      <c r="R107" s="2851"/>
      <c r="S107" s="2851"/>
      <c r="T107" s="2851"/>
      <c r="U107" s="3423"/>
      <c r="V107" s="2851"/>
      <c r="W107" s="2851"/>
      <c r="X107" s="2851"/>
      <c r="Y107" s="2851"/>
      <c r="Z107" s="2903"/>
      <c r="AA107" s="2903"/>
      <c r="AB107" s="2903"/>
      <c r="AC107" s="2903"/>
      <c r="AD107" s="2903"/>
      <c r="AE107" s="2903"/>
      <c r="AF107" s="2903"/>
      <c r="AG107" s="3423"/>
      <c r="AH107" s="3421"/>
      <c r="AI107" s="2851"/>
    </row>
    <row r="108" spans="1:35" ht="12.75" customHeight="1">
      <c r="A108" s="3423"/>
      <c r="B108" s="3461"/>
      <c r="C108" s="3423"/>
      <c r="D108" s="3424"/>
      <c r="E108" s="3424"/>
      <c r="F108" s="3424"/>
      <c r="G108" s="3425"/>
      <c r="H108" s="3423"/>
      <c r="I108" s="3426"/>
      <c r="J108" s="3420"/>
      <c r="K108" s="3420"/>
      <c r="L108" s="3420"/>
      <c r="M108" s="3420"/>
      <c r="N108" s="3420"/>
      <c r="O108" s="3421"/>
      <c r="P108" s="2851"/>
      <c r="Q108" s="2851"/>
      <c r="R108" s="2851"/>
      <c r="S108" s="2851"/>
      <c r="T108" s="2851"/>
      <c r="U108" s="3423"/>
      <c r="V108" s="2851"/>
      <c r="W108" s="2851"/>
      <c r="X108" s="2851"/>
      <c r="Y108" s="2851"/>
      <c r="Z108" s="2903"/>
      <c r="AA108" s="2903"/>
      <c r="AB108" s="2903"/>
      <c r="AC108" s="2903"/>
      <c r="AD108" s="2903"/>
      <c r="AE108" s="2903"/>
      <c r="AF108" s="2903"/>
      <c r="AG108" s="3423"/>
      <c r="AH108" s="3421"/>
      <c r="AI108" s="2851"/>
    </row>
    <row r="109" spans="1:35" ht="12.75" customHeight="1">
      <c r="A109" s="3423"/>
      <c r="B109" s="3461"/>
      <c r="C109" s="3423"/>
      <c r="D109" s="3424"/>
      <c r="E109" s="3424"/>
      <c r="F109" s="3424"/>
      <c r="G109" s="3425"/>
      <c r="H109" s="3423"/>
      <c r="I109" s="3426"/>
      <c r="J109" s="3420"/>
      <c r="K109" s="3420"/>
      <c r="L109" s="3420"/>
      <c r="M109" s="3420"/>
      <c r="N109" s="3420"/>
      <c r="O109" s="3421"/>
      <c r="P109" s="2851"/>
      <c r="Q109" s="2851"/>
      <c r="R109" s="2851"/>
      <c r="S109" s="2851"/>
      <c r="T109" s="2851"/>
      <c r="U109" s="3423"/>
      <c r="V109" s="2851"/>
      <c r="W109" s="2851"/>
      <c r="X109" s="2851"/>
      <c r="Y109" s="2851"/>
      <c r="Z109" s="2903"/>
      <c r="AA109" s="2903"/>
      <c r="AB109" s="2903"/>
      <c r="AC109" s="2903"/>
      <c r="AD109" s="2903"/>
      <c r="AE109" s="2903"/>
      <c r="AF109" s="2903"/>
      <c r="AG109" s="3423"/>
      <c r="AH109" s="3421"/>
      <c r="AI109" s="2851"/>
    </row>
    <row r="110" spans="1:35" ht="12.75" customHeight="1">
      <c r="A110" s="3423"/>
      <c r="B110" s="3461"/>
      <c r="C110" s="3423"/>
      <c r="D110" s="3424"/>
      <c r="E110" s="3424"/>
      <c r="F110" s="3424"/>
      <c r="G110" s="3425"/>
      <c r="H110" s="3423"/>
      <c r="I110" s="3426"/>
      <c r="J110" s="3420"/>
      <c r="K110" s="3420"/>
      <c r="L110" s="3420"/>
      <c r="M110" s="3420"/>
      <c r="N110" s="3420"/>
      <c r="O110" s="3421"/>
      <c r="P110" s="2851"/>
      <c r="Q110" s="2851"/>
      <c r="R110" s="2851"/>
      <c r="S110" s="2851"/>
      <c r="T110" s="2851"/>
      <c r="U110" s="3423"/>
      <c r="V110" s="2851"/>
      <c r="W110" s="2851"/>
      <c r="X110" s="2851"/>
      <c r="Y110" s="2851"/>
      <c r="Z110" s="2903"/>
      <c r="AA110" s="2903"/>
      <c r="AB110" s="2903"/>
      <c r="AC110" s="2903"/>
      <c r="AD110" s="2903"/>
      <c r="AE110" s="2903"/>
      <c r="AF110" s="2903"/>
      <c r="AG110" s="3423"/>
      <c r="AH110" s="3421"/>
      <c r="AI110" s="2851"/>
    </row>
    <row r="111" spans="1:35" ht="12.75" customHeight="1">
      <c r="A111" s="3423"/>
      <c r="B111" s="3461"/>
      <c r="C111" s="3423"/>
      <c r="D111" s="3424"/>
      <c r="E111" s="3424"/>
      <c r="F111" s="3424"/>
      <c r="G111" s="3425"/>
      <c r="H111" s="3423"/>
      <c r="I111" s="3426"/>
      <c r="J111" s="3420"/>
      <c r="K111" s="3420"/>
      <c r="L111" s="3420"/>
      <c r="M111" s="3420"/>
      <c r="N111" s="3420"/>
      <c r="O111" s="3421"/>
      <c r="P111" s="2851"/>
      <c r="Q111" s="2851"/>
      <c r="R111" s="2851"/>
      <c r="S111" s="2851"/>
      <c r="T111" s="2851"/>
      <c r="U111" s="3423"/>
      <c r="V111" s="2851"/>
      <c r="W111" s="2851"/>
      <c r="X111" s="2851"/>
      <c r="Y111" s="2851"/>
      <c r="Z111" s="2903"/>
      <c r="AA111" s="2903"/>
      <c r="AB111" s="2903"/>
      <c r="AC111" s="2903"/>
      <c r="AD111" s="2903"/>
      <c r="AE111" s="2903"/>
      <c r="AF111" s="2903"/>
      <c r="AG111" s="3423"/>
      <c r="AH111" s="3421"/>
      <c r="AI111" s="2851"/>
    </row>
    <row r="112" spans="1:35" ht="12.75" customHeight="1">
      <c r="A112" s="3423"/>
      <c r="B112" s="3461"/>
      <c r="C112" s="3423"/>
      <c r="D112" s="3424"/>
      <c r="E112" s="3424"/>
      <c r="F112" s="3424"/>
      <c r="G112" s="3425"/>
      <c r="H112" s="3423"/>
      <c r="I112" s="3426"/>
      <c r="J112" s="3420"/>
      <c r="K112" s="3420"/>
      <c r="L112" s="3420"/>
      <c r="M112" s="3420"/>
      <c r="N112" s="3420"/>
      <c r="O112" s="3421"/>
      <c r="P112" s="2851"/>
      <c r="Q112" s="2851"/>
      <c r="R112" s="2851"/>
      <c r="S112" s="2851"/>
      <c r="T112" s="2851"/>
      <c r="U112" s="3423"/>
      <c r="V112" s="2851"/>
      <c r="W112" s="2851"/>
      <c r="X112" s="2851"/>
      <c r="Y112" s="2851"/>
      <c r="Z112" s="2903"/>
      <c r="AA112" s="2903"/>
      <c r="AB112" s="2903"/>
      <c r="AC112" s="2903"/>
      <c r="AD112" s="2903"/>
      <c r="AE112" s="2903"/>
      <c r="AF112" s="2903"/>
      <c r="AG112" s="3423"/>
      <c r="AH112" s="3421"/>
      <c r="AI112" s="2851"/>
    </row>
    <row r="113" spans="1:35" ht="12.75" customHeight="1">
      <c r="A113" s="3423"/>
      <c r="B113" s="3461"/>
      <c r="C113" s="3423"/>
      <c r="D113" s="3424"/>
      <c r="E113" s="3424"/>
      <c r="F113" s="3424"/>
      <c r="G113" s="3425"/>
      <c r="H113" s="3423"/>
      <c r="I113" s="3426"/>
      <c r="J113" s="3420"/>
      <c r="K113" s="3420"/>
      <c r="L113" s="3420"/>
      <c r="M113" s="3420"/>
      <c r="N113" s="3420"/>
      <c r="O113" s="3421"/>
      <c r="P113" s="2851"/>
      <c r="Q113" s="2851"/>
      <c r="R113" s="2851"/>
      <c r="S113" s="2851"/>
      <c r="T113" s="2851"/>
      <c r="U113" s="3423"/>
      <c r="V113" s="2851"/>
      <c r="W113" s="2851"/>
      <c r="X113" s="2851"/>
      <c r="Y113" s="2851"/>
      <c r="Z113" s="2903"/>
      <c r="AA113" s="2903"/>
      <c r="AB113" s="2903"/>
      <c r="AC113" s="2903"/>
      <c r="AD113" s="2903"/>
      <c r="AE113" s="2903"/>
      <c r="AF113" s="2903"/>
      <c r="AG113" s="3423"/>
      <c r="AH113" s="3421"/>
      <c r="AI113" s="2851"/>
    </row>
    <row r="114" spans="1:35" ht="12.75" customHeight="1">
      <c r="A114" s="3423"/>
      <c r="B114" s="3461"/>
      <c r="C114" s="3423"/>
      <c r="D114" s="3424"/>
      <c r="E114" s="3424"/>
      <c r="F114" s="3424"/>
      <c r="G114" s="3425"/>
      <c r="H114" s="3423"/>
      <c r="I114" s="3426"/>
      <c r="J114" s="3420"/>
      <c r="K114" s="3420"/>
      <c r="L114" s="3420"/>
      <c r="M114" s="3420"/>
      <c r="N114" s="3420"/>
      <c r="O114" s="3421"/>
      <c r="P114" s="2851"/>
      <c r="Q114" s="2851"/>
      <c r="R114" s="2851"/>
      <c r="S114" s="2851"/>
      <c r="T114" s="2851"/>
      <c r="U114" s="3423"/>
      <c r="V114" s="2851"/>
      <c r="W114" s="2851"/>
      <c r="X114" s="2851"/>
      <c r="Y114" s="2851"/>
      <c r="Z114" s="2903"/>
      <c r="AA114" s="2903"/>
      <c r="AB114" s="2903"/>
      <c r="AC114" s="2903"/>
      <c r="AD114" s="2903"/>
      <c r="AE114" s="2903"/>
      <c r="AF114" s="2903"/>
      <c r="AG114" s="3423"/>
      <c r="AH114" s="3421"/>
      <c r="AI114" s="2851"/>
    </row>
    <row r="115" spans="1:35" ht="12.75" customHeight="1">
      <c r="A115" s="3423"/>
      <c r="B115" s="3461"/>
      <c r="C115" s="3423"/>
      <c r="D115" s="3424"/>
      <c r="E115" s="3424"/>
      <c r="F115" s="3424"/>
      <c r="G115" s="3425"/>
      <c r="H115" s="3423"/>
      <c r="I115" s="3426"/>
      <c r="J115" s="3420"/>
      <c r="K115" s="3420"/>
      <c r="L115" s="3420"/>
      <c r="M115" s="3420"/>
      <c r="N115" s="3420"/>
      <c r="O115" s="3421"/>
      <c r="P115" s="2851"/>
      <c r="Q115" s="2851"/>
      <c r="R115" s="2851"/>
      <c r="S115" s="2851"/>
      <c r="T115" s="2851"/>
      <c r="U115" s="3423"/>
      <c r="V115" s="2851"/>
      <c r="W115" s="2851"/>
      <c r="X115" s="2851"/>
      <c r="Y115" s="2851"/>
      <c r="Z115" s="2903"/>
      <c r="AA115" s="2903"/>
      <c r="AB115" s="2903"/>
      <c r="AC115" s="2903"/>
      <c r="AD115" s="2903"/>
      <c r="AE115" s="2903"/>
      <c r="AF115" s="2903"/>
      <c r="AG115" s="3423"/>
      <c r="AH115" s="3421"/>
      <c r="AI115" s="2851"/>
    </row>
    <row r="116" spans="1:35" ht="12.75" customHeight="1">
      <c r="A116" s="3423"/>
      <c r="B116" s="3461"/>
      <c r="C116" s="3423"/>
      <c r="D116" s="3424"/>
      <c r="E116" s="3424"/>
      <c r="F116" s="3424"/>
      <c r="G116" s="3425"/>
      <c r="H116" s="3423"/>
      <c r="I116" s="3426"/>
      <c r="J116" s="3420"/>
      <c r="K116" s="3420"/>
      <c r="L116" s="3420"/>
      <c r="M116" s="3420"/>
      <c r="N116" s="3420"/>
      <c r="O116" s="3421"/>
      <c r="P116" s="2851"/>
      <c r="Q116" s="2851"/>
      <c r="R116" s="2851"/>
      <c r="S116" s="2851"/>
      <c r="T116" s="2851"/>
      <c r="U116" s="3423"/>
      <c r="V116" s="2851"/>
      <c r="W116" s="2851"/>
      <c r="X116" s="2851"/>
      <c r="Y116" s="2851"/>
      <c r="Z116" s="2903"/>
      <c r="AA116" s="2903"/>
      <c r="AB116" s="2903"/>
      <c r="AC116" s="2903"/>
      <c r="AD116" s="2903"/>
      <c r="AE116" s="2903"/>
      <c r="AF116" s="2903"/>
      <c r="AG116" s="3423"/>
      <c r="AH116" s="3421"/>
      <c r="AI116" s="2851"/>
    </row>
    <row r="117" spans="1:35" ht="12.75" customHeight="1">
      <c r="A117" s="3423"/>
      <c r="B117" s="3461"/>
      <c r="C117" s="3423"/>
      <c r="D117" s="3424"/>
      <c r="E117" s="3424"/>
      <c r="F117" s="3424"/>
      <c r="G117" s="3425"/>
      <c r="H117" s="3423"/>
      <c r="I117" s="3426"/>
      <c r="J117" s="3420"/>
      <c r="K117" s="3420"/>
      <c r="L117" s="3420"/>
      <c r="M117" s="3420"/>
      <c r="N117" s="3420"/>
      <c r="O117" s="3421"/>
      <c r="P117" s="2851"/>
      <c r="Q117" s="2851"/>
      <c r="R117" s="2851"/>
      <c r="S117" s="2851"/>
      <c r="T117" s="2851"/>
      <c r="U117" s="3423"/>
      <c r="V117" s="2851"/>
      <c r="W117" s="2851"/>
      <c r="X117" s="2851"/>
      <c r="Y117" s="2851"/>
      <c r="Z117" s="2903"/>
      <c r="AA117" s="2903"/>
      <c r="AB117" s="2903"/>
      <c r="AC117" s="2903"/>
      <c r="AD117" s="2903"/>
      <c r="AE117" s="2903"/>
      <c r="AF117" s="2903"/>
      <c r="AG117" s="3423"/>
      <c r="AH117" s="3421"/>
      <c r="AI117" s="2851"/>
    </row>
    <row r="118" spans="1:35" ht="12.75" customHeight="1">
      <c r="A118" s="3423"/>
      <c r="B118" s="3461"/>
      <c r="C118" s="3423"/>
      <c r="D118" s="3424"/>
      <c r="E118" s="3424"/>
      <c r="F118" s="3424"/>
      <c r="G118" s="3425"/>
      <c r="H118" s="3423"/>
      <c r="I118" s="3426"/>
      <c r="J118" s="3420"/>
      <c r="K118" s="3420"/>
      <c r="L118" s="3420"/>
      <c r="M118" s="3420"/>
      <c r="N118" s="3420"/>
      <c r="O118" s="3421"/>
      <c r="P118" s="2851"/>
      <c r="Q118" s="2851"/>
      <c r="R118" s="2851"/>
      <c r="S118" s="2851"/>
      <c r="T118" s="2851"/>
      <c r="U118" s="3423"/>
      <c r="V118" s="2851"/>
      <c r="W118" s="2851"/>
      <c r="X118" s="2851"/>
      <c r="Y118" s="2851"/>
      <c r="Z118" s="2903"/>
      <c r="AA118" s="2903"/>
      <c r="AB118" s="2903"/>
      <c r="AC118" s="2903"/>
      <c r="AD118" s="2903"/>
      <c r="AE118" s="2903"/>
      <c r="AF118" s="2903"/>
      <c r="AG118" s="3423"/>
      <c r="AH118" s="3421"/>
      <c r="AI118" s="2851"/>
    </row>
    <row r="119" spans="1:35" ht="12.75" customHeight="1">
      <c r="A119" s="3423"/>
      <c r="B119" s="3461"/>
      <c r="C119" s="3423"/>
      <c r="D119" s="3424"/>
      <c r="E119" s="3424"/>
      <c r="F119" s="3424"/>
      <c r="G119" s="3425"/>
      <c r="H119" s="3423"/>
      <c r="I119" s="3426"/>
      <c r="J119" s="3420"/>
      <c r="K119" s="3420"/>
      <c r="L119" s="3420"/>
      <c r="M119" s="3420"/>
      <c r="N119" s="3420"/>
      <c r="O119" s="3421"/>
      <c r="P119" s="2851"/>
      <c r="Q119" s="2851"/>
      <c r="R119" s="2851"/>
      <c r="S119" s="2851"/>
      <c r="T119" s="2851"/>
      <c r="U119" s="3423"/>
      <c r="V119" s="2851"/>
      <c r="W119" s="2851"/>
      <c r="X119" s="2851"/>
      <c r="Y119" s="2851"/>
      <c r="Z119" s="2903"/>
      <c r="AA119" s="2903"/>
      <c r="AB119" s="2903"/>
      <c r="AC119" s="2903"/>
      <c r="AD119" s="2903"/>
      <c r="AE119" s="2903"/>
      <c r="AF119" s="2903"/>
      <c r="AG119" s="3423"/>
      <c r="AH119" s="3421"/>
      <c r="AI119" s="2851"/>
    </row>
    <row r="120" spans="1:35" ht="12.75" customHeight="1">
      <c r="A120" s="3423"/>
      <c r="B120" s="3461"/>
      <c r="C120" s="3423"/>
      <c r="D120" s="3424"/>
      <c r="E120" s="3424"/>
      <c r="F120" s="3424"/>
      <c r="G120" s="3425"/>
      <c r="H120" s="3423"/>
      <c r="I120" s="3426"/>
      <c r="J120" s="3420"/>
      <c r="K120" s="3420"/>
      <c r="L120" s="3420"/>
      <c r="M120" s="3420"/>
      <c r="N120" s="3420"/>
      <c r="O120" s="3421"/>
      <c r="P120" s="2851"/>
      <c r="Q120" s="2851"/>
      <c r="R120" s="2851"/>
      <c r="S120" s="2851"/>
      <c r="T120" s="2851"/>
      <c r="U120" s="3423"/>
      <c r="V120" s="2851"/>
      <c r="W120" s="2851"/>
      <c r="X120" s="2851"/>
      <c r="Y120" s="2851"/>
      <c r="Z120" s="2903"/>
      <c r="AA120" s="2903"/>
      <c r="AB120" s="2903"/>
      <c r="AC120" s="2903"/>
      <c r="AD120" s="2903"/>
      <c r="AE120" s="2903"/>
      <c r="AF120" s="2903"/>
      <c r="AG120" s="3423"/>
      <c r="AH120" s="3421"/>
      <c r="AI120" s="2851"/>
    </row>
    <row r="121" spans="1:35" ht="12.75" customHeight="1">
      <c r="A121" s="3423"/>
      <c r="B121" s="3461"/>
      <c r="C121" s="3423"/>
      <c r="D121" s="3424"/>
      <c r="E121" s="3424"/>
      <c r="F121" s="3424"/>
      <c r="G121" s="3425"/>
      <c r="H121" s="3423"/>
      <c r="I121" s="3426"/>
      <c r="J121" s="3420"/>
      <c r="K121" s="3420"/>
      <c r="L121" s="3420"/>
      <c r="M121" s="3420"/>
      <c r="N121" s="3420"/>
      <c r="O121" s="3421"/>
      <c r="P121" s="2851"/>
      <c r="Q121" s="2851"/>
      <c r="R121" s="2851"/>
      <c r="S121" s="2851"/>
      <c r="T121" s="2851"/>
      <c r="U121" s="3423"/>
      <c r="V121" s="2851"/>
      <c r="W121" s="2851"/>
      <c r="X121" s="2851"/>
      <c r="Y121" s="2851"/>
      <c r="Z121" s="2903"/>
      <c r="AA121" s="2903"/>
      <c r="AB121" s="2903"/>
      <c r="AC121" s="2903"/>
      <c r="AD121" s="2903"/>
      <c r="AE121" s="2903"/>
      <c r="AF121" s="2903"/>
      <c r="AG121" s="3423"/>
      <c r="AH121" s="3421"/>
      <c r="AI121" s="2851"/>
    </row>
    <row r="122" spans="1:35" ht="12.75" customHeight="1">
      <c r="A122" s="3423"/>
      <c r="B122" s="3461"/>
      <c r="C122" s="3423"/>
      <c r="D122" s="3424"/>
      <c r="E122" s="3424"/>
      <c r="F122" s="3424"/>
      <c r="G122" s="3425"/>
      <c r="H122" s="3423"/>
      <c r="I122" s="3426"/>
      <c r="J122" s="3420"/>
      <c r="K122" s="3420"/>
      <c r="L122" s="3420"/>
      <c r="M122" s="3420"/>
      <c r="N122" s="3420"/>
      <c r="O122" s="3421"/>
      <c r="P122" s="2851"/>
      <c r="Q122" s="2851"/>
      <c r="R122" s="2851"/>
      <c r="S122" s="2851"/>
      <c r="T122" s="2851"/>
      <c r="U122" s="3423"/>
      <c r="V122" s="2851"/>
      <c r="W122" s="2851"/>
      <c r="X122" s="2851"/>
      <c r="Y122" s="2851"/>
      <c r="Z122" s="2903"/>
      <c r="AA122" s="2903"/>
      <c r="AB122" s="2903"/>
      <c r="AC122" s="2903"/>
      <c r="AD122" s="2903"/>
      <c r="AE122" s="2903"/>
      <c r="AF122" s="2903"/>
      <c r="AG122" s="3423"/>
      <c r="AH122" s="3421"/>
      <c r="AI122" s="2851"/>
    </row>
    <row r="123" spans="1:35" ht="12.75" customHeight="1">
      <c r="A123" s="3423"/>
      <c r="B123" s="3461"/>
      <c r="C123" s="3423"/>
      <c r="D123" s="3424"/>
      <c r="E123" s="3424"/>
      <c r="F123" s="3424"/>
      <c r="G123" s="3425"/>
      <c r="H123" s="3423"/>
      <c r="I123" s="3426"/>
      <c r="J123" s="3420"/>
      <c r="K123" s="3420"/>
      <c r="L123" s="3420"/>
      <c r="M123" s="3420"/>
      <c r="N123" s="3420"/>
      <c r="O123" s="3421"/>
      <c r="P123" s="2851"/>
      <c r="Q123" s="2851"/>
      <c r="R123" s="2851"/>
      <c r="S123" s="2851"/>
      <c r="T123" s="2851"/>
      <c r="U123" s="3423"/>
      <c r="V123" s="2851"/>
      <c r="W123" s="2851"/>
      <c r="X123" s="2851"/>
      <c r="Y123" s="2851"/>
      <c r="Z123" s="2903"/>
      <c r="AA123" s="2903"/>
      <c r="AB123" s="2903"/>
      <c r="AC123" s="2903"/>
      <c r="AD123" s="2903"/>
      <c r="AE123" s="2903"/>
      <c r="AF123" s="2903"/>
      <c r="AG123" s="3423"/>
      <c r="AH123" s="3421"/>
      <c r="AI123" s="2851"/>
    </row>
    <row r="124" spans="1:35" ht="12.75" customHeight="1">
      <c r="A124" s="3423"/>
      <c r="B124" s="3461"/>
      <c r="C124" s="3423"/>
      <c r="D124" s="3424"/>
      <c r="E124" s="3424"/>
      <c r="F124" s="3424"/>
      <c r="G124" s="3425"/>
      <c r="H124" s="3423"/>
      <c r="I124" s="3426"/>
      <c r="J124" s="3420"/>
      <c r="K124" s="3420"/>
      <c r="L124" s="3420"/>
      <c r="M124" s="3420"/>
      <c r="N124" s="3420"/>
      <c r="O124" s="3421"/>
      <c r="P124" s="2851"/>
      <c r="Q124" s="2851"/>
      <c r="R124" s="2851"/>
      <c r="S124" s="2851"/>
      <c r="T124" s="2851"/>
      <c r="U124" s="3423"/>
      <c r="V124" s="2851"/>
      <c r="W124" s="2851"/>
      <c r="X124" s="2851"/>
      <c r="Y124" s="2851"/>
      <c r="Z124" s="2903"/>
      <c r="AA124" s="2903"/>
      <c r="AB124" s="2903"/>
      <c r="AC124" s="2903"/>
      <c r="AD124" s="2903"/>
      <c r="AE124" s="2903"/>
      <c r="AF124" s="2903"/>
      <c r="AG124" s="3423"/>
      <c r="AH124" s="3421"/>
      <c r="AI124" s="2851"/>
    </row>
    <row r="125" spans="1:35" ht="12.75" customHeight="1">
      <c r="A125" s="3423"/>
      <c r="B125" s="3461"/>
      <c r="C125" s="3423"/>
      <c r="D125" s="3424"/>
      <c r="E125" s="3424"/>
      <c r="F125" s="3424"/>
      <c r="G125" s="3425"/>
      <c r="H125" s="3423"/>
      <c r="I125" s="3426"/>
      <c r="J125" s="3420"/>
      <c r="K125" s="3420"/>
      <c r="L125" s="3420"/>
      <c r="M125" s="3420"/>
      <c r="N125" s="3420"/>
      <c r="O125" s="3421"/>
      <c r="P125" s="2851"/>
      <c r="Q125" s="2851"/>
      <c r="R125" s="2851"/>
      <c r="S125" s="2851"/>
      <c r="T125" s="2851"/>
      <c r="U125" s="3423"/>
      <c r="V125" s="2851"/>
      <c r="W125" s="2851"/>
      <c r="X125" s="2851"/>
      <c r="Y125" s="2851"/>
      <c r="Z125" s="2903"/>
      <c r="AA125" s="2903"/>
      <c r="AB125" s="2903"/>
      <c r="AC125" s="2903"/>
      <c r="AD125" s="2903"/>
      <c r="AE125" s="2903"/>
      <c r="AF125" s="2903"/>
      <c r="AG125" s="3423"/>
      <c r="AH125" s="3421"/>
      <c r="AI125" s="2851"/>
    </row>
    <row r="126" spans="1:35" ht="12.75" customHeight="1">
      <c r="A126" s="3423"/>
      <c r="B126" s="3423"/>
      <c r="C126" s="3423"/>
      <c r="D126" s="3424"/>
      <c r="E126" s="3424"/>
      <c r="F126" s="3424"/>
      <c r="G126" s="3425"/>
      <c r="H126" s="3423"/>
      <c r="I126" s="3426"/>
      <c r="J126" s="3420"/>
      <c r="K126" s="3420"/>
      <c r="L126" s="3420"/>
      <c r="M126" s="3420"/>
      <c r="N126" s="3420"/>
      <c r="O126" s="3421"/>
      <c r="P126" s="2851"/>
      <c r="Q126" s="2851"/>
      <c r="R126" s="2851"/>
      <c r="S126" s="2851"/>
      <c r="T126" s="2851"/>
      <c r="U126" s="3423"/>
      <c r="V126" s="2851"/>
      <c r="W126" s="2851"/>
      <c r="X126" s="2851"/>
      <c r="Y126" s="2851"/>
      <c r="Z126" s="2903"/>
      <c r="AA126" s="2903"/>
      <c r="AB126" s="2903"/>
      <c r="AC126" s="2903"/>
      <c r="AD126" s="2903"/>
      <c r="AE126" s="2903"/>
      <c r="AF126" s="2903"/>
      <c r="AG126" s="3423"/>
      <c r="AH126" s="3421"/>
      <c r="AI126" s="2851"/>
    </row>
    <row r="127" spans="1:35" ht="12.75" customHeight="1">
      <c r="A127" s="3423"/>
      <c r="B127" s="3423"/>
      <c r="C127" s="3423"/>
      <c r="D127" s="3424"/>
      <c r="E127" s="3424"/>
      <c r="F127" s="3424"/>
      <c r="G127" s="3425"/>
      <c r="H127" s="3423"/>
      <c r="I127" s="3426"/>
      <c r="J127" s="3420"/>
      <c r="K127" s="3420"/>
      <c r="L127" s="3420"/>
      <c r="M127" s="3420"/>
      <c r="N127" s="3420"/>
      <c r="O127" s="3421"/>
      <c r="P127" s="2851"/>
      <c r="Q127" s="2851"/>
      <c r="R127" s="2851"/>
      <c r="S127" s="2851"/>
      <c r="T127" s="2851"/>
      <c r="U127" s="3423"/>
      <c r="V127" s="2851"/>
      <c r="W127" s="2851"/>
      <c r="X127" s="2851"/>
      <c r="Y127" s="2851"/>
      <c r="Z127" s="2903"/>
      <c r="AA127" s="2903"/>
      <c r="AB127" s="2903"/>
      <c r="AC127" s="2903"/>
      <c r="AD127" s="2903"/>
      <c r="AE127" s="2903"/>
      <c r="AF127" s="2903"/>
      <c r="AG127" s="3423"/>
      <c r="AH127" s="3421"/>
      <c r="AI127" s="2851"/>
    </row>
    <row r="128" spans="1:35" ht="12.75" customHeight="1">
      <c r="A128" s="3423"/>
      <c r="B128" s="3423"/>
      <c r="C128" s="3423"/>
      <c r="D128" s="3424"/>
      <c r="E128" s="3424"/>
      <c r="F128" s="3424"/>
      <c r="G128" s="3425"/>
      <c r="H128" s="3423"/>
      <c r="I128" s="3426"/>
      <c r="J128" s="3420"/>
      <c r="K128" s="3420"/>
      <c r="L128" s="3420"/>
      <c r="M128" s="3420"/>
      <c r="N128" s="3420"/>
      <c r="O128" s="3421"/>
      <c r="P128" s="2851"/>
      <c r="Q128" s="2851"/>
      <c r="R128" s="2851"/>
      <c r="S128" s="2851"/>
      <c r="T128" s="2851"/>
      <c r="U128" s="3423"/>
      <c r="V128" s="2851"/>
      <c r="W128" s="2851"/>
      <c r="X128" s="2851"/>
      <c r="Y128" s="2851"/>
      <c r="Z128" s="2903"/>
      <c r="AA128" s="2903"/>
      <c r="AB128" s="2903"/>
      <c r="AC128" s="2903"/>
      <c r="AD128" s="2903"/>
      <c r="AE128" s="2903"/>
      <c r="AF128" s="2903"/>
      <c r="AG128" s="3423"/>
      <c r="AH128" s="3421"/>
      <c r="AI128" s="2851"/>
    </row>
    <row r="129" spans="1:35" ht="12.75" customHeight="1">
      <c r="A129" s="3423"/>
      <c r="B129" s="3423"/>
      <c r="C129" s="3423"/>
      <c r="D129" s="3424"/>
      <c r="E129" s="3424"/>
      <c r="F129" s="3424"/>
      <c r="G129" s="3425"/>
      <c r="H129" s="3423"/>
      <c r="I129" s="3426"/>
      <c r="J129" s="3420"/>
      <c r="K129" s="3420"/>
      <c r="L129" s="3420"/>
      <c r="M129" s="3420"/>
      <c r="N129" s="3420"/>
      <c r="O129" s="3421"/>
      <c r="P129" s="2851"/>
      <c r="Q129" s="2851"/>
      <c r="R129" s="2851"/>
      <c r="S129" s="2851"/>
      <c r="T129" s="2851"/>
      <c r="U129" s="3423"/>
      <c r="V129" s="2851"/>
      <c r="W129" s="2851"/>
      <c r="X129" s="2851"/>
      <c r="Y129" s="2851"/>
      <c r="Z129" s="2903"/>
      <c r="AA129" s="2903"/>
      <c r="AB129" s="2903"/>
      <c r="AC129" s="2903"/>
      <c r="AD129" s="2903"/>
      <c r="AE129" s="2903"/>
      <c r="AF129" s="2903"/>
      <c r="AG129" s="3423"/>
      <c r="AH129" s="3421"/>
      <c r="AI129" s="2851"/>
    </row>
    <row r="130" spans="1:35" ht="12.75" customHeight="1">
      <c r="A130" s="3423"/>
      <c r="B130" s="3423"/>
      <c r="C130" s="3423"/>
      <c r="D130" s="3424"/>
      <c r="E130" s="3424"/>
      <c r="F130" s="3424"/>
      <c r="G130" s="3425"/>
      <c r="H130" s="3423"/>
      <c r="I130" s="3426"/>
      <c r="J130" s="3420"/>
      <c r="K130" s="3420"/>
      <c r="L130" s="3420"/>
      <c r="M130" s="3420"/>
      <c r="N130" s="3420"/>
      <c r="O130" s="3421"/>
      <c r="P130" s="2851"/>
      <c r="Q130" s="2851"/>
      <c r="R130" s="2851"/>
      <c r="S130" s="2851"/>
      <c r="T130" s="2851"/>
      <c r="U130" s="3423"/>
      <c r="V130" s="2851"/>
      <c r="W130" s="2851"/>
      <c r="X130" s="2851"/>
      <c r="Y130" s="2851"/>
      <c r="Z130" s="2903"/>
      <c r="AA130" s="2903"/>
      <c r="AB130" s="2903"/>
      <c r="AC130" s="2903"/>
      <c r="AD130" s="2903"/>
      <c r="AE130" s="2903"/>
      <c r="AF130" s="2903"/>
      <c r="AG130" s="3423"/>
      <c r="AH130" s="3421"/>
      <c r="AI130" s="2851"/>
    </row>
    <row r="131" spans="1:35" ht="12.75" customHeight="1">
      <c r="A131" s="3423"/>
      <c r="B131" s="3423"/>
      <c r="C131" s="3423"/>
      <c r="D131" s="3424"/>
      <c r="E131" s="3424"/>
      <c r="F131" s="3424"/>
      <c r="G131" s="3425"/>
      <c r="H131" s="3423"/>
      <c r="I131" s="3426"/>
      <c r="J131" s="3420"/>
      <c r="K131" s="3420"/>
      <c r="L131" s="3420"/>
      <c r="M131" s="3420"/>
      <c r="N131" s="3420"/>
      <c r="O131" s="3421"/>
      <c r="P131" s="2851"/>
      <c r="Q131" s="2851"/>
      <c r="R131" s="2851"/>
      <c r="S131" s="2851"/>
      <c r="T131" s="2851"/>
      <c r="U131" s="3423"/>
      <c r="V131" s="2851"/>
      <c r="W131" s="2851"/>
      <c r="X131" s="2851"/>
      <c r="Y131" s="2851"/>
      <c r="Z131" s="2903"/>
      <c r="AA131" s="2903"/>
      <c r="AB131" s="2903"/>
      <c r="AC131" s="2903"/>
      <c r="AD131" s="2903"/>
      <c r="AE131" s="2903"/>
      <c r="AF131" s="2903"/>
      <c r="AG131" s="3423"/>
      <c r="AH131" s="3421"/>
      <c r="AI131" s="2851"/>
    </row>
    <row r="132" spans="1:35" ht="12.75" customHeight="1">
      <c r="A132" s="3423"/>
      <c r="B132" s="3423"/>
      <c r="C132" s="3423"/>
      <c r="D132" s="3424"/>
      <c r="E132" s="3424"/>
      <c r="F132" s="3424"/>
      <c r="G132" s="3425"/>
      <c r="H132" s="3423"/>
      <c r="I132" s="3426"/>
      <c r="J132" s="3420"/>
      <c r="K132" s="3420"/>
      <c r="L132" s="3420"/>
      <c r="M132" s="3420"/>
      <c r="N132" s="3420"/>
      <c r="O132" s="3421"/>
      <c r="P132" s="2851"/>
      <c r="Q132" s="2851"/>
      <c r="R132" s="2851"/>
      <c r="S132" s="2851"/>
      <c r="T132" s="2851"/>
      <c r="U132" s="3423"/>
      <c r="V132" s="2851"/>
      <c r="W132" s="2851"/>
      <c r="X132" s="2851"/>
      <c r="Y132" s="2851"/>
      <c r="Z132" s="2903"/>
      <c r="AA132" s="2903"/>
      <c r="AB132" s="2903"/>
      <c r="AC132" s="2903"/>
      <c r="AD132" s="2903"/>
      <c r="AE132" s="2903"/>
      <c r="AF132" s="2903"/>
      <c r="AG132" s="3423"/>
      <c r="AH132" s="3421"/>
      <c r="AI132" s="2851"/>
    </row>
    <row r="133" spans="1:35" ht="12.75" customHeight="1">
      <c r="A133" s="3423"/>
      <c r="B133" s="3423"/>
      <c r="C133" s="3423"/>
      <c r="D133" s="3424"/>
      <c r="E133" s="3424"/>
      <c r="F133" s="3424"/>
      <c r="G133" s="3425"/>
      <c r="H133" s="3423"/>
      <c r="I133" s="3426"/>
      <c r="J133" s="3420"/>
      <c r="K133" s="3420"/>
      <c r="L133" s="3420"/>
      <c r="M133" s="3420"/>
      <c r="N133" s="3420"/>
      <c r="O133" s="3421"/>
      <c r="P133" s="2851"/>
      <c r="Q133" s="2851"/>
      <c r="R133" s="2851"/>
      <c r="S133" s="2851"/>
      <c r="T133" s="2851"/>
      <c r="U133" s="3423"/>
      <c r="V133" s="2851"/>
      <c r="W133" s="2851"/>
      <c r="X133" s="2851"/>
      <c r="Y133" s="2851"/>
      <c r="Z133" s="2903"/>
      <c r="AA133" s="2903"/>
      <c r="AB133" s="2903"/>
      <c r="AC133" s="2903"/>
      <c r="AD133" s="2903"/>
      <c r="AE133" s="2903"/>
      <c r="AF133" s="2903"/>
      <c r="AG133" s="3423"/>
      <c r="AH133" s="3421"/>
      <c r="AI133" s="2851"/>
    </row>
    <row r="134" spans="1:35" ht="12.75" customHeight="1">
      <c r="A134" s="3423"/>
      <c r="B134" s="3423"/>
      <c r="C134" s="3423"/>
      <c r="D134" s="3424"/>
      <c r="E134" s="3424"/>
      <c r="F134" s="3424"/>
      <c r="G134" s="3425"/>
      <c r="H134" s="3423"/>
      <c r="I134" s="3426"/>
      <c r="J134" s="3420"/>
      <c r="K134" s="3420"/>
      <c r="L134" s="3420"/>
      <c r="M134" s="3420"/>
      <c r="N134" s="3420"/>
      <c r="O134" s="3421"/>
      <c r="P134" s="2851"/>
      <c r="Q134" s="2851"/>
      <c r="R134" s="2851"/>
      <c r="S134" s="2851"/>
      <c r="T134" s="2851"/>
      <c r="U134" s="3423"/>
      <c r="V134" s="2851"/>
      <c r="W134" s="2851"/>
      <c r="X134" s="2851"/>
      <c r="Y134" s="2851"/>
      <c r="Z134" s="2903"/>
      <c r="AA134" s="2903"/>
      <c r="AB134" s="2903"/>
      <c r="AC134" s="2903"/>
      <c r="AD134" s="2903"/>
      <c r="AE134" s="2903"/>
      <c r="AF134" s="2903"/>
      <c r="AG134" s="3423"/>
      <c r="AH134" s="3421"/>
      <c r="AI134" s="2851"/>
    </row>
    <row r="135" spans="1:35" ht="12.75" customHeight="1">
      <c r="A135" s="3423"/>
      <c r="B135" s="3423"/>
      <c r="C135" s="3423"/>
      <c r="D135" s="3424"/>
      <c r="E135" s="3424"/>
      <c r="F135" s="3424"/>
      <c r="G135" s="3425"/>
      <c r="H135" s="3423"/>
      <c r="I135" s="3426"/>
      <c r="J135" s="3420"/>
      <c r="K135" s="3420"/>
      <c r="L135" s="3420"/>
      <c r="M135" s="3420"/>
      <c r="N135" s="3420"/>
      <c r="O135" s="3421"/>
      <c r="P135" s="2851"/>
      <c r="Q135" s="2851"/>
      <c r="R135" s="2851"/>
      <c r="S135" s="2851"/>
      <c r="T135" s="2851"/>
      <c r="U135" s="3423"/>
      <c r="V135" s="2851"/>
      <c r="W135" s="2851"/>
      <c r="X135" s="2851"/>
      <c r="Y135" s="2851"/>
      <c r="Z135" s="2903"/>
      <c r="AA135" s="2903"/>
      <c r="AB135" s="2903"/>
      <c r="AC135" s="2903"/>
      <c r="AD135" s="2903"/>
      <c r="AE135" s="2903"/>
      <c r="AF135" s="2903"/>
      <c r="AG135" s="3423"/>
      <c r="AH135" s="3421"/>
      <c r="AI135" s="2851"/>
    </row>
    <row r="136" spans="1:35" ht="12.75" customHeight="1">
      <c r="A136" s="3423"/>
      <c r="B136" s="3423"/>
      <c r="C136" s="3423"/>
      <c r="D136" s="3424"/>
      <c r="E136" s="3424"/>
      <c r="F136" s="3424"/>
      <c r="G136" s="3425"/>
      <c r="H136" s="3423"/>
      <c r="I136" s="3426"/>
      <c r="J136" s="3420"/>
      <c r="K136" s="3420"/>
      <c r="L136" s="3420"/>
      <c r="M136" s="3420"/>
      <c r="N136" s="3420"/>
      <c r="O136" s="3421"/>
      <c r="P136" s="2851"/>
      <c r="Q136" s="2851"/>
      <c r="R136" s="2851"/>
      <c r="S136" s="2851"/>
      <c r="T136" s="2851"/>
      <c r="U136" s="3423"/>
      <c r="V136" s="2851"/>
      <c r="W136" s="2851"/>
      <c r="X136" s="2851"/>
      <c r="Y136" s="2851"/>
      <c r="Z136" s="2903"/>
      <c r="AA136" s="2903"/>
      <c r="AB136" s="2903"/>
      <c r="AC136" s="2903"/>
      <c r="AD136" s="2903"/>
      <c r="AE136" s="2903"/>
      <c r="AF136" s="2903"/>
      <c r="AG136" s="3423"/>
      <c r="AH136" s="3421"/>
      <c r="AI136" s="2851"/>
    </row>
    <row r="137" spans="1:35" ht="15" customHeight="1">
      <c r="A137" s="3423"/>
      <c r="B137" s="3423"/>
      <c r="C137" s="3423"/>
      <c r="D137" s="3424"/>
      <c r="E137" s="3424"/>
      <c r="F137" s="3424"/>
      <c r="G137" s="3425"/>
      <c r="H137" s="3423"/>
      <c r="I137" s="3426"/>
      <c r="J137" s="3420"/>
      <c r="K137" s="3420"/>
      <c r="L137" s="3420"/>
      <c r="M137" s="3420"/>
      <c r="N137" s="3420"/>
      <c r="O137" s="3421"/>
      <c r="P137" s="2851"/>
      <c r="Q137" s="2851"/>
      <c r="R137" s="2851"/>
      <c r="S137" s="2851"/>
      <c r="T137" s="2851"/>
      <c r="U137" s="3423"/>
      <c r="V137" s="2851"/>
      <c r="W137" s="2851"/>
      <c r="X137" s="2851"/>
      <c r="Y137" s="2851"/>
      <c r="Z137" s="2903"/>
      <c r="AA137" s="2903"/>
      <c r="AB137" s="2903"/>
      <c r="AC137" s="2903"/>
      <c r="AD137" s="2903"/>
      <c r="AE137" s="2903"/>
      <c r="AF137" s="2903"/>
      <c r="AG137" s="3423"/>
      <c r="AH137" s="3421"/>
      <c r="AI137" s="2851"/>
    </row>
    <row r="138" spans="1:35" ht="15" customHeight="1">
      <c r="A138" s="3423"/>
      <c r="B138" s="3423"/>
      <c r="C138" s="3423"/>
      <c r="D138" s="3424"/>
      <c r="E138" s="3424"/>
      <c r="F138" s="3424"/>
      <c r="G138" s="3425"/>
      <c r="H138" s="3423"/>
      <c r="I138" s="3426"/>
      <c r="J138" s="3420"/>
      <c r="K138" s="3420"/>
      <c r="L138" s="3420"/>
      <c r="M138" s="3420"/>
      <c r="N138" s="3420"/>
      <c r="O138" s="3421"/>
      <c r="P138" s="2851"/>
      <c r="Q138" s="2851"/>
      <c r="R138" s="2851"/>
      <c r="S138" s="2851"/>
      <c r="T138" s="2851"/>
      <c r="U138" s="3423"/>
      <c r="V138" s="2851"/>
      <c r="W138" s="2851"/>
      <c r="X138" s="2851"/>
      <c r="Y138" s="2851"/>
      <c r="Z138" s="2903"/>
      <c r="AA138" s="2903"/>
      <c r="AB138" s="2903"/>
      <c r="AC138" s="2903"/>
      <c r="AD138" s="2903"/>
      <c r="AE138" s="2903"/>
      <c r="AF138" s="2903"/>
      <c r="AG138" s="3423"/>
      <c r="AH138" s="3421"/>
      <c r="AI138" s="2851"/>
    </row>
    <row r="139" spans="1:35" ht="15" customHeight="1">
      <c r="A139" s="3423"/>
      <c r="B139" s="3423"/>
      <c r="C139" s="3423"/>
      <c r="D139" s="3424"/>
      <c r="E139" s="3424"/>
      <c r="F139" s="3424"/>
      <c r="G139" s="3425"/>
      <c r="H139" s="3423"/>
      <c r="I139" s="3426"/>
      <c r="J139" s="3420"/>
      <c r="K139" s="3420"/>
      <c r="L139" s="3420"/>
      <c r="M139" s="3420"/>
      <c r="N139" s="3420"/>
      <c r="O139" s="3421"/>
      <c r="P139" s="2851"/>
      <c r="Q139" s="2851"/>
      <c r="R139" s="2851"/>
      <c r="S139" s="2851"/>
      <c r="T139" s="2851"/>
      <c r="U139" s="3423"/>
      <c r="V139" s="2851"/>
      <c r="W139" s="2851"/>
      <c r="X139" s="2851"/>
      <c r="Y139" s="2851"/>
      <c r="Z139" s="2903"/>
      <c r="AA139" s="2903"/>
      <c r="AB139" s="2903"/>
      <c r="AC139" s="2903"/>
      <c r="AD139" s="2903"/>
      <c r="AE139" s="2903"/>
      <c r="AF139" s="2903"/>
      <c r="AG139" s="3423"/>
      <c r="AH139" s="3421"/>
      <c r="AI139" s="2851"/>
    </row>
  </sheetData>
  <mergeCells count="4">
    <mergeCell ref="A1:G1"/>
    <mergeCell ref="H1:N1"/>
    <mergeCell ref="P1:S1"/>
    <mergeCell ref="O1:O2"/>
  </mergeCells>
  <hyperlinks>
    <hyperlink ref="C48" r:id="rId1" xr:uid="{65E14E17-1121-4983-8D00-466ED19ABC6E}"/>
    <hyperlink ref="C34" r:id="rId2" xr:uid="{CD01D552-5205-415B-A259-EFDDB6CF8461}"/>
    <hyperlink ref="C29" r:id="rId3" xr:uid="{04731D58-E4A9-4557-A677-C1C75BDC8A57}"/>
    <hyperlink ref="C63" r:id="rId4" xr:uid="{569855E8-9EFC-444A-A5D6-923FD321977D}"/>
    <hyperlink ref="C65" r:id="rId5" xr:uid="{CBE4EEE3-5671-42D1-8DD9-D295296B05E1}"/>
    <hyperlink ref="C44" r:id="rId6" xr:uid="{A9C16E26-2B20-45AD-93B2-8A9555F6768E}"/>
    <hyperlink ref="C45" r:id="rId7" xr:uid="{76275173-D017-4985-9814-EBC1A191EAEC}"/>
    <hyperlink ref="C36" r:id="rId8" xr:uid="{5ACD86EF-3CB7-43F7-B5FD-F5D5BE7F64FC}"/>
    <hyperlink ref="C54" r:id="rId9" xr:uid="{5793A8E6-165B-4D32-992F-5AB699F486E7}"/>
    <hyperlink ref="C60" r:id="rId10" xr:uid="{9A58A87F-FADC-4A41-A741-C622B5B7493D}"/>
    <hyperlink ref="C53" r:id="rId11" xr:uid="{7EB46EAC-3EBA-448A-97F9-0B5C1317F0A3}"/>
    <hyperlink ref="C50" r:id="rId12" xr:uid="{28A6BBFA-6ADF-4D2C-9DA9-1ED6123687B4}"/>
    <hyperlink ref="C41" r:id="rId13" xr:uid="{EC1041E6-4393-4FF4-8053-C5C360899A68}"/>
    <hyperlink ref="C61" r:id="rId14" xr:uid="{76E60750-229F-4038-8F0C-0B2CF813DBFE}"/>
    <hyperlink ref="C51" r:id="rId15" display="mailto:kim.le@f2d.com.au" xr:uid="{F9EA0A19-0A11-4023-9839-24F13BFF91CE}"/>
    <hyperlink ref="C62" r:id="rId16" xr:uid="{7B2EA502-2425-44E9-8A47-74F3FA7FF6F2}"/>
    <hyperlink ref="C58" r:id="rId17" display="mailto:mitch.groenewald@f2d.com.au" xr:uid="{2DA2C867-DE38-40D4-9F22-713A85CC160D}"/>
    <hyperlink ref="C42" r:id="rId18" display="mailto:hamish.millerd@f2d.com.au" xr:uid="{5B8E0230-CC3D-4746-BE44-5C31071A29D6}"/>
    <hyperlink ref="C57" r:id="rId19" display="mailto:mel.fonseka@f2d.com.au" xr:uid="{AB9F3C6B-D955-4237-B7D7-574568F56F0E}"/>
    <hyperlink ref="C70" r:id="rId20" xr:uid="{0C271613-8D65-4D20-9221-3918DF232B9F}"/>
    <hyperlink ref="C49" r:id="rId21" display="mailto:kathleen.cashin@f2d.com.au" xr:uid="{ABDBA2E8-9925-45F8-B7E1-D18E67B70249}"/>
    <hyperlink ref="C31" r:id="rId22" display="mailto:alex.lalor@f2d.com.au" xr:uid="{DD9B03E3-908D-4F5E-B6A7-0E485FF0338C}"/>
    <hyperlink ref="C64" r:id="rId23" display="mailto:sajad.safaei@f2d.com.au" xr:uid="{E1D3AF3B-AE27-4D39-A846-7165EA8ED2A7}"/>
    <hyperlink ref="C68" r:id="rId24" display="mailto:teja.reddy@f2d.com.au" xr:uid="{E09C8ECD-FCCC-4321-9C9F-683F10A85179}"/>
    <hyperlink ref="C43" r:id="rId25" display="mailto:harry.barley@f2d.com.au" xr:uid="{24FBB4A0-A71D-4837-BF8C-F7B911282302}"/>
    <hyperlink ref="C38" r:id="rId26" display="mailto:Elina.Puronpaa@fittodrive.org.au" xr:uid="{4B76AC54-84A4-4B28-B754-D1ECB5113C18}"/>
    <hyperlink ref="V43" r:id="rId27" xr:uid="{660A883F-0EE5-43E4-AC5B-486932F965D7}"/>
    <hyperlink ref="V70" r:id="rId28" xr:uid="{7CD031EC-E8BE-4CC6-80C8-F10F2D2DF40E}"/>
    <hyperlink ref="V64" r:id="rId29" xr:uid="{A4102B24-2E26-441C-84D6-2942072F510A}"/>
    <hyperlink ref="V4" r:id="rId30" xr:uid="{CD6C1B97-88A8-4953-9046-CAFB8CC80379}"/>
    <hyperlink ref="V13" r:id="rId31" xr:uid="{98676A1A-45D4-439A-B700-9E34C9188126}"/>
    <hyperlink ref="V74" r:id="rId32" xr:uid="{4429537C-5189-4468-B790-BC00BB53D015}"/>
    <hyperlink ref="V22" r:id="rId33" xr:uid="{86906C58-FD16-4C6E-A444-765011D2381F}"/>
    <hyperlink ref="V59" r:id="rId34" xr:uid="{ADED676A-3331-4F41-88C1-A553C37F1C1B}"/>
    <hyperlink ref="V38" r:id="rId35" xr:uid="{3F1EBD30-A73A-440B-B885-2FF04B4D0459}"/>
    <hyperlink ref="V32" r:id="rId36" xr:uid="{B0F3BF3C-9073-4564-B177-10D2B08BF0AC}"/>
    <hyperlink ref="V37" r:id="rId37" xr:uid="{F2B98743-020E-404E-9ED2-565452904F5A}"/>
    <hyperlink ref="V62" r:id="rId38" xr:uid="{CAA15664-5E1C-48C8-8B9C-883BF90C1C65}"/>
    <hyperlink ref="V80" r:id="rId39" xr:uid="{10CD8ECC-AE62-4133-9E99-BA07ACC96883}"/>
    <hyperlink ref="V7" r:id="rId40" xr:uid="{6E4B3544-D3D8-4C29-8F07-2891DC4DDE45}"/>
    <hyperlink ref="V49" r:id="rId41" xr:uid="{3BEAE63F-52D6-4120-B8E6-9D40A1F2C633}"/>
    <hyperlink ref="V31" r:id="rId42" xr:uid="{67FD0B85-8FC5-455C-A4F3-991C55D0DF3D}"/>
    <hyperlink ref="V29" r:id="rId43" xr:uid="{1D40A7AA-886F-402B-B58F-F5230E6DF485}"/>
    <hyperlink ref="V78" r:id="rId44" xr:uid="{1A8438B0-9751-4262-B887-300C241BC39F}"/>
    <hyperlink ref="V33" r:id="rId45" xr:uid="{D5C6D216-32B9-43E1-B531-295B0079C269}"/>
    <hyperlink ref="V34" r:id="rId46" xr:uid="{32C70C62-C9CF-412E-9C92-6FCF2F6F1E99}"/>
    <hyperlink ref="V42" r:id="rId47" xr:uid="{666B4291-4B89-491B-BFB3-6308083CC46D}"/>
    <hyperlink ref="V51" r:id="rId48" xr:uid="{BA573FE0-D9DF-44E4-A66E-00A3664BDDCB}"/>
    <hyperlink ref="V48" r:id="rId49" xr:uid="{5C80E612-723C-41DA-AE72-784E84315655}"/>
    <hyperlink ref="V63" r:id="rId50" xr:uid="{08C40C70-B89D-4564-9845-544E3A9D8796}"/>
    <hyperlink ref="V68" r:id="rId51" xr:uid="{CC77D7DB-EAF9-4949-8666-7B197B4938FC}"/>
    <hyperlink ref="V47" r:id="rId52" xr:uid="{C4A612EE-6F93-4DBC-9BD9-BBEC28111B90}"/>
    <hyperlink ref="V44" r:id="rId53" xr:uid="{7A2D8A86-82DE-4BA1-9D5D-9AEFB8EEC40E}"/>
    <hyperlink ref="V66" r:id="rId54" xr:uid="{D9F0EBAA-8BF6-497D-8A4C-84239BC0B8D3}"/>
    <hyperlink ref="V71" r:id="rId55" xr:uid="{8C12E678-82E9-4F29-84BF-09D9BCC02C90}"/>
    <hyperlink ref="V46" r:id="rId56" xr:uid="{7F4C895A-90CE-487D-BF0E-0BCFDACF88C8}"/>
    <hyperlink ref="V21" r:id="rId57" xr:uid="{C9930B4F-4F93-45C9-AD81-50BB27DEB6F3}"/>
    <hyperlink ref="V55" r:id="rId58" xr:uid="{0D489C05-E979-462C-AD21-D8D02C6F45D9}"/>
    <hyperlink ref="V72" r:id="rId59" xr:uid="{AAB288E4-9CD5-4F54-AFD4-243DB4A02A63}"/>
    <hyperlink ref="V40" r:id="rId60" xr:uid="{C2484FD3-AC8B-4556-9078-6A5F9F12C2B9}"/>
    <hyperlink ref="V53" r:id="rId61" xr:uid="{7D33A278-03A2-4171-9712-C62CBD8B99B6}"/>
    <hyperlink ref="V35" r:id="rId62" xr:uid="{A7E8C4C2-D408-4A73-A412-7F25CC5AA417}"/>
    <hyperlink ref="V69" r:id="rId63" xr:uid="{7688BFE8-EA00-4982-A13D-2BBD09F391BC}"/>
    <hyperlink ref="V36" r:id="rId64" xr:uid="{BEE76BD4-73A5-440A-9AAA-7B53E4D15EDC}"/>
    <hyperlink ref="V81" r:id="rId65" xr:uid="{EE85D1C1-56C1-4944-A79C-9D22EAE2BD11}"/>
    <hyperlink ref="V54" r:id="rId66" xr:uid="{9BAD1784-082C-4B36-9538-94F35FCDF652}"/>
    <hyperlink ref="V67" r:id="rId67" xr:uid="{6EEE4A05-18C8-440C-89F1-FD3A511C2D7B}"/>
    <hyperlink ref="V52" r:id="rId68" xr:uid="{051FD44D-1C88-4D7E-8FC9-48F79FB72FE2}"/>
    <hyperlink ref="V57" r:id="rId69" xr:uid="{E5EDEE71-0CC8-48BD-ABB2-C9DFFCDDA125}"/>
    <hyperlink ref="V60" r:id="rId70" xr:uid="{FF3FC17C-2471-43DD-9E38-C9722DFA1410}"/>
    <hyperlink ref="C74" r:id="rId71" display="mailto:Jesse.Spithill@fittodrive.org.au" xr:uid="{D52F8004-B8D6-40FE-BF3B-27C1A0C02B57}"/>
    <hyperlink ref="C22" r:id="rId72" xr:uid="{AF7A26C4-FBFC-41E4-B4E1-1C1880EB5B06}"/>
    <hyperlink ref="C13" r:id="rId73" xr:uid="{EF923C7C-94F9-4934-B7D2-46AA5CE34F38}"/>
    <hyperlink ref="C4" r:id="rId74" xr:uid="{83B7894E-01D9-4760-B458-6F889C63113A}"/>
    <hyperlink ref="C32" r:id="rId75" display="mailto:Amber.Mckenzie@fittodrive.org.au" xr:uid="{037F08C7-F394-4A7F-A3DE-DE963C3C5F16}"/>
    <hyperlink ref="C59" r:id="rId76" display="mailto:Natalie.Beaton@fittodrive.org.au" xr:uid="{71D05DDD-997A-4950-8478-6198D19A1BD5}"/>
    <hyperlink ref="C69" r:id="rId77" display="mailto:tessa.canning@f2d.com.au" xr:uid="{4E40D9FB-0C93-4040-9CB5-A3DF4B6D0664}"/>
    <hyperlink ref="C81" r:id="rId78" xr:uid="{24457854-0B3D-49A2-A099-2163F60444FE}"/>
    <hyperlink ref="C82" r:id="rId79" xr:uid="{0F5C9A44-6484-477D-AFD1-85B948026CEF}"/>
    <hyperlink ref="C52" r:id="rId80" display="mailto:kimberly.nguyen@f2d.com.au" xr:uid="{96D8B0D0-01FC-4561-AEF3-348FE554D0EE}"/>
    <hyperlink ref="C46" r:id="rId81" xr:uid="{2171206D-0B14-4FB3-ADC3-FEB92264A451}"/>
    <hyperlink ref="C78" r:id="rId82" display="mailto:stasi.romano@f2d.com.au" xr:uid="{B32B776A-0478-4BD7-A13E-2F8286A3E3B0}"/>
    <hyperlink ref="C71" r:id="rId83" display="mailto:violet.burgess@f2d.com.au" xr:uid="{6B5EC4B9-EB63-4290-B752-A8977FD6D487}"/>
    <hyperlink ref="C37" r:id="rId84" display="mailto:deborah.barreno@f2d.com.au" xr:uid="{0AACB707-DEB5-4415-BCAA-26AAC978B3A3}"/>
    <hyperlink ref="C7" r:id="rId85" display="mailto:madeleine.paulson@f2d.com.au" xr:uid="{FC7D8C15-170D-4436-8EE2-1329A2E10CF3}"/>
    <hyperlink ref="C80" r:id="rId86" display="mailto:sarah.canning@f2d.com.au" xr:uid="{B1CB82F4-794B-4221-9CE9-CFF645EEB0F6}"/>
    <hyperlink ref="C33" r:id="rId87" display="mailto:andrea.sandiego@f2d.com.au" xr:uid="{37341D0B-647C-4082-8BD8-23679F707447}"/>
    <hyperlink ref="C21" r:id="rId88" xr:uid="{DF091C26-EC53-484D-A1DB-5BBB720B9796}"/>
    <hyperlink ref="C39" r:id="rId89" display="mailto:emily.beggs@f2d.com.au" xr:uid="{8F5109D8-878E-4129-B117-75AB166202BA}"/>
    <hyperlink ref="C18" r:id="rId90" xr:uid="{A491D254-CA3E-42B4-A04D-4A87765F6978}"/>
    <hyperlink ref="C16" r:id="rId91" display="mailto:alena.bondarchuk@f2d.com.au" xr:uid="{D7DF2716-9830-4363-B92A-959714B263B4}"/>
    <hyperlink ref="C20" r:id="rId92" display="mailto:melissa.burns@f2d.com.au" xr:uid="{DD615BBF-52B8-4EC0-B3C2-C504C4B074DB}"/>
    <hyperlink ref="C30" r:id="rId93" xr:uid="{89457228-5AC7-4632-AE5F-F92CC0F975DF}"/>
    <hyperlink ref="C17" r:id="rId94" display="mailto:brad.crofts@f2d.com.au" xr:uid="{BA8EFC40-973F-40B5-9A0C-19365DA92998}"/>
    <hyperlink ref="C56" r:id="rId95" xr:uid="{2097636E-290C-4234-937D-939C4E13F41B}"/>
    <hyperlink ref="C73" r:id="rId96" xr:uid="{2C0C386B-0CF4-4CE0-9087-EC08DB4A48F6}"/>
    <hyperlink ref="C5" r:id="rId97" xr:uid="{3347ED03-28F3-4290-8E44-A4C974FAAB08}"/>
    <hyperlink ref="C19" r:id="rId98" xr:uid="{69A3B328-797B-4991-A91A-94FA264E3C69}"/>
    <hyperlink ref="V19" r:id="rId99" xr:uid="{02EC6C7D-A36F-42C8-AE8D-4A72428CB785}"/>
    <hyperlink ref="C76" r:id="rId100" xr:uid="{6464B693-1E92-4392-A884-782BAE260A5A}"/>
    <hyperlink ref="C83" r:id="rId101" xr:uid="{6FE90955-A2DB-4B1F-A29C-0C1F3CEB6645}"/>
    <hyperlink ref="C8" r:id="rId102" xr:uid="{04281403-C6D0-44FB-BDBF-7231F775784F}"/>
    <hyperlink ref="C75" r:id="rId103" xr:uid="{E8F954C7-2086-42B7-8735-8D6252B3248A}"/>
    <hyperlink ref="C6" r:id="rId104" xr:uid="{D0AB3711-7C3F-4E49-8E8E-4973424B7453}"/>
    <hyperlink ref="C79" r:id="rId105" xr:uid="{E2C28FFB-4A5B-4903-86F9-B6545BCF6DA6}"/>
    <hyperlink ref="C77" r:id="rId106" xr:uid="{0595FC04-64DD-417F-981A-C8176A5C3DAC}"/>
    <hyperlink ref="V39" r:id="rId107" xr:uid="{3631146A-4BCF-45BE-82F2-F071400C7DAF}"/>
    <hyperlink ref="V50" r:id="rId108" xr:uid="{C6868B87-E83E-429A-87C5-B7431B099C5A}"/>
    <hyperlink ref="V75" r:id="rId109" xr:uid="{D35942A1-9157-4D65-8B98-6F149DE9AED9}"/>
    <hyperlink ref="C23" r:id="rId110" xr:uid="{B2CEFC56-8A00-4662-9A6B-2ABD06F62AAE}"/>
    <hyperlink ref="V82" r:id="rId111" xr:uid="{4DF6CA63-652F-4E4A-A67C-E7AEAC8889CF}"/>
    <hyperlink ref="V85" r:id="rId112" display="mailto:ruiling.yew@gmail.com" xr:uid="{F0410AE6-EC83-4B6C-8B2D-48E056B7652B}"/>
    <hyperlink ref="C85" r:id="rId113" display="mailto:RuiLing.Yew@fittodrive.org.au" xr:uid="{4383AA5E-78D2-4DC2-A8CD-1C4FCBFDD2B4}"/>
    <hyperlink ref="C86" r:id="rId114" xr:uid="{E093A177-870C-43EB-9C81-AEA875962BA7}"/>
    <hyperlink ref="C9" r:id="rId115" xr:uid="{19358C96-7F02-4327-9E29-FC670FE6E524}"/>
    <hyperlink ref="C10" r:id="rId116" xr:uid="{929F30AC-7174-422A-9958-0F02BBA41E6A}"/>
    <hyperlink ref="C24" r:id="rId117" xr:uid="{A1DC0523-5EC0-4924-AA00-0A5CA0430D54}"/>
    <hyperlink ref="C11" r:id="rId118" display="mailto:avery.morley@fittodrive.org.au" xr:uid="{47C3BA94-38D7-40A4-BC63-BD2D5225EB92}"/>
    <hyperlink ref="C25" r:id="rId119" xr:uid="{F793E8E9-891E-4ED6-A982-A265FD0F787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7A6E3-7E2B-4D07-8CD5-DD0D18177659}">
  <sheetPr>
    <tabColor rgb="FF92D050"/>
  </sheetPr>
  <dimension ref="B2:AA47"/>
  <sheetViews>
    <sheetView showGridLines="0" topLeftCell="A6" workbookViewId="0">
      <selection activeCell="C12" sqref="C12:F12"/>
    </sheetView>
  </sheetViews>
  <sheetFormatPr defaultRowHeight="15"/>
  <cols>
    <col min="1" max="2" width="9.140625" style="2315"/>
    <col min="3" max="3" width="9.140625" style="2325"/>
    <col min="4" max="5" width="9.140625" style="2326"/>
    <col min="6" max="6" width="12.7109375" style="2325" customWidth="1"/>
    <col min="7" max="13" width="9.140625" style="2315"/>
    <col min="14" max="14" width="2.5703125" style="2315" customWidth="1"/>
    <col min="15" max="15" width="6.42578125" style="2315" customWidth="1"/>
    <col min="16" max="17" width="9.140625" style="2315"/>
    <col min="18" max="18" width="6.42578125" style="2315" customWidth="1"/>
    <col min="19" max="19" width="9.140625" style="2315"/>
    <col min="20" max="20" width="6" style="2315" customWidth="1"/>
    <col min="21" max="21" width="9.140625" style="2315"/>
    <col min="22" max="22" width="5.5703125" style="2315" customWidth="1"/>
    <col min="23" max="23" width="9.140625" style="2315"/>
    <col min="24" max="24" width="5" style="2315" customWidth="1"/>
    <col min="25" max="27" width="9.7109375" style="2315" customWidth="1"/>
    <col min="28" max="16384" width="9.140625" style="2315"/>
  </cols>
  <sheetData>
    <row r="2" spans="2:27">
      <c r="B2" s="2339"/>
      <c r="C2" s="2340"/>
      <c r="D2" s="2341"/>
      <c r="E2" s="2341"/>
      <c r="F2" s="2340"/>
      <c r="G2" s="2342"/>
      <c r="H2" s="2342"/>
      <c r="I2" s="2342"/>
      <c r="J2" s="2342"/>
      <c r="K2" s="2342"/>
      <c r="L2" s="2343"/>
    </row>
    <row r="3" spans="2:27" ht="15.75">
      <c r="B3" s="2344"/>
      <c r="C3" s="4356" t="s">
        <v>8952</v>
      </c>
      <c r="D3" s="4356"/>
      <c r="E3" s="4356"/>
      <c r="F3" s="4356"/>
      <c r="G3" s="2345"/>
      <c r="H3" s="2345"/>
      <c r="I3" s="2345"/>
      <c r="J3" s="2345"/>
      <c r="K3" s="2345"/>
      <c r="L3" s="2346"/>
    </row>
    <row r="4" spans="2:27">
      <c r="B4" s="2344"/>
      <c r="C4" s="2347"/>
      <c r="D4" s="2347"/>
      <c r="E4" s="2347"/>
      <c r="F4" s="2347"/>
      <c r="G4" s="2345"/>
      <c r="H4" s="2345"/>
      <c r="I4" s="2345"/>
      <c r="J4" s="2345"/>
      <c r="K4" s="2345"/>
      <c r="L4" s="2346"/>
    </row>
    <row r="5" spans="2:27">
      <c r="B5" s="2344"/>
      <c r="C5" s="4357" t="s">
        <v>8953</v>
      </c>
      <c r="D5" s="4357"/>
      <c r="E5" s="4357"/>
      <c r="F5" s="4357"/>
      <c r="G5" s="2345"/>
      <c r="H5" s="2345"/>
      <c r="I5" s="2345"/>
      <c r="J5" s="2345"/>
      <c r="K5" s="2345"/>
      <c r="L5" s="2346"/>
    </row>
    <row r="6" spans="2:27">
      <c r="B6" s="2344"/>
      <c r="C6" s="2347"/>
      <c r="D6" s="2348"/>
      <c r="E6" s="2348"/>
      <c r="F6" s="2347"/>
      <c r="G6" s="2345"/>
      <c r="H6" s="2345"/>
      <c r="I6" s="2345"/>
      <c r="J6" s="2345"/>
      <c r="K6" s="2345"/>
      <c r="L6" s="2346"/>
    </row>
    <row r="7" spans="2:27" s="2330" customFormat="1" ht="40.5" customHeight="1">
      <c r="B7" s="2349"/>
      <c r="C7" s="2327" t="s">
        <v>8954</v>
      </c>
      <c r="D7" s="2328" t="s">
        <v>8955</v>
      </c>
      <c r="E7" s="2328" t="s">
        <v>8956</v>
      </c>
      <c r="F7" s="2329" t="s">
        <v>8957</v>
      </c>
      <c r="G7" s="2355"/>
      <c r="H7" s="2355"/>
      <c r="I7" s="2355"/>
      <c r="J7" s="2355"/>
      <c r="K7" s="2355"/>
      <c r="L7" s="2356"/>
      <c r="N7" s="4329" t="s">
        <v>8958</v>
      </c>
      <c r="O7" s="4330"/>
      <c r="P7" s="4330"/>
      <c r="Q7" s="4330"/>
      <c r="R7" s="4330"/>
      <c r="S7" s="4330"/>
      <c r="T7" s="4330"/>
      <c r="U7" s="4330"/>
      <c r="V7" s="4330"/>
      <c r="W7" s="4330"/>
      <c r="X7" s="4330"/>
      <c r="Y7" s="4330"/>
      <c r="Z7" s="4330"/>
      <c r="AA7" s="4331"/>
    </row>
    <row r="8" spans="2:27" ht="20.25" customHeight="1">
      <c r="B8" s="2344"/>
      <c r="C8" s="2316">
        <v>40</v>
      </c>
      <c r="D8" s="2317">
        <v>1</v>
      </c>
      <c r="E8" s="2317">
        <v>1</v>
      </c>
      <c r="F8" s="2318">
        <v>1140</v>
      </c>
      <c r="G8" s="2345"/>
      <c r="H8" s="2355" t="s">
        <v>8959</v>
      </c>
      <c r="I8" s="2345"/>
      <c r="J8" s="2345"/>
      <c r="K8" s="2345"/>
      <c r="L8" s="2346"/>
      <c r="N8" s="3930"/>
      <c r="O8" s="2897"/>
      <c r="P8" s="2897"/>
      <c r="Q8" s="4332" t="s">
        <v>8960</v>
      </c>
      <c r="R8" s="4333"/>
      <c r="S8" s="4334" t="s">
        <v>8961</v>
      </c>
      <c r="T8" s="4335"/>
      <c r="U8" s="4336" t="s">
        <v>8962</v>
      </c>
      <c r="V8" s="4337"/>
      <c r="W8" s="4338" t="s">
        <v>8963</v>
      </c>
      <c r="X8" s="4338"/>
      <c r="Y8" s="4473" t="s">
        <v>8964</v>
      </c>
      <c r="Z8" s="4474"/>
      <c r="AA8" s="4475"/>
    </row>
    <row r="9" spans="2:27" ht="20.25" customHeight="1">
      <c r="B9" s="2344"/>
      <c r="C9" s="2319">
        <v>40</v>
      </c>
      <c r="D9" s="2320">
        <v>2</v>
      </c>
      <c r="E9" s="2320">
        <v>2</v>
      </c>
      <c r="F9" s="2321">
        <v>1380</v>
      </c>
      <c r="G9" s="2345"/>
      <c r="H9" s="2331"/>
      <c r="I9" s="4339" t="s">
        <v>8965</v>
      </c>
      <c r="J9" s="4339"/>
      <c r="K9" s="4340"/>
      <c r="L9" s="2346"/>
      <c r="N9" s="3930"/>
      <c r="O9" s="2897"/>
      <c r="P9" s="2897"/>
      <c r="Q9" s="3931" t="s">
        <v>8957</v>
      </c>
      <c r="R9" s="3932" t="s">
        <v>8956</v>
      </c>
      <c r="S9" s="3933" t="s">
        <v>8957</v>
      </c>
      <c r="T9" s="3932" t="s">
        <v>8956</v>
      </c>
      <c r="U9" s="3933" t="s">
        <v>8957</v>
      </c>
      <c r="V9" s="3932" t="s">
        <v>8956</v>
      </c>
      <c r="W9" s="3933" t="s">
        <v>8957</v>
      </c>
      <c r="X9" s="3933" t="s">
        <v>8956</v>
      </c>
      <c r="Y9" s="3589" t="s">
        <v>5417</v>
      </c>
      <c r="Z9" s="3590" t="s">
        <v>5417</v>
      </c>
      <c r="AA9" s="3595" t="s">
        <v>5417</v>
      </c>
    </row>
    <row r="10" spans="2:27" ht="20.25" customHeight="1">
      <c r="B10" s="2344"/>
      <c r="C10" s="2322">
        <v>80</v>
      </c>
      <c r="D10" s="2317">
        <v>2</v>
      </c>
      <c r="E10" s="2317">
        <v>2</v>
      </c>
      <c r="F10" s="2318">
        <v>1380</v>
      </c>
      <c r="G10" s="2345"/>
      <c r="H10" s="2332"/>
      <c r="I10" s="4341"/>
      <c r="J10" s="4341"/>
      <c r="K10" s="4342"/>
      <c r="L10" s="2346"/>
      <c r="N10" s="3934" t="s">
        <v>8966</v>
      </c>
      <c r="O10" s="3935">
        <v>40</v>
      </c>
      <c r="P10" s="3936" t="s">
        <v>8967</v>
      </c>
      <c r="Q10" s="3937">
        <v>910</v>
      </c>
      <c r="R10" s="3938" t="s">
        <v>8968</v>
      </c>
      <c r="S10" s="3939" t="s">
        <v>5417</v>
      </c>
      <c r="T10" s="3940" t="s">
        <v>5417</v>
      </c>
      <c r="U10" s="3939" t="s">
        <v>5417</v>
      </c>
      <c r="V10" s="3940" t="s">
        <v>5417</v>
      </c>
      <c r="W10" s="3939" t="s">
        <v>5417</v>
      </c>
      <c r="X10" s="3941" t="s">
        <v>5417</v>
      </c>
      <c r="Y10" s="3591">
        <v>1140</v>
      </c>
      <c r="Z10" s="3590" t="s">
        <v>5417</v>
      </c>
      <c r="AA10" s="3595" t="s">
        <v>5417</v>
      </c>
    </row>
    <row r="11" spans="2:27" ht="20.25" customHeight="1">
      <c r="B11" s="2344"/>
      <c r="C11" s="2319">
        <v>80</v>
      </c>
      <c r="D11" s="2320">
        <v>3</v>
      </c>
      <c r="E11" s="2320">
        <v>3</v>
      </c>
      <c r="F11" s="2321">
        <v>1620</v>
      </c>
      <c r="G11" s="2345"/>
      <c r="H11" s="2333"/>
      <c r="I11" s="4343"/>
      <c r="J11" s="4343"/>
      <c r="K11" s="4344"/>
      <c r="L11" s="2346"/>
      <c r="N11" s="3942" t="s">
        <v>8966</v>
      </c>
      <c r="O11" s="3943">
        <v>80</v>
      </c>
      <c r="P11" s="3944" t="s">
        <v>8967</v>
      </c>
      <c r="Q11" s="3945">
        <v>1160</v>
      </c>
      <c r="R11" s="3946" t="s">
        <v>8969</v>
      </c>
      <c r="S11" s="3947" t="s">
        <v>5417</v>
      </c>
      <c r="T11" s="3948" t="s">
        <v>5417</v>
      </c>
      <c r="U11" s="3947" t="s">
        <v>5417</v>
      </c>
      <c r="V11" s="3948" t="s">
        <v>5417</v>
      </c>
      <c r="W11" s="3947" t="s">
        <v>5417</v>
      </c>
      <c r="X11" s="3949" t="s">
        <v>5417</v>
      </c>
      <c r="Y11" s="3591">
        <v>1380</v>
      </c>
      <c r="Z11" s="3590" t="s">
        <v>5417</v>
      </c>
      <c r="AA11" s="3595" t="s">
        <v>5417</v>
      </c>
    </row>
    <row r="12" spans="2:27" ht="20.25" customHeight="1">
      <c r="B12" s="2344"/>
      <c r="C12" s="2323">
        <v>120</v>
      </c>
      <c r="D12" s="2317">
        <v>3</v>
      </c>
      <c r="E12" s="2317">
        <v>3</v>
      </c>
      <c r="F12" s="2318">
        <v>1620</v>
      </c>
      <c r="G12" s="2345"/>
      <c r="H12" s="2334"/>
      <c r="I12" s="4345" t="s">
        <v>8970</v>
      </c>
      <c r="J12" s="4345"/>
      <c r="K12" s="4346"/>
      <c r="L12" s="2346"/>
      <c r="N12" s="3942" t="s">
        <v>8966</v>
      </c>
      <c r="O12" s="3943">
        <v>120</v>
      </c>
      <c r="P12" s="3944" t="s">
        <v>8967</v>
      </c>
      <c r="Q12" s="3945">
        <v>1400</v>
      </c>
      <c r="R12" s="3946" t="s">
        <v>8969</v>
      </c>
      <c r="S12" s="3947" t="s">
        <v>5417</v>
      </c>
      <c r="T12" s="3948" t="s">
        <v>5417</v>
      </c>
      <c r="U12" s="3947" t="s">
        <v>5417</v>
      </c>
      <c r="V12" s="3948" t="s">
        <v>5417</v>
      </c>
      <c r="W12" s="3947" t="s">
        <v>5417</v>
      </c>
      <c r="X12" s="3949" t="s">
        <v>5417</v>
      </c>
      <c r="Y12" s="3591">
        <v>1620</v>
      </c>
      <c r="Z12" s="3590" t="s">
        <v>5417</v>
      </c>
      <c r="AA12" s="3595" t="s">
        <v>5417</v>
      </c>
    </row>
    <row r="13" spans="2:27" ht="20.25" customHeight="1">
      <c r="B13" s="2344"/>
      <c r="C13" s="2319">
        <v>120</v>
      </c>
      <c r="D13" s="2320">
        <v>4</v>
      </c>
      <c r="E13" s="2320">
        <v>4</v>
      </c>
      <c r="F13" s="2321">
        <v>1920</v>
      </c>
      <c r="G13" s="2345"/>
      <c r="H13" s="4347" t="s">
        <v>8971</v>
      </c>
      <c r="I13" s="4348"/>
      <c r="J13" s="4348"/>
      <c r="K13" s="4349"/>
      <c r="L13" s="2346"/>
      <c r="N13" s="3942" t="s">
        <v>8966</v>
      </c>
      <c r="O13" s="3943">
        <v>160</v>
      </c>
      <c r="P13" s="3944" t="s">
        <v>8967</v>
      </c>
      <c r="Q13" s="3945">
        <v>1650</v>
      </c>
      <c r="R13" s="3946" t="s">
        <v>8972</v>
      </c>
      <c r="S13" s="3947" t="s">
        <v>5417</v>
      </c>
      <c r="T13" s="3948" t="s">
        <v>5417</v>
      </c>
      <c r="U13" s="3947" t="s">
        <v>5417</v>
      </c>
      <c r="V13" s="3948" t="s">
        <v>5417</v>
      </c>
      <c r="W13" s="3947" t="s">
        <v>5417</v>
      </c>
      <c r="X13" s="3949" t="s">
        <v>5417</v>
      </c>
      <c r="Y13" s="3591">
        <v>1920</v>
      </c>
      <c r="Z13" s="3590" t="s">
        <v>5417</v>
      </c>
      <c r="AA13" s="3595" t="s">
        <v>5417</v>
      </c>
    </row>
    <row r="14" spans="2:27" ht="20.25" customHeight="1">
      <c r="B14" s="2344"/>
      <c r="C14" s="2316">
        <v>160</v>
      </c>
      <c r="D14" s="2317">
        <v>4</v>
      </c>
      <c r="E14" s="2317">
        <v>4</v>
      </c>
      <c r="F14" s="2318">
        <v>1920</v>
      </c>
      <c r="G14" s="2345"/>
      <c r="H14" s="4347"/>
      <c r="I14" s="4348"/>
      <c r="J14" s="4348"/>
      <c r="K14" s="4349"/>
      <c r="L14" s="2346"/>
      <c r="N14" s="3942" t="s">
        <v>8966</v>
      </c>
      <c r="O14" s="3943">
        <v>200</v>
      </c>
      <c r="P14" s="3944" t="s">
        <v>8967</v>
      </c>
      <c r="Q14" s="3950" t="s">
        <v>5417</v>
      </c>
      <c r="R14" s="3948" t="s">
        <v>5417</v>
      </c>
      <c r="S14" s="3951">
        <v>2180</v>
      </c>
      <c r="T14" s="3952" t="s">
        <v>8972</v>
      </c>
      <c r="U14" s="3953">
        <v>2250</v>
      </c>
      <c r="V14" s="3954" t="s">
        <v>8973</v>
      </c>
      <c r="W14" s="3955">
        <v>2450</v>
      </c>
      <c r="X14" s="3956" t="s">
        <v>8974</v>
      </c>
      <c r="Y14" s="3591">
        <v>2440</v>
      </c>
      <c r="Z14" s="3592">
        <v>2680</v>
      </c>
      <c r="AA14" s="3596">
        <v>2920</v>
      </c>
    </row>
    <row r="15" spans="2:27" ht="20.25" customHeight="1">
      <c r="B15" s="2344"/>
      <c r="C15" s="2319">
        <v>120</v>
      </c>
      <c r="D15" s="2320">
        <v>5</v>
      </c>
      <c r="E15" s="2320">
        <v>5</v>
      </c>
      <c r="F15" s="2321">
        <v>2160</v>
      </c>
      <c r="G15" s="2345"/>
      <c r="H15" s="4350" t="s">
        <v>8975</v>
      </c>
      <c r="I15" s="4351"/>
      <c r="J15" s="4351"/>
      <c r="K15" s="4352"/>
      <c r="L15" s="2346"/>
      <c r="N15" s="3942" t="s">
        <v>8966</v>
      </c>
      <c r="O15" s="3943">
        <v>240</v>
      </c>
      <c r="P15" s="3944" t="s">
        <v>8967</v>
      </c>
      <c r="Q15" s="3950" t="s">
        <v>5417</v>
      </c>
      <c r="R15" s="3948" t="s">
        <v>5417</v>
      </c>
      <c r="S15" s="3951">
        <v>2180</v>
      </c>
      <c r="T15" s="3952" t="s">
        <v>8972</v>
      </c>
      <c r="U15" s="3953">
        <v>2250</v>
      </c>
      <c r="V15" s="3954" t="s">
        <v>8973</v>
      </c>
      <c r="W15" s="3955">
        <v>2450</v>
      </c>
      <c r="X15" s="3956" t="s">
        <v>8974</v>
      </c>
      <c r="Y15" s="3591">
        <v>2680</v>
      </c>
      <c r="Z15" s="3592">
        <v>2920</v>
      </c>
      <c r="AA15" s="3596">
        <v>3220</v>
      </c>
    </row>
    <row r="16" spans="2:27" ht="20.25" customHeight="1">
      <c r="B16" s="2344"/>
      <c r="C16" s="2319">
        <v>160</v>
      </c>
      <c r="D16" s="2320">
        <v>5</v>
      </c>
      <c r="E16" s="2320">
        <v>6</v>
      </c>
      <c r="F16" s="2321">
        <v>2440</v>
      </c>
      <c r="G16" s="2345"/>
      <c r="H16" s="4353"/>
      <c r="I16" s="4354"/>
      <c r="J16" s="4354"/>
      <c r="K16" s="4355"/>
      <c r="L16" s="2346"/>
      <c r="N16" s="3942" t="s">
        <v>8966</v>
      </c>
      <c r="O16" s="3943">
        <v>280</v>
      </c>
      <c r="P16" s="3944" t="s">
        <v>8967</v>
      </c>
      <c r="Q16" s="3950" t="s">
        <v>5417</v>
      </c>
      <c r="R16" s="3948" t="s">
        <v>5417</v>
      </c>
      <c r="S16" s="3951">
        <v>2250</v>
      </c>
      <c r="T16" s="3952" t="s">
        <v>8972</v>
      </c>
      <c r="U16" s="3953">
        <v>2700</v>
      </c>
      <c r="V16" s="3954" t="s">
        <v>8973</v>
      </c>
      <c r="W16" s="3955">
        <v>2900</v>
      </c>
      <c r="X16" s="3956" t="s">
        <v>8974</v>
      </c>
      <c r="Y16" s="3591">
        <v>2990</v>
      </c>
      <c r="Z16" s="3592">
        <v>3290</v>
      </c>
      <c r="AA16" s="3596">
        <v>3890</v>
      </c>
    </row>
    <row r="17" spans="2:27" ht="20.25" customHeight="1">
      <c r="B17" s="2344"/>
      <c r="C17" s="2322">
        <v>200</v>
      </c>
      <c r="D17" s="2317">
        <v>5</v>
      </c>
      <c r="E17" s="2317">
        <v>6</v>
      </c>
      <c r="F17" s="2318">
        <v>2440</v>
      </c>
      <c r="G17" s="2345"/>
      <c r="H17" s="2345"/>
      <c r="I17" s="2345"/>
      <c r="J17" s="2345"/>
      <c r="K17" s="2345"/>
      <c r="L17" s="2346"/>
      <c r="N17" s="3942" t="s">
        <v>8966</v>
      </c>
      <c r="O17" s="3943">
        <v>320</v>
      </c>
      <c r="P17" s="3944" t="s">
        <v>8967</v>
      </c>
      <c r="Q17" s="3950" t="s">
        <v>5417</v>
      </c>
      <c r="R17" s="3948" t="s">
        <v>5417</v>
      </c>
      <c r="S17" s="3951">
        <v>2650</v>
      </c>
      <c r="T17" s="3952" t="s">
        <v>8976</v>
      </c>
      <c r="U17" s="3953">
        <v>3050</v>
      </c>
      <c r="V17" s="3954" t="s">
        <v>8974</v>
      </c>
      <c r="W17" s="3955">
        <v>3250</v>
      </c>
      <c r="X17" s="3956" t="s">
        <v>8977</v>
      </c>
      <c r="Y17" s="3591">
        <v>3290</v>
      </c>
      <c r="Z17" s="3592">
        <v>3890</v>
      </c>
      <c r="AA17" s="3596">
        <v>4200</v>
      </c>
    </row>
    <row r="18" spans="2:27" ht="20.25" customHeight="1">
      <c r="B18" s="2344"/>
      <c r="C18" s="2319">
        <v>160</v>
      </c>
      <c r="D18" s="2320">
        <v>6</v>
      </c>
      <c r="E18" s="2320">
        <v>7</v>
      </c>
      <c r="F18" s="2321">
        <v>2680</v>
      </c>
      <c r="G18" s="2345"/>
      <c r="H18" s="2345"/>
      <c r="I18" s="2345"/>
      <c r="J18" s="2345"/>
      <c r="K18" s="2345"/>
      <c r="L18" s="2346"/>
      <c r="N18" s="3942" t="s">
        <v>8966</v>
      </c>
      <c r="O18" s="3943">
        <v>360</v>
      </c>
      <c r="P18" s="3944" t="s">
        <v>8967</v>
      </c>
      <c r="Q18" s="3950" t="s">
        <v>5417</v>
      </c>
      <c r="R18" s="3948" t="s">
        <v>5417</v>
      </c>
      <c r="S18" s="3951">
        <v>2760</v>
      </c>
      <c r="T18" s="3952" t="s">
        <v>8976</v>
      </c>
      <c r="U18" s="3953">
        <v>3200</v>
      </c>
      <c r="V18" s="3954" t="s">
        <v>8974</v>
      </c>
      <c r="W18" s="3955">
        <v>3400</v>
      </c>
      <c r="X18" s="3956" t="s">
        <v>8977</v>
      </c>
      <c r="Y18" s="3591">
        <v>3890</v>
      </c>
      <c r="Z18" s="3592">
        <v>4200</v>
      </c>
      <c r="AA18" s="3596">
        <v>4550</v>
      </c>
    </row>
    <row r="19" spans="2:27" ht="20.25" customHeight="1">
      <c r="B19" s="2344"/>
      <c r="C19" s="2319">
        <v>200</v>
      </c>
      <c r="D19" s="2320">
        <v>6</v>
      </c>
      <c r="E19" s="2320">
        <v>7</v>
      </c>
      <c r="F19" s="2321">
        <v>2680</v>
      </c>
      <c r="G19" s="2345"/>
      <c r="H19" s="2345"/>
      <c r="I19" s="2345"/>
      <c r="J19" s="2345"/>
      <c r="K19" s="2345"/>
      <c r="L19" s="2346"/>
      <c r="N19" s="3942" t="s">
        <v>8966</v>
      </c>
      <c r="O19" s="3943">
        <v>400</v>
      </c>
      <c r="P19" s="3944" t="s">
        <v>8967</v>
      </c>
      <c r="Q19" s="3957" t="s">
        <v>5417</v>
      </c>
      <c r="R19" s="3958" t="s">
        <v>5417</v>
      </c>
      <c r="S19" s="3951">
        <v>2760</v>
      </c>
      <c r="T19" s="3959" t="s">
        <v>8976</v>
      </c>
      <c r="U19" s="3953">
        <v>3200</v>
      </c>
      <c r="V19" s="3960" t="s">
        <v>8974</v>
      </c>
      <c r="W19" s="3955">
        <v>3400</v>
      </c>
      <c r="X19" s="3961" t="s">
        <v>8977</v>
      </c>
      <c r="Y19" s="3593">
        <v>4220</v>
      </c>
      <c r="Z19" s="3594">
        <v>4550</v>
      </c>
      <c r="AA19" s="3597">
        <v>4800</v>
      </c>
    </row>
    <row r="20" spans="2:27" ht="20.25" customHeight="1">
      <c r="B20" s="2344"/>
      <c r="C20" s="2323">
        <v>240</v>
      </c>
      <c r="D20" s="2317">
        <v>6</v>
      </c>
      <c r="E20" s="2317">
        <v>7</v>
      </c>
      <c r="F20" s="2318">
        <v>2680</v>
      </c>
      <c r="G20" s="2345"/>
      <c r="H20" s="2345"/>
      <c r="I20" s="2345"/>
      <c r="J20" s="2345"/>
      <c r="K20" s="2345"/>
      <c r="L20" s="2346"/>
      <c r="N20" s="3962"/>
      <c r="O20" s="3963"/>
      <c r="P20" s="3963"/>
      <c r="Q20" s="3964" t="s">
        <v>8978</v>
      </c>
      <c r="R20" s="3963"/>
      <c r="S20" s="3963"/>
      <c r="T20" s="3963"/>
      <c r="U20" s="3963"/>
      <c r="V20" s="3963"/>
      <c r="W20" s="3963"/>
      <c r="X20" s="3963"/>
      <c r="Y20" s="3963"/>
      <c r="Z20" s="3963"/>
      <c r="AA20" s="3965"/>
    </row>
    <row r="21" spans="2:27" ht="20.25" customHeight="1">
      <c r="B21" s="2344"/>
      <c r="C21" s="2319">
        <v>200</v>
      </c>
      <c r="D21" s="2320">
        <v>7</v>
      </c>
      <c r="E21" s="2320">
        <v>8</v>
      </c>
      <c r="F21" s="2321">
        <v>2920</v>
      </c>
      <c r="G21" s="2345"/>
      <c r="H21" s="2345"/>
      <c r="I21" s="2345"/>
      <c r="J21" s="2345"/>
      <c r="K21" s="2345"/>
      <c r="L21" s="2346"/>
      <c r="N21" s="2897"/>
      <c r="O21" s="2897"/>
      <c r="P21" s="2897"/>
      <c r="Q21" s="2897"/>
      <c r="R21" s="2897"/>
      <c r="S21" s="2897"/>
      <c r="T21" s="2897"/>
      <c r="U21" s="2897"/>
      <c r="V21" s="2897"/>
      <c r="W21" s="2897"/>
      <c r="X21" s="2897"/>
      <c r="Y21" s="2897"/>
      <c r="Z21" s="2897"/>
      <c r="AA21" s="2897"/>
    </row>
    <row r="22" spans="2:27" ht="20.25" customHeight="1">
      <c r="B22" s="2344"/>
      <c r="C22" s="2319">
        <v>240</v>
      </c>
      <c r="D22" s="2320">
        <v>7</v>
      </c>
      <c r="E22" s="2320">
        <v>8</v>
      </c>
      <c r="F22" s="2321">
        <v>2920</v>
      </c>
      <c r="G22" s="2345"/>
      <c r="H22" s="2345"/>
      <c r="I22" s="2345"/>
      <c r="J22" s="2345"/>
      <c r="K22" s="2345"/>
      <c r="L22" s="2346"/>
    </row>
    <row r="23" spans="2:27" ht="20.25" customHeight="1">
      <c r="B23" s="2344"/>
      <c r="C23" s="2316">
        <v>280</v>
      </c>
      <c r="D23" s="2317">
        <v>7</v>
      </c>
      <c r="E23" s="2317">
        <v>8</v>
      </c>
      <c r="F23" s="2318">
        <v>2990</v>
      </c>
      <c r="G23" s="2345"/>
      <c r="H23" s="2345"/>
      <c r="I23" s="2345"/>
      <c r="J23" s="2345"/>
      <c r="K23" s="2345"/>
      <c r="L23" s="2346"/>
    </row>
    <row r="24" spans="2:27" ht="20.25" customHeight="1">
      <c r="B24" s="2344"/>
      <c r="C24" s="2319">
        <v>240</v>
      </c>
      <c r="D24" s="2320">
        <v>8</v>
      </c>
      <c r="E24" s="2320">
        <v>9</v>
      </c>
      <c r="F24" s="2321">
        <v>3220</v>
      </c>
      <c r="G24" s="2345"/>
      <c r="H24" s="2345"/>
      <c r="I24" s="2345"/>
      <c r="J24" s="2345"/>
      <c r="K24" s="2345"/>
      <c r="L24" s="2346"/>
    </row>
    <row r="25" spans="2:27" ht="20.25" customHeight="1">
      <c r="B25" s="2344"/>
      <c r="C25" s="2319">
        <v>280</v>
      </c>
      <c r="D25" s="2320">
        <v>8</v>
      </c>
      <c r="E25" s="2320">
        <v>9</v>
      </c>
      <c r="F25" s="2321">
        <v>3290</v>
      </c>
      <c r="G25" s="2345"/>
      <c r="H25" s="2345"/>
      <c r="I25" s="2345"/>
      <c r="J25" s="2345"/>
      <c r="K25" s="2345"/>
      <c r="L25" s="2346"/>
    </row>
    <row r="26" spans="2:27" ht="20.25" customHeight="1">
      <c r="B26" s="2344"/>
      <c r="C26" s="2322">
        <v>320</v>
      </c>
      <c r="D26" s="2317">
        <v>8</v>
      </c>
      <c r="E26" s="2317">
        <v>9</v>
      </c>
      <c r="F26" s="2318">
        <v>3290</v>
      </c>
      <c r="G26" s="2345"/>
      <c r="H26" s="2345"/>
      <c r="I26" s="2345"/>
      <c r="J26" s="2345"/>
      <c r="K26" s="2345"/>
      <c r="L26" s="2346"/>
    </row>
    <row r="27" spans="2:27" ht="20.25" customHeight="1">
      <c r="B27" s="2344"/>
      <c r="C27" s="2319">
        <v>240</v>
      </c>
      <c r="D27" s="2320">
        <v>9</v>
      </c>
      <c r="E27" s="2320">
        <v>10</v>
      </c>
      <c r="F27" s="2321">
        <v>3520</v>
      </c>
      <c r="G27" s="2345"/>
      <c r="H27" s="2345"/>
      <c r="I27" s="2345"/>
      <c r="J27" s="2345"/>
      <c r="K27" s="2345"/>
      <c r="L27" s="2346"/>
    </row>
    <row r="28" spans="2:27" ht="20.25" customHeight="1">
      <c r="B28" s="2344"/>
      <c r="C28" s="2319">
        <v>280</v>
      </c>
      <c r="D28" s="2320">
        <v>9</v>
      </c>
      <c r="E28" s="2320">
        <v>11</v>
      </c>
      <c r="F28" s="2321">
        <v>3890</v>
      </c>
      <c r="G28" s="2345"/>
      <c r="H28" s="2345"/>
      <c r="I28" s="2345"/>
      <c r="J28" s="2345"/>
      <c r="K28" s="2345"/>
      <c r="L28" s="2346"/>
    </row>
    <row r="29" spans="2:27" ht="20.25" customHeight="1">
      <c r="B29" s="2344"/>
      <c r="C29" s="2319">
        <v>320</v>
      </c>
      <c r="D29" s="2320">
        <v>9</v>
      </c>
      <c r="E29" s="2320">
        <v>11</v>
      </c>
      <c r="F29" s="2321">
        <v>3890</v>
      </c>
      <c r="G29" s="2345"/>
      <c r="H29" s="2345"/>
      <c r="I29" s="2345"/>
      <c r="J29" s="2345"/>
      <c r="K29" s="2345"/>
      <c r="L29" s="2346"/>
    </row>
    <row r="30" spans="2:27" ht="20.25" customHeight="1">
      <c r="B30" s="2344"/>
      <c r="C30" s="2323">
        <v>360</v>
      </c>
      <c r="D30" s="2317">
        <v>9</v>
      </c>
      <c r="E30" s="2317">
        <v>11</v>
      </c>
      <c r="F30" s="2318">
        <v>3890</v>
      </c>
      <c r="G30" s="2345"/>
      <c r="H30" s="2345"/>
      <c r="I30" s="2345"/>
      <c r="J30" s="2345"/>
      <c r="K30" s="2345"/>
      <c r="L30" s="2346"/>
    </row>
    <row r="31" spans="2:27" ht="20.25" customHeight="1">
      <c r="B31" s="2344"/>
      <c r="C31" s="2319">
        <v>280</v>
      </c>
      <c r="D31" s="2320">
        <v>10</v>
      </c>
      <c r="E31" s="2320">
        <v>12</v>
      </c>
      <c r="F31" s="2321">
        <v>4200</v>
      </c>
      <c r="G31" s="2345"/>
      <c r="H31" s="2345"/>
      <c r="I31" s="2345"/>
      <c r="J31" s="2345"/>
      <c r="K31" s="2345"/>
      <c r="L31" s="2346"/>
    </row>
    <row r="32" spans="2:27" ht="20.25" customHeight="1">
      <c r="B32" s="2344"/>
      <c r="C32" s="2319">
        <v>320</v>
      </c>
      <c r="D32" s="2320">
        <v>10</v>
      </c>
      <c r="E32" s="2320">
        <v>12</v>
      </c>
      <c r="F32" s="2321">
        <v>4200</v>
      </c>
      <c r="G32" s="2345"/>
      <c r="H32" s="2345"/>
      <c r="I32" s="2345"/>
      <c r="J32" s="2345"/>
      <c r="K32" s="2345"/>
      <c r="L32" s="2346"/>
    </row>
    <row r="33" spans="2:12" ht="20.25" customHeight="1">
      <c r="B33" s="2344"/>
      <c r="C33" s="2319">
        <v>360</v>
      </c>
      <c r="D33" s="2320">
        <v>10</v>
      </c>
      <c r="E33" s="2320">
        <v>12</v>
      </c>
      <c r="F33" s="2321">
        <v>4200</v>
      </c>
      <c r="G33" s="2345"/>
      <c r="H33" s="2345"/>
      <c r="I33" s="2345"/>
      <c r="J33" s="2345"/>
      <c r="K33" s="2345"/>
      <c r="L33" s="2346"/>
    </row>
    <row r="34" spans="2:12" ht="20.25" customHeight="1">
      <c r="B34" s="2344"/>
      <c r="C34" s="2316">
        <v>400</v>
      </c>
      <c r="D34" s="2317">
        <v>10</v>
      </c>
      <c r="E34" s="2317">
        <v>12</v>
      </c>
      <c r="F34" s="2318">
        <v>4200</v>
      </c>
      <c r="G34" s="2345"/>
      <c r="H34" s="2345"/>
      <c r="I34" s="2345"/>
      <c r="J34" s="2345"/>
      <c r="K34" s="2345"/>
      <c r="L34" s="2346"/>
    </row>
    <row r="35" spans="2:12" ht="20.25" customHeight="1">
      <c r="B35" s="2344"/>
      <c r="C35" s="2319">
        <v>320</v>
      </c>
      <c r="D35" s="2335">
        <v>11</v>
      </c>
      <c r="E35" s="2335">
        <v>13</v>
      </c>
      <c r="F35" s="2336">
        <v>4550</v>
      </c>
      <c r="G35" s="2345"/>
      <c r="H35" s="2345"/>
      <c r="I35" s="2345"/>
      <c r="J35" s="2345"/>
      <c r="K35" s="2345"/>
      <c r="L35" s="2346"/>
    </row>
    <row r="36" spans="2:12" ht="20.25" customHeight="1">
      <c r="B36" s="2344"/>
      <c r="C36" s="2319">
        <v>360</v>
      </c>
      <c r="D36" s="2320">
        <v>11</v>
      </c>
      <c r="E36" s="2320">
        <v>13</v>
      </c>
      <c r="F36" s="2321">
        <v>4550</v>
      </c>
      <c r="G36" s="2345"/>
      <c r="H36" s="2345"/>
      <c r="I36" s="2345"/>
      <c r="J36" s="2345"/>
      <c r="K36" s="2345"/>
      <c r="L36" s="2346"/>
    </row>
    <row r="37" spans="2:12" ht="20.25" customHeight="1">
      <c r="B37" s="2344"/>
      <c r="C37" s="2319">
        <v>400</v>
      </c>
      <c r="D37" s="2320">
        <v>11</v>
      </c>
      <c r="E37" s="2320">
        <v>13</v>
      </c>
      <c r="F37" s="2321">
        <v>4550</v>
      </c>
      <c r="G37" s="2345"/>
      <c r="H37" s="2345"/>
      <c r="I37" s="2345"/>
      <c r="J37" s="2345"/>
      <c r="K37" s="2345"/>
      <c r="L37" s="2346"/>
    </row>
    <row r="38" spans="2:12" ht="20.25" customHeight="1">
      <c r="B38" s="2344"/>
      <c r="C38" s="2319">
        <v>320</v>
      </c>
      <c r="D38" s="2335">
        <v>12</v>
      </c>
      <c r="E38" s="2335">
        <v>14</v>
      </c>
      <c r="F38" s="2336">
        <v>4800</v>
      </c>
      <c r="G38" s="2345"/>
      <c r="H38" s="2345"/>
      <c r="I38" s="2345"/>
      <c r="J38" s="2345"/>
      <c r="K38" s="2345"/>
      <c r="L38" s="2346"/>
    </row>
    <row r="39" spans="2:12" ht="20.25" customHeight="1">
      <c r="B39" s="2344"/>
      <c r="C39" s="2319">
        <v>360</v>
      </c>
      <c r="D39" s="2320">
        <v>12</v>
      </c>
      <c r="E39" s="2320">
        <v>14</v>
      </c>
      <c r="F39" s="2321">
        <v>4800</v>
      </c>
      <c r="G39" s="2345"/>
      <c r="H39" s="2345"/>
      <c r="I39" s="2345"/>
      <c r="J39" s="2345"/>
      <c r="K39" s="2345"/>
      <c r="L39" s="2346"/>
    </row>
    <row r="40" spans="2:12" ht="20.25" customHeight="1">
      <c r="B40" s="2344"/>
      <c r="C40" s="2319">
        <v>400</v>
      </c>
      <c r="D40" s="2320">
        <v>12</v>
      </c>
      <c r="E40" s="2320">
        <v>14</v>
      </c>
      <c r="F40" s="2321">
        <v>4800</v>
      </c>
      <c r="G40" s="2345"/>
      <c r="H40" s="2345"/>
      <c r="I40" s="2345"/>
      <c r="J40" s="2345"/>
      <c r="K40" s="2345"/>
      <c r="L40" s="2346"/>
    </row>
    <row r="41" spans="2:12" ht="20.25" customHeight="1">
      <c r="B41" s="2344"/>
      <c r="C41" s="2319">
        <v>360</v>
      </c>
      <c r="D41" s="2335">
        <v>13</v>
      </c>
      <c r="E41" s="2335">
        <v>15</v>
      </c>
      <c r="F41" s="2336">
        <v>5100</v>
      </c>
      <c r="G41" s="2345"/>
      <c r="H41" s="2345"/>
      <c r="I41" s="2345"/>
      <c r="J41" s="2345"/>
      <c r="K41" s="2345"/>
      <c r="L41" s="2346"/>
    </row>
    <row r="42" spans="2:12" ht="20.25" customHeight="1">
      <c r="B42" s="2344"/>
      <c r="C42" s="2319">
        <v>400</v>
      </c>
      <c r="D42" s="2320">
        <v>13</v>
      </c>
      <c r="E42" s="2320">
        <v>15</v>
      </c>
      <c r="F42" s="2321">
        <v>5100</v>
      </c>
      <c r="G42" s="2345"/>
      <c r="H42" s="2345"/>
      <c r="I42" s="2345"/>
      <c r="J42" s="2345"/>
      <c r="K42" s="2345"/>
      <c r="L42" s="2346"/>
    </row>
    <row r="43" spans="2:12" ht="20.25" customHeight="1">
      <c r="B43" s="2344"/>
      <c r="C43" s="2319">
        <v>360</v>
      </c>
      <c r="D43" s="2335">
        <v>14</v>
      </c>
      <c r="E43" s="2335">
        <v>16</v>
      </c>
      <c r="F43" s="2336">
        <v>5400</v>
      </c>
      <c r="G43" s="2345"/>
      <c r="H43" s="2345"/>
      <c r="I43" s="2345"/>
      <c r="J43" s="2345"/>
      <c r="K43" s="2345"/>
      <c r="L43" s="2346"/>
    </row>
    <row r="44" spans="2:12" ht="20.25" customHeight="1">
      <c r="B44" s="2344"/>
      <c r="C44" s="2319">
        <v>400</v>
      </c>
      <c r="D44" s="2320">
        <v>14</v>
      </c>
      <c r="E44" s="2320">
        <v>16</v>
      </c>
      <c r="F44" s="2321">
        <v>5400</v>
      </c>
      <c r="G44" s="2345"/>
      <c r="H44" s="2345"/>
      <c r="I44" s="2345"/>
      <c r="J44" s="2345"/>
      <c r="K44" s="2345"/>
      <c r="L44" s="2346"/>
    </row>
    <row r="45" spans="2:12" ht="20.25" customHeight="1">
      <c r="B45" s="2344"/>
      <c r="C45" s="2319">
        <v>400</v>
      </c>
      <c r="D45" s="2335">
        <v>15</v>
      </c>
      <c r="E45" s="2335">
        <v>17</v>
      </c>
      <c r="F45" s="2336">
        <v>5700</v>
      </c>
      <c r="G45" s="2345"/>
      <c r="H45" s="2345"/>
      <c r="I45" s="2345"/>
      <c r="J45" s="2345"/>
      <c r="K45" s="2345"/>
      <c r="L45" s="2346"/>
    </row>
    <row r="46" spans="2:12" ht="20.25" customHeight="1">
      <c r="B46" s="2344"/>
      <c r="C46" s="2324">
        <v>400</v>
      </c>
      <c r="D46" s="2337">
        <v>16</v>
      </c>
      <c r="E46" s="2337">
        <v>18</v>
      </c>
      <c r="F46" s="2338">
        <v>6000</v>
      </c>
      <c r="G46" s="2345"/>
      <c r="H46" s="2345"/>
      <c r="I46" s="2345"/>
      <c r="J46" s="2345"/>
      <c r="K46" s="2345"/>
      <c r="L46" s="2346"/>
    </row>
    <row r="47" spans="2:12">
      <c r="B47" s="2350"/>
      <c r="C47" s="2351"/>
      <c r="D47" s="2352"/>
      <c r="E47" s="2352"/>
      <c r="F47" s="2351"/>
      <c r="G47" s="2353"/>
      <c r="H47" s="2353"/>
      <c r="I47" s="2353"/>
      <c r="J47" s="2353"/>
      <c r="K47" s="2353"/>
      <c r="L47" s="2354"/>
    </row>
  </sheetData>
  <mergeCells count="12">
    <mergeCell ref="I9:K11"/>
    <mergeCell ref="I12:K12"/>
    <mergeCell ref="H13:K14"/>
    <mergeCell ref="H15:K16"/>
    <mergeCell ref="C3:F3"/>
    <mergeCell ref="C5:F5"/>
    <mergeCell ref="N7:AA7"/>
    <mergeCell ref="Q8:R8"/>
    <mergeCell ref="S8:T8"/>
    <mergeCell ref="U8:V8"/>
    <mergeCell ref="W8:X8"/>
    <mergeCell ref="Y8:AA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DFA02-8064-42A1-AB29-D4F70551C6FE}">
  <sheetPr codeName="Sheet18">
    <tabColor rgb="FFC6E0B4"/>
  </sheetPr>
  <dimension ref="A1:BQ40"/>
  <sheetViews>
    <sheetView showGridLines="0" workbookViewId="0">
      <pane xSplit="8" ySplit="1" topLeftCell="I2" activePane="bottomRight" state="frozen"/>
      <selection pane="bottomRight" activeCell="A7" sqref="A7"/>
      <selection pane="bottomLeft"/>
      <selection pane="topRight"/>
    </sheetView>
  </sheetViews>
  <sheetFormatPr defaultColWidth="10.7109375" defaultRowHeight="20.100000000000001" customHeight="1"/>
  <cols>
    <col min="1" max="1" width="27" style="3108" customWidth="1"/>
    <col min="2" max="5" width="10.7109375" style="3109"/>
    <col min="6" max="6" width="25.7109375" style="3110" customWidth="1"/>
    <col min="7" max="7" width="15.7109375" style="3108" customWidth="1"/>
    <col min="8" max="8" width="40.7109375" style="3111" customWidth="1"/>
    <col min="9" max="11" width="10.7109375" style="3109"/>
    <col min="12" max="12" width="10.7109375" style="3111"/>
    <col min="13" max="15" width="10.7109375" style="3109"/>
    <col min="16" max="17" width="10.7109375" style="3111"/>
    <col min="18" max="18" width="10.7109375" style="3031"/>
    <col min="19" max="20" width="10.7109375" style="3111"/>
    <col min="21" max="21" width="10.7109375" style="3031"/>
    <col min="22" max="22" width="10.7109375" style="3109"/>
    <col min="23" max="23" width="40.7109375" style="3109" customWidth="1"/>
    <col min="24" max="24" width="20.7109375" style="3109" customWidth="1"/>
    <col min="25" max="25" width="40.7109375" style="3111" customWidth="1"/>
    <col min="26" max="29" width="20.7109375" style="3111" customWidth="1"/>
    <col min="30" max="37" width="10.7109375" style="3111"/>
    <col min="38" max="38" width="20.7109375" style="3111" customWidth="1"/>
    <col min="39" max="42" width="20.7109375" style="3109" customWidth="1"/>
    <col min="43" max="51" width="10.7109375" style="3109"/>
    <col min="52" max="55" width="10.7109375" style="3031"/>
    <col min="56" max="56" width="10.7109375" style="3713"/>
    <col min="57" max="58" width="10.7109375" style="3031"/>
    <col min="59" max="59" width="10.7109375" style="3713"/>
    <col min="60" max="68" width="10.7109375" style="3031"/>
    <col min="69" max="69" width="10.7109375" style="3713"/>
    <col min="70" max="16384" width="10.7109375" style="3031"/>
  </cols>
  <sheetData>
    <row r="1" spans="1:69" s="3022" customFormat="1" ht="20.100000000000001" customHeight="1">
      <c r="A1" s="4358" t="s">
        <v>8979</v>
      </c>
      <c r="B1" s="4358"/>
      <c r="C1" s="4358"/>
      <c r="D1" s="4358"/>
      <c r="E1" s="4358"/>
      <c r="F1" s="4358"/>
      <c r="G1" s="4358"/>
      <c r="H1" s="4358"/>
      <c r="I1" s="3019"/>
      <c r="J1" s="3020"/>
      <c r="K1" s="3020"/>
      <c r="L1" s="3021"/>
      <c r="M1" s="3020"/>
      <c r="N1" s="3020"/>
      <c r="O1" s="3020"/>
      <c r="P1" s="3020"/>
      <c r="Q1" s="3020"/>
      <c r="S1" s="3020"/>
      <c r="T1" s="3020"/>
      <c r="V1" s="3020"/>
      <c r="W1" s="3020"/>
      <c r="X1" s="3020"/>
      <c r="Y1" s="3020"/>
      <c r="Z1" s="3020"/>
      <c r="AA1" s="3020"/>
      <c r="AB1" s="3020"/>
      <c r="AC1" s="3020"/>
      <c r="AD1" s="3020"/>
      <c r="AE1" s="3020"/>
      <c r="AF1" s="3020"/>
      <c r="AG1" s="3020"/>
      <c r="AH1" s="3020"/>
      <c r="AI1" s="3020"/>
      <c r="AJ1" s="3020"/>
      <c r="AK1" s="3020"/>
      <c r="AL1" s="3020"/>
      <c r="AM1" s="3020"/>
      <c r="AN1" s="3020"/>
      <c r="AO1" s="3020"/>
      <c r="AP1" s="3020"/>
      <c r="AQ1" s="3020"/>
      <c r="AR1" s="3020"/>
      <c r="AS1" s="3020"/>
      <c r="AT1" s="3020"/>
      <c r="AU1" s="3020"/>
      <c r="AV1" s="3020"/>
      <c r="AW1" s="3020"/>
      <c r="AX1" s="3020"/>
      <c r="AY1" s="3020"/>
      <c r="BD1" s="3705"/>
      <c r="BG1" s="3705"/>
      <c r="BQ1" s="3705"/>
    </row>
    <row r="2" spans="1:69" s="3032" customFormat="1" ht="20.100000000000001" customHeight="1">
      <c r="A2" s="3023"/>
      <c r="B2" s="3024"/>
      <c r="C2" s="3024"/>
      <c r="D2" s="3024"/>
      <c r="E2" s="3024"/>
      <c r="F2" s="3025"/>
      <c r="G2" s="3250"/>
      <c r="H2" s="3026"/>
      <c r="I2" s="3026"/>
      <c r="J2" s="3027"/>
      <c r="K2" s="3027"/>
      <c r="L2" s="3028"/>
      <c r="M2" s="3027"/>
      <c r="N2" s="3027"/>
      <c r="O2" s="3026"/>
      <c r="P2" s="3029"/>
      <c r="Q2" s="3029"/>
      <c r="R2" s="3030"/>
      <c r="S2" s="4359" t="s">
        <v>8521</v>
      </c>
      <c r="T2" s="4359"/>
      <c r="U2" s="4360"/>
      <c r="V2" s="4360"/>
      <c r="W2" s="4361" t="s">
        <v>8980</v>
      </c>
      <c r="X2" s="4361"/>
      <c r="Y2" s="4361"/>
      <c r="Z2" s="4362" t="s">
        <v>8981</v>
      </c>
      <c r="AA2" s="4362"/>
      <c r="AB2" s="4362"/>
      <c r="AC2" s="4362"/>
      <c r="AD2" s="4363" t="s">
        <v>8982</v>
      </c>
      <c r="AE2" s="4363"/>
      <c r="AF2" s="4363"/>
      <c r="AG2" s="4363"/>
      <c r="AH2" s="4363"/>
      <c r="AI2" s="4363"/>
      <c r="AJ2" s="4363"/>
      <c r="AK2" s="4363"/>
      <c r="AL2" s="4369" t="s">
        <v>8983</v>
      </c>
      <c r="AM2" s="4369"/>
      <c r="AN2" s="4369"/>
      <c r="AO2" s="4372" t="s">
        <v>8984</v>
      </c>
      <c r="AP2" s="4372"/>
      <c r="AQ2" s="4373" t="s">
        <v>8985</v>
      </c>
      <c r="AR2" s="4373"/>
      <c r="AS2" s="4373"/>
      <c r="AT2" s="4373"/>
      <c r="AU2" s="4373"/>
      <c r="AV2" s="4362" t="s">
        <v>8986</v>
      </c>
      <c r="AW2" s="4362"/>
      <c r="AX2" s="4362"/>
      <c r="AY2" s="4362"/>
      <c r="AZ2" s="4374" t="s">
        <v>8987</v>
      </c>
      <c r="BA2" s="4374"/>
      <c r="BB2" s="4374"/>
      <c r="BC2" s="3031"/>
      <c r="BD2" s="4364" t="s">
        <v>8988</v>
      </c>
      <c r="BE2" s="4364"/>
      <c r="BF2" s="4364"/>
      <c r="BG2" s="4364"/>
      <c r="BH2" s="4364"/>
      <c r="BI2" s="4364"/>
      <c r="BJ2" s="4364"/>
      <c r="BK2" s="4364"/>
      <c r="BL2" s="4364"/>
      <c r="BM2" s="4364"/>
      <c r="BN2" s="4364"/>
      <c r="BO2" s="4364"/>
      <c r="BP2" s="4364"/>
      <c r="BQ2" s="4364"/>
    </row>
    <row r="3" spans="1:69" s="3036" customFormat="1" ht="20.100000000000001" customHeight="1">
      <c r="A3" s="4365" t="s">
        <v>8989</v>
      </c>
      <c r="B3" s="4365" t="s">
        <v>6655</v>
      </c>
      <c r="C3" s="4405" t="s">
        <v>8990</v>
      </c>
      <c r="D3" s="4367" t="s">
        <v>8991</v>
      </c>
      <c r="E3" s="4367" t="s">
        <v>84</v>
      </c>
      <c r="F3" s="4367" t="s">
        <v>8992</v>
      </c>
      <c r="G3" s="4375" t="s">
        <v>8993</v>
      </c>
      <c r="H3" s="4367" t="s">
        <v>8994</v>
      </c>
      <c r="I3" s="4377" t="s">
        <v>6660</v>
      </c>
      <c r="J3" s="4377" t="s">
        <v>6661</v>
      </c>
      <c r="K3" s="4379" t="s">
        <v>6662</v>
      </c>
      <c r="L3" s="4370" t="s">
        <v>6664</v>
      </c>
      <c r="M3" s="4370" t="s">
        <v>6665</v>
      </c>
      <c r="N3" s="4383" t="s">
        <v>6666</v>
      </c>
      <c r="O3" s="4385" t="s">
        <v>8995</v>
      </c>
      <c r="P3" s="4387" t="s">
        <v>6668</v>
      </c>
      <c r="Q3" s="4389" t="s">
        <v>8996</v>
      </c>
      <c r="R3" s="4391" t="s">
        <v>8997</v>
      </c>
      <c r="S3" s="4393" t="s">
        <v>2</v>
      </c>
      <c r="T3" s="4368" t="s">
        <v>1</v>
      </c>
      <c r="U3" s="4393" t="s">
        <v>8998</v>
      </c>
      <c r="V3" s="4393" t="s">
        <v>8999</v>
      </c>
      <c r="W3" s="4381" t="s">
        <v>9000</v>
      </c>
      <c r="X3" s="4381" t="s">
        <v>9001</v>
      </c>
      <c r="Y3" s="4381" t="s">
        <v>9002</v>
      </c>
      <c r="Z3" s="4396" t="s">
        <v>9003</v>
      </c>
      <c r="AA3" s="4396" t="s">
        <v>9004</v>
      </c>
      <c r="AB3" s="4396" t="s">
        <v>9005</v>
      </c>
      <c r="AC3" s="4396" t="s">
        <v>9006</v>
      </c>
      <c r="AD3" s="4395" t="s">
        <v>9007</v>
      </c>
      <c r="AE3" s="4395" t="s">
        <v>9008</v>
      </c>
      <c r="AF3" s="4395" t="s">
        <v>9009</v>
      </c>
      <c r="AG3" s="4395" t="s">
        <v>9010</v>
      </c>
      <c r="AH3" s="4395" t="s">
        <v>9011</v>
      </c>
      <c r="AI3" s="4395" t="s">
        <v>9012</v>
      </c>
      <c r="AJ3" s="4395" t="s">
        <v>9013</v>
      </c>
      <c r="AK3" s="4395" t="s">
        <v>9014</v>
      </c>
      <c r="AL3" s="4398" t="s">
        <v>9015</v>
      </c>
      <c r="AM3" s="4398" t="s">
        <v>9016</v>
      </c>
      <c r="AN3" s="4398" t="s">
        <v>9017</v>
      </c>
      <c r="AO3" s="4400" t="s">
        <v>9018</v>
      </c>
      <c r="AP3" s="4400" t="s">
        <v>9019</v>
      </c>
      <c r="AQ3" s="4409" t="s">
        <v>9020</v>
      </c>
      <c r="AR3" s="4409" t="s">
        <v>9021</v>
      </c>
      <c r="AS3" s="4409"/>
      <c r="AT3" s="4409" t="s">
        <v>9022</v>
      </c>
      <c r="AU3" s="4409" t="s">
        <v>9023</v>
      </c>
      <c r="AV3" s="4396" t="s">
        <v>9024</v>
      </c>
      <c r="AW3" s="4396" t="s">
        <v>9025</v>
      </c>
      <c r="AX3" s="4396" t="s">
        <v>9026</v>
      </c>
      <c r="AY3" s="4396" t="s">
        <v>9027</v>
      </c>
      <c r="AZ3" s="4407" t="s">
        <v>9028</v>
      </c>
      <c r="BA3" s="4407" t="s">
        <v>9029</v>
      </c>
      <c r="BB3" s="4407" t="s">
        <v>9030</v>
      </c>
      <c r="BC3" s="3033"/>
      <c r="BD3" s="4404" t="s">
        <v>9031</v>
      </c>
      <c r="BE3" s="4402" t="s">
        <v>9032</v>
      </c>
      <c r="BF3" s="4402"/>
      <c r="BG3" s="4402"/>
      <c r="BH3" s="4402"/>
      <c r="BI3" s="4403" t="s">
        <v>9033</v>
      </c>
      <c r="BJ3" s="4403"/>
      <c r="BK3" s="4403"/>
      <c r="BL3" s="4403"/>
      <c r="BM3" s="4402" t="s">
        <v>9034</v>
      </c>
      <c r="BN3" s="4402"/>
      <c r="BO3" s="4402"/>
      <c r="BP3" s="4402"/>
      <c r="BQ3" s="4404" t="s">
        <v>9035</v>
      </c>
    </row>
    <row r="4" spans="1:69" s="3036" customFormat="1" ht="36.75" customHeight="1">
      <c r="A4" s="4366"/>
      <c r="B4" s="4366"/>
      <c r="C4" s="4406"/>
      <c r="D4" s="4368"/>
      <c r="E4" s="4368"/>
      <c r="F4" s="4368"/>
      <c r="G4" s="4376"/>
      <c r="H4" s="4368"/>
      <c r="I4" s="4378"/>
      <c r="J4" s="4378"/>
      <c r="K4" s="4380"/>
      <c r="L4" s="4371"/>
      <c r="M4" s="4371"/>
      <c r="N4" s="4384"/>
      <c r="O4" s="4386"/>
      <c r="P4" s="4388"/>
      <c r="Q4" s="4390"/>
      <c r="R4" s="4392"/>
      <c r="S4" s="4368"/>
      <c r="T4" s="4394"/>
      <c r="U4" s="4368"/>
      <c r="V4" s="4368"/>
      <c r="W4" s="4382"/>
      <c r="X4" s="4382"/>
      <c r="Y4" s="4382"/>
      <c r="Z4" s="4397"/>
      <c r="AA4" s="4397"/>
      <c r="AB4" s="4397"/>
      <c r="AC4" s="4397"/>
      <c r="AD4" s="4390"/>
      <c r="AE4" s="4390"/>
      <c r="AF4" s="4390"/>
      <c r="AG4" s="4390"/>
      <c r="AH4" s="4390"/>
      <c r="AI4" s="4390"/>
      <c r="AJ4" s="4390"/>
      <c r="AK4" s="4390"/>
      <c r="AL4" s="4399"/>
      <c r="AM4" s="4399"/>
      <c r="AN4" s="4399"/>
      <c r="AO4" s="4401"/>
      <c r="AP4" s="4401"/>
      <c r="AQ4" s="4410"/>
      <c r="AR4" s="3037" t="s">
        <v>9036</v>
      </c>
      <c r="AS4" s="3037" t="s">
        <v>9037</v>
      </c>
      <c r="AT4" s="4410"/>
      <c r="AU4" s="4410"/>
      <c r="AV4" s="4397"/>
      <c r="AW4" s="4397"/>
      <c r="AX4" s="4397"/>
      <c r="AY4" s="4397"/>
      <c r="AZ4" s="4408"/>
      <c r="BA4" s="4408"/>
      <c r="BB4" s="4408"/>
      <c r="BC4" s="3033"/>
      <c r="BD4" s="4404"/>
      <c r="BE4" s="3035" t="s">
        <v>9038</v>
      </c>
      <c r="BF4" s="3035" t="s">
        <v>9039</v>
      </c>
      <c r="BG4" s="3714" t="s">
        <v>9040</v>
      </c>
      <c r="BH4" s="3035" t="s">
        <v>9041</v>
      </c>
      <c r="BI4" s="3034" t="s">
        <v>9038</v>
      </c>
      <c r="BJ4" s="3034" t="s">
        <v>9039</v>
      </c>
      <c r="BK4" s="3034" t="s">
        <v>9040</v>
      </c>
      <c r="BL4" s="3034" t="s">
        <v>9041</v>
      </c>
      <c r="BM4" s="3035" t="s">
        <v>9038</v>
      </c>
      <c r="BN4" s="3035" t="s">
        <v>9039</v>
      </c>
      <c r="BO4" s="3035" t="s">
        <v>9040</v>
      </c>
      <c r="BP4" s="3035" t="s">
        <v>9041</v>
      </c>
      <c r="BQ4" s="4404"/>
    </row>
    <row r="5" spans="1:69" s="3050" customFormat="1" ht="20.100000000000001" customHeight="1">
      <c r="A5" s="3038">
        <v>45419</v>
      </c>
      <c r="B5" s="3039" t="s">
        <v>5518</v>
      </c>
      <c r="C5" s="3039" t="s">
        <v>9042</v>
      </c>
      <c r="D5" s="3039" t="s">
        <v>6746</v>
      </c>
      <c r="E5" s="3039" t="s">
        <v>16</v>
      </c>
      <c r="F5" s="3040" t="s">
        <v>9043</v>
      </c>
      <c r="G5" s="3536" t="s">
        <v>9044</v>
      </c>
      <c r="H5" s="3040" t="s">
        <v>9045</v>
      </c>
      <c r="I5" s="3041" t="s">
        <v>9046</v>
      </c>
      <c r="J5" s="3041" t="s">
        <v>9047</v>
      </c>
      <c r="K5" s="3041"/>
      <c r="L5" s="3042" t="s">
        <v>9048</v>
      </c>
      <c r="M5" s="3041" t="s">
        <v>9049</v>
      </c>
      <c r="N5" s="3041"/>
      <c r="O5" s="3041"/>
      <c r="P5" s="3043">
        <v>2</v>
      </c>
      <c r="Q5" s="3043">
        <v>1</v>
      </c>
      <c r="R5" s="3044" t="s">
        <v>452</v>
      </c>
      <c r="S5" s="3043"/>
      <c r="T5" s="3043">
        <v>1</v>
      </c>
      <c r="U5" s="3044"/>
      <c r="V5" s="3039"/>
      <c r="W5" s="3045"/>
      <c r="X5" s="3537" t="s">
        <v>9050</v>
      </c>
      <c r="Y5" s="3047" t="s">
        <v>9051</v>
      </c>
      <c r="Z5" s="3043" t="s">
        <v>5444</v>
      </c>
      <c r="AA5" s="3043" t="s">
        <v>6746</v>
      </c>
      <c r="AB5" s="3047"/>
      <c r="AC5" s="3048"/>
      <c r="AD5" s="3043"/>
      <c r="AE5" s="3043"/>
      <c r="AF5" s="3043"/>
      <c r="AG5" s="3043"/>
      <c r="AH5" s="3043"/>
      <c r="AI5" s="3043"/>
      <c r="AJ5" s="3043"/>
      <c r="AK5" s="3048"/>
      <c r="AL5" s="3043"/>
      <c r="AM5" s="3048"/>
      <c r="AN5" s="3041"/>
      <c r="AO5" s="3041"/>
      <c r="AP5" s="3041"/>
      <c r="AQ5" s="3041"/>
      <c r="AR5" s="3041"/>
      <c r="AS5" s="3041"/>
      <c r="AT5" s="3041"/>
      <c r="AU5" s="3041"/>
      <c r="AV5" s="3041"/>
      <c r="AW5" s="3041"/>
      <c r="AX5" s="3041"/>
      <c r="AY5" s="3041"/>
      <c r="AZ5" s="3044"/>
      <c r="BA5" s="3468" t="s">
        <v>8231</v>
      </c>
      <c r="BB5" s="3468" t="s">
        <v>8231</v>
      </c>
      <c r="BD5" s="3706">
        <v>1650</v>
      </c>
      <c r="BE5" s="3044"/>
      <c r="BF5" s="3044" t="s">
        <v>9052</v>
      </c>
      <c r="BG5" s="3706">
        <v>1500</v>
      </c>
      <c r="BH5" s="3044" t="s">
        <v>9053</v>
      </c>
      <c r="BI5" s="3044"/>
      <c r="BJ5" s="3044"/>
      <c r="BK5" s="3044"/>
      <c r="BL5" s="3044"/>
      <c r="BM5" s="3044"/>
      <c r="BN5" s="3044"/>
      <c r="BO5" s="3044"/>
      <c r="BP5" s="3044"/>
      <c r="BQ5" s="3706">
        <v>1500</v>
      </c>
    </row>
    <row r="6" spans="1:69" s="3050" customFormat="1" ht="20.100000000000001" customHeight="1">
      <c r="A6" s="3038">
        <v>45436</v>
      </c>
      <c r="B6" s="3039" t="s">
        <v>5518</v>
      </c>
      <c r="C6" s="3039" t="s">
        <v>9042</v>
      </c>
      <c r="D6" s="3039" t="s">
        <v>6746</v>
      </c>
      <c r="E6" s="3039" t="s">
        <v>20</v>
      </c>
      <c r="F6" s="3040" t="s">
        <v>9054</v>
      </c>
      <c r="G6" s="3536" t="s">
        <v>9055</v>
      </c>
      <c r="H6" s="3040" t="s">
        <v>3320</v>
      </c>
      <c r="I6" s="3041" t="s">
        <v>9056</v>
      </c>
      <c r="J6" s="3041" t="s">
        <v>9057</v>
      </c>
      <c r="K6" s="3041"/>
      <c r="L6" s="3042" t="s">
        <v>9058</v>
      </c>
      <c r="M6" s="3041" t="s">
        <v>9057</v>
      </c>
      <c r="N6" s="3041"/>
      <c r="O6" s="3041"/>
      <c r="P6" s="3041">
        <v>3</v>
      </c>
      <c r="Q6" s="3043">
        <v>1</v>
      </c>
      <c r="R6" s="3044" t="s">
        <v>452</v>
      </c>
      <c r="S6" s="3043"/>
      <c r="T6" s="3043">
        <v>1</v>
      </c>
      <c r="U6" s="3044"/>
      <c r="V6" s="3039"/>
      <c r="W6" s="3045"/>
      <c r="X6" s="3046" t="s">
        <v>9059</v>
      </c>
      <c r="Y6" s="3047" t="s">
        <v>9060</v>
      </c>
      <c r="Z6" s="3043" t="s">
        <v>5444</v>
      </c>
      <c r="AA6" s="3043" t="s">
        <v>9061</v>
      </c>
      <c r="AB6" s="3047"/>
      <c r="AC6" s="3048"/>
      <c r="AD6" s="3043"/>
      <c r="AE6" s="3043"/>
      <c r="AF6" s="3043"/>
      <c r="AG6" s="3043"/>
      <c r="AH6" s="3043"/>
      <c r="AI6" s="3043"/>
      <c r="AJ6" s="3043"/>
      <c r="AK6" s="3048"/>
      <c r="AL6" s="3043"/>
      <c r="AM6" s="3048"/>
      <c r="AN6" s="3041"/>
      <c r="AO6" s="3041"/>
      <c r="AP6" s="3041"/>
      <c r="AQ6" s="3041"/>
      <c r="AR6" s="3041"/>
      <c r="AS6" s="3041"/>
      <c r="AT6" s="3041"/>
      <c r="AU6" s="3041"/>
      <c r="AV6" s="3041"/>
      <c r="AW6" s="3041"/>
      <c r="AX6" s="3041"/>
      <c r="AY6" s="3041"/>
      <c r="AZ6" s="3044"/>
      <c r="BA6" s="3049"/>
      <c r="BB6" s="3044"/>
      <c r="BD6" s="3706"/>
      <c r="BE6" s="3044"/>
      <c r="BF6" s="3044"/>
      <c r="BG6" s="3706"/>
      <c r="BH6" s="3044"/>
      <c r="BI6" s="3044"/>
      <c r="BJ6" s="3044"/>
      <c r="BK6" s="3044"/>
      <c r="BL6" s="3044"/>
      <c r="BM6" s="3044"/>
      <c r="BN6" s="3044"/>
      <c r="BO6" s="3044"/>
      <c r="BP6" s="3044"/>
      <c r="BQ6" s="3706"/>
    </row>
    <row r="7" spans="1:69" s="3061" customFormat="1" ht="20.100000000000001" customHeight="1">
      <c r="A7" s="3051"/>
      <c r="B7" s="3039"/>
      <c r="C7" s="3039"/>
      <c r="D7" s="3039"/>
      <c r="E7" s="3039"/>
      <c r="F7" s="3052"/>
      <c r="G7" s="3053"/>
      <c r="H7" s="3054"/>
      <c r="I7" s="3053"/>
      <c r="J7" s="3055"/>
      <c r="K7" s="3055"/>
      <c r="L7" s="3056"/>
      <c r="M7" s="3055"/>
      <c r="N7" s="3055"/>
      <c r="O7" s="3053"/>
      <c r="P7" s="3040"/>
      <c r="Q7" s="3040"/>
      <c r="R7" s="3057"/>
      <c r="S7" s="3040"/>
      <c r="T7" s="3040"/>
      <c r="U7" s="3057"/>
      <c r="V7" s="3039"/>
      <c r="W7" s="3039"/>
      <c r="X7" s="3039"/>
      <c r="Y7" s="3058"/>
      <c r="Z7" s="3040"/>
      <c r="AA7" s="3040"/>
      <c r="AB7" s="3058"/>
      <c r="AC7" s="3059"/>
      <c r="AD7" s="3040"/>
      <c r="AE7" s="3040"/>
      <c r="AF7" s="3040"/>
      <c r="AG7" s="3040"/>
      <c r="AH7" s="3040"/>
      <c r="AI7" s="3040"/>
      <c r="AJ7" s="3040"/>
      <c r="AK7" s="3059"/>
      <c r="AL7" s="3040"/>
      <c r="AM7" s="3059"/>
      <c r="AN7" s="3039"/>
      <c r="AO7" s="3039"/>
      <c r="AP7" s="3039"/>
      <c r="AQ7" s="3039"/>
      <c r="AR7" s="3039"/>
      <c r="AS7" s="3039"/>
      <c r="AT7" s="3039"/>
      <c r="AU7" s="3039"/>
      <c r="AV7" s="3039"/>
      <c r="AW7" s="3039"/>
      <c r="AX7" s="3039"/>
      <c r="AY7" s="3039"/>
      <c r="AZ7" s="3057"/>
      <c r="BA7" s="3060"/>
      <c r="BB7" s="3057"/>
      <c r="BD7" s="3707"/>
      <c r="BE7" s="3057"/>
      <c r="BF7" s="3057"/>
      <c r="BG7" s="3707"/>
      <c r="BH7" s="3057"/>
      <c r="BI7" s="3057"/>
      <c r="BJ7" s="3057"/>
      <c r="BK7" s="3057"/>
      <c r="BL7" s="3057"/>
      <c r="BM7" s="3057"/>
      <c r="BN7" s="3057"/>
      <c r="BO7" s="3057"/>
      <c r="BP7" s="3057"/>
      <c r="BQ7" s="3707"/>
    </row>
    <row r="8" spans="1:69" s="3032" customFormat="1" ht="20.100000000000001" customHeight="1">
      <c r="A8" s="3062"/>
      <c r="B8" s="3063"/>
      <c r="C8" s="3063"/>
      <c r="D8" s="3063"/>
      <c r="E8" s="3063"/>
      <c r="F8" s="3064"/>
      <c r="G8" s="3085"/>
      <c r="H8" s="3065"/>
      <c r="I8" s="3065"/>
      <c r="J8" s="3066"/>
      <c r="K8" s="3066"/>
      <c r="L8" s="3067"/>
      <c r="M8" s="3066"/>
      <c r="N8" s="3066"/>
      <c r="O8" s="3065"/>
      <c r="P8" s="3068"/>
      <c r="Q8" s="3068"/>
      <c r="R8" s="3069"/>
      <c r="S8" s="3068"/>
      <c r="T8" s="3068"/>
      <c r="U8" s="3069"/>
      <c r="V8" s="3063"/>
      <c r="W8" s="3063"/>
      <c r="X8" s="3063"/>
      <c r="Y8" s="3070"/>
      <c r="Z8" s="3068"/>
      <c r="AA8" s="3068"/>
      <c r="AB8" s="3070"/>
      <c r="AC8" s="3071"/>
      <c r="AD8" s="3068"/>
      <c r="AE8" s="3068"/>
      <c r="AF8" s="3068"/>
      <c r="AG8" s="3068"/>
      <c r="AH8" s="3068"/>
      <c r="AI8" s="3068"/>
      <c r="AJ8" s="3068"/>
      <c r="AK8" s="3071"/>
      <c r="AL8" s="3068"/>
      <c r="AM8" s="3071"/>
      <c r="AN8" s="3063"/>
      <c r="AO8" s="3063"/>
      <c r="AP8" s="3063"/>
      <c r="AQ8" s="3063"/>
      <c r="AR8" s="3063"/>
      <c r="AS8" s="3063"/>
      <c r="AT8" s="3063"/>
      <c r="AU8" s="3063"/>
      <c r="AV8" s="3063"/>
      <c r="AW8" s="3063"/>
      <c r="AX8" s="3063"/>
      <c r="AY8" s="3063"/>
      <c r="AZ8" s="3069"/>
      <c r="BA8" s="3072"/>
      <c r="BB8" s="3069"/>
      <c r="BD8" s="3708"/>
      <c r="BE8" s="3069"/>
      <c r="BF8" s="3069"/>
      <c r="BG8" s="3708"/>
      <c r="BH8" s="3069"/>
      <c r="BI8" s="3069"/>
      <c r="BJ8" s="3069"/>
      <c r="BK8" s="3069"/>
      <c r="BL8" s="3069"/>
      <c r="BM8" s="3069"/>
      <c r="BN8" s="3069"/>
      <c r="BO8" s="3069"/>
      <c r="BP8" s="3069"/>
      <c r="BQ8" s="3708"/>
    </row>
    <row r="9" spans="1:69" s="3083" customFormat="1" ht="20.100000000000001" customHeight="1">
      <c r="A9" s="3073"/>
      <c r="B9" s="3074"/>
      <c r="C9" s="3074"/>
      <c r="D9" s="3074"/>
      <c r="E9" s="3074"/>
      <c r="F9" s="3075"/>
      <c r="G9" s="3076"/>
      <c r="H9" s="3077"/>
      <c r="I9" s="3076"/>
      <c r="J9" s="3076"/>
      <c r="K9" s="3076"/>
      <c r="L9" s="3077"/>
      <c r="M9" s="3076"/>
      <c r="N9" s="3076"/>
      <c r="O9" s="3076"/>
      <c r="P9" s="3078"/>
      <c r="Q9" s="3078"/>
      <c r="R9" s="3079"/>
      <c r="S9" s="3078"/>
      <c r="T9" s="3078"/>
      <c r="U9" s="3080"/>
      <c r="V9" s="3074"/>
      <c r="W9" s="3074"/>
      <c r="X9" s="3074"/>
      <c r="Y9" s="3058"/>
      <c r="Z9" s="3078"/>
      <c r="AA9" s="3078"/>
      <c r="AB9" s="3058"/>
      <c r="AC9" s="3081"/>
      <c r="AD9" s="3078"/>
      <c r="AE9" s="3078"/>
      <c r="AF9" s="3078"/>
      <c r="AG9" s="3078"/>
      <c r="AH9" s="3078"/>
      <c r="AI9" s="3078"/>
      <c r="AJ9" s="3078"/>
      <c r="AK9" s="3081"/>
      <c r="AL9" s="3078"/>
      <c r="AM9" s="3081"/>
      <c r="AN9" s="3074"/>
      <c r="AO9" s="3074"/>
      <c r="AP9" s="3074"/>
      <c r="AQ9" s="3074"/>
      <c r="AR9" s="3074"/>
      <c r="AS9" s="3074"/>
      <c r="AT9" s="3074"/>
      <c r="AU9" s="3074"/>
      <c r="AV9" s="3074"/>
      <c r="AW9" s="3074"/>
      <c r="AX9" s="3074"/>
      <c r="AY9" s="3074"/>
      <c r="AZ9" s="3079"/>
      <c r="BA9" s="3082"/>
      <c r="BB9" s="3079"/>
      <c r="BD9" s="3709"/>
      <c r="BE9" s="3079"/>
      <c r="BF9" s="3079"/>
      <c r="BG9" s="3709"/>
      <c r="BH9" s="3079"/>
      <c r="BI9" s="3079"/>
      <c r="BJ9" s="3079"/>
      <c r="BK9" s="3079"/>
      <c r="BL9" s="3079"/>
      <c r="BM9" s="3079"/>
      <c r="BN9" s="3079"/>
      <c r="BO9" s="3079"/>
      <c r="BP9" s="3079"/>
      <c r="BQ9" s="3709"/>
    </row>
    <row r="10" spans="1:69" ht="20.100000000000001" customHeight="1">
      <c r="A10" s="3051"/>
      <c r="B10" s="3039"/>
      <c r="C10" s="3039"/>
      <c r="D10" s="3039"/>
      <c r="E10" s="3039"/>
      <c r="F10" s="3084"/>
      <c r="G10" s="3085"/>
      <c r="H10" s="3086"/>
      <c r="I10" s="3085"/>
      <c r="J10" s="3076"/>
      <c r="K10" s="3076"/>
      <c r="L10" s="3077"/>
      <c r="M10" s="3076"/>
      <c r="N10" s="3076"/>
      <c r="O10" s="3085"/>
      <c r="P10" s="3040"/>
      <c r="Q10" s="3040"/>
      <c r="R10" s="3087"/>
      <c r="S10" s="3040"/>
      <c r="T10" s="3040"/>
      <c r="U10" s="3087"/>
      <c r="V10" s="3039"/>
      <c r="W10" s="3039"/>
      <c r="X10" s="3039"/>
      <c r="Y10" s="3058"/>
      <c r="Z10" s="3040"/>
      <c r="AA10" s="3040"/>
      <c r="AB10" s="3058"/>
      <c r="AC10" s="3059"/>
      <c r="AD10" s="3040"/>
      <c r="AE10" s="3040"/>
      <c r="AF10" s="3040"/>
      <c r="AG10" s="3040"/>
      <c r="AH10" s="3040"/>
      <c r="AI10" s="3040"/>
      <c r="AJ10" s="3040"/>
      <c r="AK10" s="3059"/>
      <c r="AL10" s="3040"/>
      <c r="AM10" s="3059"/>
      <c r="AN10" s="3039"/>
      <c r="AO10" s="3039"/>
      <c r="AP10" s="3039"/>
      <c r="AQ10" s="3039"/>
      <c r="AR10" s="3039"/>
      <c r="AS10" s="3039"/>
      <c r="AT10" s="3039"/>
      <c r="AU10" s="3039"/>
      <c r="AV10" s="3039"/>
      <c r="AW10" s="3039"/>
      <c r="AX10" s="3039"/>
      <c r="AY10" s="3039"/>
      <c r="AZ10" s="3087"/>
      <c r="BA10" s="3088"/>
      <c r="BB10" s="3087"/>
      <c r="BD10" s="3710"/>
      <c r="BE10" s="3087"/>
      <c r="BF10" s="3087"/>
      <c r="BG10" s="3710"/>
      <c r="BH10" s="3087"/>
      <c r="BI10" s="3087"/>
      <c r="BJ10" s="3087"/>
      <c r="BK10" s="3087"/>
      <c r="BL10" s="3087"/>
      <c r="BM10" s="3087"/>
      <c r="BN10" s="3087"/>
      <c r="BO10" s="3087"/>
      <c r="BP10" s="3087"/>
      <c r="BQ10" s="3710"/>
    </row>
    <row r="11" spans="1:69" s="3083" customFormat="1" ht="20.100000000000001" customHeight="1">
      <c r="A11" s="3073"/>
      <c r="B11" s="3074"/>
      <c r="C11" s="3074"/>
      <c r="D11" s="3074"/>
      <c r="E11" s="3074"/>
      <c r="F11" s="3075"/>
      <c r="G11" s="3076"/>
      <c r="H11" s="3077"/>
      <c r="I11" s="3076"/>
      <c r="J11" s="3076"/>
      <c r="K11" s="3076"/>
      <c r="L11" s="3077"/>
      <c r="M11" s="3076"/>
      <c r="N11" s="3076"/>
      <c r="O11" s="3076"/>
      <c r="P11" s="3089"/>
      <c r="Q11" s="3089"/>
      <c r="R11" s="3079"/>
      <c r="S11" s="3089"/>
      <c r="T11" s="3089"/>
      <c r="U11" s="3080"/>
      <c r="V11" s="3074"/>
      <c r="W11" s="3074"/>
      <c r="X11" s="3074"/>
      <c r="Y11" s="3089"/>
      <c r="Z11" s="3089"/>
      <c r="AA11" s="3089"/>
      <c r="AB11" s="3089"/>
      <c r="AC11" s="3089"/>
      <c r="AD11" s="3089"/>
      <c r="AE11" s="3089"/>
      <c r="AF11" s="3089"/>
      <c r="AG11" s="3089"/>
      <c r="AH11" s="3089"/>
      <c r="AI11" s="3089"/>
      <c r="AJ11" s="3089"/>
      <c r="AK11" s="3089"/>
      <c r="AL11" s="3089"/>
      <c r="AM11" s="3074"/>
      <c r="AN11" s="3074"/>
      <c r="AO11" s="3074"/>
      <c r="AP11" s="3074"/>
      <c r="AQ11" s="3074"/>
      <c r="AR11" s="3074"/>
      <c r="AS11" s="3074"/>
      <c r="AT11" s="3074"/>
      <c r="AU11" s="3074"/>
      <c r="AV11" s="3074"/>
      <c r="AW11" s="3074"/>
      <c r="AX11" s="3074"/>
      <c r="AY11" s="3074"/>
      <c r="AZ11" s="3079"/>
      <c r="BA11" s="3079"/>
      <c r="BB11" s="3079"/>
      <c r="BD11" s="3709"/>
      <c r="BE11" s="3079"/>
      <c r="BF11" s="3079"/>
      <c r="BG11" s="3709"/>
      <c r="BH11" s="3079"/>
      <c r="BI11" s="3079"/>
      <c r="BJ11" s="3079"/>
      <c r="BK11" s="3079"/>
      <c r="BL11" s="3079"/>
      <c r="BM11" s="3079"/>
      <c r="BN11" s="3079"/>
      <c r="BO11" s="3079"/>
      <c r="BP11" s="3079"/>
      <c r="BQ11" s="3709"/>
    </row>
    <row r="12" spans="1:69" ht="20.100000000000001" customHeight="1">
      <c r="A12" s="3051"/>
      <c r="B12" s="3039"/>
      <c r="C12" s="3039"/>
      <c r="D12" s="3039"/>
      <c r="E12" s="3039"/>
      <c r="F12" s="3084"/>
      <c r="G12" s="3085"/>
      <c r="H12" s="3086"/>
      <c r="I12" s="3085"/>
      <c r="J12" s="3076"/>
      <c r="K12" s="3076"/>
      <c r="L12" s="3077"/>
      <c r="M12" s="3076"/>
      <c r="N12" s="3076"/>
      <c r="O12" s="3085"/>
      <c r="P12" s="3056"/>
      <c r="Q12" s="3056"/>
      <c r="R12" s="3087"/>
      <c r="S12" s="3056"/>
      <c r="T12" s="3056"/>
      <c r="U12" s="3087"/>
      <c r="V12" s="3039"/>
      <c r="W12" s="3039"/>
      <c r="X12" s="3039"/>
      <c r="Y12" s="3056"/>
      <c r="Z12" s="3056"/>
      <c r="AA12" s="3056"/>
      <c r="AB12" s="3056"/>
      <c r="AC12" s="3056"/>
      <c r="AD12" s="3056"/>
      <c r="AE12" s="3056"/>
      <c r="AF12" s="3056"/>
      <c r="AG12" s="3056"/>
      <c r="AH12" s="3056"/>
      <c r="AI12" s="3056"/>
      <c r="AJ12" s="3056"/>
      <c r="AK12" s="3056"/>
      <c r="AL12" s="3056"/>
      <c r="AM12" s="3039"/>
      <c r="AN12" s="3039"/>
      <c r="AO12" s="3039"/>
      <c r="AP12" s="3039"/>
      <c r="AQ12" s="3039"/>
      <c r="AR12" s="3039"/>
      <c r="AS12" s="3039"/>
      <c r="AT12" s="3039"/>
      <c r="AU12" s="3039"/>
      <c r="AV12" s="3039"/>
      <c r="AW12" s="3039"/>
      <c r="AX12" s="3039"/>
      <c r="AY12" s="3039"/>
      <c r="AZ12" s="3087"/>
      <c r="BA12" s="3087"/>
      <c r="BB12" s="3087"/>
      <c r="BD12" s="3710"/>
      <c r="BE12" s="3087"/>
      <c r="BF12" s="3087"/>
      <c r="BG12" s="3710"/>
      <c r="BH12" s="3087"/>
      <c r="BI12" s="3087"/>
      <c r="BJ12" s="3087"/>
      <c r="BK12" s="3087"/>
      <c r="BL12" s="3087"/>
      <c r="BM12" s="3087"/>
      <c r="BN12" s="3087"/>
      <c r="BO12" s="3087"/>
      <c r="BP12" s="3087"/>
      <c r="BQ12" s="3710"/>
    </row>
    <row r="13" spans="1:69" s="3061" customFormat="1" ht="20.100000000000001" customHeight="1">
      <c r="A13" s="3051"/>
      <c r="B13" s="3039"/>
      <c r="C13" s="3039"/>
      <c r="D13" s="3039"/>
      <c r="E13" s="3039"/>
      <c r="F13" s="3038"/>
      <c r="G13" s="3051"/>
      <c r="H13" s="3056"/>
      <c r="I13" s="3039"/>
      <c r="J13" s="3039"/>
      <c r="K13" s="3039"/>
      <c r="L13" s="3056"/>
      <c r="M13" s="3039"/>
      <c r="N13" s="3039"/>
      <c r="O13" s="3039"/>
      <c r="P13" s="3056"/>
      <c r="Q13" s="3056"/>
      <c r="R13" s="3057"/>
      <c r="S13" s="3056"/>
      <c r="T13" s="3056"/>
      <c r="U13" s="3057"/>
      <c r="V13" s="3039"/>
      <c r="W13" s="3039"/>
      <c r="X13" s="3039"/>
      <c r="Y13" s="3056"/>
      <c r="Z13" s="3056"/>
      <c r="AA13" s="3056"/>
      <c r="AB13" s="3056"/>
      <c r="AC13" s="3056"/>
      <c r="AD13" s="3056"/>
      <c r="AE13" s="3056"/>
      <c r="AF13" s="3056"/>
      <c r="AG13" s="3056"/>
      <c r="AH13" s="3056"/>
      <c r="AI13" s="3056"/>
      <c r="AJ13" s="3056"/>
      <c r="AK13" s="3056"/>
      <c r="AL13" s="3056"/>
      <c r="AM13" s="3039"/>
      <c r="AN13" s="3039"/>
      <c r="AO13" s="3039"/>
      <c r="AP13" s="3039"/>
      <c r="AQ13" s="3039"/>
      <c r="AR13" s="3039"/>
      <c r="AS13" s="3039"/>
      <c r="AT13" s="3039"/>
      <c r="AU13" s="3039"/>
      <c r="AV13" s="3039"/>
      <c r="AW13" s="3039"/>
      <c r="AX13" s="3039"/>
      <c r="AY13" s="3039"/>
      <c r="AZ13" s="3057"/>
      <c r="BA13" s="3057"/>
      <c r="BB13" s="3057"/>
      <c r="BD13" s="3707"/>
      <c r="BE13" s="3057"/>
      <c r="BF13" s="3057"/>
      <c r="BG13" s="3707"/>
      <c r="BH13" s="3057"/>
      <c r="BI13" s="3057"/>
      <c r="BJ13" s="3057"/>
      <c r="BK13" s="3057"/>
      <c r="BL13" s="3057"/>
      <c r="BM13" s="3057"/>
      <c r="BN13" s="3057"/>
      <c r="BO13" s="3057"/>
      <c r="BP13" s="3057"/>
      <c r="BQ13" s="3707"/>
    </row>
    <row r="14" spans="1:69" s="3061" customFormat="1" ht="20.100000000000001" customHeight="1">
      <c r="A14" s="3051"/>
      <c r="B14" s="3039"/>
      <c r="C14" s="3039"/>
      <c r="D14" s="3039"/>
      <c r="E14" s="3039"/>
      <c r="F14" s="3038"/>
      <c r="G14" s="3051"/>
      <c r="H14" s="3056"/>
      <c r="I14" s="3039"/>
      <c r="J14" s="3039"/>
      <c r="K14" s="3039"/>
      <c r="L14" s="3056"/>
      <c r="M14" s="3039"/>
      <c r="N14" s="3039"/>
      <c r="O14" s="3090"/>
      <c r="P14" s="3091"/>
      <c r="Q14" s="3091"/>
      <c r="R14" s="3057"/>
      <c r="S14" s="3091"/>
      <c r="T14" s="3091"/>
      <c r="U14" s="3057"/>
      <c r="V14" s="3039"/>
      <c r="W14" s="3039"/>
      <c r="X14" s="3039"/>
      <c r="Y14" s="3092"/>
      <c r="Z14" s="3091"/>
      <c r="AA14" s="3091"/>
      <c r="AB14" s="3092"/>
      <c r="AC14" s="3091"/>
      <c r="AD14" s="3091"/>
      <c r="AE14" s="3091"/>
      <c r="AF14" s="3091"/>
      <c r="AG14" s="3091"/>
      <c r="AH14" s="3091"/>
      <c r="AI14" s="3091"/>
      <c r="AJ14" s="3091"/>
      <c r="AK14" s="3091"/>
      <c r="AL14" s="3091"/>
      <c r="AM14" s="3039"/>
      <c r="AN14" s="3039"/>
      <c r="AO14" s="3039"/>
      <c r="AP14" s="3039"/>
      <c r="AQ14" s="3039"/>
      <c r="AR14" s="3039"/>
      <c r="AS14" s="3039"/>
      <c r="AT14" s="3039"/>
      <c r="AU14" s="3039"/>
      <c r="AV14" s="3039"/>
      <c r="AW14" s="3039"/>
      <c r="AX14" s="3039"/>
      <c r="AY14" s="3039"/>
      <c r="AZ14" s="3057"/>
      <c r="BA14" s="3057"/>
      <c r="BB14" s="3057"/>
      <c r="BD14" s="3707"/>
      <c r="BE14" s="3057"/>
      <c r="BF14" s="3057"/>
      <c r="BG14" s="3707"/>
      <c r="BH14" s="3057"/>
      <c r="BI14" s="3057"/>
      <c r="BJ14" s="3057"/>
      <c r="BK14" s="3057"/>
      <c r="BL14" s="3057"/>
      <c r="BM14" s="3057"/>
      <c r="BN14" s="3057"/>
      <c r="BO14" s="3057"/>
      <c r="BP14" s="3057"/>
      <c r="BQ14" s="3707"/>
    </row>
    <row r="15" spans="1:69" s="3061" customFormat="1" ht="20.100000000000001" customHeight="1">
      <c r="A15" s="3051"/>
      <c r="B15" s="3039"/>
      <c r="C15" s="3039"/>
      <c r="D15" s="3039"/>
      <c r="E15" s="3039"/>
      <c r="F15" s="3038"/>
      <c r="G15" s="3051"/>
      <c r="H15" s="3056"/>
      <c r="I15" s="3039"/>
      <c r="J15" s="3039"/>
      <c r="K15" s="3039"/>
      <c r="L15" s="3056"/>
      <c r="M15" s="3039"/>
      <c r="N15" s="3039"/>
      <c r="O15" s="3090"/>
      <c r="P15" s="3091"/>
      <c r="Q15" s="3091"/>
      <c r="R15" s="3057"/>
      <c r="S15" s="3091"/>
      <c r="T15" s="3091"/>
      <c r="U15" s="3057"/>
      <c r="V15" s="3039"/>
      <c r="W15" s="3039"/>
      <c r="X15" s="3039"/>
      <c r="Y15" s="3092"/>
      <c r="Z15" s="3091"/>
      <c r="AA15" s="3091"/>
      <c r="AB15" s="3092"/>
      <c r="AC15" s="3091"/>
      <c r="AD15" s="3091"/>
      <c r="AE15" s="3091"/>
      <c r="AF15" s="3091"/>
      <c r="AG15" s="3091"/>
      <c r="AH15" s="3091"/>
      <c r="AI15" s="3091"/>
      <c r="AJ15" s="3091"/>
      <c r="AK15" s="3091"/>
      <c r="AL15" s="3091"/>
      <c r="AM15" s="3039"/>
      <c r="AN15" s="3039"/>
      <c r="AO15" s="3039"/>
      <c r="AP15" s="3039"/>
      <c r="AQ15" s="3039"/>
      <c r="AR15" s="3039"/>
      <c r="AS15" s="3039"/>
      <c r="AT15" s="3039"/>
      <c r="AU15" s="3039"/>
      <c r="AV15" s="3039"/>
      <c r="AW15" s="3039"/>
      <c r="AX15" s="3039"/>
      <c r="AY15" s="3039"/>
      <c r="AZ15" s="3057"/>
      <c r="BA15" s="3057"/>
      <c r="BB15" s="3057"/>
      <c r="BD15" s="3707"/>
      <c r="BE15" s="3057"/>
      <c r="BF15" s="3057"/>
      <c r="BG15" s="3707"/>
      <c r="BH15" s="3057"/>
      <c r="BI15" s="3057"/>
      <c r="BJ15" s="3057"/>
      <c r="BK15" s="3057"/>
      <c r="BL15" s="3057"/>
      <c r="BM15" s="3057"/>
      <c r="BN15" s="3057"/>
      <c r="BO15" s="3057"/>
      <c r="BP15" s="3057"/>
      <c r="BQ15" s="3707"/>
    </row>
    <row r="16" spans="1:69" s="3061" customFormat="1" ht="20.100000000000001" customHeight="1">
      <c r="A16" s="3051"/>
      <c r="B16" s="3039"/>
      <c r="C16" s="3039"/>
      <c r="D16" s="3039"/>
      <c r="E16" s="3039"/>
      <c r="F16" s="3038"/>
      <c r="G16" s="3051"/>
      <c r="H16" s="3056"/>
      <c r="I16" s="3039"/>
      <c r="J16" s="3039"/>
      <c r="K16" s="3039"/>
      <c r="L16" s="3056"/>
      <c r="M16" s="3039"/>
      <c r="N16" s="3039"/>
      <c r="O16" s="3039"/>
      <c r="P16" s="3056"/>
      <c r="Q16" s="3056"/>
      <c r="R16" s="3057"/>
      <c r="S16" s="3056"/>
      <c r="T16" s="3056"/>
      <c r="U16" s="3057"/>
      <c r="V16" s="3039"/>
      <c r="W16" s="3039"/>
      <c r="X16" s="3039"/>
      <c r="Y16" s="3056"/>
      <c r="Z16" s="3056"/>
      <c r="AA16" s="3056"/>
      <c r="AB16" s="3056"/>
      <c r="AC16" s="3056"/>
      <c r="AD16" s="3056"/>
      <c r="AE16" s="3056"/>
      <c r="AF16" s="3056"/>
      <c r="AG16" s="3056"/>
      <c r="AH16" s="3056"/>
      <c r="AI16" s="3056"/>
      <c r="AJ16" s="3056"/>
      <c r="AK16" s="3056"/>
      <c r="AL16" s="3056"/>
      <c r="AM16" s="3039"/>
      <c r="AN16" s="3039"/>
      <c r="AO16" s="3039"/>
      <c r="AP16" s="3039"/>
      <c r="AQ16" s="3039"/>
      <c r="AR16" s="3039"/>
      <c r="AS16" s="3039"/>
      <c r="AT16" s="3039"/>
      <c r="AU16" s="3039"/>
      <c r="AV16" s="3039"/>
      <c r="AW16" s="3039"/>
      <c r="AX16" s="3039"/>
      <c r="AY16" s="3039"/>
      <c r="AZ16" s="3057"/>
      <c r="BA16" s="3057"/>
      <c r="BB16" s="3057"/>
      <c r="BD16" s="3707"/>
      <c r="BE16" s="3057"/>
      <c r="BF16" s="3057"/>
      <c r="BG16" s="3707"/>
      <c r="BH16" s="3057"/>
      <c r="BI16" s="3057"/>
      <c r="BJ16" s="3057"/>
      <c r="BK16" s="3057"/>
      <c r="BL16" s="3057"/>
      <c r="BM16" s="3057"/>
      <c r="BN16" s="3057"/>
      <c r="BO16" s="3057"/>
      <c r="BP16" s="3057"/>
      <c r="BQ16" s="3707"/>
    </row>
    <row r="17" spans="1:69" s="3061" customFormat="1" ht="20.100000000000001" customHeight="1">
      <c r="A17" s="3051"/>
      <c r="B17" s="3039"/>
      <c r="C17" s="3039"/>
      <c r="D17" s="3039"/>
      <c r="E17" s="3039"/>
      <c r="F17" s="3038"/>
      <c r="G17" s="3051"/>
      <c r="H17" s="3056"/>
      <c r="I17" s="3039"/>
      <c r="J17" s="3039"/>
      <c r="K17" s="3039"/>
      <c r="L17" s="3056"/>
      <c r="M17" s="3039"/>
      <c r="N17" s="3039"/>
      <c r="O17" s="3039"/>
      <c r="P17" s="3056"/>
      <c r="Q17" s="3056"/>
      <c r="R17" s="3057"/>
      <c r="S17" s="3056"/>
      <c r="T17" s="3056"/>
      <c r="U17" s="3057"/>
      <c r="V17" s="3039"/>
      <c r="W17" s="3039"/>
      <c r="X17" s="3039"/>
      <c r="Y17" s="3056"/>
      <c r="Z17" s="3056"/>
      <c r="AA17" s="3056"/>
      <c r="AB17" s="3056"/>
      <c r="AC17" s="3056"/>
      <c r="AD17" s="3056"/>
      <c r="AE17" s="3056"/>
      <c r="AF17" s="3056"/>
      <c r="AG17" s="3056"/>
      <c r="AH17" s="3056"/>
      <c r="AI17" s="3056"/>
      <c r="AJ17" s="3056"/>
      <c r="AK17" s="3056"/>
      <c r="AL17" s="3056"/>
      <c r="AM17" s="3056"/>
      <c r="AN17" s="3056"/>
      <c r="AO17" s="3056"/>
      <c r="AP17" s="3056"/>
      <c r="AQ17" s="3056"/>
      <c r="AR17" s="3039"/>
      <c r="AS17" s="3039"/>
      <c r="AT17" s="3039"/>
      <c r="AU17" s="3039"/>
      <c r="AV17" s="3056"/>
      <c r="AW17" s="3056"/>
      <c r="AX17" s="3056"/>
      <c r="AY17" s="3039"/>
      <c r="AZ17" s="3057"/>
      <c r="BA17" s="3057"/>
      <c r="BB17" s="3057"/>
      <c r="BD17" s="3707"/>
      <c r="BE17" s="3057"/>
      <c r="BF17" s="3057"/>
      <c r="BG17" s="3707"/>
      <c r="BH17" s="3057"/>
      <c r="BI17" s="3057"/>
      <c r="BJ17" s="3057"/>
      <c r="BK17" s="3057"/>
      <c r="BL17" s="3057"/>
      <c r="BM17" s="3057"/>
      <c r="BN17" s="3057"/>
      <c r="BO17" s="3057"/>
      <c r="BP17" s="3057"/>
      <c r="BQ17" s="3707"/>
    </row>
    <row r="18" spans="1:69" s="3061" customFormat="1" ht="20.100000000000001" customHeight="1">
      <c r="A18" s="3051"/>
      <c r="B18" s="3039"/>
      <c r="C18" s="3039"/>
      <c r="D18" s="3039"/>
      <c r="E18" s="3039"/>
      <c r="F18" s="3038"/>
      <c r="G18" s="3051"/>
      <c r="H18" s="3056"/>
      <c r="I18" s="3039"/>
      <c r="J18" s="3039"/>
      <c r="K18" s="3039"/>
      <c r="L18" s="3056"/>
      <c r="M18" s="3039"/>
      <c r="N18" s="3039"/>
      <c r="O18" s="3039"/>
      <c r="P18" s="3056"/>
      <c r="Q18" s="3056"/>
      <c r="R18" s="3057"/>
      <c r="S18" s="3056"/>
      <c r="T18" s="3056"/>
      <c r="U18" s="3057"/>
      <c r="V18" s="3039"/>
      <c r="W18" s="3039"/>
      <c r="X18" s="3039"/>
      <c r="Y18" s="3056"/>
      <c r="Z18" s="3056"/>
      <c r="AA18" s="3056"/>
      <c r="AB18" s="3056"/>
      <c r="AC18" s="3056"/>
      <c r="AD18" s="3056"/>
      <c r="AE18" s="3056"/>
      <c r="AF18" s="3056"/>
      <c r="AG18" s="3056"/>
      <c r="AH18" s="3056"/>
      <c r="AI18" s="3056"/>
      <c r="AJ18" s="3056"/>
      <c r="AK18" s="3056"/>
      <c r="AL18" s="3056"/>
      <c r="AM18" s="3039"/>
      <c r="AN18" s="3039"/>
      <c r="AO18" s="3039"/>
      <c r="AP18" s="3039"/>
      <c r="AQ18" s="3039"/>
      <c r="AR18" s="3039"/>
      <c r="AS18" s="3039"/>
      <c r="AT18" s="3039"/>
      <c r="AU18" s="3039"/>
      <c r="AV18" s="3039"/>
      <c r="AW18" s="3039"/>
      <c r="AX18" s="3039"/>
      <c r="AY18" s="3039"/>
      <c r="AZ18" s="3057"/>
      <c r="BA18" s="3057"/>
      <c r="BB18" s="3057"/>
      <c r="BD18" s="3707"/>
      <c r="BE18" s="3057"/>
      <c r="BF18" s="3057"/>
      <c r="BG18" s="3707"/>
      <c r="BH18" s="3057"/>
      <c r="BI18" s="3057"/>
      <c r="BJ18" s="3057"/>
      <c r="BK18" s="3057"/>
      <c r="BL18" s="3057"/>
      <c r="BM18" s="3057"/>
      <c r="BN18" s="3057"/>
      <c r="BO18" s="3057"/>
      <c r="BP18" s="3057"/>
      <c r="BQ18" s="3707"/>
    </row>
    <row r="19" spans="1:69" s="3061" customFormat="1" ht="20.100000000000001" customHeight="1">
      <c r="A19" s="3051"/>
      <c r="B19" s="3039"/>
      <c r="C19" s="3039"/>
      <c r="D19" s="3039"/>
      <c r="E19" s="3039"/>
      <c r="F19" s="3038"/>
      <c r="G19" s="3051"/>
      <c r="H19" s="3056"/>
      <c r="I19" s="3039"/>
      <c r="J19" s="3039"/>
      <c r="K19" s="3039"/>
      <c r="L19" s="3056"/>
      <c r="M19" s="3039"/>
      <c r="N19" s="3039"/>
      <c r="O19" s="3039"/>
      <c r="P19" s="3056"/>
      <c r="Q19" s="3056"/>
      <c r="R19" s="3057"/>
      <c r="S19" s="3056"/>
      <c r="T19" s="3056"/>
      <c r="U19" s="3057"/>
      <c r="V19" s="3039"/>
      <c r="W19" s="3039"/>
      <c r="X19" s="3039"/>
      <c r="Y19" s="3056"/>
      <c r="Z19" s="3056"/>
      <c r="AA19" s="3056"/>
      <c r="AB19" s="3056"/>
      <c r="AC19" s="3056"/>
      <c r="AD19" s="3056"/>
      <c r="AE19" s="3056"/>
      <c r="AF19" s="3056"/>
      <c r="AG19" s="3056"/>
      <c r="AH19" s="3056"/>
      <c r="AI19" s="3056"/>
      <c r="AJ19" s="3056"/>
      <c r="AK19" s="3056"/>
      <c r="AL19" s="3056"/>
      <c r="AM19" s="3039"/>
      <c r="AN19" s="3039"/>
      <c r="AO19" s="3039"/>
      <c r="AP19" s="3039"/>
      <c r="AQ19" s="3039"/>
      <c r="AR19" s="3039"/>
      <c r="AS19" s="3039"/>
      <c r="AT19" s="3039"/>
      <c r="AU19" s="3039"/>
      <c r="AV19" s="3039"/>
      <c r="AW19" s="3039"/>
      <c r="AX19" s="3039"/>
      <c r="AY19" s="3039"/>
      <c r="AZ19" s="3057"/>
      <c r="BA19" s="3057"/>
      <c r="BB19" s="3057"/>
      <c r="BD19" s="3707"/>
      <c r="BE19" s="3057"/>
      <c r="BF19" s="3057"/>
      <c r="BG19" s="3707"/>
      <c r="BH19" s="3057"/>
      <c r="BI19" s="3057"/>
      <c r="BJ19" s="3057"/>
      <c r="BK19" s="3057"/>
      <c r="BL19" s="3057"/>
      <c r="BM19" s="3057"/>
      <c r="BN19" s="3057"/>
      <c r="BO19" s="3057"/>
      <c r="BP19" s="3057"/>
      <c r="BQ19" s="3707"/>
    </row>
    <row r="20" spans="1:69" ht="20.100000000000001" customHeight="1">
      <c r="A20" s="3093"/>
      <c r="B20" s="3094"/>
      <c r="C20" s="3094"/>
      <c r="D20" s="3094"/>
      <c r="E20" s="3094"/>
      <c r="F20" s="3095"/>
      <c r="G20" s="3093"/>
      <c r="H20" s="3096"/>
      <c r="I20" s="3094"/>
      <c r="J20" s="3094"/>
      <c r="K20" s="3094"/>
      <c r="L20" s="3096"/>
      <c r="M20" s="3094"/>
      <c r="N20" s="3094"/>
      <c r="O20" s="3094"/>
      <c r="P20" s="3096"/>
      <c r="Q20" s="3096"/>
      <c r="R20" s="3087"/>
      <c r="S20" s="3096"/>
      <c r="T20" s="3096"/>
      <c r="U20" s="3087"/>
      <c r="V20" s="3094"/>
      <c r="W20" s="3094"/>
      <c r="X20" s="3094"/>
      <c r="Y20" s="3096"/>
      <c r="Z20" s="3096"/>
      <c r="AA20" s="3096"/>
      <c r="AB20" s="3096"/>
      <c r="AC20" s="3096"/>
      <c r="AD20" s="3096"/>
      <c r="AE20" s="3096"/>
      <c r="AF20" s="3096"/>
      <c r="AG20" s="3096"/>
      <c r="AH20" s="3096"/>
      <c r="AI20" s="3096"/>
      <c r="AJ20" s="3096"/>
      <c r="AK20" s="3096"/>
      <c r="AL20" s="3096"/>
      <c r="AM20" s="3094"/>
      <c r="AN20" s="3094"/>
      <c r="AO20" s="3094"/>
      <c r="AP20" s="3094"/>
      <c r="AQ20" s="3094"/>
      <c r="AR20" s="3094"/>
      <c r="AS20" s="3094"/>
      <c r="AT20" s="3094"/>
      <c r="AU20" s="3094"/>
      <c r="AV20" s="3094"/>
      <c r="AW20" s="3094"/>
      <c r="AX20" s="3094"/>
      <c r="AY20" s="3094"/>
      <c r="AZ20" s="3087"/>
      <c r="BA20" s="3087"/>
      <c r="BB20" s="3087"/>
      <c r="BD20" s="3710"/>
      <c r="BE20" s="3087"/>
      <c r="BF20" s="3087"/>
      <c r="BG20" s="3710"/>
      <c r="BH20" s="3087"/>
      <c r="BI20" s="3087"/>
      <c r="BJ20" s="3087"/>
      <c r="BK20" s="3087"/>
      <c r="BL20" s="3087"/>
      <c r="BM20" s="3087"/>
      <c r="BN20" s="3087"/>
      <c r="BO20" s="3087"/>
      <c r="BP20" s="3087"/>
      <c r="BQ20" s="3710"/>
    </row>
    <row r="21" spans="1:69" ht="20.100000000000001" customHeight="1">
      <c r="A21" s="3093"/>
      <c r="B21" s="3094"/>
      <c r="C21" s="3094"/>
      <c r="D21" s="3094"/>
      <c r="E21" s="3094"/>
      <c r="F21" s="3095"/>
      <c r="G21" s="3093"/>
      <c r="H21" s="3096"/>
      <c r="I21" s="3094"/>
      <c r="J21" s="3094"/>
      <c r="K21" s="3094"/>
      <c r="L21" s="3096"/>
      <c r="M21" s="3094"/>
      <c r="N21" s="3094"/>
      <c r="O21" s="3094"/>
      <c r="P21" s="3096"/>
      <c r="Q21" s="3096"/>
      <c r="R21" s="3087"/>
      <c r="S21" s="3096"/>
      <c r="T21" s="3096"/>
      <c r="U21" s="3087"/>
      <c r="V21" s="3094"/>
      <c r="W21" s="3094"/>
      <c r="X21" s="3094"/>
      <c r="Y21" s="3096"/>
      <c r="Z21" s="3096"/>
      <c r="AA21" s="3096"/>
      <c r="AB21" s="3096"/>
      <c r="AC21" s="3096"/>
      <c r="AD21" s="3096"/>
      <c r="AE21" s="3096"/>
      <c r="AF21" s="3096"/>
      <c r="AG21" s="3096"/>
      <c r="AH21" s="3096"/>
      <c r="AI21" s="3096"/>
      <c r="AJ21" s="3096"/>
      <c r="AK21" s="3096"/>
      <c r="AL21" s="3096"/>
      <c r="AM21" s="3094"/>
      <c r="AN21" s="3094"/>
      <c r="AO21" s="3094"/>
      <c r="AP21" s="3094"/>
      <c r="AQ21" s="3094"/>
      <c r="AR21" s="3094"/>
      <c r="AS21" s="3094"/>
      <c r="AT21" s="3094"/>
      <c r="AU21" s="3094"/>
      <c r="AV21" s="3094"/>
      <c r="AW21" s="3094"/>
      <c r="AX21" s="3094"/>
      <c r="AY21" s="3094"/>
      <c r="AZ21" s="3087"/>
      <c r="BA21" s="3087"/>
      <c r="BB21" s="3087"/>
      <c r="BD21" s="3710"/>
      <c r="BE21" s="3087"/>
      <c r="BF21" s="3087"/>
      <c r="BG21" s="3710"/>
      <c r="BH21" s="3087"/>
      <c r="BI21" s="3087"/>
      <c r="BJ21" s="3087"/>
      <c r="BK21" s="3087"/>
      <c r="BL21" s="3087"/>
      <c r="BM21" s="3087"/>
      <c r="BN21" s="3087"/>
      <c r="BO21" s="3087"/>
      <c r="BP21" s="3087"/>
      <c r="BQ21" s="3710"/>
    </row>
    <row r="22" spans="1:69" ht="20.100000000000001" customHeight="1">
      <c r="A22" s="3093"/>
      <c r="B22" s="3094"/>
      <c r="C22" s="3094"/>
      <c r="D22" s="3094"/>
      <c r="E22" s="3094"/>
      <c r="F22" s="3095"/>
      <c r="G22" s="3093"/>
      <c r="H22" s="3096"/>
      <c r="I22" s="3094"/>
      <c r="J22" s="3094"/>
      <c r="K22" s="3094"/>
      <c r="L22" s="3096"/>
      <c r="M22" s="3094"/>
      <c r="N22" s="3094"/>
      <c r="O22" s="3094"/>
      <c r="P22" s="3096"/>
      <c r="Q22" s="3096"/>
      <c r="R22" s="3087"/>
      <c r="S22" s="3096"/>
      <c r="T22" s="3096"/>
      <c r="U22" s="3087"/>
      <c r="V22" s="3094"/>
      <c r="W22" s="3094"/>
      <c r="X22" s="3094"/>
      <c r="Y22" s="3096"/>
      <c r="Z22" s="3096"/>
      <c r="AA22" s="3096"/>
      <c r="AB22" s="3096"/>
      <c r="AC22" s="3096"/>
      <c r="AD22" s="3096"/>
      <c r="AE22" s="3096"/>
      <c r="AF22" s="3096"/>
      <c r="AG22" s="3096"/>
      <c r="AH22" s="3096"/>
      <c r="AI22" s="3096"/>
      <c r="AJ22" s="3096"/>
      <c r="AK22" s="3096"/>
      <c r="AL22" s="3096"/>
      <c r="AM22" s="3094"/>
      <c r="AN22" s="3094"/>
      <c r="AO22" s="3094"/>
      <c r="AP22" s="3094"/>
      <c r="AQ22" s="3094"/>
      <c r="AR22" s="3094"/>
      <c r="AS22" s="3094"/>
      <c r="AT22" s="3094"/>
      <c r="AU22" s="3094"/>
      <c r="AV22" s="3094"/>
      <c r="AW22" s="3094"/>
      <c r="AX22" s="3094"/>
      <c r="AY22" s="3094"/>
      <c r="AZ22" s="3087"/>
      <c r="BA22" s="3087"/>
      <c r="BB22" s="3087"/>
      <c r="BD22" s="3710"/>
      <c r="BE22" s="3087"/>
      <c r="BF22" s="3087"/>
      <c r="BG22" s="3710"/>
      <c r="BH22" s="3087"/>
      <c r="BI22" s="3087"/>
      <c r="BJ22" s="3087"/>
      <c r="BK22" s="3087"/>
      <c r="BL22" s="3087"/>
      <c r="BM22" s="3087"/>
      <c r="BN22" s="3087"/>
      <c r="BO22" s="3087"/>
      <c r="BP22" s="3087"/>
      <c r="BQ22" s="3710"/>
    </row>
    <row r="23" spans="1:69" ht="20.100000000000001" customHeight="1">
      <c r="A23" s="3093"/>
      <c r="B23" s="3094"/>
      <c r="C23" s="3094"/>
      <c r="D23" s="3094"/>
      <c r="E23" s="3094"/>
      <c r="F23" s="3095"/>
      <c r="G23" s="3093"/>
      <c r="H23" s="3096"/>
      <c r="I23" s="3094"/>
      <c r="J23" s="3094"/>
      <c r="K23" s="3094"/>
      <c r="L23" s="3096"/>
      <c r="M23" s="3094"/>
      <c r="N23" s="3094"/>
      <c r="O23" s="3094"/>
      <c r="P23" s="3096"/>
      <c r="Q23" s="3096"/>
      <c r="R23" s="3087"/>
      <c r="S23" s="3096"/>
      <c r="T23" s="3096"/>
      <c r="U23" s="3087"/>
      <c r="V23" s="3094"/>
      <c r="W23" s="3094"/>
      <c r="X23" s="3094"/>
      <c r="Y23" s="3096"/>
      <c r="Z23" s="3096"/>
      <c r="AA23" s="3096"/>
      <c r="AB23" s="3096"/>
      <c r="AC23" s="3096"/>
      <c r="AD23" s="3096"/>
      <c r="AE23" s="3096"/>
      <c r="AF23" s="3096"/>
      <c r="AG23" s="3096"/>
      <c r="AH23" s="3096"/>
      <c r="AI23" s="3096"/>
      <c r="AJ23" s="3096"/>
      <c r="AK23" s="3096"/>
      <c r="AL23" s="3096"/>
      <c r="AM23" s="3094"/>
      <c r="AN23" s="3094"/>
      <c r="AO23" s="3094"/>
      <c r="AP23" s="3094"/>
      <c r="AQ23" s="3094"/>
      <c r="AR23" s="3094"/>
      <c r="AS23" s="3094"/>
      <c r="AT23" s="3094"/>
      <c r="AU23" s="3094"/>
      <c r="AV23" s="3094"/>
      <c r="AW23" s="3094"/>
      <c r="AX23" s="3094"/>
      <c r="AY23" s="3094"/>
      <c r="AZ23" s="3087"/>
      <c r="BA23" s="3087"/>
      <c r="BB23" s="3087"/>
      <c r="BD23" s="3710"/>
      <c r="BE23" s="3087"/>
      <c r="BF23" s="3087"/>
      <c r="BG23" s="3710"/>
      <c r="BH23" s="3087"/>
      <c r="BI23" s="3087"/>
      <c r="BJ23" s="3087"/>
      <c r="BK23" s="3087"/>
      <c r="BL23" s="3087"/>
      <c r="BM23" s="3087"/>
      <c r="BN23" s="3087"/>
      <c r="BO23" s="3087"/>
      <c r="BP23" s="3087"/>
      <c r="BQ23" s="3710"/>
    </row>
    <row r="24" spans="1:69" ht="20.100000000000001" customHeight="1">
      <c r="A24" s="3093"/>
      <c r="B24" s="3094"/>
      <c r="C24" s="3094"/>
      <c r="D24" s="3094"/>
      <c r="E24" s="3094"/>
      <c r="F24" s="3095"/>
      <c r="G24" s="3093"/>
      <c r="H24" s="3096"/>
      <c r="I24" s="3094"/>
      <c r="J24" s="3094"/>
      <c r="K24" s="3094"/>
      <c r="L24" s="3096"/>
      <c r="M24" s="3094"/>
      <c r="N24" s="3094"/>
      <c r="O24" s="3094"/>
      <c r="P24" s="3096"/>
      <c r="Q24" s="3096"/>
      <c r="R24" s="3087"/>
      <c r="S24" s="3096"/>
      <c r="T24" s="3096"/>
      <c r="U24" s="3097"/>
      <c r="V24" s="3094"/>
      <c r="W24" s="3094"/>
      <c r="X24" s="3094"/>
      <c r="Y24" s="3096"/>
      <c r="Z24" s="3096"/>
      <c r="AA24" s="3096"/>
      <c r="AB24" s="3096"/>
      <c r="AC24" s="3096"/>
      <c r="AD24" s="3096"/>
      <c r="AE24" s="3096"/>
      <c r="AF24" s="3096"/>
      <c r="AG24" s="3096"/>
      <c r="AH24" s="3096"/>
      <c r="AI24" s="3096"/>
      <c r="AJ24" s="3096"/>
      <c r="AK24" s="3096"/>
      <c r="AL24" s="3096"/>
      <c r="AM24" s="3094"/>
      <c r="AN24" s="3094"/>
      <c r="AO24" s="3094"/>
      <c r="AP24" s="3094"/>
      <c r="AQ24" s="3094"/>
      <c r="AR24" s="3094"/>
      <c r="AS24" s="3094"/>
      <c r="AT24" s="3094"/>
      <c r="AU24" s="3094"/>
      <c r="AV24" s="3094"/>
      <c r="AW24" s="3094"/>
      <c r="AX24" s="3094"/>
      <c r="AY24" s="3094"/>
      <c r="AZ24" s="3087"/>
      <c r="BA24" s="3087"/>
      <c r="BB24" s="3087"/>
      <c r="BD24" s="3710"/>
      <c r="BE24" s="3087"/>
      <c r="BF24" s="3087"/>
      <c r="BG24" s="3710"/>
      <c r="BH24" s="3087"/>
      <c r="BI24" s="3087"/>
      <c r="BJ24" s="3087"/>
      <c r="BK24" s="3087"/>
      <c r="BL24" s="3087"/>
      <c r="BM24" s="3087"/>
      <c r="BN24" s="3087"/>
      <c r="BO24" s="3087"/>
      <c r="BP24" s="3087"/>
      <c r="BQ24" s="3710"/>
    </row>
    <row r="25" spans="1:69" ht="20.100000000000001" customHeight="1">
      <c r="A25" s="3093"/>
      <c r="B25" s="3094"/>
      <c r="C25" s="3094"/>
      <c r="D25" s="3094"/>
      <c r="E25" s="3094"/>
      <c r="F25" s="3095"/>
      <c r="G25" s="3093"/>
      <c r="H25" s="3096"/>
      <c r="I25" s="3094"/>
      <c r="J25" s="3094"/>
      <c r="K25" s="3094"/>
      <c r="L25" s="3096"/>
      <c r="M25" s="3094"/>
      <c r="N25" s="3094"/>
      <c r="O25" s="3094"/>
      <c r="P25" s="3096"/>
      <c r="Q25" s="3096"/>
      <c r="R25" s="3087"/>
      <c r="S25" s="3096"/>
      <c r="T25" s="3096"/>
      <c r="U25" s="3087"/>
      <c r="V25" s="3094"/>
      <c r="W25" s="3094"/>
      <c r="X25" s="3094"/>
      <c r="Y25" s="3096"/>
      <c r="Z25" s="3096"/>
      <c r="AA25" s="3096"/>
      <c r="AB25" s="3096"/>
      <c r="AC25" s="3096"/>
      <c r="AD25" s="3096"/>
      <c r="AE25" s="3096"/>
      <c r="AF25" s="3096"/>
      <c r="AG25" s="3096"/>
      <c r="AH25" s="3096"/>
      <c r="AI25" s="3096"/>
      <c r="AJ25" s="3096"/>
      <c r="AK25" s="3096"/>
      <c r="AL25" s="3096"/>
      <c r="AM25" s="3094"/>
      <c r="AN25" s="3094"/>
      <c r="AO25" s="3094"/>
      <c r="AP25" s="3094"/>
      <c r="AQ25" s="3094"/>
      <c r="AR25" s="3094"/>
      <c r="AS25" s="3094"/>
      <c r="AT25" s="3094"/>
      <c r="AU25" s="3094"/>
      <c r="AV25" s="3094"/>
      <c r="AW25" s="3094"/>
      <c r="AX25" s="3094"/>
      <c r="AY25" s="3094"/>
      <c r="AZ25" s="3087"/>
      <c r="BA25" s="3087"/>
      <c r="BB25" s="3087"/>
      <c r="BD25" s="3710"/>
      <c r="BE25" s="3087"/>
      <c r="BF25" s="3087"/>
      <c r="BG25" s="3710"/>
      <c r="BH25" s="3087"/>
      <c r="BI25" s="3087"/>
      <c r="BJ25" s="3087"/>
      <c r="BK25" s="3087"/>
      <c r="BL25" s="3087"/>
      <c r="BM25" s="3087"/>
      <c r="BN25" s="3087"/>
      <c r="BO25" s="3087"/>
      <c r="BP25" s="3087"/>
      <c r="BQ25" s="3710"/>
    </row>
    <row r="26" spans="1:69" ht="20.100000000000001" customHeight="1">
      <c r="A26" s="3093"/>
      <c r="B26" s="3094"/>
      <c r="C26" s="3094"/>
      <c r="D26" s="3094"/>
      <c r="E26" s="3094"/>
      <c r="F26" s="3095"/>
      <c r="G26" s="3093"/>
      <c r="H26" s="3096"/>
      <c r="I26" s="3094"/>
      <c r="J26" s="3094"/>
      <c r="K26" s="3094"/>
      <c r="L26" s="3096"/>
      <c r="M26" s="3094"/>
      <c r="N26" s="3094"/>
      <c r="O26" s="3094"/>
      <c r="P26" s="3096"/>
      <c r="Q26" s="3096"/>
      <c r="R26" s="3087"/>
      <c r="S26" s="3096"/>
      <c r="T26" s="3096"/>
      <c r="U26" s="3087"/>
      <c r="V26" s="3094"/>
      <c r="W26" s="3094"/>
      <c r="X26" s="3094"/>
      <c r="Y26" s="3096"/>
      <c r="Z26" s="3096"/>
      <c r="AA26" s="3096"/>
      <c r="AB26" s="3096"/>
      <c r="AC26" s="3096"/>
      <c r="AD26" s="3096"/>
      <c r="AE26" s="3096"/>
      <c r="AF26" s="3096"/>
      <c r="AG26" s="3096"/>
      <c r="AH26" s="3096"/>
      <c r="AI26" s="3096"/>
      <c r="AJ26" s="3096"/>
      <c r="AK26" s="3096"/>
      <c r="AL26" s="3096"/>
      <c r="AM26" s="3094"/>
      <c r="AN26" s="3094"/>
      <c r="AO26" s="3094"/>
      <c r="AP26" s="3094"/>
      <c r="AQ26" s="3094"/>
      <c r="AR26" s="3094"/>
      <c r="AS26" s="3094"/>
      <c r="AT26" s="3094"/>
      <c r="AU26" s="3094"/>
      <c r="AV26" s="3094"/>
      <c r="AW26" s="3094"/>
      <c r="AX26" s="3094"/>
      <c r="AY26" s="3094"/>
      <c r="AZ26" s="3087"/>
      <c r="BA26" s="3087"/>
      <c r="BB26" s="3087"/>
      <c r="BD26" s="3710"/>
      <c r="BE26" s="3087"/>
      <c r="BF26" s="3087"/>
      <c r="BG26" s="3710"/>
      <c r="BH26" s="3087"/>
      <c r="BI26" s="3087"/>
      <c r="BJ26" s="3087"/>
      <c r="BK26" s="3087"/>
      <c r="BL26" s="3087"/>
      <c r="BM26" s="3087"/>
      <c r="BN26" s="3087"/>
      <c r="BO26" s="3087"/>
      <c r="BP26" s="3087"/>
      <c r="BQ26" s="3710"/>
    </row>
    <row r="27" spans="1:69" ht="20.100000000000001" customHeight="1">
      <c r="A27" s="3093"/>
      <c r="B27" s="3094"/>
      <c r="C27" s="3094"/>
      <c r="D27" s="3094"/>
      <c r="E27" s="3094"/>
      <c r="F27" s="3095"/>
      <c r="G27" s="3093"/>
      <c r="H27" s="3096"/>
      <c r="I27" s="3094"/>
      <c r="J27" s="3094"/>
      <c r="K27" s="3094"/>
      <c r="L27" s="3096"/>
      <c r="M27" s="3094"/>
      <c r="N27" s="3094"/>
      <c r="O27" s="3094"/>
      <c r="P27" s="3096"/>
      <c r="Q27" s="3096"/>
      <c r="R27" s="3087"/>
      <c r="S27" s="3096"/>
      <c r="T27" s="3096"/>
      <c r="U27" s="3087"/>
      <c r="V27" s="3094"/>
      <c r="W27" s="3094"/>
      <c r="X27" s="3094"/>
      <c r="Y27" s="3096"/>
      <c r="Z27" s="3096"/>
      <c r="AA27" s="3096"/>
      <c r="AB27" s="3096"/>
      <c r="AC27" s="3096"/>
      <c r="AD27" s="3096"/>
      <c r="AE27" s="3096"/>
      <c r="AF27" s="3096"/>
      <c r="AG27" s="3096"/>
      <c r="AH27" s="3096"/>
      <c r="AI27" s="3096"/>
      <c r="AJ27" s="3096"/>
      <c r="AK27" s="3096"/>
      <c r="AL27" s="3096"/>
      <c r="AM27" s="3094"/>
      <c r="AN27" s="3094"/>
      <c r="AO27" s="3094"/>
      <c r="AP27" s="3094"/>
      <c r="AQ27" s="3094"/>
      <c r="AR27" s="3094"/>
      <c r="AS27" s="3094"/>
      <c r="AT27" s="3094"/>
      <c r="AU27" s="3094"/>
      <c r="AV27" s="3094"/>
      <c r="AW27" s="3094"/>
      <c r="AX27" s="3094"/>
      <c r="AY27" s="3094"/>
      <c r="AZ27" s="3087"/>
      <c r="BA27" s="3087"/>
      <c r="BB27" s="3087"/>
      <c r="BD27" s="3710"/>
      <c r="BE27" s="3087"/>
      <c r="BF27" s="3087"/>
      <c r="BG27" s="3710"/>
      <c r="BH27" s="3087"/>
      <c r="BI27" s="3087"/>
      <c r="BJ27" s="3087"/>
      <c r="BK27" s="3087"/>
      <c r="BL27" s="3087"/>
      <c r="BM27" s="3087"/>
      <c r="BN27" s="3087"/>
      <c r="BO27" s="3087"/>
      <c r="BP27" s="3087"/>
      <c r="BQ27" s="3710"/>
    </row>
    <row r="28" spans="1:69" ht="20.100000000000001" customHeight="1">
      <c r="A28" s="3098"/>
      <c r="B28" s="3099"/>
      <c r="C28" s="3099"/>
      <c r="D28" s="3099"/>
      <c r="E28" s="3099"/>
      <c r="F28" s="3100"/>
      <c r="G28" s="3098"/>
      <c r="H28" s="3101"/>
      <c r="I28" s="3099"/>
      <c r="J28" s="3099"/>
      <c r="K28" s="3099"/>
      <c r="L28" s="3101"/>
      <c r="M28" s="3099"/>
      <c r="N28" s="3099"/>
      <c r="O28" s="3099"/>
      <c r="P28" s="3101"/>
      <c r="Q28" s="3101"/>
      <c r="R28" s="3102"/>
      <c r="S28" s="3101"/>
      <c r="T28" s="3101"/>
      <c r="U28" s="3102"/>
      <c r="V28" s="3099"/>
      <c r="W28" s="3099"/>
      <c r="X28" s="3099"/>
      <c r="Y28" s="3101"/>
      <c r="Z28" s="3101"/>
      <c r="AA28" s="3101"/>
      <c r="AB28" s="3101"/>
      <c r="AC28" s="3101"/>
      <c r="AD28" s="3101"/>
      <c r="AE28" s="3101"/>
      <c r="AF28" s="3101"/>
      <c r="AG28" s="3101"/>
      <c r="AH28" s="3101"/>
      <c r="AI28" s="3101"/>
      <c r="AJ28" s="3101"/>
      <c r="AK28" s="3101"/>
      <c r="AL28" s="3101"/>
      <c r="AM28" s="3099"/>
      <c r="AN28" s="3099"/>
      <c r="AO28" s="3099"/>
      <c r="AP28" s="3099"/>
      <c r="AQ28" s="3099"/>
      <c r="AR28" s="3099"/>
      <c r="AS28" s="3099"/>
      <c r="AT28" s="3099"/>
      <c r="AU28" s="3099"/>
      <c r="AV28" s="3099"/>
      <c r="AW28" s="3099"/>
      <c r="AX28" s="3099"/>
      <c r="AY28" s="3099"/>
      <c r="AZ28" s="3102"/>
      <c r="BA28" s="3102"/>
      <c r="BB28" s="3102"/>
      <c r="BD28" s="3711"/>
      <c r="BE28" s="3102"/>
      <c r="BF28" s="3102"/>
      <c r="BG28" s="3711"/>
      <c r="BH28" s="3102"/>
      <c r="BI28" s="3102"/>
      <c r="BJ28" s="3102"/>
      <c r="BK28" s="3102"/>
      <c r="BL28" s="3102"/>
      <c r="BM28" s="3102"/>
      <c r="BN28" s="3102"/>
      <c r="BO28" s="3102"/>
      <c r="BP28" s="3102"/>
      <c r="BQ28" s="3711"/>
    </row>
    <row r="29" spans="1:69" ht="20.100000000000001" customHeight="1">
      <c r="A29" s="3103"/>
      <c r="B29" s="3104"/>
      <c r="C29" s="3104"/>
      <c r="D29" s="3104"/>
      <c r="E29" s="3104"/>
      <c r="F29" s="3105"/>
      <c r="G29" s="3103"/>
      <c r="H29" s="3106"/>
      <c r="I29" s="3104"/>
      <c r="J29" s="3104"/>
      <c r="K29" s="3104"/>
      <c r="L29" s="3106"/>
      <c r="M29" s="3104"/>
      <c r="N29" s="3104"/>
      <c r="O29" s="3104"/>
      <c r="P29" s="3106"/>
      <c r="Q29" s="3106"/>
      <c r="R29" s="3107"/>
      <c r="S29" s="3106"/>
      <c r="T29" s="3106"/>
      <c r="U29" s="3107"/>
      <c r="V29" s="3104"/>
      <c r="W29" s="3104"/>
      <c r="X29" s="3104"/>
      <c r="Y29" s="3106"/>
      <c r="Z29" s="3106"/>
      <c r="AA29" s="3106"/>
      <c r="AB29" s="3106"/>
      <c r="AC29" s="3106"/>
      <c r="AD29" s="3106"/>
      <c r="AE29" s="3106"/>
      <c r="AF29" s="3106"/>
      <c r="AG29" s="3106"/>
      <c r="AH29" s="3106"/>
      <c r="AI29" s="3106"/>
      <c r="AJ29" s="3106"/>
      <c r="AK29" s="3106"/>
      <c r="AL29" s="3106"/>
      <c r="AM29" s="3104"/>
      <c r="AN29" s="3104"/>
      <c r="AO29" s="3104"/>
      <c r="AP29" s="3104"/>
      <c r="AQ29" s="3104"/>
      <c r="AR29" s="3104"/>
      <c r="AS29" s="3104"/>
      <c r="AT29" s="3104"/>
      <c r="AU29" s="3104"/>
      <c r="AV29" s="3104"/>
      <c r="AW29" s="3104"/>
      <c r="AX29" s="3104"/>
      <c r="AY29" s="3104"/>
      <c r="AZ29" s="3107"/>
      <c r="BA29" s="3107"/>
      <c r="BB29" s="3107"/>
      <c r="BD29" s="3712"/>
      <c r="BE29" s="3107"/>
      <c r="BF29" s="3107"/>
      <c r="BG29" s="3712"/>
      <c r="BH29" s="3107"/>
      <c r="BI29" s="3107"/>
      <c r="BJ29" s="3107"/>
      <c r="BK29" s="3107"/>
      <c r="BL29" s="3107"/>
      <c r="BM29" s="3107"/>
      <c r="BN29" s="3107"/>
      <c r="BO29" s="3107"/>
      <c r="BP29" s="3107"/>
      <c r="BQ29" s="3712"/>
    </row>
    <row r="30" spans="1:69" ht="20.100000000000001" customHeight="1">
      <c r="A30" s="3103"/>
      <c r="B30" s="3104"/>
      <c r="C30" s="3104"/>
      <c r="D30" s="3104"/>
      <c r="E30" s="3104"/>
      <c r="F30" s="3105"/>
      <c r="G30" s="3103"/>
      <c r="H30" s="3106"/>
      <c r="I30" s="3104"/>
      <c r="J30" s="3104"/>
      <c r="K30" s="3104"/>
      <c r="L30" s="3106"/>
      <c r="M30" s="3104"/>
      <c r="N30" s="3104"/>
      <c r="O30" s="3104"/>
      <c r="P30" s="3106"/>
      <c r="Q30" s="3106"/>
      <c r="R30" s="3107"/>
      <c r="S30" s="3106"/>
      <c r="T30" s="3106"/>
      <c r="U30" s="3107"/>
      <c r="V30" s="3104"/>
      <c r="W30" s="3104"/>
      <c r="X30" s="3104"/>
      <c r="Y30" s="3106"/>
      <c r="Z30" s="3106"/>
      <c r="AA30" s="3106"/>
      <c r="AB30" s="3106"/>
      <c r="AC30" s="3106"/>
      <c r="AD30" s="3106"/>
      <c r="AE30" s="3106"/>
      <c r="AF30" s="3106"/>
      <c r="AG30" s="3106"/>
      <c r="AH30" s="3106"/>
      <c r="AI30" s="3106"/>
      <c r="AJ30" s="3106"/>
      <c r="AK30" s="3106"/>
      <c r="AL30" s="3106"/>
      <c r="AM30" s="3104"/>
      <c r="AN30" s="3104"/>
      <c r="AO30" s="3104"/>
      <c r="AP30" s="3104"/>
      <c r="AQ30" s="3104"/>
      <c r="AR30" s="3104"/>
      <c r="AS30" s="3104"/>
      <c r="AT30" s="3104"/>
      <c r="AU30" s="3104"/>
      <c r="AV30" s="3104"/>
      <c r="AW30" s="3104"/>
      <c r="AX30" s="3104"/>
      <c r="AY30" s="3104"/>
      <c r="AZ30" s="3107"/>
      <c r="BA30" s="3107"/>
      <c r="BB30" s="3107"/>
      <c r="BD30" s="3712"/>
      <c r="BE30" s="3107"/>
      <c r="BF30" s="3107"/>
      <c r="BG30" s="3712"/>
      <c r="BH30" s="3107"/>
      <c r="BI30" s="3107"/>
      <c r="BJ30" s="3107"/>
      <c r="BK30" s="3107"/>
      <c r="BL30" s="3107"/>
      <c r="BM30" s="3107"/>
      <c r="BN30" s="3107"/>
      <c r="BO30" s="3107"/>
      <c r="BP30" s="3107"/>
      <c r="BQ30" s="3712"/>
    </row>
    <row r="31" spans="1:69" ht="20.100000000000001" customHeight="1">
      <c r="A31" s="3103"/>
      <c r="B31" s="3104"/>
      <c r="C31" s="3104"/>
      <c r="D31" s="3104"/>
      <c r="E31" s="3104"/>
      <c r="F31" s="3105"/>
      <c r="G31" s="3103"/>
      <c r="H31" s="3106"/>
      <c r="I31" s="3104"/>
      <c r="J31" s="3104"/>
      <c r="K31" s="3104"/>
      <c r="L31" s="3106"/>
      <c r="M31" s="3104"/>
      <c r="N31" s="3104"/>
      <c r="O31" s="3104"/>
      <c r="P31" s="3106"/>
      <c r="Q31" s="3106"/>
      <c r="R31" s="3107"/>
      <c r="S31" s="3106"/>
      <c r="T31" s="3106"/>
      <c r="U31" s="3107"/>
      <c r="V31" s="3104"/>
      <c r="W31" s="3104"/>
      <c r="X31" s="3104"/>
      <c r="Y31" s="3106"/>
      <c r="Z31" s="3106"/>
      <c r="AA31" s="3106"/>
      <c r="AB31" s="3106"/>
      <c r="AC31" s="3106"/>
      <c r="AD31" s="3106"/>
      <c r="AE31" s="3106"/>
      <c r="AF31" s="3106"/>
      <c r="AG31" s="3106"/>
      <c r="AH31" s="3106"/>
      <c r="AI31" s="3106"/>
      <c r="AJ31" s="3106"/>
      <c r="AK31" s="3106"/>
      <c r="AL31" s="3106"/>
      <c r="AM31" s="3104"/>
      <c r="AN31" s="3104"/>
      <c r="AO31" s="3104"/>
      <c r="AP31" s="3104"/>
      <c r="AQ31" s="3104"/>
      <c r="AR31" s="3104"/>
      <c r="AS31" s="3104"/>
      <c r="AT31" s="3104"/>
      <c r="AU31" s="3104"/>
      <c r="AV31" s="3104"/>
      <c r="AW31" s="3104"/>
      <c r="AX31" s="3104"/>
      <c r="AY31" s="3104"/>
      <c r="AZ31" s="3107"/>
      <c r="BA31" s="3107"/>
      <c r="BB31" s="3107"/>
      <c r="BD31" s="3712"/>
      <c r="BE31" s="3107"/>
      <c r="BF31" s="3107"/>
      <c r="BG31" s="3712"/>
      <c r="BH31" s="3107"/>
      <c r="BI31" s="3107"/>
      <c r="BJ31" s="3107"/>
      <c r="BK31" s="3107"/>
      <c r="BL31" s="3107"/>
      <c r="BM31" s="3107"/>
      <c r="BN31" s="3107"/>
      <c r="BO31" s="3107"/>
      <c r="BP31" s="3107"/>
      <c r="BQ31" s="3712"/>
    </row>
    <row r="32" spans="1:69" ht="20.100000000000001" customHeight="1">
      <c r="A32" s="3103"/>
      <c r="B32" s="3104"/>
      <c r="C32" s="3104"/>
      <c r="D32" s="3104"/>
      <c r="E32" s="3104"/>
      <c r="F32" s="3105"/>
      <c r="G32" s="3103"/>
      <c r="H32" s="3106"/>
      <c r="I32" s="3104"/>
      <c r="J32" s="3104"/>
      <c r="K32" s="3104"/>
      <c r="L32" s="3106"/>
      <c r="M32" s="3104"/>
      <c r="N32" s="3104"/>
      <c r="O32" s="3104"/>
      <c r="P32" s="3106"/>
      <c r="Q32" s="3106"/>
      <c r="R32" s="3107"/>
      <c r="S32" s="3106"/>
      <c r="T32" s="3106"/>
      <c r="U32" s="3107"/>
      <c r="V32" s="3104"/>
      <c r="W32" s="3104"/>
      <c r="X32" s="3104"/>
      <c r="Y32" s="3106"/>
      <c r="Z32" s="3106"/>
      <c r="AA32" s="3106"/>
      <c r="AB32" s="3106"/>
      <c r="AC32" s="3106"/>
      <c r="AD32" s="3106"/>
      <c r="AE32" s="3106"/>
      <c r="AF32" s="3106"/>
      <c r="AG32" s="3106"/>
      <c r="AH32" s="3106"/>
      <c r="AI32" s="3106"/>
      <c r="AJ32" s="3106"/>
      <c r="AK32" s="3106"/>
      <c r="AL32" s="3106"/>
      <c r="AM32" s="3104"/>
      <c r="AN32" s="3104"/>
      <c r="AO32" s="3104"/>
      <c r="AP32" s="3104"/>
      <c r="AQ32" s="3104"/>
      <c r="AR32" s="3104"/>
      <c r="AS32" s="3104"/>
      <c r="AT32" s="3104"/>
      <c r="AU32" s="3104"/>
      <c r="AV32" s="3104"/>
      <c r="AW32" s="3104"/>
      <c r="AX32" s="3104"/>
      <c r="AY32" s="3104"/>
      <c r="AZ32" s="3107"/>
      <c r="BA32" s="3107"/>
      <c r="BB32" s="3107"/>
      <c r="BD32" s="3712"/>
      <c r="BE32" s="3107"/>
      <c r="BF32" s="3107"/>
      <c r="BG32" s="3712"/>
      <c r="BH32" s="3107"/>
      <c r="BI32" s="3107"/>
      <c r="BJ32" s="3107"/>
      <c r="BK32" s="3107"/>
      <c r="BL32" s="3107"/>
      <c r="BM32" s="3107"/>
      <c r="BN32" s="3107"/>
      <c r="BO32" s="3107"/>
      <c r="BP32" s="3107"/>
      <c r="BQ32" s="3712"/>
    </row>
    <row r="33" spans="1:69" ht="20.100000000000001" customHeight="1">
      <c r="A33" s="3103"/>
      <c r="B33" s="3104"/>
      <c r="C33" s="3104"/>
      <c r="D33" s="3104"/>
      <c r="E33" s="3104"/>
      <c r="F33" s="3105"/>
      <c r="G33" s="3103"/>
      <c r="H33" s="3106"/>
      <c r="I33" s="3104"/>
      <c r="J33" s="3104"/>
      <c r="K33" s="3104"/>
      <c r="L33" s="3106"/>
      <c r="M33" s="3104"/>
      <c r="N33" s="3104"/>
      <c r="O33" s="3104"/>
      <c r="P33" s="3106"/>
      <c r="Q33" s="3106"/>
      <c r="R33" s="3107"/>
      <c r="S33" s="3106"/>
      <c r="T33" s="3106"/>
      <c r="U33" s="3107"/>
      <c r="V33" s="3104"/>
      <c r="W33" s="3104"/>
      <c r="X33" s="3104"/>
      <c r="Y33" s="3106"/>
      <c r="Z33" s="3106"/>
      <c r="AA33" s="3106"/>
      <c r="AB33" s="3106"/>
      <c r="AC33" s="3106"/>
      <c r="AD33" s="3106"/>
      <c r="AE33" s="3106"/>
      <c r="AF33" s="3106"/>
      <c r="AG33" s="3106"/>
      <c r="AH33" s="3106"/>
      <c r="AI33" s="3106"/>
      <c r="AJ33" s="3106"/>
      <c r="AK33" s="3106"/>
      <c r="AL33" s="3106"/>
      <c r="AM33" s="3104"/>
      <c r="AN33" s="3104"/>
      <c r="AO33" s="3104"/>
      <c r="AP33" s="3104"/>
      <c r="AQ33" s="3104"/>
      <c r="AR33" s="3104"/>
      <c r="AS33" s="3104"/>
      <c r="AT33" s="3104"/>
      <c r="AU33" s="3104"/>
      <c r="AV33" s="3104"/>
      <c r="AW33" s="3104"/>
      <c r="AX33" s="3104"/>
      <c r="AY33" s="3104"/>
      <c r="AZ33" s="3107"/>
      <c r="BA33" s="3107"/>
      <c r="BB33" s="3107"/>
      <c r="BD33" s="3712"/>
      <c r="BE33" s="3107"/>
      <c r="BF33" s="3107"/>
      <c r="BG33" s="3712"/>
      <c r="BH33" s="3107"/>
      <c r="BI33" s="3107"/>
      <c r="BJ33" s="3107"/>
      <c r="BK33" s="3107"/>
      <c r="BL33" s="3107"/>
      <c r="BM33" s="3107"/>
      <c r="BN33" s="3107"/>
      <c r="BO33" s="3107"/>
      <c r="BP33" s="3107"/>
      <c r="BQ33" s="3712"/>
    </row>
    <row r="34" spans="1:69" ht="20.100000000000001" customHeight="1">
      <c r="A34" s="3103"/>
      <c r="B34" s="3104"/>
      <c r="C34" s="3104"/>
      <c r="D34" s="3104"/>
      <c r="E34" s="3104"/>
      <c r="F34" s="3105"/>
      <c r="G34" s="3103"/>
      <c r="H34" s="3106"/>
      <c r="I34" s="3104"/>
      <c r="J34" s="3104"/>
      <c r="K34" s="3104"/>
      <c r="L34" s="3106"/>
      <c r="M34" s="3104"/>
      <c r="N34" s="3104"/>
      <c r="O34" s="3104"/>
      <c r="P34" s="3106"/>
      <c r="Q34" s="3106"/>
      <c r="R34" s="3107"/>
      <c r="S34" s="3106"/>
      <c r="T34" s="3106"/>
      <c r="U34" s="3107"/>
      <c r="V34" s="3104"/>
      <c r="W34" s="3104"/>
      <c r="X34" s="3104"/>
      <c r="Y34" s="3106"/>
      <c r="Z34" s="3106"/>
      <c r="AA34" s="3106"/>
      <c r="AB34" s="3106"/>
      <c r="AC34" s="3106"/>
      <c r="AD34" s="3106"/>
      <c r="AE34" s="3106"/>
      <c r="AF34" s="3106"/>
      <c r="AG34" s="3106"/>
      <c r="AH34" s="3106"/>
      <c r="AI34" s="3106"/>
      <c r="AJ34" s="3106"/>
      <c r="AK34" s="3106"/>
      <c r="AL34" s="3106"/>
      <c r="AM34" s="3104"/>
      <c r="AN34" s="3104"/>
      <c r="AO34" s="3104"/>
      <c r="AP34" s="3104"/>
      <c r="AQ34" s="3104"/>
      <c r="AR34" s="3104"/>
      <c r="AS34" s="3104"/>
      <c r="AT34" s="3104"/>
      <c r="AU34" s="3104"/>
      <c r="AV34" s="3104"/>
      <c r="AW34" s="3104"/>
      <c r="AX34" s="3104"/>
      <c r="AY34" s="3104"/>
      <c r="AZ34" s="3107"/>
      <c r="BA34" s="3107"/>
      <c r="BB34" s="3107"/>
      <c r="BD34" s="3712"/>
      <c r="BE34" s="3107"/>
      <c r="BF34" s="3107"/>
      <c r="BG34" s="3712"/>
      <c r="BH34" s="3107"/>
      <c r="BI34" s="3107"/>
      <c r="BJ34" s="3107"/>
      <c r="BK34" s="3107"/>
      <c r="BL34" s="3107"/>
      <c r="BM34" s="3107"/>
      <c r="BN34" s="3107"/>
      <c r="BO34" s="3107"/>
      <c r="BP34" s="3107"/>
      <c r="BQ34" s="3712"/>
    </row>
    <row r="35" spans="1:69" ht="20.100000000000001" customHeight="1">
      <c r="A35" s="3103"/>
      <c r="B35" s="3104"/>
      <c r="C35" s="3104"/>
      <c r="D35" s="3104"/>
      <c r="E35" s="3104"/>
      <c r="F35" s="3105"/>
      <c r="G35" s="3103"/>
      <c r="H35" s="3106"/>
      <c r="I35" s="3104"/>
      <c r="J35" s="3104"/>
      <c r="K35" s="3104"/>
      <c r="L35" s="3106"/>
      <c r="M35" s="3104"/>
      <c r="N35" s="3104"/>
      <c r="O35" s="3104"/>
      <c r="P35" s="3106"/>
      <c r="Q35" s="3106"/>
      <c r="R35" s="3107"/>
      <c r="S35" s="3106"/>
      <c r="T35" s="3106"/>
      <c r="U35" s="3107"/>
      <c r="V35" s="3104"/>
      <c r="W35" s="3104"/>
      <c r="X35" s="3104"/>
      <c r="Y35" s="3106"/>
      <c r="Z35" s="3106"/>
      <c r="AA35" s="3106"/>
      <c r="AB35" s="3106"/>
      <c r="AC35" s="3106"/>
      <c r="AD35" s="3106"/>
      <c r="AE35" s="3106"/>
      <c r="AF35" s="3106"/>
      <c r="AG35" s="3106"/>
      <c r="AH35" s="3106"/>
      <c r="AI35" s="3106"/>
      <c r="AJ35" s="3106"/>
      <c r="AK35" s="3106"/>
      <c r="AL35" s="3106"/>
      <c r="AM35" s="3104"/>
      <c r="AN35" s="3104"/>
      <c r="AO35" s="3104"/>
      <c r="AP35" s="3104"/>
      <c r="AQ35" s="3104"/>
      <c r="AR35" s="3104"/>
      <c r="AS35" s="3104"/>
      <c r="AT35" s="3104"/>
      <c r="AU35" s="3104"/>
      <c r="AV35" s="3104"/>
      <c r="AW35" s="3104"/>
      <c r="AX35" s="3104"/>
      <c r="AY35" s="3104"/>
      <c r="AZ35" s="3107"/>
      <c r="BA35" s="3107"/>
      <c r="BB35" s="3107"/>
      <c r="BD35" s="3712"/>
      <c r="BE35" s="3107"/>
      <c r="BF35" s="3107"/>
      <c r="BG35" s="3712"/>
      <c r="BH35" s="3107"/>
      <c r="BI35" s="3107"/>
      <c r="BJ35" s="3107"/>
      <c r="BK35" s="3107"/>
      <c r="BL35" s="3107"/>
      <c r="BM35" s="3107"/>
      <c r="BN35" s="3107"/>
      <c r="BO35" s="3107"/>
      <c r="BP35" s="3107"/>
      <c r="BQ35" s="3712"/>
    </row>
    <row r="36" spans="1:69" ht="20.100000000000001" customHeight="1">
      <c r="A36" s="3103"/>
      <c r="B36" s="3104"/>
      <c r="C36" s="3104"/>
      <c r="D36" s="3104"/>
      <c r="E36" s="3104"/>
      <c r="F36" s="3105"/>
      <c r="G36" s="3103"/>
      <c r="H36" s="3106"/>
      <c r="I36" s="3104"/>
      <c r="J36" s="3104"/>
      <c r="K36" s="3104"/>
      <c r="L36" s="3106"/>
      <c r="M36" s="3104"/>
      <c r="N36" s="3104"/>
      <c r="O36" s="3104"/>
      <c r="P36" s="3106"/>
      <c r="Q36" s="3106"/>
      <c r="R36" s="3107"/>
      <c r="S36" s="3106"/>
      <c r="T36" s="3106"/>
      <c r="U36" s="3107"/>
      <c r="V36" s="3104"/>
      <c r="W36" s="3104"/>
      <c r="X36" s="3104"/>
      <c r="Y36" s="3106"/>
      <c r="Z36" s="3106"/>
      <c r="AA36" s="3106"/>
      <c r="AB36" s="3106"/>
      <c r="AC36" s="3106"/>
      <c r="AD36" s="3106"/>
      <c r="AE36" s="3106"/>
      <c r="AF36" s="3106"/>
      <c r="AG36" s="3106"/>
      <c r="AH36" s="3106"/>
      <c r="AI36" s="3106"/>
      <c r="AJ36" s="3106"/>
      <c r="AK36" s="3106"/>
      <c r="AL36" s="3106"/>
      <c r="AM36" s="3104"/>
      <c r="AN36" s="3104"/>
      <c r="AO36" s="3104"/>
      <c r="AP36" s="3104"/>
      <c r="AQ36" s="3104"/>
      <c r="AR36" s="3104"/>
      <c r="AS36" s="3104"/>
      <c r="AT36" s="3104"/>
      <c r="AU36" s="3104"/>
      <c r="AV36" s="3104"/>
      <c r="AW36" s="3104"/>
      <c r="AX36" s="3104"/>
      <c r="AY36" s="3104"/>
      <c r="AZ36" s="3107"/>
      <c r="BA36" s="3107"/>
      <c r="BB36" s="3107"/>
      <c r="BD36" s="3712"/>
      <c r="BE36" s="3107"/>
      <c r="BF36" s="3107"/>
      <c r="BG36" s="3712"/>
      <c r="BH36" s="3107"/>
      <c r="BI36" s="3107"/>
      <c r="BJ36" s="3107"/>
      <c r="BK36" s="3107"/>
      <c r="BL36" s="3107"/>
      <c r="BM36" s="3107"/>
      <c r="BN36" s="3107"/>
      <c r="BO36" s="3107"/>
      <c r="BP36" s="3107"/>
      <c r="BQ36" s="3712"/>
    </row>
    <row r="37" spans="1:69" ht="20.100000000000001" customHeight="1">
      <c r="A37" s="3103"/>
      <c r="B37" s="3104"/>
      <c r="C37" s="3104"/>
      <c r="D37" s="3104"/>
      <c r="E37" s="3104"/>
      <c r="F37" s="3105"/>
      <c r="G37" s="3103"/>
      <c r="H37" s="3106"/>
      <c r="I37" s="3104"/>
      <c r="J37" s="3104"/>
      <c r="K37" s="3104"/>
      <c r="L37" s="3106"/>
      <c r="M37" s="3104"/>
      <c r="N37" s="3104"/>
      <c r="O37" s="3104"/>
      <c r="P37" s="3106"/>
      <c r="Q37" s="3106"/>
      <c r="R37" s="3107"/>
      <c r="S37" s="3106"/>
      <c r="T37" s="3106"/>
      <c r="U37" s="3107"/>
      <c r="V37" s="3104"/>
      <c r="W37" s="3104"/>
      <c r="X37" s="3104"/>
      <c r="Y37" s="3106"/>
      <c r="Z37" s="3106"/>
      <c r="AA37" s="3106"/>
      <c r="AB37" s="3106"/>
      <c r="AC37" s="3106"/>
      <c r="AD37" s="3106"/>
      <c r="AE37" s="3106"/>
      <c r="AF37" s="3106"/>
      <c r="AG37" s="3106"/>
      <c r="AH37" s="3106"/>
      <c r="AI37" s="3106"/>
      <c r="AJ37" s="3106"/>
      <c r="AK37" s="3106"/>
      <c r="AL37" s="3106"/>
      <c r="AM37" s="3104"/>
      <c r="AN37" s="3104"/>
      <c r="AO37" s="3104"/>
      <c r="AP37" s="3104"/>
      <c r="AQ37" s="3104"/>
      <c r="AR37" s="3104"/>
      <c r="AS37" s="3104"/>
      <c r="AT37" s="3104"/>
      <c r="AU37" s="3104"/>
      <c r="AV37" s="3104"/>
      <c r="AW37" s="3104"/>
      <c r="AX37" s="3104"/>
      <c r="AY37" s="3104"/>
      <c r="AZ37" s="3107"/>
      <c r="BA37" s="3107"/>
      <c r="BB37" s="3107"/>
      <c r="BD37" s="3712"/>
      <c r="BE37" s="3107"/>
      <c r="BF37" s="3107"/>
      <c r="BG37" s="3712"/>
      <c r="BH37" s="3107"/>
      <c r="BI37" s="3107"/>
      <c r="BJ37" s="3107"/>
      <c r="BK37" s="3107"/>
      <c r="BL37" s="3107"/>
      <c r="BM37" s="3107"/>
      <c r="BN37" s="3107"/>
      <c r="BO37" s="3107"/>
      <c r="BP37" s="3107"/>
      <c r="BQ37" s="3712"/>
    </row>
    <row r="38" spans="1:69" ht="20.100000000000001" customHeight="1">
      <c r="A38" s="3103"/>
      <c r="B38" s="3104"/>
      <c r="C38" s="3104"/>
      <c r="D38" s="3104"/>
      <c r="E38" s="3104"/>
      <c r="F38" s="3105"/>
      <c r="G38" s="3103"/>
      <c r="H38" s="3106"/>
      <c r="I38" s="3104"/>
      <c r="J38" s="3104"/>
      <c r="K38" s="3104"/>
      <c r="L38" s="3106"/>
      <c r="M38" s="3104"/>
      <c r="N38" s="3104"/>
      <c r="O38" s="3104"/>
      <c r="P38" s="3106"/>
      <c r="Q38" s="3106"/>
      <c r="R38" s="3107"/>
      <c r="S38" s="3106"/>
      <c r="T38" s="3106"/>
      <c r="U38" s="3107"/>
      <c r="V38" s="3104"/>
      <c r="W38" s="3104"/>
      <c r="X38" s="3104"/>
      <c r="Y38" s="3106"/>
      <c r="Z38" s="3106"/>
      <c r="AA38" s="3106"/>
      <c r="AB38" s="3106"/>
      <c r="AC38" s="3106"/>
      <c r="AD38" s="3106"/>
      <c r="AE38" s="3106"/>
      <c r="AF38" s="3106"/>
      <c r="AG38" s="3106"/>
      <c r="AH38" s="3106"/>
      <c r="AI38" s="3106"/>
      <c r="AJ38" s="3106"/>
      <c r="AK38" s="3106"/>
      <c r="AL38" s="3106"/>
      <c r="AM38" s="3104"/>
      <c r="AN38" s="3104"/>
      <c r="AO38" s="3104"/>
      <c r="AP38" s="3104"/>
      <c r="AQ38" s="3104"/>
      <c r="AR38" s="3104"/>
      <c r="AS38" s="3104"/>
      <c r="AT38" s="3104"/>
      <c r="AU38" s="3104"/>
      <c r="AV38" s="3104"/>
      <c r="AW38" s="3104"/>
      <c r="AX38" s="3104"/>
      <c r="AY38" s="3104"/>
      <c r="AZ38" s="3107"/>
      <c r="BA38" s="3107"/>
      <c r="BB38" s="3107"/>
      <c r="BD38" s="3712"/>
      <c r="BE38" s="3107"/>
      <c r="BF38" s="3107"/>
      <c r="BG38" s="3712"/>
      <c r="BH38" s="3107"/>
      <c r="BI38" s="3107"/>
      <c r="BJ38" s="3107"/>
      <c r="BK38" s="3107"/>
      <c r="BL38" s="3107"/>
      <c r="BM38" s="3107"/>
      <c r="BN38" s="3107"/>
      <c r="BO38" s="3107"/>
      <c r="BP38" s="3107"/>
      <c r="BQ38" s="3712"/>
    </row>
    <row r="39" spans="1:69" ht="20.100000000000001" customHeight="1">
      <c r="C39" s="3109" t="s">
        <v>9062</v>
      </c>
    </row>
    <row r="40" spans="1:69" ht="20.100000000000001" customHeight="1">
      <c r="C40" s="3109" t="s">
        <v>9042</v>
      </c>
    </row>
  </sheetData>
  <mergeCells count="69">
    <mergeCell ref="BE3:BH3"/>
    <mergeCell ref="BI3:BL3"/>
    <mergeCell ref="BM3:BP3"/>
    <mergeCell ref="BQ3:BQ4"/>
    <mergeCell ref="C3:C4"/>
    <mergeCell ref="AX3:AX4"/>
    <mergeCell ref="AY3:AY4"/>
    <mergeCell ref="AZ3:AZ4"/>
    <mergeCell ref="BA3:BA4"/>
    <mergeCell ref="BB3:BB4"/>
    <mergeCell ref="BD3:BD4"/>
    <mergeCell ref="AQ3:AQ4"/>
    <mergeCell ref="AR3:AS3"/>
    <mergeCell ref="AT3:AT4"/>
    <mergeCell ref="AU3:AU4"/>
    <mergeCell ref="AV3:AV4"/>
    <mergeCell ref="AW3:AW4"/>
    <mergeCell ref="AK3:AK4"/>
    <mergeCell ref="AL3:AL4"/>
    <mergeCell ref="AM3:AM4"/>
    <mergeCell ref="AN3:AN4"/>
    <mergeCell ref="AO3:AO4"/>
    <mergeCell ref="AP3:AP4"/>
    <mergeCell ref="AJ3:AJ4"/>
    <mergeCell ref="Y3:Y4"/>
    <mergeCell ref="Z3:Z4"/>
    <mergeCell ref="AA3:AA4"/>
    <mergeCell ref="AB3:AB4"/>
    <mergeCell ref="AC3:AC4"/>
    <mergeCell ref="AD3:AD4"/>
    <mergeCell ref="AE3:AE4"/>
    <mergeCell ref="AF3:AF4"/>
    <mergeCell ref="AG3:AG4"/>
    <mergeCell ref="AH3:AH4"/>
    <mergeCell ref="AI3:AI4"/>
    <mergeCell ref="K3:K4"/>
    <mergeCell ref="X3:X4"/>
    <mergeCell ref="M3:M4"/>
    <mergeCell ref="N3:N4"/>
    <mergeCell ref="O3:O4"/>
    <mergeCell ref="P3:P4"/>
    <mergeCell ref="Q3:Q4"/>
    <mergeCell ref="R3:R4"/>
    <mergeCell ref="S3:S4"/>
    <mergeCell ref="T3:T4"/>
    <mergeCell ref="U3:U4"/>
    <mergeCell ref="V3:V4"/>
    <mergeCell ref="W3:W4"/>
    <mergeCell ref="BD2:BQ2"/>
    <mergeCell ref="A3:A4"/>
    <mergeCell ref="B3:B4"/>
    <mergeCell ref="D3:D4"/>
    <mergeCell ref="E3:E4"/>
    <mergeCell ref="F3:F4"/>
    <mergeCell ref="AL2:AN2"/>
    <mergeCell ref="L3:L4"/>
    <mergeCell ref="AO2:AP2"/>
    <mergeCell ref="AQ2:AU2"/>
    <mergeCell ref="AV2:AY2"/>
    <mergeCell ref="AZ2:BB2"/>
    <mergeCell ref="G3:G4"/>
    <mergeCell ref="H3:H4"/>
    <mergeCell ref="I3:I4"/>
    <mergeCell ref="J3:J4"/>
    <mergeCell ref="A1:H1"/>
    <mergeCell ref="S2:V2"/>
    <mergeCell ref="W2:Y2"/>
    <mergeCell ref="Z2:AC2"/>
    <mergeCell ref="AD2:AK2"/>
  </mergeCells>
  <dataValidations count="1">
    <dataValidation type="list" allowBlank="1" showInputMessage="1" showErrorMessage="1" sqref="C5:C27" xr:uid="{AD2A51DA-BD02-4378-A148-7C0FF8DF1DCA}">
      <formula1>$C$39:$C$40</formula1>
    </dataValidation>
  </dataValidations>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EFBC9-251D-4AF4-BD91-331FA239324F}">
  <sheetPr codeName="Sheet8">
    <tabColor rgb="FF609ED6"/>
  </sheetPr>
  <dimension ref="A2:EX61"/>
  <sheetViews>
    <sheetView showGridLines="0" zoomScaleNormal="100" workbookViewId="0">
      <pane ySplit="5" topLeftCell="G19" activePane="bottomLeft" state="frozen"/>
      <selection pane="bottomLeft" activeCell="G19" sqref="G19"/>
    </sheetView>
  </sheetViews>
  <sheetFormatPr defaultRowHeight="15" outlineLevelRow="7"/>
  <cols>
    <col min="1" max="1" width="15.7109375" customWidth="1"/>
    <col min="2" max="2" width="20.7109375" style="3416" customWidth="1"/>
    <col min="7" max="7" width="23.28515625" customWidth="1"/>
    <col min="31" max="31" width="2.7109375" customWidth="1"/>
    <col min="32" max="33" width="10.7109375" customWidth="1"/>
    <col min="37" max="37" width="20.7109375" customWidth="1"/>
  </cols>
  <sheetData>
    <row r="2" spans="1:154" s="3112" customFormat="1" ht="20.100000000000001" customHeight="1">
      <c r="A2" s="4413" t="s">
        <v>9063</v>
      </c>
      <c r="B2" s="4413"/>
      <c r="C2" s="4413"/>
      <c r="D2" s="4413"/>
      <c r="E2" s="4413"/>
      <c r="F2" s="4413"/>
      <c r="G2" s="4413"/>
      <c r="H2" s="4413"/>
      <c r="I2" s="4413"/>
      <c r="J2" s="4413"/>
      <c r="K2" s="4413"/>
      <c r="L2" s="4413"/>
      <c r="M2" s="4413"/>
      <c r="N2" s="4413"/>
      <c r="O2" s="4413"/>
      <c r="P2" s="4413"/>
      <c r="Q2" s="4413"/>
      <c r="R2" s="4413"/>
      <c r="S2" s="4413"/>
      <c r="T2" s="4413"/>
      <c r="U2" s="4413"/>
      <c r="V2" s="4413"/>
      <c r="W2" s="4413"/>
      <c r="X2" s="4413"/>
      <c r="Y2" s="4413"/>
      <c r="Z2" s="4413"/>
      <c r="AA2" s="4413"/>
      <c r="AB2" s="4413"/>
      <c r="AC2" s="4413"/>
      <c r="AD2" s="4413"/>
      <c r="AE2" s="4413"/>
      <c r="AF2" s="4413"/>
      <c r="AG2" s="4413"/>
      <c r="AH2" s="4413"/>
      <c r="AI2" s="4413"/>
      <c r="AJ2" s="4413"/>
      <c r="AK2" s="4413"/>
      <c r="AL2" s="4413"/>
      <c r="AM2" s="4413"/>
      <c r="AN2" s="4413"/>
      <c r="AO2" s="4413"/>
      <c r="AP2" s="4413"/>
      <c r="AQ2" s="4413"/>
      <c r="AR2" s="4413"/>
      <c r="AS2" s="4413"/>
      <c r="AT2" s="4413"/>
      <c r="AU2" s="4413"/>
      <c r="AV2" s="4413"/>
      <c r="AW2" s="4413"/>
      <c r="AX2" s="4413"/>
      <c r="AY2" s="4413"/>
      <c r="AZ2" s="4413"/>
      <c r="BA2" s="4413"/>
      <c r="BB2" s="4413"/>
      <c r="BC2" s="4413"/>
      <c r="BD2" s="4413"/>
      <c r="BE2" s="4413"/>
      <c r="BF2" s="4413"/>
      <c r="BG2" s="4413"/>
      <c r="BH2" s="4413"/>
      <c r="BI2" s="4413"/>
      <c r="BJ2" s="4413"/>
      <c r="BK2" s="4413"/>
      <c r="BL2" s="4413"/>
      <c r="BM2" s="4413"/>
      <c r="BN2" s="4413"/>
      <c r="BO2" s="4413"/>
      <c r="BP2" s="4413"/>
      <c r="BQ2" s="4413"/>
      <c r="BR2" s="4413"/>
      <c r="BS2" s="4413"/>
      <c r="BT2" s="4413"/>
      <c r="BU2" s="4413"/>
      <c r="BV2" s="4413"/>
      <c r="BW2" s="4413"/>
      <c r="BX2" s="4413"/>
      <c r="BY2" s="4413"/>
      <c r="BZ2" s="4413"/>
    </row>
    <row r="4" spans="1:154" s="3033" customFormat="1" ht="56.25" customHeight="1" outlineLevel="7">
      <c r="A4" s="3113"/>
      <c r="B4" s="4414" t="s">
        <v>6356</v>
      </c>
      <c r="C4" s="4414" t="s">
        <v>6655</v>
      </c>
      <c r="D4" s="4414" t="s">
        <v>9064</v>
      </c>
      <c r="E4" s="4416" t="s">
        <v>84</v>
      </c>
      <c r="F4" s="4416" t="s">
        <v>90</v>
      </c>
      <c r="G4" s="4416" t="s">
        <v>6715</v>
      </c>
      <c r="H4" s="4418" t="s">
        <v>6660</v>
      </c>
      <c r="I4" s="4418" t="s">
        <v>6661</v>
      </c>
      <c r="J4" s="4420" t="s">
        <v>6662</v>
      </c>
      <c r="K4" s="4422" t="s">
        <v>6664</v>
      </c>
      <c r="L4" s="4422" t="s">
        <v>6665</v>
      </c>
      <c r="M4" s="4424" t="s">
        <v>6666</v>
      </c>
      <c r="N4" s="4426" t="s">
        <v>8995</v>
      </c>
      <c r="O4" s="4428" t="s">
        <v>6668</v>
      </c>
      <c r="P4" s="4411" t="s">
        <v>6669</v>
      </c>
      <c r="Q4" s="4430" t="s">
        <v>6670</v>
      </c>
      <c r="R4" s="4430" t="s">
        <v>6671</v>
      </c>
      <c r="S4" s="4430" t="s">
        <v>6672</v>
      </c>
      <c r="T4" s="4430" t="s">
        <v>6673</v>
      </c>
      <c r="U4" s="4430" t="s">
        <v>359</v>
      </c>
      <c r="V4" s="4432" t="s">
        <v>6674</v>
      </c>
      <c r="W4" s="4434" t="s">
        <v>2</v>
      </c>
      <c r="X4" s="4434" t="s">
        <v>1</v>
      </c>
      <c r="Y4" s="4434" t="s">
        <v>6658</v>
      </c>
      <c r="Z4" s="4434" t="s">
        <v>6659</v>
      </c>
      <c r="AA4" s="3114" t="s">
        <v>9065</v>
      </c>
      <c r="AB4" s="4416" t="s">
        <v>9066</v>
      </c>
      <c r="AC4" s="4416" t="s">
        <v>9067</v>
      </c>
      <c r="AD4" s="4416" t="s">
        <v>9068</v>
      </c>
      <c r="AE4" s="3115"/>
      <c r="AF4" s="4438" t="s">
        <v>9069</v>
      </c>
      <c r="AG4" s="4438" t="s">
        <v>9070</v>
      </c>
      <c r="AH4" s="4440" t="s">
        <v>8954</v>
      </c>
      <c r="AI4" s="4436" t="s">
        <v>9071</v>
      </c>
      <c r="AJ4" s="4436" t="s">
        <v>9072</v>
      </c>
      <c r="AK4" s="4436" t="s">
        <v>9073</v>
      </c>
      <c r="AL4" s="4436" t="s">
        <v>9074</v>
      </c>
      <c r="AM4" s="4436" t="s">
        <v>9075</v>
      </c>
      <c r="AN4" s="4436" t="s">
        <v>9076</v>
      </c>
      <c r="AO4" s="4436" t="s">
        <v>9077</v>
      </c>
      <c r="AP4" s="4436" t="s">
        <v>9078</v>
      </c>
      <c r="AQ4" s="4436" t="s">
        <v>9079</v>
      </c>
      <c r="AR4" s="4444" t="s">
        <v>9080</v>
      </c>
      <c r="AS4" s="4444" t="s">
        <v>9081</v>
      </c>
      <c r="AT4" s="4444" t="s">
        <v>9082</v>
      </c>
      <c r="AU4" s="4444" t="s">
        <v>9083</v>
      </c>
      <c r="AV4" s="4444" t="s">
        <v>9084</v>
      </c>
      <c r="AW4" s="4444" t="s">
        <v>9085</v>
      </c>
      <c r="AX4" s="4444" t="s">
        <v>9086</v>
      </c>
      <c r="AY4" s="4446" t="s">
        <v>9087</v>
      </c>
      <c r="AZ4" s="4446" t="s">
        <v>9088</v>
      </c>
      <c r="BA4" s="4442" t="s">
        <v>9089</v>
      </c>
      <c r="BB4" s="4442" t="s">
        <v>9090</v>
      </c>
      <c r="BC4" s="4442" t="s">
        <v>5689</v>
      </c>
      <c r="BD4" s="4448" t="s">
        <v>9091</v>
      </c>
      <c r="BE4" s="4448"/>
      <c r="BF4" s="4448" t="s">
        <v>9092</v>
      </c>
      <c r="BG4" s="4448"/>
      <c r="BH4" s="4448" t="s">
        <v>9093</v>
      </c>
      <c r="BI4" s="4448"/>
      <c r="BJ4" s="4448" t="s">
        <v>9094</v>
      </c>
      <c r="BK4" s="4448"/>
      <c r="BL4" s="4448" t="s">
        <v>9095</v>
      </c>
      <c r="BM4" s="4448"/>
      <c r="BN4" s="4449"/>
      <c r="BO4" s="4449"/>
      <c r="BP4" s="4448" t="s">
        <v>9096</v>
      </c>
      <c r="BQ4" s="4448"/>
      <c r="BR4" s="4450" t="s">
        <v>9097</v>
      </c>
      <c r="BS4" s="4452" t="s">
        <v>9098</v>
      </c>
      <c r="BT4" s="4438" t="s">
        <v>6715</v>
      </c>
      <c r="BU4" s="4438" t="s">
        <v>6591</v>
      </c>
      <c r="BV4" s="4438" t="s">
        <v>9099</v>
      </c>
      <c r="BW4" s="4438" t="s">
        <v>9100</v>
      </c>
      <c r="BX4" s="4438" t="s">
        <v>9101</v>
      </c>
      <c r="BY4" s="4438" t="s">
        <v>9102</v>
      </c>
      <c r="BZ4" s="4457" t="s">
        <v>9103</v>
      </c>
    </row>
    <row r="5" spans="1:154" s="3033" customFormat="1" ht="15" customHeight="1" outlineLevel="7">
      <c r="A5" s="3116"/>
      <c r="B5" s="4415"/>
      <c r="C5" s="4415"/>
      <c r="D5" s="4415"/>
      <c r="E5" s="4417"/>
      <c r="F5" s="4417"/>
      <c r="G5" s="4417"/>
      <c r="H5" s="4419"/>
      <c r="I5" s="4419"/>
      <c r="J5" s="4421"/>
      <c r="K5" s="4423"/>
      <c r="L5" s="4423"/>
      <c r="M5" s="4425"/>
      <c r="N5" s="4427"/>
      <c r="O5" s="4429"/>
      <c r="P5" s="4412"/>
      <c r="Q5" s="4431"/>
      <c r="R5" s="4431"/>
      <c r="S5" s="4431"/>
      <c r="T5" s="4431"/>
      <c r="U5" s="4431"/>
      <c r="V5" s="4433"/>
      <c r="W5" s="4435"/>
      <c r="X5" s="4435"/>
      <c r="Y5" s="4435"/>
      <c r="Z5" s="4435"/>
      <c r="AA5" s="3117" t="s">
        <v>9104</v>
      </c>
      <c r="AB5" s="4417"/>
      <c r="AC5" s="4417"/>
      <c r="AD5" s="4417"/>
      <c r="AE5" s="3115"/>
      <c r="AF5" s="4439"/>
      <c r="AG5" s="4439"/>
      <c r="AH5" s="4441"/>
      <c r="AI5" s="4437"/>
      <c r="AJ5" s="4437"/>
      <c r="AK5" s="4437"/>
      <c r="AL5" s="4437"/>
      <c r="AM5" s="4437"/>
      <c r="AN5" s="4437"/>
      <c r="AO5" s="4437"/>
      <c r="AP5" s="4437"/>
      <c r="AQ5" s="4437"/>
      <c r="AR5" s="4445"/>
      <c r="AS5" s="4445"/>
      <c r="AT5" s="4445"/>
      <c r="AU5" s="4445"/>
      <c r="AV5" s="4445"/>
      <c r="AW5" s="4445"/>
      <c r="AX5" s="4445"/>
      <c r="AY5" s="4447"/>
      <c r="AZ5" s="4447"/>
      <c r="BA5" s="4443"/>
      <c r="BB5" s="4443"/>
      <c r="BC5" s="4443"/>
      <c r="BD5" s="3118" t="s">
        <v>9105</v>
      </c>
      <c r="BE5" s="3118" t="s">
        <v>9106</v>
      </c>
      <c r="BF5" s="3118" t="s">
        <v>9105</v>
      </c>
      <c r="BG5" s="3118" t="s">
        <v>9106</v>
      </c>
      <c r="BH5" s="3118" t="s">
        <v>9105</v>
      </c>
      <c r="BI5" s="3118" t="s">
        <v>9106</v>
      </c>
      <c r="BJ5" s="3118" t="s">
        <v>9105</v>
      </c>
      <c r="BK5" s="3118" t="s">
        <v>9106</v>
      </c>
      <c r="BL5" s="3118" t="s">
        <v>9105</v>
      </c>
      <c r="BM5" s="3118" t="s">
        <v>9106</v>
      </c>
      <c r="BN5" s="3119"/>
      <c r="BO5" s="3119"/>
      <c r="BP5" s="3120" t="s">
        <v>9107</v>
      </c>
      <c r="BQ5" s="3120" t="s">
        <v>9108</v>
      </c>
      <c r="BR5" s="4451"/>
      <c r="BS5" s="4453"/>
      <c r="BT5" s="4439"/>
      <c r="BU5" s="4439"/>
      <c r="BV5" s="4439"/>
      <c r="BW5" s="4439"/>
      <c r="BX5" s="4439"/>
      <c r="BY5" s="4439"/>
      <c r="BZ5" s="4458"/>
    </row>
    <row r="6" spans="1:154" s="3033" customFormat="1" ht="15" customHeight="1">
      <c r="A6" s="3121" t="s">
        <v>9109</v>
      </c>
      <c r="B6" s="3122"/>
      <c r="C6" s="3122"/>
      <c r="D6" s="3122"/>
      <c r="E6" s="3123"/>
      <c r="F6" s="3123"/>
      <c r="G6" s="3124"/>
      <c r="H6" s="3124"/>
      <c r="I6" s="3124"/>
      <c r="J6" s="3124"/>
      <c r="K6" s="3124"/>
      <c r="L6" s="3124"/>
      <c r="M6" s="3124"/>
      <c r="N6" s="3124"/>
      <c r="O6" s="3124"/>
      <c r="P6" s="3124"/>
      <c r="Q6" s="3124"/>
      <c r="R6" s="3124"/>
      <c r="S6" s="3124"/>
      <c r="T6" s="3124"/>
      <c r="U6" s="3124"/>
      <c r="V6" s="3124"/>
      <c r="W6" s="3124"/>
      <c r="X6" s="3124"/>
      <c r="Y6" s="3124"/>
      <c r="Z6" s="3124"/>
      <c r="AA6" s="3124"/>
      <c r="AB6" s="3124"/>
      <c r="AC6" s="3124"/>
      <c r="AD6" s="3125"/>
      <c r="AE6" s="3126"/>
      <c r="AF6" s="3127"/>
      <c r="AG6" s="3128"/>
      <c r="AH6" s="3129"/>
      <c r="AI6" s="3130"/>
      <c r="AJ6" s="3124"/>
      <c r="AK6" s="3131"/>
      <c r="AL6" s="3131"/>
      <c r="AM6" s="3131"/>
      <c r="AN6" s="3131"/>
      <c r="AO6" s="3131"/>
      <c r="AP6" s="3132"/>
      <c r="AQ6" s="3129"/>
      <c r="AR6" s="3130"/>
      <c r="AS6" s="3128"/>
      <c r="AT6" s="3124"/>
      <c r="AU6" s="3124"/>
      <c r="AV6" s="3124"/>
      <c r="AW6" s="3124"/>
      <c r="AX6" s="3125"/>
      <c r="AY6" s="3132"/>
      <c r="AZ6" s="3133"/>
      <c r="BA6" s="3130"/>
      <c r="BB6" s="3124"/>
      <c r="BC6" s="3129"/>
      <c r="BD6" s="3134"/>
      <c r="BE6" s="3135"/>
      <c r="BF6" s="3135"/>
      <c r="BG6" s="3135"/>
      <c r="BH6" s="3135"/>
      <c r="BI6" s="3135"/>
      <c r="BJ6" s="3135"/>
      <c r="BK6" s="3135"/>
      <c r="BL6" s="3135"/>
      <c r="BM6" s="3136"/>
      <c r="BN6" s="3130"/>
      <c r="BO6" s="3129"/>
      <c r="BP6" s="3137"/>
      <c r="BQ6" s="3138"/>
      <c r="BR6" s="3139"/>
      <c r="BS6" s="3140"/>
      <c r="BT6" s="3141"/>
      <c r="BU6" s="3142"/>
      <c r="BV6" s="3143"/>
      <c r="BW6" s="3142"/>
      <c r="BX6" s="3144"/>
      <c r="BY6" s="3142"/>
      <c r="BZ6" s="3145"/>
    </row>
    <row r="7" spans="1:154" s="3173" customFormat="1" ht="24.95" customHeight="1">
      <c r="A7" s="3146"/>
      <c r="B7" s="3147"/>
      <c r="C7" s="3148"/>
      <c r="D7" s="3147"/>
      <c r="E7" s="3149"/>
      <c r="F7" s="3149"/>
      <c r="G7" s="3149"/>
      <c r="H7" s="3149"/>
      <c r="I7" s="3149"/>
      <c r="J7" s="3149"/>
      <c r="K7" s="3149"/>
      <c r="L7" s="3149"/>
      <c r="M7" s="3149"/>
      <c r="N7" s="3149"/>
      <c r="O7" s="3149"/>
      <c r="P7" s="3149"/>
      <c r="Q7" s="3149"/>
      <c r="R7" s="3149"/>
      <c r="S7" s="3149"/>
      <c r="T7" s="3149"/>
      <c r="U7" s="3149"/>
      <c r="V7" s="3149"/>
      <c r="W7" s="3149"/>
      <c r="X7" s="3149"/>
      <c r="Y7" s="3149"/>
      <c r="Z7" s="3149"/>
      <c r="AA7" s="3150"/>
      <c r="AB7" s="3151"/>
      <c r="AC7" s="3151"/>
      <c r="AD7" s="3152"/>
      <c r="AE7" s="3153"/>
      <c r="AF7" s="3154"/>
      <c r="AG7" s="3154"/>
      <c r="AH7" s="3152"/>
      <c r="AI7" s="3155"/>
      <c r="AJ7" s="3155"/>
      <c r="AK7" s="3156"/>
      <c r="AL7" s="3157"/>
      <c r="AM7" s="3158"/>
      <c r="AN7" s="3159"/>
      <c r="AO7" s="3160"/>
      <c r="AP7" s="3161"/>
      <c r="AQ7" s="3162"/>
      <c r="AR7" s="3154"/>
      <c r="AS7" s="3154"/>
      <c r="AT7" s="3154"/>
      <c r="AU7" s="3154"/>
      <c r="AV7" s="3154"/>
      <c r="AW7" s="3154"/>
      <c r="AX7" s="3154"/>
      <c r="AY7" s="3163"/>
      <c r="AZ7" s="3163"/>
      <c r="BA7" s="3154"/>
      <c r="BB7" s="3154"/>
      <c r="BC7" s="3149"/>
      <c r="BD7" s="3164"/>
      <c r="BE7" s="3164"/>
      <c r="BF7" s="3164"/>
      <c r="BG7" s="3164"/>
      <c r="BH7" s="3164"/>
      <c r="BI7" s="3164"/>
      <c r="BJ7" s="3164"/>
      <c r="BK7" s="3164"/>
      <c r="BL7" s="3164"/>
      <c r="BM7" s="3164"/>
      <c r="BN7" s="3165"/>
      <c r="BO7" s="3165"/>
      <c r="BP7" s="3165"/>
      <c r="BQ7" s="3165"/>
      <c r="BR7" s="3166"/>
      <c r="BS7" s="3167"/>
      <c r="BT7" s="3168"/>
      <c r="BU7" s="3168"/>
      <c r="BV7" s="3169"/>
      <c r="BW7" s="3168"/>
      <c r="BX7" s="3170"/>
      <c r="BY7" s="3168"/>
      <c r="BZ7" s="3171"/>
      <c r="CA7" s="3061"/>
      <c r="CB7" s="3061"/>
      <c r="CC7" s="3061"/>
      <c r="CD7" s="3061"/>
      <c r="CE7" s="3061"/>
      <c r="CF7" s="3061"/>
      <c r="CG7" s="3061"/>
      <c r="CH7" s="3061"/>
      <c r="CI7" s="3061"/>
      <c r="CJ7" s="3061"/>
      <c r="CK7" s="3061"/>
      <c r="CL7" s="3061"/>
      <c r="CM7" s="3061"/>
      <c r="CN7" s="3061"/>
      <c r="CO7" s="3061"/>
      <c r="CP7" s="3061"/>
      <c r="CQ7" s="3061"/>
      <c r="CR7" s="3061"/>
      <c r="CS7" s="3061"/>
      <c r="CT7" s="3061"/>
      <c r="CU7" s="3061"/>
      <c r="CV7" s="3061"/>
      <c r="CW7" s="3061"/>
      <c r="CX7" s="3061"/>
      <c r="CY7" s="3061"/>
      <c r="CZ7" s="3061"/>
      <c r="DA7" s="3061"/>
      <c r="DB7" s="3061"/>
      <c r="DC7" s="3061"/>
      <c r="DD7" s="3061"/>
      <c r="DE7" s="3061"/>
      <c r="DF7" s="3061"/>
      <c r="DG7" s="3061"/>
      <c r="DH7" s="3061"/>
      <c r="DI7" s="3061"/>
      <c r="DJ7" s="3061"/>
      <c r="DK7" s="3061"/>
      <c r="DL7" s="3061"/>
      <c r="DM7" s="3061"/>
      <c r="DN7" s="3061"/>
      <c r="DO7" s="3061"/>
      <c r="DP7" s="3061"/>
      <c r="DQ7" s="3061"/>
      <c r="DR7" s="3061"/>
      <c r="DS7" s="3061"/>
      <c r="DT7" s="3061"/>
      <c r="DU7" s="3061"/>
      <c r="DV7" s="3061"/>
      <c r="DW7" s="3061"/>
      <c r="DX7" s="3061"/>
      <c r="DY7" s="3061"/>
      <c r="DZ7" s="3061"/>
      <c r="EA7" s="3061"/>
      <c r="EB7" s="3061"/>
      <c r="EC7" s="3061"/>
      <c r="ED7" s="3061"/>
      <c r="EE7" s="3061"/>
      <c r="EF7" s="3061"/>
      <c r="EG7" s="3061"/>
      <c r="EH7" s="3061"/>
      <c r="EI7" s="3061"/>
      <c r="EJ7" s="3061"/>
      <c r="EK7" s="3061"/>
      <c r="EL7" s="3061"/>
      <c r="EM7" s="3061"/>
      <c r="EN7" s="3061"/>
      <c r="EO7" s="3061"/>
      <c r="EP7" s="3061"/>
      <c r="EQ7" s="3061"/>
      <c r="ER7" s="3061"/>
      <c r="ES7" s="3061"/>
      <c r="ET7" s="3061"/>
      <c r="EU7" s="3061"/>
      <c r="EV7" s="3061"/>
      <c r="EW7" s="3061"/>
      <c r="EX7" s="3172"/>
    </row>
    <row r="8" spans="1:154" s="3173" customFormat="1" ht="24.95" customHeight="1">
      <c r="A8" s="3146"/>
      <c r="B8" s="3147"/>
      <c r="C8" s="3148"/>
      <c r="D8" s="3147"/>
      <c r="E8" s="3149"/>
      <c r="F8" s="3149"/>
      <c r="G8" s="3149"/>
      <c r="H8" s="3149"/>
      <c r="I8" s="3149"/>
      <c r="J8" s="3149"/>
      <c r="K8" s="3149"/>
      <c r="L8" s="3149"/>
      <c r="M8" s="3149"/>
      <c r="N8" s="3149"/>
      <c r="O8" s="3149"/>
      <c r="P8" s="3149"/>
      <c r="Q8" s="3149"/>
      <c r="R8" s="3149"/>
      <c r="S8" s="3149"/>
      <c r="T8" s="3149"/>
      <c r="U8" s="3149"/>
      <c r="V8" s="3149"/>
      <c r="W8" s="3149"/>
      <c r="X8" s="3149"/>
      <c r="Y8" s="3149"/>
      <c r="Z8" s="3149"/>
      <c r="AA8" s="3150"/>
      <c r="AB8" s="3151"/>
      <c r="AC8" s="3151"/>
      <c r="AD8" s="3152"/>
      <c r="AE8" s="3153"/>
      <c r="AF8" s="3154"/>
      <c r="AG8" s="3154"/>
      <c r="AH8" s="3152"/>
      <c r="AI8" s="3155"/>
      <c r="AJ8" s="3155"/>
      <c r="AK8" s="3156"/>
      <c r="AL8" s="3157"/>
      <c r="AM8" s="3158"/>
      <c r="AN8" s="3159"/>
      <c r="AO8" s="3160"/>
      <c r="AP8" s="3161"/>
      <c r="AQ8" s="3162"/>
      <c r="AR8" s="3154"/>
      <c r="AS8" s="3154"/>
      <c r="AT8" s="3154"/>
      <c r="AU8" s="3154"/>
      <c r="AV8" s="3154"/>
      <c r="AW8" s="3154"/>
      <c r="AX8" s="3154"/>
      <c r="AY8" s="3163"/>
      <c r="AZ8" s="3163"/>
      <c r="BA8" s="3154"/>
      <c r="BB8" s="3154"/>
      <c r="BC8" s="3149"/>
      <c r="BD8" s="3164"/>
      <c r="BE8" s="3164"/>
      <c r="BF8" s="3164"/>
      <c r="BG8" s="3164"/>
      <c r="BH8" s="3164"/>
      <c r="BI8" s="3164"/>
      <c r="BJ8" s="3164"/>
      <c r="BK8" s="3164"/>
      <c r="BL8" s="3164"/>
      <c r="BM8" s="3164"/>
      <c r="BN8" s="3165"/>
      <c r="BO8" s="3165"/>
      <c r="BP8" s="3165"/>
      <c r="BQ8" s="3165"/>
      <c r="BR8" s="3166"/>
      <c r="BS8" s="3167"/>
      <c r="BT8" s="3168"/>
      <c r="BU8" s="3168"/>
      <c r="BV8" s="3169"/>
      <c r="BW8" s="3168"/>
      <c r="BX8" s="3170"/>
      <c r="BY8" s="3168"/>
      <c r="BZ8" s="3171"/>
      <c r="CA8" s="3061"/>
      <c r="CB8" s="3061"/>
      <c r="CC8" s="3061"/>
      <c r="CD8" s="3061"/>
      <c r="CE8" s="3061"/>
      <c r="CF8" s="3061"/>
      <c r="CG8" s="3061"/>
      <c r="CH8" s="3061"/>
      <c r="CI8" s="3061"/>
      <c r="CJ8" s="3061"/>
      <c r="CK8" s="3061"/>
      <c r="CL8" s="3061"/>
      <c r="CM8" s="3061"/>
      <c r="CN8" s="3061"/>
      <c r="CO8" s="3061"/>
      <c r="CP8" s="3061"/>
      <c r="CQ8" s="3061"/>
      <c r="CR8" s="3061"/>
      <c r="CS8" s="3061"/>
      <c r="CT8" s="3061"/>
      <c r="CU8" s="3061"/>
      <c r="CV8" s="3061"/>
      <c r="CW8" s="3061"/>
      <c r="CX8" s="3061"/>
      <c r="CY8" s="3061"/>
      <c r="CZ8" s="3061"/>
      <c r="DA8" s="3061"/>
      <c r="DB8" s="3061"/>
      <c r="DC8" s="3061"/>
      <c r="DD8" s="3061"/>
      <c r="DE8" s="3061"/>
      <c r="DF8" s="3061"/>
      <c r="DG8" s="3061"/>
      <c r="DH8" s="3061"/>
      <c r="DI8" s="3061"/>
      <c r="DJ8" s="3061"/>
      <c r="DK8" s="3061"/>
      <c r="DL8" s="3061"/>
      <c r="DM8" s="3061"/>
      <c r="DN8" s="3061"/>
      <c r="DO8" s="3061"/>
      <c r="DP8" s="3061"/>
      <c r="DQ8" s="3061"/>
      <c r="DR8" s="3061"/>
      <c r="DS8" s="3061"/>
      <c r="DT8" s="3061"/>
      <c r="DU8" s="3061"/>
      <c r="DV8" s="3061"/>
      <c r="DW8" s="3061"/>
      <c r="DX8" s="3061"/>
      <c r="DY8" s="3061"/>
      <c r="DZ8" s="3061"/>
      <c r="EA8" s="3061"/>
      <c r="EB8" s="3061"/>
      <c r="EC8" s="3061"/>
      <c r="ED8" s="3061"/>
      <c r="EE8" s="3061"/>
      <c r="EF8" s="3061"/>
      <c r="EG8" s="3061"/>
      <c r="EH8" s="3061"/>
      <c r="EI8" s="3061"/>
      <c r="EJ8" s="3061"/>
      <c r="EK8" s="3061"/>
      <c r="EL8" s="3061"/>
      <c r="EM8" s="3061"/>
      <c r="EN8" s="3061"/>
      <c r="EO8" s="3061"/>
      <c r="EP8" s="3061"/>
      <c r="EQ8" s="3061"/>
      <c r="ER8" s="3061"/>
      <c r="ES8" s="3061"/>
      <c r="ET8" s="3061"/>
      <c r="EU8" s="3061"/>
      <c r="EV8" s="3061"/>
      <c r="EW8" s="3061"/>
      <c r="EX8" s="3172"/>
    </row>
    <row r="9" spans="1:154" s="3173" customFormat="1" ht="24.95" customHeight="1">
      <c r="A9" s="3146"/>
      <c r="B9" s="3147"/>
      <c r="C9" s="3148"/>
      <c r="D9" s="3147"/>
      <c r="E9" s="3149"/>
      <c r="F9" s="3149"/>
      <c r="G9" s="3149"/>
      <c r="H9" s="3149"/>
      <c r="I9" s="3149"/>
      <c r="J9" s="3149"/>
      <c r="K9" s="3149"/>
      <c r="L9" s="3149"/>
      <c r="M9" s="3149"/>
      <c r="N9" s="3149"/>
      <c r="O9" s="3149"/>
      <c r="P9" s="3149"/>
      <c r="Q9" s="3149"/>
      <c r="R9" s="3149"/>
      <c r="S9" s="3149"/>
      <c r="T9" s="3149"/>
      <c r="U9" s="3149"/>
      <c r="V9" s="3149"/>
      <c r="W9" s="3149"/>
      <c r="X9" s="3149"/>
      <c r="Y9" s="3149"/>
      <c r="Z9" s="3149"/>
      <c r="AA9" s="3150"/>
      <c r="AB9" s="3151"/>
      <c r="AC9" s="3151"/>
      <c r="AD9" s="3152"/>
      <c r="AE9" s="3153"/>
      <c r="AF9" s="3154"/>
      <c r="AG9" s="3154"/>
      <c r="AH9" s="3152"/>
      <c r="AI9" s="3155"/>
      <c r="AJ9" s="3155"/>
      <c r="AK9" s="3156"/>
      <c r="AL9" s="3157"/>
      <c r="AM9" s="3158"/>
      <c r="AN9" s="3159"/>
      <c r="AO9" s="3160"/>
      <c r="AP9" s="3161"/>
      <c r="AQ9" s="3162"/>
      <c r="AR9" s="3154"/>
      <c r="AS9" s="3154"/>
      <c r="AT9" s="3154"/>
      <c r="AU9" s="3154"/>
      <c r="AV9" s="3154"/>
      <c r="AW9" s="3154"/>
      <c r="AX9" s="3154"/>
      <c r="AY9" s="3163"/>
      <c r="AZ9" s="3163"/>
      <c r="BA9" s="3154"/>
      <c r="BB9" s="3154"/>
      <c r="BC9" s="3149"/>
      <c r="BD9" s="3164"/>
      <c r="BE9" s="3164"/>
      <c r="BF9" s="3164"/>
      <c r="BG9" s="3164"/>
      <c r="BH9" s="3164"/>
      <c r="BI9" s="3164"/>
      <c r="BJ9" s="3164"/>
      <c r="BK9" s="3164"/>
      <c r="BL9" s="3164"/>
      <c r="BM9" s="3164"/>
      <c r="BN9" s="3165"/>
      <c r="BO9" s="3165"/>
      <c r="BP9" s="3165"/>
      <c r="BQ9" s="3165"/>
      <c r="BR9" s="3166"/>
      <c r="BS9" s="3167"/>
      <c r="BT9" s="3168"/>
      <c r="BU9" s="3168"/>
      <c r="BV9" s="3169"/>
      <c r="BW9" s="3168"/>
      <c r="BX9" s="3170"/>
      <c r="BY9" s="3168"/>
      <c r="BZ9" s="3171"/>
      <c r="CA9" s="3061"/>
      <c r="CB9" s="3061"/>
      <c r="CC9" s="3061"/>
      <c r="CD9" s="3061"/>
      <c r="CE9" s="3061"/>
      <c r="CF9" s="3061"/>
      <c r="CG9" s="3061"/>
      <c r="CH9" s="3061"/>
      <c r="CI9" s="3061"/>
      <c r="CJ9" s="3061"/>
      <c r="CK9" s="3061"/>
      <c r="CL9" s="3061"/>
      <c r="CM9" s="3061"/>
      <c r="CN9" s="3061"/>
      <c r="CO9" s="3061"/>
      <c r="CP9" s="3061"/>
      <c r="CQ9" s="3061"/>
      <c r="CR9" s="3061"/>
      <c r="CS9" s="3061"/>
      <c r="CT9" s="3061"/>
      <c r="CU9" s="3061"/>
      <c r="CV9" s="3061"/>
      <c r="CW9" s="3061"/>
      <c r="CX9" s="3061"/>
      <c r="CY9" s="3061"/>
      <c r="CZ9" s="3061"/>
      <c r="DA9" s="3061"/>
      <c r="DB9" s="3061"/>
      <c r="DC9" s="3061"/>
      <c r="DD9" s="3061"/>
      <c r="DE9" s="3061"/>
      <c r="DF9" s="3061"/>
      <c r="DG9" s="3061"/>
      <c r="DH9" s="3061"/>
      <c r="DI9" s="3061"/>
      <c r="DJ9" s="3061"/>
      <c r="DK9" s="3061"/>
      <c r="DL9" s="3061"/>
      <c r="DM9" s="3061"/>
      <c r="DN9" s="3061"/>
      <c r="DO9" s="3061"/>
      <c r="DP9" s="3061"/>
      <c r="DQ9" s="3061"/>
      <c r="DR9" s="3061"/>
      <c r="DS9" s="3061"/>
      <c r="DT9" s="3061"/>
      <c r="DU9" s="3061"/>
      <c r="DV9" s="3061"/>
      <c r="DW9" s="3061"/>
      <c r="DX9" s="3061"/>
      <c r="DY9" s="3061"/>
      <c r="DZ9" s="3061"/>
      <c r="EA9" s="3061"/>
      <c r="EB9" s="3061"/>
      <c r="EC9" s="3061"/>
      <c r="ED9" s="3061"/>
      <c r="EE9" s="3061"/>
      <c r="EF9" s="3061"/>
      <c r="EG9" s="3061"/>
      <c r="EH9" s="3061"/>
      <c r="EI9" s="3061"/>
      <c r="EJ9" s="3061"/>
      <c r="EK9" s="3061"/>
      <c r="EL9" s="3061"/>
      <c r="EM9" s="3061"/>
      <c r="EN9" s="3061"/>
      <c r="EO9" s="3061"/>
      <c r="EP9" s="3061"/>
      <c r="EQ9" s="3061"/>
      <c r="ER9" s="3061"/>
      <c r="ES9" s="3061"/>
      <c r="ET9" s="3061"/>
      <c r="EU9" s="3061"/>
      <c r="EV9" s="3061"/>
      <c r="EW9" s="3061"/>
      <c r="EX9" s="3172"/>
    </row>
    <row r="10" spans="1:154" s="3173" customFormat="1" ht="24.95" customHeight="1">
      <c r="A10" s="3146"/>
      <c r="B10" s="3147"/>
      <c r="C10" s="3148"/>
      <c r="D10" s="3147"/>
      <c r="E10" s="3149"/>
      <c r="F10" s="3149"/>
      <c r="G10" s="3149"/>
      <c r="H10" s="3149"/>
      <c r="I10" s="3149"/>
      <c r="J10" s="3149"/>
      <c r="K10" s="3149"/>
      <c r="L10" s="3149"/>
      <c r="M10" s="3149"/>
      <c r="N10" s="3149"/>
      <c r="O10" s="3149"/>
      <c r="P10" s="3149"/>
      <c r="Q10" s="3149"/>
      <c r="R10" s="3149"/>
      <c r="S10" s="3149"/>
      <c r="T10" s="3149"/>
      <c r="U10" s="3149"/>
      <c r="V10" s="3149"/>
      <c r="W10" s="3149"/>
      <c r="X10" s="3149"/>
      <c r="Y10" s="3149"/>
      <c r="Z10" s="3149"/>
      <c r="AA10" s="3174"/>
      <c r="AB10" s="3154"/>
      <c r="AC10" s="3154"/>
      <c r="AD10" s="3175"/>
      <c r="AE10" s="3153"/>
      <c r="AF10" s="3154"/>
      <c r="AG10" s="3154"/>
      <c r="AH10" s="3154"/>
      <c r="AI10" s="3155"/>
      <c r="AJ10" s="3155"/>
      <c r="AK10" s="3156"/>
      <c r="AL10" s="3157"/>
      <c r="AM10" s="3158"/>
      <c r="AN10" s="3159"/>
      <c r="AO10" s="3160"/>
      <c r="AP10" s="3161"/>
      <c r="AQ10" s="3162"/>
      <c r="AR10" s="3154"/>
      <c r="AS10" s="3154"/>
      <c r="AT10" s="3154"/>
      <c r="AU10" s="3154"/>
      <c r="AV10" s="3154"/>
      <c r="AW10" s="3154"/>
      <c r="AX10" s="3154"/>
      <c r="AY10" s="3163"/>
      <c r="AZ10" s="3163"/>
      <c r="BA10" s="3154"/>
      <c r="BB10" s="3154"/>
      <c r="BC10" s="3149"/>
      <c r="BD10" s="3164"/>
      <c r="BE10" s="3164"/>
      <c r="BF10" s="3164"/>
      <c r="BG10" s="3164"/>
      <c r="BH10" s="3164"/>
      <c r="BI10" s="3164"/>
      <c r="BJ10" s="3164"/>
      <c r="BK10" s="3164"/>
      <c r="BL10" s="3164"/>
      <c r="BM10" s="3164"/>
      <c r="BN10" s="3165"/>
      <c r="BO10" s="3165"/>
      <c r="BP10" s="3159"/>
      <c r="BQ10" s="3176"/>
      <c r="BR10" s="3166"/>
      <c r="BS10" s="3167"/>
      <c r="BT10" s="3168"/>
      <c r="BU10" s="3168"/>
      <c r="BV10" s="3169"/>
      <c r="BW10" s="3168"/>
      <c r="BX10" s="3177"/>
      <c r="BY10" s="3168"/>
      <c r="BZ10" s="3178"/>
      <c r="CA10" s="3061"/>
      <c r="CB10" s="3061"/>
      <c r="CC10" s="3061"/>
      <c r="CD10" s="3061"/>
      <c r="CE10" s="3061"/>
      <c r="CF10" s="3061"/>
      <c r="CG10" s="3061"/>
      <c r="CH10" s="3061"/>
      <c r="CI10" s="3061"/>
      <c r="CJ10" s="3061"/>
      <c r="CK10" s="3061"/>
      <c r="CL10" s="3061"/>
      <c r="CM10" s="3061"/>
      <c r="CN10" s="3061"/>
      <c r="CO10" s="3061"/>
      <c r="CP10" s="3061"/>
      <c r="CQ10" s="3061"/>
      <c r="CR10" s="3061"/>
      <c r="CS10" s="3061"/>
      <c r="CT10" s="3061"/>
      <c r="CU10" s="3061"/>
      <c r="CV10" s="3061"/>
      <c r="CW10" s="3061"/>
      <c r="CX10" s="3061"/>
      <c r="CY10" s="3061"/>
      <c r="CZ10" s="3061"/>
      <c r="DA10" s="3061"/>
      <c r="DB10" s="3061"/>
      <c r="DC10" s="3061"/>
      <c r="DD10" s="3061"/>
      <c r="DE10" s="3061"/>
      <c r="DF10" s="3061"/>
      <c r="DG10" s="3061"/>
      <c r="DH10" s="3061"/>
      <c r="DI10" s="3061"/>
      <c r="DJ10" s="3061"/>
      <c r="DK10" s="3061"/>
      <c r="DL10" s="3061"/>
      <c r="DM10" s="3061"/>
      <c r="DN10" s="3061"/>
      <c r="DO10" s="3061"/>
      <c r="DP10" s="3061"/>
      <c r="DQ10" s="3061"/>
      <c r="DR10" s="3061"/>
      <c r="DS10" s="3061"/>
      <c r="DT10" s="3061"/>
      <c r="DU10" s="3061"/>
      <c r="DV10" s="3061"/>
      <c r="DW10" s="3061"/>
      <c r="DX10" s="3061"/>
      <c r="DY10" s="3061"/>
      <c r="DZ10" s="3061"/>
      <c r="EA10" s="3061"/>
      <c r="EB10" s="3061"/>
      <c r="EC10" s="3061"/>
      <c r="ED10" s="3061"/>
      <c r="EE10" s="3061"/>
      <c r="EF10" s="3061"/>
      <c r="EG10" s="3061"/>
      <c r="EH10" s="3061"/>
      <c r="EI10" s="3061"/>
      <c r="EJ10" s="3061"/>
      <c r="EK10" s="3061"/>
      <c r="EL10" s="3061"/>
      <c r="EM10" s="3061"/>
      <c r="EN10" s="3061"/>
      <c r="EO10" s="3061"/>
      <c r="EP10" s="3061"/>
      <c r="EQ10" s="3061"/>
      <c r="ER10" s="3061"/>
      <c r="ES10" s="3061"/>
      <c r="ET10" s="3061"/>
      <c r="EU10" s="3061"/>
      <c r="EV10" s="3061"/>
      <c r="EW10" s="3061"/>
      <c r="EX10" s="3172"/>
    </row>
    <row r="11" spans="1:154" s="3173" customFormat="1" ht="24.95" customHeight="1">
      <c r="A11" s="3146"/>
      <c r="B11" s="3147"/>
      <c r="C11" s="3148"/>
      <c r="D11" s="3147"/>
      <c r="E11" s="3149"/>
      <c r="F11" s="3149"/>
      <c r="G11" s="3149"/>
      <c r="H11" s="3149"/>
      <c r="I11" s="3149"/>
      <c r="J11" s="3149"/>
      <c r="K11" s="3149"/>
      <c r="L11" s="3149"/>
      <c r="M11" s="3149"/>
      <c r="N11" s="3149"/>
      <c r="O11" s="3149"/>
      <c r="P11" s="3149"/>
      <c r="Q11" s="3149"/>
      <c r="R11" s="3149"/>
      <c r="S11" s="3149"/>
      <c r="T11" s="3149"/>
      <c r="U11" s="3149"/>
      <c r="V11" s="3149"/>
      <c r="W11" s="3149"/>
      <c r="X11" s="3149"/>
      <c r="Y11" s="3149"/>
      <c r="Z11" s="3149"/>
      <c r="AA11" s="3174"/>
      <c r="AB11" s="3154"/>
      <c r="AC11" s="3154"/>
      <c r="AD11" s="3175"/>
      <c r="AE11" s="3153"/>
      <c r="AF11" s="3154"/>
      <c r="AG11" s="3154"/>
      <c r="AH11" s="3154"/>
      <c r="AI11" s="3155"/>
      <c r="AJ11" s="3155"/>
      <c r="AK11" s="3156"/>
      <c r="AL11" s="3157"/>
      <c r="AM11" s="3158"/>
      <c r="AN11" s="3159"/>
      <c r="AO11" s="3160"/>
      <c r="AP11" s="3161"/>
      <c r="AQ11" s="3162"/>
      <c r="AR11" s="3154"/>
      <c r="AS11" s="3154"/>
      <c r="AT11" s="3154"/>
      <c r="AU11" s="3154"/>
      <c r="AV11" s="3154"/>
      <c r="AW11" s="3154"/>
      <c r="AX11" s="3154"/>
      <c r="AY11" s="3163"/>
      <c r="AZ11" s="3163"/>
      <c r="BA11" s="3154"/>
      <c r="BB11" s="3154"/>
      <c r="BC11" s="3149"/>
      <c r="BD11" s="3164"/>
      <c r="BE11" s="3164"/>
      <c r="BF11" s="3164"/>
      <c r="BG11" s="3164"/>
      <c r="BH11" s="3164"/>
      <c r="BI11" s="3164"/>
      <c r="BJ11" s="3164"/>
      <c r="BK11" s="3164"/>
      <c r="BL11" s="3164"/>
      <c r="BM11" s="3164"/>
      <c r="BN11" s="3165"/>
      <c r="BO11" s="3165"/>
      <c r="BP11" s="3159"/>
      <c r="BQ11" s="3176"/>
      <c r="BR11" s="3166"/>
      <c r="BS11" s="3167"/>
      <c r="BT11" s="3168"/>
      <c r="BU11" s="3168"/>
      <c r="BV11" s="3169"/>
      <c r="BW11" s="3168"/>
      <c r="BX11" s="3177"/>
      <c r="BY11" s="3168"/>
      <c r="BZ11" s="3178"/>
      <c r="CA11" s="3061"/>
      <c r="CB11" s="3061"/>
      <c r="CC11" s="3061"/>
      <c r="CD11" s="3061"/>
      <c r="CE11" s="3061"/>
      <c r="CF11" s="3061"/>
      <c r="CG11" s="3061"/>
      <c r="CH11" s="3061"/>
      <c r="CI11" s="3061"/>
      <c r="CJ11" s="3061"/>
      <c r="CK11" s="3061"/>
      <c r="CL11" s="3061"/>
      <c r="CM11" s="3061"/>
      <c r="CN11" s="3061"/>
      <c r="CO11" s="3061"/>
      <c r="CP11" s="3061"/>
      <c r="CQ11" s="3061"/>
      <c r="CR11" s="3061"/>
      <c r="CS11" s="3061"/>
      <c r="CT11" s="3061"/>
      <c r="CU11" s="3061"/>
      <c r="CV11" s="3061"/>
      <c r="CW11" s="3061"/>
      <c r="CX11" s="3061"/>
      <c r="CY11" s="3061"/>
      <c r="CZ11" s="3061"/>
      <c r="DA11" s="3061"/>
      <c r="DB11" s="3061"/>
      <c r="DC11" s="3061"/>
      <c r="DD11" s="3061"/>
      <c r="DE11" s="3061"/>
      <c r="DF11" s="3061"/>
      <c r="DG11" s="3061"/>
      <c r="DH11" s="3061"/>
      <c r="DI11" s="3061"/>
      <c r="DJ11" s="3061"/>
      <c r="DK11" s="3061"/>
      <c r="DL11" s="3061"/>
      <c r="DM11" s="3061"/>
      <c r="DN11" s="3061"/>
      <c r="DO11" s="3061"/>
      <c r="DP11" s="3061"/>
      <c r="DQ11" s="3061"/>
      <c r="DR11" s="3061"/>
      <c r="DS11" s="3061"/>
      <c r="DT11" s="3061"/>
      <c r="DU11" s="3061"/>
      <c r="DV11" s="3061"/>
      <c r="DW11" s="3061"/>
      <c r="DX11" s="3061"/>
      <c r="DY11" s="3061"/>
      <c r="DZ11" s="3061"/>
      <c r="EA11" s="3061"/>
      <c r="EB11" s="3061"/>
      <c r="EC11" s="3061"/>
      <c r="ED11" s="3061"/>
      <c r="EE11" s="3061"/>
      <c r="EF11" s="3061"/>
      <c r="EG11" s="3061"/>
      <c r="EH11" s="3061"/>
      <c r="EI11" s="3061"/>
      <c r="EJ11" s="3061"/>
      <c r="EK11" s="3061"/>
      <c r="EL11" s="3061"/>
      <c r="EM11" s="3061"/>
      <c r="EN11" s="3061"/>
      <c r="EO11" s="3061"/>
      <c r="EP11" s="3061"/>
      <c r="EQ11" s="3061"/>
      <c r="ER11" s="3061"/>
      <c r="ES11" s="3061"/>
      <c r="ET11" s="3061"/>
      <c r="EU11" s="3061"/>
      <c r="EV11" s="3061"/>
      <c r="EW11" s="3061"/>
      <c r="EX11" s="3172"/>
    </row>
    <row r="12" spans="1:154" s="3173" customFormat="1" ht="24.95" customHeight="1">
      <c r="A12" s="3146"/>
      <c r="B12" s="3147"/>
      <c r="C12" s="3148"/>
      <c r="D12" s="3147"/>
      <c r="E12" s="3149"/>
      <c r="F12" s="3149"/>
      <c r="G12" s="3149"/>
      <c r="H12" s="3149"/>
      <c r="I12" s="3149"/>
      <c r="J12" s="3149"/>
      <c r="K12" s="3149"/>
      <c r="L12" s="3149"/>
      <c r="M12" s="3149"/>
      <c r="N12" s="3149"/>
      <c r="O12" s="3149"/>
      <c r="P12" s="3149"/>
      <c r="Q12" s="3149"/>
      <c r="R12" s="3149"/>
      <c r="S12" s="3149"/>
      <c r="T12" s="3149"/>
      <c r="U12" s="3149"/>
      <c r="V12" s="3149"/>
      <c r="W12" s="3149"/>
      <c r="X12" s="3149"/>
      <c r="Y12" s="3149"/>
      <c r="Z12" s="3149"/>
      <c r="AA12" s="3174"/>
      <c r="AB12" s="3154"/>
      <c r="AC12" s="3154"/>
      <c r="AD12" s="3175"/>
      <c r="AE12" s="3153"/>
      <c r="AF12" s="3154"/>
      <c r="AG12" s="3154"/>
      <c r="AH12" s="3154"/>
      <c r="AI12" s="3155"/>
      <c r="AJ12" s="3155"/>
      <c r="AK12" s="3156"/>
      <c r="AL12" s="3157"/>
      <c r="AM12" s="3158"/>
      <c r="AN12" s="3159"/>
      <c r="AO12" s="3160"/>
      <c r="AP12" s="3161"/>
      <c r="AQ12" s="3162"/>
      <c r="AR12" s="3154"/>
      <c r="AS12" s="3154"/>
      <c r="AT12" s="3154"/>
      <c r="AU12" s="3154"/>
      <c r="AV12" s="3154"/>
      <c r="AW12" s="3154"/>
      <c r="AX12" s="3154"/>
      <c r="AY12" s="3163"/>
      <c r="AZ12" s="3163"/>
      <c r="BA12" s="3154"/>
      <c r="BB12" s="3154"/>
      <c r="BC12" s="3149"/>
      <c r="BD12" s="3164"/>
      <c r="BE12" s="3164"/>
      <c r="BF12" s="3164"/>
      <c r="BG12" s="3164"/>
      <c r="BH12" s="3164"/>
      <c r="BI12" s="3164"/>
      <c r="BJ12" s="3164"/>
      <c r="BK12" s="3164"/>
      <c r="BL12" s="3164"/>
      <c r="BM12" s="3164"/>
      <c r="BN12" s="3165"/>
      <c r="BO12" s="3165"/>
      <c r="BP12" s="3159"/>
      <c r="BQ12" s="3176"/>
      <c r="BR12" s="3166"/>
      <c r="BS12" s="3167"/>
      <c r="BT12" s="3168"/>
      <c r="BU12" s="3168"/>
      <c r="BV12" s="3169"/>
      <c r="BW12" s="3168"/>
      <c r="BX12" s="3177"/>
      <c r="BY12" s="3168"/>
      <c r="BZ12" s="3178"/>
      <c r="CA12" s="3061"/>
      <c r="CB12" s="3061"/>
      <c r="CC12" s="3061"/>
      <c r="CD12" s="3061"/>
      <c r="CE12" s="3061"/>
      <c r="CF12" s="3061"/>
      <c r="CG12" s="3061"/>
      <c r="CH12" s="3061"/>
      <c r="CI12" s="3061"/>
      <c r="CJ12" s="3061"/>
      <c r="CK12" s="3061"/>
      <c r="CL12" s="3061"/>
      <c r="CM12" s="3061"/>
      <c r="CN12" s="3061"/>
      <c r="CO12" s="3061"/>
      <c r="CP12" s="3061"/>
      <c r="CQ12" s="3061"/>
      <c r="CR12" s="3061"/>
      <c r="CS12" s="3061"/>
      <c r="CT12" s="3061"/>
      <c r="CU12" s="3061"/>
      <c r="CV12" s="3061"/>
      <c r="CW12" s="3061"/>
      <c r="CX12" s="3061"/>
      <c r="CY12" s="3061"/>
      <c r="CZ12" s="3061"/>
      <c r="DA12" s="3061"/>
      <c r="DB12" s="3061"/>
      <c r="DC12" s="3061"/>
      <c r="DD12" s="3061"/>
      <c r="DE12" s="3061"/>
      <c r="DF12" s="3061"/>
      <c r="DG12" s="3061"/>
      <c r="DH12" s="3061"/>
      <c r="DI12" s="3061"/>
      <c r="DJ12" s="3061"/>
      <c r="DK12" s="3061"/>
      <c r="DL12" s="3061"/>
      <c r="DM12" s="3061"/>
      <c r="DN12" s="3061"/>
      <c r="DO12" s="3061"/>
      <c r="DP12" s="3061"/>
      <c r="DQ12" s="3061"/>
      <c r="DR12" s="3061"/>
      <c r="DS12" s="3061"/>
      <c r="DT12" s="3061"/>
      <c r="DU12" s="3061"/>
      <c r="DV12" s="3061"/>
      <c r="DW12" s="3061"/>
      <c r="DX12" s="3061"/>
      <c r="DY12" s="3061"/>
      <c r="DZ12" s="3061"/>
      <c r="EA12" s="3061"/>
      <c r="EB12" s="3061"/>
      <c r="EC12" s="3061"/>
      <c r="ED12" s="3061"/>
      <c r="EE12" s="3061"/>
      <c r="EF12" s="3061"/>
      <c r="EG12" s="3061"/>
      <c r="EH12" s="3061"/>
      <c r="EI12" s="3061"/>
      <c r="EJ12" s="3061"/>
      <c r="EK12" s="3061"/>
      <c r="EL12" s="3061"/>
      <c r="EM12" s="3061"/>
      <c r="EN12" s="3061"/>
      <c r="EO12" s="3061"/>
      <c r="EP12" s="3061"/>
      <c r="EQ12" s="3061"/>
      <c r="ER12" s="3061"/>
      <c r="ES12" s="3061"/>
      <c r="ET12" s="3061"/>
      <c r="EU12" s="3061"/>
      <c r="EV12" s="3061"/>
      <c r="EW12" s="3061"/>
      <c r="EX12" s="3172"/>
    </row>
    <row r="13" spans="1:154" s="3173" customFormat="1" ht="24.95" customHeight="1">
      <c r="A13" s="3146"/>
      <c r="B13" s="3147"/>
      <c r="C13" s="3148"/>
      <c r="D13" s="3147"/>
      <c r="E13" s="3149"/>
      <c r="F13" s="3149"/>
      <c r="G13" s="3149"/>
      <c r="H13" s="3149"/>
      <c r="I13" s="3149"/>
      <c r="J13" s="3149"/>
      <c r="K13" s="3149"/>
      <c r="L13" s="3149"/>
      <c r="M13" s="3149"/>
      <c r="N13" s="3149"/>
      <c r="O13" s="3149"/>
      <c r="P13" s="3149"/>
      <c r="Q13" s="3149"/>
      <c r="R13" s="3149"/>
      <c r="S13" s="3149"/>
      <c r="T13" s="3149"/>
      <c r="U13" s="3149"/>
      <c r="V13" s="3149"/>
      <c r="W13" s="3149"/>
      <c r="X13" s="3149"/>
      <c r="Y13" s="3149"/>
      <c r="Z13" s="3149"/>
      <c r="AA13" s="3174"/>
      <c r="AB13" s="3154"/>
      <c r="AC13" s="3154"/>
      <c r="AD13" s="3175"/>
      <c r="AE13" s="3153"/>
      <c r="AF13" s="3154"/>
      <c r="AG13" s="3154"/>
      <c r="AH13" s="3154"/>
      <c r="AI13" s="3155"/>
      <c r="AJ13" s="3155"/>
      <c r="AK13" s="3156"/>
      <c r="AL13" s="3157"/>
      <c r="AM13" s="3158"/>
      <c r="AN13" s="3159"/>
      <c r="AO13" s="3160"/>
      <c r="AP13" s="3161"/>
      <c r="AQ13" s="3162"/>
      <c r="AR13" s="3154"/>
      <c r="AS13" s="3154"/>
      <c r="AT13" s="3154"/>
      <c r="AU13" s="3154"/>
      <c r="AV13" s="3154"/>
      <c r="AW13" s="3154"/>
      <c r="AX13" s="3154"/>
      <c r="AY13" s="3163"/>
      <c r="AZ13" s="3163"/>
      <c r="BA13" s="3154"/>
      <c r="BB13" s="3154"/>
      <c r="BC13" s="3149"/>
      <c r="BD13" s="3164"/>
      <c r="BE13" s="3164"/>
      <c r="BF13" s="3164"/>
      <c r="BG13" s="3164"/>
      <c r="BH13" s="3164"/>
      <c r="BI13" s="3164"/>
      <c r="BJ13" s="3164"/>
      <c r="BK13" s="3164"/>
      <c r="BL13" s="3164"/>
      <c r="BM13" s="3164"/>
      <c r="BN13" s="3165"/>
      <c r="BO13" s="3165"/>
      <c r="BP13" s="3159"/>
      <c r="BQ13" s="3176"/>
      <c r="BR13" s="3166"/>
      <c r="BS13" s="3167"/>
      <c r="BT13" s="3168"/>
      <c r="BU13" s="3168"/>
      <c r="BV13" s="3169"/>
      <c r="BW13" s="3168"/>
      <c r="BX13" s="3177"/>
      <c r="BY13" s="3168"/>
      <c r="BZ13" s="3178"/>
      <c r="CA13" s="3061"/>
      <c r="CB13" s="3061"/>
      <c r="CC13" s="3061"/>
      <c r="CD13" s="3061"/>
      <c r="CE13" s="3061"/>
      <c r="CF13" s="3061"/>
      <c r="CG13" s="3061"/>
      <c r="CH13" s="3061"/>
      <c r="CI13" s="3061"/>
      <c r="CJ13" s="3061"/>
      <c r="CK13" s="3061"/>
      <c r="CL13" s="3061"/>
      <c r="CM13" s="3061"/>
      <c r="CN13" s="3061"/>
      <c r="CO13" s="3061"/>
      <c r="CP13" s="3061"/>
      <c r="CQ13" s="3061"/>
      <c r="CR13" s="3061"/>
      <c r="CS13" s="3061"/>
      <c r="CT13" s="3061"/>
      <c r="CU13" s="3061"/>
      <c r="CV13" s="3061"/>
      <c r="CW13" s="3061"/>
      <c r="CX13" s="3061"/>
      <c r="CY13" s="3061"/>
      <c r="CZ13" s="3061"/>
      <c r="DA13" s="3061"/>
      <c r="DB13" s="3061"/>
      <c r="DC13" s="3061"/>
      <c r="DD13" s="3061"/>
      <c r="DE13" s="3061"/>
      <c r="DF13" s="3061"/>
      <c r="DG13" s="3061"/>
      <c r="DH13" s="3061"/>
      <c r="DI13" s="3061"/>
      <c r="DJ13" s="3061"/>
      <c r="DK13" s="3061"/>
      <c r="DL13" s="3061"/>
      <c r="DM13" s="3061"/>
      <c r="DN13" s="3061"/>
      <c r="DO13" s="3061"/>
      <c r="DP13" s="3061"/>
      <c r="DQ13" s="3061"/>
      <c r="DR13" s="3061"/>
      <c r="DS13" s="3061"/>
      <c r="DT13" s="3061"/>
      <c r="DU13" s="3061"/>
      <c r="DV13" s="3061"/>
      <c r="DW13" s="3061"/>
      <c r="DX13" s="3061"/>
      <c r="DY13" s="3061"/>
      <c r="DZ13" s="3061"/>
      <c r="EA13" s="3061"/>
      <c r="EB13" s="3061"/>
      <c r="EC13" s="3061"/>
      <c r="ED13" s="3061"/>
      <c r="EE13" s="3061"/>
      <c r="EF13" s="3061"/>
      <c r="EG13" s="3061"/>
      <c r="EH13" s="3061"/>
      <c r="EI13" s="3061"/>
      <c r="EJ13" s="3061"/>
      <c r="EK13" s="3061"/>
      <c r="EL13" s="3061"/>
      <c r="EM13" s="3061"/>
      <c r="EN13" s="3061"/>
      <c r="EO13" s="3061"/>
      <c r="EP13" s="3061"/>
      <c r="EQ13" s="3061"/>
      <c r="ER13" s="3061"/>
      <c r="ES13" s="3061"/>
      <c r="ET13" s="3061"/>
      <c r="EU13" s="3061"/>
      <c r="EV13" s="3061"/>
      <c r="EW13" s="3061"/>
      <c r="EX13" s="3172"/>
    </row>
    <row r="14" spans="1:154" s="3203" customFormat="1" ht="24.95" customHeight="1" thickBot="1">
      <c r="A14" s="3179"/>
      <c r="B14" s="3180"/>
      <c r="C14" s="3181"/>
      <c r="D14" s="3181"/>
      <c r="E14" s="3182"/>
      <c r="F14" s="3182"/>
      <c r="G14" s="3183"/>
      <c r="H14" s="3183"/>
      <c r="I14" s="3183"/>
      <c r="J14" s="3183"/>
      <c r="K14" s="3183"/>
      <c r="L14" s="3183"/>
      <c r="M14" s="3183"/>
      <c r="N14" s="3183"/>
      <c r="O14" s="3183"/>
      <c r="P14" s="3183"/>
      <c r="Q14" s="3183"/>
      <c r="R14" s="3183"/>
      <c r="S14" s="3183"/>
      <c r="T14" s="3183"/>
      <c r="U14" s="3183"/>
      <c r="V14" s="3183"/>
      <c r="W14" s="3183"/>
      <c r="X14" s="3183"/>
      <c r="Y14" s="3183"/>
      <c r="Z14" s="3183"/>
      <c r="AA14" s="3184"/>
      <c r="AB14" s="3185"/>
      <c r="AC14" s="3185"/>
      <c r="AD14" s="3186"/>
      <c r="AE14" s="3153"/>
      <c r="AF14" s="3187"/>
      <c r="AG14" s="3187"/>
      <c r="AH14" s="3187"/>
      <c r="AI14" s="3188"/>
      <c r="AJ14" s="3188"/>
      <c r="AK14" s="3189"/>
      <c r="AL14" s="3189"/>
      <c r="AM14" s="3189"/>
      <c r="AN14" s="3189"/>
      <c r="AO14" s="3189"/>
      <c r="AP14" s="3190"/>
      <c r="AQ14" s="3191"/>
      <c r="AR14" s="3187"/>
      <c r="AS14" s="3187"/>
      <c r="AT14" s="3187"/>
      <c r="AU14" s="3187"/>
      <c r="AV14" s="3187"/>
      <c r="AW14" s="3187"/>
      <c r="AX14" s="3187"/>
      <c r="AY14" s="3187"/>
      <c r="AZ14" s="3187"/>
      <c r="BA14" s="3187"/>
      <c r="BB14" s="3187"/>
      <c r="BC14" s="3192"/>
      <c r="BD14" s="3193"/>
      <c r="BE14" s="3193"/>
      <c r="BF14" s="3193"/>
      <c r="BG14" s="3193"/>
      <c r="BH14" s="3193"/>
      <c r="BI14" s="3193"/>
      <c r="BJ14" s="3193"/>
      <c r="BK14" s="3193"/>
      <c r="BL14" s="3193"/>
      <c r="BM14" s="3193"/>
      <c r="BN14" s="3194"/>
      <c r="BO14" s="3194"/>
      <c r="BP14" s="3194"/>
      <c r="BQ14" s="3195"/>
      <c r="BR14" s="3196"/>
      <c r="BS14" s="3197"/>
      <c r="BT14" s="3198"/>
      <c r="BU14" s="3198"/>
      <c r="BV14" s="3199"/>
      <c r="BW14" s="3198"/>
      <c r="BX14" s="3200"/>
      <c r="BY14" s="3198"/>
      <c r="BZ14" s="3201"/>
      <c r="CA14" s="3061"/>
      <c r="CB14" s="3061"/>
      <c r="CC14" s="3061"/>
      <c r="CD14" s="3061"/>
      <c r="CE14" s="3061"/>
      <c r="CF14" s="3061"/>
      <c r="CG14" s="3061"/>
      <c r="CH14" s="3061"/>
      <c r="CI14" s="3061"/>
      <c r="CJ14" s="3061"/>
      <c r="CK14" s="3061"/>
      <c r="CL14" s="3061"/>
      <c r="CM14" s="3061"/>
      <c r="CN14" s="3061"/>
      <c r="CO14" s="3061"/>
      <c r="CP14" s="3061"/>
      <c r="CQ14" s="3061"/>
      <c r="CR14" s="3061"/>
      <c r="CS14" s="3061"/>
      <c r="CT14" s="3061"/>
      <c r="CU14" s="3061"/>
      <c r="CV14" s="3061"/>
      <c r="CW14" s="3061"/>
      <c r="CX14" s="3061"/>
      <c r="CY14" s="3061"/>
      <c r="CZ14" s="3061"/>
      <c r="DA14" s="3061"/>
      <c r="DB14" s="3061"/>
      <c r="DC14" s="3061"/>
      <c r="DD14" s="3061"/>
      <c r="DE14" s="3061"/>
      <c r="DF14" s="3061"/>
      <c r="DG14" s="3061"/>
      <c r="DH14" s="3061"/>
      <c r="DI14" s="3061"/>
      <c r="DJ14" s="3061"/>
      <c r="DK14" s="3061"/>
      <c r="DL14" s="3061"/>
      <c r="DM14" s="3061"/>
      <c r="DN14" s="3061"/>
      <c r="DO14" s="3061"/>
      <c r="DP14" s="3061"/>
      <c r="DQ14" s="3061"/>
      <c r="DR14" s="3061"/>
      <c r="DS14" s="3061"/>
      <c r="DT14" s="3061"/>
      <c r="DU14" s="3061"/>
      <c r="DV14" s="3061"/>
      <c r="DW14" s="3061"/>
      <c r="DX14" s="3061"/>
      <c r="DY14" s="3061"/>
      <c r="DZ14" s="3061"/>
      <c r="EA14" s="3061"/>
      <c r="EB14" s="3061"/>
      <c r="EC14" s="3061"/>
      <c r="ED14" s="3061"/>
      <c r="EE14" s="3061"/>
      <c r="EF14" s="3061"/>
      <c r="EG14" s="3061"/>
      <c r="EH14" s="3061"/>
      <c r="EI14" s="3061"/>
      <c r="EJ14" s="3061"/>
      <c r="EK14" s="3061"/>
      <c r="EL14" s="3061"/>
      <c r="EM14" s="3061"/>
      <c r="EN14" s="3061"/>
      <c r="EO14" s="3061"/>
      <c r="EP14" s="3061"/>
      <c r="EQ14" s="3061"/>
      <c r="ER14" s="3061"/>
      <c r="ES14" s="3061"/>
      <c r="ET14" s="3061"/>
      <c r="EU14" s="3061"/>
      <c r="EV14" s="3061"/>
      <c r="EW14" s="3061"/>
      <c r="EX14" s="3202"/>
    </row>
    <row r="15" spans="1:154" s="3225" customFormat="1" ht="24.95" customHeight="1" thickBot="1">
      <c r="A15" s="3204"/>
      <c r="B15" s="3205"/>
      <c r="C15" s="3206"/>
      <c r="D15" s="3206"/>
      <c r="E15" s="3207"/>
      <c r="F15" s="3207"/>
      <c r="G15" s="3208"/>
      <c r="H15" s="3208"/>
      <c r="I15" s="3208"/>
      <c r="J15" s="3208"/>
      <c r="K15" s="3208"/>
      <c r="L15" s="3208"/>
      <c r="M15" s="3208"/>
      <c r="N15" s="3208"/>
      <c r="O15" s="3208"/>
      <c r="P15" s="3208"/>
      <c r="Q15" s="3208"/>
      <c r="R15" s="3208"/>
      <c r="S15" s="3208"/>
      <c r="T15" s="3208"/>
      <c r="U15" s="3208"/>
      <c r="V15" s="3208"/>
      <c r="W15" s="3208"/>
      <c r="X15" s="3208"/>
      <c r="Y15" s="3208"/>
      <c r="Z15" s="3208"/>
      <c r="AA15" s="3208"/>
      <c r="AB15" s="3209">
        <f>SUM(AB7:AB13)</f>
        <v>0</v>
      </c>
      <c r="AC15" s="3209">
        <f>SUM(AC7:AC13)</f>
        <v>0</v>
      </c>
      <c r="AD15" s="3208">
        <f>COUNTIF(AD7:AD13,1)</f>
        <v>0</v>
      </c>
      <c r="AE15" s="3210"/>
      <c r="AF15" s="3211"/>
      <c r="AG15" s="3211"/>
      <c r="AH15" s="3211">
        <f>SUM(AH7:AH13)</f>
        <v>0</v>
      </c>
      <c r="AI15" s="3211"/>
      <c r="AJ15" s="3211"/>
      <c r="AK15" s="3212"/>
      <c r="AL15" s="3212"/>
      <c r="AM15" s="3212"/>
      <c r="AN15" s="3213"/>
      <c r="AO15" s="3212"/>
      <c r="AP15" s="3214"/>
      <c r="AQ15" s="3215"/>
      <c r="AR15" s="3211"/>
      <c r="AS15" s="3211"/>
      <c r="AT15" s="3211"/>
      <c r="AU15" s="3211"/>
      <c r="AV15" s="3211"/>
      <c r="AW15" s="3211"/>
      <c r="AX15" s="3211"/>
      <c r="AY15" s="3211"/>
      <c r="AZ15" s="3211"/>
      <c r="BA15" s="3211"/>
      <c r="BB15" s="3211"/>
      <c r="BC15" s="3215"/>
      <c r="BD15" s="3216" t="e">
        <f t="shared" ref="BD15:BM15" si="0">AVERAGE(BD7:BD14)</f>
        <v>#DIV/0!</v>
      </c>
      <c r="BE15" s="3216" t="e">
        <f t="shared" si="0"/>
        <v>#DIV/0!</v>
      </c>
      <c r="BF15" s="3216" t="e">
        <f t="shared" si="0"/>
        <v>#DIV/0!</v>
      </c>
      <c r="BG15" s="3216" t="e">
        <f t="shared" si="0"/>
        <v>#DIV/0!</v>
      </c>
      <c r="BH15" s="3216" t="e">
        <f t="shared" si="0"/>
        <v>#DIV/0!</v>
      </c>
      <c r="BI15" s="3216" t="e">
        <f t="shared" si="0"/>
        <v>#DIV/0!</v>
      </c>
      <c r="BJ15" s="3216" t="e">
        <f t="shared" si="0"/>
        <v>#DIV/0!</v>
      </c>
      <c r="BK15" s="3216" t="e">
        <f t="shared" si="0"/>
        <v>#DIV/0!</v>
      </c>
      <c r="BL15" s="3216" t="e">
        <f t="shared" si="0"/>
        <v>#DIV/0!</v>
      </c>
      <c r="BM15" s="3216" t="e">
        <f t="shared" si="0"/>
        <v>#DIV/0!</v>
      </c>
      <c r="BN15" s="3217" t="e" cm="1">
        <f t="array" ref="BN15">INDEX(BN7:BN14,MODE(IF(BN7:BN14&lt;&gt;"",MATCH(BN7:BN14,BN7:BN14,0))))</f>
        <v>#N/A</v>
      </c>
      <c r="BO15" s="3217" t="e" cm="1">
        <f t="array" ref="BO15">INDEX(BO7:BO13,MODE(IF(BO7:BO13&lt;&gt;"",MATCH(BO7:BO13,BO7:BO13,0))))</f>
        <v>#N/A</v>
      </c>
      <c r="BP15" s="3217"/>
      <c r="BQ15" s="3218"/>
      <c r="BR15" s="3219" t="e">
        <f>AVERAGE(BR7:BR14)</f>
        <v>#DIV/0!</v>
      </c>
      <c r="BS15" s="3220">
        <f>SUM(BS7:BS14)</f>
        <v>0</v>
      </c>
      <c r="BT15" s="3221">
        <f>SUM(BT7:BT14)</f>
        <v>0</v>
      </c>
      <c r="BU15" s="3221">
        <f>SUM(BU7:BU14)</f>
        <v>0</v>
      </c>
      <c r="BV15" s="3222"/>
      <c r="BW15" s="3221">
        <f>SUM(BW7:BW14)</f>
        <v>0</v>
      </c>
      <c r="BX15" s="3222"/>
      <c r="BY15" s="3221">
        <f>SUM(BY7:BY14)</f>
        <v>0</v>
      </c>
      <c r="BZ15" s="3223">
        <f>SUM(BZ7:BZ14)</f>
        <v>0</v>
      </c>
      <c r="CA15" s="3032"/>
      <c r="CB15" s="3032"/>
      <c r="CC15" s="3032"/>
      <c r="CD15" s="3032"/>
      <c r="CE15" s="3032"/>
      <c r="CF15" s="3032"/>
      <c r="CG15" s="3032"/>
      <c r="CH15" s="3032"/>
      <c r="CI15" s="3032"/>
      <c r="CJ15" s="3032"/>
      <c r="CK15" s="3032"/>
      <c r="CL15" s="3032"/>
      <c r="CM15" s="3032"/>
      <c r="CN15" s="3032"/>
      <c r="CO15" s="3032"/>
      <c r="CP15" s="3032"/>
      <c r="CQ15" s="3032"/>
      <c r="CR15" s="3032"/>
      <c r="CS15" s="3032"/>
      <c r="CT15" s="3032"/>
      <c r="CU15" s="3032"/>
      <c r="CV15" s="3032"/>
      <c r="CW15" s="3032"/>
      <c r="CX15" s="3032"/>
      <c r="CY15" s="3032"/>
      <c r="CZ15" s="3032"/>
      <c r="DA15" s="3032"/>
      <c r="DB15" s="3032"/>
      <c r="DC15" s="3032"/>
      <c r="DD15" s="3032"/>
      <c r="DE15" s="3032"/>
      <c r="DF15" s="3032"/>
      <c r="DG15" s="3032"/>
      <c r="DH15" s="3032"/>
      <c r="DI15" s="3032"/>
      <c r="DJ15" s="3032"/>
      <c r="DK15" s="3032"/>
      <c r="DL15" s="3032"/>
      <c r="DM15" s="3032"/>
      <c r="DN15" s="3032"/>
      <c r="DO15" s="3032"/>
      <c r="DP15" s="3032"/>
      <c r="DQ15" s="3032"/>
      <c r="DR15" s="3032"/>
      <c r="DS15" s="3032"/>
      <c r="DT15" s="3032"/>
      <c r="DU15" s="3032"/>
      <c r="DV15" s="3032"/>
      <c r="DW15" s="3032"/>
      <c r="DX15" s="3032"/>
      <c r="DY15" s="3032"/>
      <c r="DZ15" s="3032"/>
      <c r="EA15" s="3032"/>
      <c r="EB15" s="3032"/>
      <c r="EC15" s="3032"/>
      <c r="ED15" s="3032"/>
      <c r="EE15" s="3032"/>
      <c r="EF15" s="3032"/>
      <c r="EG15" s="3032"/>
      <c r="EH15" s="3032"/>
      <c r="EI15" s="3032"/>
      <c r="EJ15" s="3032"/>
      <c r="EK15" s="3032"/>
      <c r="EL15" s="3032"/>
      <c r="EM15" s="3032"/>
      <c r="EN15" s="3032"/>
      <c r="EO15" s="3032"/>
      <c r="EP15" s="3032"/>
      <c r="EQ15" s="3032"/>
      <c r="ER15" s="3032"/>
      <c r="ES15" s="3032"/>
      <c r="ET15" s="3032"/>
      <c r="EU15" s="3032"/>
      <c r="EV15" s="3032"/>
      <c r="EW15" s="3032"/>
      <c r="EX15" s="3224"/>
    </row>
    <row r="16" spans="1:154" s="3241" customFormat="1" ht="35.1" customHeight="1" thickBot="1">
      <c r="A16" s="3226"/>
      <c r="B16" s="3227"/>
      <c r="C16" s="3228"/>
      <c r="D16" s="3228"/>
      <c r="E16" s="3229"/>
      <c r="F16" s="3229"/>
      <c r="G16" s="3229"/>
      <c r="H16" s="3229"/>
      <c r="I16" s="3229"/>
      <c r="J16" s="3229"/>
      <c r="K16" s="3229"/>
      <c r="L16" s="3229"/>
      <c r="M16" s="3229"/>
      <c r="N16" s="3229"/>
      <c r="O16" s="3229"/>
      <c r="P16" s="3229"/>
      <c r="Q16" s="3229"/>
      <c r="R16" s="3229"/>
      <c r="S16" s="3229"/>
      <c r="T16" s="3229"/>
      <c r="U16" s="3229"/>
      <c r="V16" s="3229"/>
      <c r="W16" s="3229"/>
      <c r="X16" s="3229"/>
      <c r="Y16" s="3229"/>
      <c r="Z16" s="3229"/>
      <c r="AA16" s="3230"/>
      <c r="AB16" s="3230" t="s">
        <v>8998</v>
      </c>
      <c r="AC16" s="3230" t="s">
        <v>9110</v>
      </c>
      <c r="AD16" s="3230" t="s">
        <v>9111</v>
      </c>
      <c r="AE16" s="3231"/>
      <c r="AF16" s="3232"/>
      <c r="AG16" s="3232"/>
      <c r="AH16" s="3232" t="s">
        <v>8954</v>
      </c>
      <c r="AI16" s="3233"/>
      <c r="AJ16" s="3233"/>
      <c r="AK16" s="3234"/>
      <c r="AL16" s="3234"/>
      <c r="AM16" s="3234"/>
      <c r="AN16" s="3234"/>
      <c r="AO16" s="3234"/>
      <c r="AP16" s="3235"/>
      <c r="AQ16" s="3236"/>
      <c r="AR16" s="3236"/>
      <c r="AS16" s="3236"/>
      <c r="AT16" s="3236"/>
      <c r="AU16" s="3236"/>
      <c r="AV16" s="3236"/>
      <c r="AW16" s="3236"/>
      <c r="AX16" s="3236"/>
      <c r="AY16" s="3236"/>
      <c r="AZ16" s="3236"/>
      <c r="BA16" s="3236"/>
      <c r="BB16" s="3236"/>
      <c r="BC16" s="3233"/>
      <c r="BD16" s="3237" t="s">
        <v>9112</v>
      </c>
      <c r="BE16" s="3237" t="s">
        <v>9112</v>
      </c>
      <c r="BF16" s="3237" t="s">
        <v>9112</v>
      </c>
      <c r="BG16" s="3237" t="s">
        <v>9112</v>
      </c>
      <c r="BH16" s="3237" t="s">
        <v>9112</v>
      </c>
      <c r="BI16" s="3237" t="s">
        <v>9112</v>
      </c>
      <c r="BJ16" s="3237" t="s">
        <v>9112</v>
      </c>
      <c r="BK16" s="3237" t="s">
        <v>9112</v>
      </c>
      <c r="BL16" s="3237" t="s">
        <v>9112</v>
      </c>
      <c r="BM16" s="3237" t="s">
        <v>9112</v>
      </c>
      <c r="BN16" s="3237" t="s">
        <v>9113</v>
      </c>
      <c r="BO16" s="3237" t="s">
        <v>9113</v>
      </c>
      <c r="BP16" s="3238"/>
      <c r="BQ16" s="3237"/>
      <c r="BR16" s="3239" t="s">
        <v>9112</v>
      </c>
      <c r="BS16" s="3240"/>
      <c r="BV16" s="3242"/>
      <c r="BX16" s="3243"/>
      <c r="BZ16" s="3244"/>
      <c r="CA16" s="3083"/>
      <c r="CB16" s="3083"/>
      <c r="CC16" s="3083"/>
      <c r="CD16" s="3083"/>
      <c r="CE16" s="3083"/>
      <c r="CF16" s="3083"/>
      <c r="CG16" s="3083"/>
      <c r="CH16" s="3083"/>
      <c r="CI16" s="3083"/>
      <c r="CJ16" s="3083"/>
      <c r="CK16" s="3083"/>
      <c r="CL16" s="3083"/>
      <c r="CM16" s="3083"/>
      <c r="CN16" s="3083"/>
      <c r="CO16" s="3083"/>
      <c r="CP16" s="3083"/>
      <c r="CQ16" s="3083"/>
      <c r="CR16" s="3083"/>
      <c r="CS16" s="3083"/>
      <c r="CT16" s="3083"/>
      <c r="CU16" s="3083"/>
      <c r="CV16" s="3083"/>
      <c r="CW16" s="3083"/>
      <c r="CX16" s="3083"/>
      <c r="CY16" s="3083"/>
      <c r="CZ16" s="3083"/>
      <c r="DA16" s="3083"/>
      <c r="DB16" s="3083"/>
      <c r="DC16" s="3083"/>
      <c r="DD16" s="3083"/>
      <c r="DE16" s="3083"/>
      <c r="DF16" s="3083"/>
      <c r="DG16" s="3083"/>
      <c r="DH16" s="3083"/>
      <c r="DI16" s="3083"/>
      <c r="DJ16" s="3083"/>
      <c r="DK16" s="3083"/>
      <c r="DL16" s="3083"/>
      <c r="DM16" s="3083"/>
      <c r="DN16" s="3083"/>
      <c r="DO16" s="3083"/>
      <c r="DP16" s="3083"/>
      <c r="DQ16" s="3083"/>
      <c r="DR16" s="3083"/>
      <c r="DS16" s="3083"/>
      <c r="DT16" s="3083"/>
      <c r="DU16" s="3083"/>
      <c r="DV16" s="3083"/>
      <c r="DW16" s="3083"/>
      <c r="DX16" s="3083"/>
      <c r="DY16" s="3083"/>
      <c r="DZ16" s="3083"/>
      <c r="EA16" s="3083"/>
      <c r="EB16" s="3083"/>
      <c r="EC16" s="3083"/>
      <c r="ED16" s="3083"/>
      <c r="EE16" s="3083"/>
      <c r="EF16" s="3083"/>
      <c r="EG16" s="3083"/>
      <c r="EH16" s="3083"/>
      <c r="EI16" s="3083"/>
      <c r="EJ16" s="3083"/>
      <c r="EK16" s="3083"/>
      <c r="EL16" s="3083"/>
      <c r="EM16" s="3083"/>
      <c r="EN16" s="3083"/>
      <c r="EO16" s="3083"/>
      <c r="EP16" s="3083"/>
      <c r="EQ16" s="3083"/>
      <c r="ER16" s="3083"/>
      <c r="ES16" s="3083"/>
      <c r="ET16" s="3083"/>
      <c r="EU16" s="3083"/>
      <c r="EV16" s="3083"/>
      <c r="EW16" s="3083"/>
      <c r="EX16" s="3245"/>
    </row>
    <row r="17" spans="1:154" s="3031" customFormat="1" ht="35.1" customHeight="1" thickBot="1">
      <c r="B17" s="3246"/>
      <c r="C17" s="3247"/>
      <c r="D17" s="3247"/>
      <c r="E17" s="3248"/>
      <c r="F17" s="3248"/>
      <c r="G17" s="3249"/>
      <c r="H17" s="3249"/>
      <c r="I17" s="3249"/>
      <c r="J17" s="3249"/>
      <c r="K17" s="3249"/>
      <c r="L17" s="3249"/>
      <c r="M17" s="3249"/>
      <c r="N17" s="3249"/>
      <c r="O17" s="3249"/>
      <c r="P17" s="3249"/>
      <c r="Q17" s="3249"/>
      <c r="R17" s="3249"/>
      <c r="S17" s="3249"/>
      <c r="T17" s="3249"/>
      <c r="U17" s="3249"/>
      <c r="V17" s="3249"/>
      <c r="W17" s="3249"/>
      <c r="X17" s="3249"/>
      <c r="Y17" s="3249"/>
      <c r="Z17" s="3249"/>
      <c r="AA17" s="3250"/>
      <c r="AB17" s="3251"/>
      <c r="AC17" s="3251"/>
      <c r="AD17" s="3250"/>
      <c r="AF17" s="3252"/>
      <c r="AG17" s="3252"/>
      <c r="AH17" s="3252"/>
      <c r="AI17" s="3253"/>
      <c r="AJ17" s="3253"/>
      <c r="AK17" s="3254"/>
      <c r="AL17" s="3254"/>
      <c r="AM17" s="3254"/>
      <c r="AN17" s="3254"/>
      <c r="AO17" s="3254"/>
      <c r="AP17" s="3255"/>
      <c r="AQ17" s="3256"/>
      <c r="AR17" s="3252"/>
      <c r="AS17" s="3252"/>
      <c r="AT17" s="3252"/>
      <c r="AU17" s="3252"/>
      <c r="AV17" s="3252"/>
      <c r="AW17" s="3252"/>
      <c r="AX17" s="3252"/>
      <c r="AY17" s="3252"/>
      <c r="AZ17" s="3252"/>
      <c r="BA17" s="3252"/>
      <c r="BB17" s="3252"/>
      <c r="BC17" s="3257"/>
      <c r="BP17" s="3258"/>
      <c r="BQ17" s="3259"/>
      <c r="BR17" s="3109"/>
      <c r="BV17" s="3111"/>
      <c r="BX17" s="3258"/>
    </row>
    <row r="18" spans="1:154" s="3033" customFormat="1" ht="15" customHeight="1">
      <c r="A18" s="3260" t="s">
        <v>9114</v>
      </c>
      <c r="B18" s="3260"/>
      <c r="C18" s="3261"/>
      <c r="D18" s="3261"/>
      <c r="E18" s="3262"/>
      <c r="F18" s="3262"/>
      <c r="G18" s="3263"/>
      <c r="H18" s="3263"/>
      <c r="I18" s="3263"/>
      <c r="J18" s="3263"/>
      <c r="K18" s="3263"/>
      <c r="L18" s="3263"/>
      <c r="M18" s="3263"/>
      <c r="N18" s="3263"/>
      <c r="O18" s="3263"/>
      <c r="P18" s="3263"/>
      <c r="Q18" s="3263"/>
      <c r="R18" s="3263"/>
      <c r="S18" s="3263"/>
      <c r="T18" s="3263"/>
      <c r="U18" s="3263"/>
      <c r="V18" s="3263"/>
      <c r="W18" s="3263"/>
      <c r="X18" s="3263"/>
      <c r="Y18" s="3263"/>
      <c r="Z18" s="3263"/>
      <c r="AA18" s="3263"/>
      <c r="AB18" s="3263"/>
      <c r="AC18" s="3263"/>
      <c r="AD18" s="3264"/>
      <c r="AE18" s="3116"/>
      <c r="AF18" s="3264"/>
      <c r="AG18" s="3265"/>
      <c r="AH18" s="3264"/>
      <c r="AI18" s="3266"/>
      <c r="AJ18" s="3265"/>
      <c r="AK18" s="3267"/>
      <c r="AL18" s="3267"/>
      <c r="AM18" s="3267"/>
      <c r="AN18" s="3267"/>
      <c r="AO18" s="3267"/>
      <c r="AP18" s="3268"/>
      <c r="AQ18" s="3264"/>
      <c r="AR18" s="3265"/>
      <c r="AS18" s="3269"/>
      <c r="AT18" s="3263"/>
      <c r="AU18" s="3263"/>
      <c r="AV18" s="3263"/>
      <c r="AW18" s="3263"/>
      <c r="AX18" s="3264"/>
      <c r="AY18" s="3270"/>
      <c r="AZ18" s="3271"/>
      <c r="BA18" s="3265"/>
      <c r="BB18" s="3263"/>
      <c r="BC18" s="3264"/>
      <c r="BD18" s="3272"/>
      <c r="BE18" s="3273"/>
      <c r="BF18" s="3273"/>
      <c r="BG18" s="3273"/>
      <c r="BH18" s="3273"/>
      <c r="BI18" s="3273"/>
      <c r="BJ18" s="3273"/>
      <c r="BK18" s="3273"/>
      <c r="BL18" s="3273"/>
      <c r="BM18" s="3274"/>
      <c r="BN18" s="3265"/>
      <c r="BO18" s="3264"/>
      <c r="BP18" s="3275"/>
      <c r="BQ18" s="3276"/>
      <c r="BR18" s="3277"/>
      <c r="BS18" s="3278"/>
      <c r="BT18" s="3279"/>
      <c r="BU18" s="3280"/>
      <c r="BV18" s="3281"/>
      <c r="BW18" s="3280"/>
      <c r="BX18" s="3282"/>
      <c r="BY18" s="3280"/>
      <c r="BZ18" s="3283"/>
    </row>
    <row r="19" spans="1:154" s="3301" customFormat="1" ht="24.95" customHeight="1">
      <c r="A19" s="3284"/>
      <c r="B19" s="3285">
        <v>45442</v>
      </c>
      <c r="C19" s="3599" t="s">
        <v>8534</v>
      </c>
      <c r="D19" s="3599" t="s">
        <v>7796</v>
      </c>
      <c r="E19" s="3149" t="s">
        <v>26</v>
      </c>
      <c r="F19" s="3149" t="s">
        <v>9115</v>
      </c>
      <c r="G19" s="3966" t="s">
        <v>9116</v>
      </c>
      <c r="H19" s="3149"/>
      <c r="I19" s="3149"/>
      <c r="J19" s="3149"/>
      <c r="K19" s="3149"/>
      <c r="L19" s="3149"/>
      <c r="M19" s="3149"/>
      <c r="N19" s="3149"/>
      <c r="O19" s="3149">
        <v>2</v>
      </c>
      <c r="P19" s="3149"/>
      <c r="Q19" s="3149"/>
      <c r="R19" s="3149"/>
      <c r="S19" s="3149"/>
      <c r="T19" s="3149"/>
      <c r="U19" s="3149"/>
      <c r="V19" s="3149"/>
      <c r="W19" s="3149">
        <v>1</v>
      </c>
      <c r="X19" s="3149"/>
      <c r="Y19" s="3149">
        <v>145</v>
      </c>
      <c r="Z19" s="3149"/>
      <c r="AA19" s="3286" t="s">
        <v>9117</v>
      </c>
      <c r="AB19" s="3162">
        <v>1</v>
      </c>
      <c r="AC19" s="3162"/>
      <c r="AD19" s="3287">
        <v>1</v>
      </c>
      <c r="AE19" s="3288"/>
      <c r="AF19" s="3162"/>
      <c r="AG19" s="3162"/>
      <c r="AH19" s="3162"/>
      <c r="AI19" s="3149"/>
      <c r="AJ19" s="3149"/>
      <c r="AK19" s="3289"/>
      <c r="AL19" s="3290"/>
      <c r="AM19" s="3290"/>
      <c r="AN19" s="3290"/>
      <c r="AO19" s="3290"/>
      <c r="AP19" s="3162"/>
      <c r="AQ19" s="3162"/>
      <c r="AR19" s="3162"/>
      <c r="AS19" s="3162"/>
      <c r="AT19" s="3162"/>
      <c r="AU19" s="3162"/>
      <c r="AV19" s="3162"/>
      <c r="AW19" s="3162"/>
      <c r="AX19" s="3162"/>
      <c r="AY19" s="3291"/>
      <c r="AZ19" s="3154"/>
      <c r="BA19" s="3162"/>
      <c r="BB19" s="3162"/>
      <c r="BC19" s="3149"/>
      <c r="BD19" s="3292"/>
      <c r="BE19" s="3292"/>
      <c r="BF19" s="3292"/>
      <c r="BG19" s="3292"/>
      <c r="BH19" s="3292"/>
      <c r="BI19" s="3292"/>
      <c r="BJ19" s="3292"/>
      <c r="BK19" s="3292"/>
      <c r="BL19" s="3292"/>
      <c r="BM19" s="3292"/>
      <c r="BN19" s="3165"/>
      <c r="BO19" s="3165"/>
      <c r="BP19" s="3165"/>
      <c r="BQ19" s="3293"/>
      <c r="BR19" s="3294"/>
      <c r="BS19" s="3167"/>
      <c r="BT19" s="3168"/>
      <c r="BU19" s="3168"/>
      <c r="BV19" s="3295"/>
      <c r="BW19" s="3296"/>
      <c r="BX19" s="3177"/>
      <c r="BY19" s="3297"/>
      <c r="BZ19" s="3298"/>
      <c r="CA19" s="3299"/>
      <c r="CB19" s="3299"/>
      <c r="CC19" s="3299"/>
      <c r="CD19" s="3299"/>
      <c r="CE19" s="3299"/>
      <c r="CF19" s="3299"/>
      <c r="CG19" s="3299"/>
      <c r="CH19" s="3299"/>
      <c r="CI19" s="3299"/>
      <c r="CJ19" s="3299"/>
      <c r="CK19" s="3299"/>
      <c r="CL19" s="3299"/>
      <c r="CM19" s="3299"/>
      <c r="CN19" s="3299"/>
      <c r="CO19" s="3299"/>
      <c r="CP19" s="3299"/>
      <c r="CQ19" s="3299"/>
      <c r="CR19" s="3299"/>
      <c r="CS19" s="3299"/>
      <c r="CT19" s="3299"/>
      <c r="CU19" s="3299"/>
      <c r="CV19" s="3299"/>
      <c r="CW19" s="3299"/>
      <c r="CX19" s="3299"/>
      <c r="CY19" s="3299"/>
      <c r="CZ19" s="3299"/>
      <c r="DA19" s="3299"/>
      <c r="DB19" s="3299"/>
      <c r="DC19" s="3299"/>
      <c r="DD19" s="3299"/>
      <c r="DE19" s="3299"/>
      <c r="DF19" s="3299"/>
      <c r="DG19" s="3299"/>
      <c r="DH19" s="3299"/>
      <c r="DI19" s="3299"/>
      <c r="DJ19" s="3299"/>
      <c r="DK19" s="3299"/>
      <c r="DL19" s="3299"/>
      <c r="DM19" s="3299"/>
      <c r="DN19" s="3299"/>
      <c r="DO19" s="3299"/>
      <c r="DP19" s="3299"/>
      <c r="DQ19" s="3299"/>
      <c r="DR19" s="3299"/>
      <c r="DS19" s="3299"/>
      <c r="DT19" s="3299"/>
      <c r="DU19" s="3299"/>
      <c r="DV19" s="3299"/>
      <c r="DW19" s="3299"/>
      <c r="DX19" s="3299"/>
      <c r="DY19" s="3299"/>
      <c r="DZ19" s="3299"/>
      <c r="EA19" s="3299"/>
      <c r="EB19" s="3299"/>
      <c r="EC19" s="3299"/>
      <c r="ED19" s="3299"/>
      <c r="EE19" s="3299"/>
      <c r="EF19" s="3299"/>
      <c r="EG19" s="3299"/>
      <c r="EH19" s="3299"/>
      <c r="EI19" s="3299"/>
      <c r="EJ19" s="3299"/>
      <c r="EK19" s="3299"/>
      <c r="EL19" s="3299"/>
      <c r="EM19" s="3299"/>
      <c r="EN19" s="3299"/>
      <c r="EO19" s="3299"/>
      <c r="EP19" s="3299"/>
      <c r="EQ19" s="3299"/>
      <c r="ER19" s="3299"/>
      <c r="ES19" s="3299"/>
      <c r="ET19" s="3299"/>
      <c r="EU19" s="3299"/>
      <c r="EV19" s="3299"/>
      <c r="EW19" s="3299"/>
      <c r="EX19" s="3300"/>
    </row>
    <row r="20" spans="1:154" s="3173" customFormat="1" ht="24.95" customHeight="1">
      <c r="A20" s="3146"/>
      <c r="B20" s="3285">
        <v>45442</v>
      </c>
      <c r="C20" s="3148" t="s">
        <v>8534</v>
      </c>
      <c r="D20" s="3148" t="s">
        <v>7796</v>
      </c>
      <c r="E20" s="3149" t="s">
        <v>26</v>
      </c>
      <c r="F20" s="3149" t="s">
        <v>9115</v>
      </c>
      <c r="G20" s="3598" t="s">
        <v>9118</v>
      </c>
      <c r="H20" s="3149"/>
      <c r="I20" s="3149"/>
      <c r="J20" s="3149"/>
      <c r="K20" s="3149"/>
      <c r="L20" s="3149"/>
      <c r="M20" s="3149"/>
      <c r="N20" s="3149"/>
      <c r="O20" s="3149">
        <v>2</v>
      </c>
      <c r="P20" s="3149"/>
      <c r="Q20" s="3149"/>
      <c r="R20" s="3149"/>
      <c r="S20" s="3149"/>
      <c r="T20" s="3149"/>
      <c r="U20" s="3149"/>
      <c r="V20" s="3149"/>
      <c r="W20" s="3149">
        <v>1</v>
      </c>
      <c r="X20" s="3149"/>
      <c r="Y20" s="3149">
        <v>130</v>
      </c>
      <c r="Z20" s="3149"/>
      <c r="AA20" s="3150" t="s">
        <v>9119</v>
      </c>
      <c r="AB20" s="3151">
        <v>1</v>
      </c>
      <c r="AC20" s="3151"/>
      <c r="AD20" s="3152">
        <v>2</v>
      </c>
      <c r="AE20" s="3153"/>
      <c r="AF20" s="3154"/>
      <c r="AG20" s="3154"/>
      <c r="AH20" s="3152"/>
      <c r="AI20" s="3155"/>
      <c r="AJ20" s="3155"/>
      <c r="AK20" s="3156"/>
      <c r="AL20" s="3157"/>
      <c r="AM20" s="3158"/>
      <c r="AN20" s="3159"/>
      <c r="AO20" s="3160"/>
      <c r="AP20" s="3161"/>
      <c r="AQ20" s="3162"/>
      <c r="AR20" s="3154"/>
      <c r="AS20" s="3154"/>
      <c r="AT20" s="3154"/>
      <c r="AU20" s="3154"/>
      <c r="AV20" s="3154"/>
      <c r="AW20" s="3154"/>
      <c r="AX20" s="3154"/>
      <c r="AY20" s="3163"/>
      <c r="AZ20" s="3163"/>
      <c r="BA20" s="3154"/>
      <c r="BB20" s="3154"/>
      <c r="BC20" s="3149"/>
      <c r="BD20" s="3164"/>
      <c r="BE20" s="3164"/>
      <c r="BF20" s="3164"/>
      <c r="BG20" s="3164"/>
      <c r="BH20" s="3164"/>
      <c r="BI20" s="3164"/>
      <c r="BJ20" s="3164"/>
      <c r="BK20" s="3164"/>
      <c r="BL20" s="3164"/>
      <c r="BM20" s="3164"/>
      <c r="BN20" s="3165"/>
      <c r="BO20" s="3165"/>
      <c r="BP20" s="3165"/>
      <c r="BQ20" s="3165"/>
      <c r="BR20" s="3166"/>
      <c r="BS20" s="3167"/>
      <c r="BT20" s="3168"/>
      <c r="BU20" s="3168"/>
      <c r="BV20" s="3169"/>
      <c r="BW20" s="3168"/>
      <c r="BX20" s="3170"/>
      <c r="BY20" s="3168"/>
      <c r="BZ20" s="3171"/>
      <c r="CA20" s="3061"/>
      <c r="CB20" s="3061"/>
      <c r="CC20" s="3061"/>
      <c r="CD20" s="3061"/>
      <c r="CE20" s="3061"/>
      <c r="CF20" s="3061"/>
      <c r="CG20" s="3061"/>
      <c r="CH20" s="3061"/>
      <c r="CI20" s="3061"/>
      <c r="CJ20" s="3061"/>
      <c r="CK20" s="3061"/>
      <c r="CL20" s="3061"/>
      <c r="CM20" s="3061"/>
      <c r="CN20" s="3061"/>
      <c r="CO20" s="3061"/>
      <c r="CP20" s="3061"/>
      <c r="CQ20" s="3061"/>
      <c r="CR20" s="3061"/>
      <c r="CS20" s="3061"/>
      <c r="CT20" s="3061"/>
      <c r="CU20" s="3061"/>
      <c r="CV20" s="3061"/>
      <c r="CW20" s="3061"/>
      <c r="CX20" s="3061"/>
      <c r="CY20" s="3061"/>
      <c r="CZ20" s="3061"/>
      <c r="DA20" s="3061"/>
      <c r="DB20" s="3061"/>
      <c r="DC20" s="3061"/>
      <c r="DD20" s="3061"/>
      <c r="DE20" s="3061"/>
      <c r="DF20" s="3061"/>
      <c r="DG20" s="3061"/>
      <c r="DH20" s="3061"/>
      <c r="DI20" s="3061"/>
      <c r="DJ20" s="3061"/>
      <c r="DK20" s="3061"/>
      <c r="DL20" s="3061"/>
      <c r="DM20" s="3061"/>
      <c r="DN20" s="3061"/>
      <c r="DO20" s="3061"/>
      <c r="DP20" s="3061"/>
      <c r="DQ20" s="3061"/>
      <c r="DR20" s="3061"/>
      <c r="DS20" s="3061"/>
      <c r="DT20" s="3061"/>
      <c r="DU20" s="3061"/>
      <c r="DV20" s="3061"/>
      <c r="DW20" s="3061"/>
      <c r="DX20" s="3061"/>
      <c r="DY20" s="3061"/>
      <c r="DZ20" s="3061"/>
      <c r="EA20" s="3061"/>
      <c r="EB20" s="3061"/>
      <c r="EC20" s="3061"/>
      <c r="ED20" s="3061"/>
      <c r="EE20" s="3061"/>
      <c r="EF20" s="3061"/>
      <c r="EG20" s="3061"/>
      <c r="EH20" s="3061"/>
      <c r="EI20" s="3061"/>
      <c r="EJ20" s="3061"/>
      <c r="EK20" s="3061"/>
      <c r="EL20" s="3061"/>
      <c r="EM20" s="3061"/>
      <c r="EN20" s="3061"/>
      <c r="EO20" s="3061"/>
      <c r="EP20" s="3061"/>
      <c r="EQ20" s="3061"/>
      <c r="ER20" s="3061"/>
      <c r="ES20" s="3061"/>
      <c r="ET20" s="3061"/>
      <c r="EU20" s="3061"/>
      <c r="EV20" s="3061"/>
      <c r="EW20" s="3061"/>
      <c r="EX20" s="3172"/>
    </row>
    <row r="21" spans="1:154" s="3173" customFormat="1" ht="24.95" customHeight="1">
      <c r="A21" s="3146"/>
      <c r="B21" s="3147"/>
      <c r="C21" s="3148"/>
      <c r="D21" s="3147"/>
      <c r="E21" s="3149"/>
      <c r="F21" s="3149"/>
      <c r="G21" s="3149"/>
      <c r="H21" s="3149"/>
      <c r="I21" s="3149"/>
      <c r="J21" s="3149"/>
      <c r="K21" s="3149"/>
      <c r="L21" s="3149"/>
      <c r="M21" s="3149"/>
      <c r="N21" s="3149"/>
      <c r="O21" s="3149"/>
      <c r="P21" s="3149"/>
      <c r="Q21" s="3149"/>
      <c r="R21" s="3149"/>
      <c r="S21" s="3149"/>
      <c r="T21" s="3149"/>
      <c r="U21" s="3149"/>
      <c r="V21" s="3149"/>
      <c r="W21" s="3149"/>
      <c r="X21" s="3149"/>
      <c r="Y21" s="3149"/>
      <c r="Z21" s="3149"/>
      <c r="AA21" s="3150"/>
      <c r="AB21" s="3151"/>
      <c r="AC21" s="3151"/>
      <c r="AD21" s="3152"/>
      <c r="AE21" s="3153"/>
      <c r="AF21" s="3154"/>
      <c r="AG21" s="3154"/>
      <c r="AH21" s="3152"/>
      <c r="AI21" s="3155"/>
      <c r="AJ21" s="3155"/>
      <c r="AK21" s="3156"/>
      <c r="AL21" s="3157"/>
      <c r="AM21" s="3158"/>
      <c r="AN21" s="3159"/>
      <c r="AO21" s="3160"/>
      <c r="AP21" s="3161"/>
      <c r="AQ21" s="3162"/>
      <c r="AR21" s="3154"/>
      <c r="AS21" s="3154"/>
      <c r="AT21" s="3154"/>
      <c r="AU21" s="3154"/>
      <c r="AV21" s="3154"/>
      <c r="AW21" s="3154"/>
      <c r="AX21" s="3154"/>
      <c r="AY21" s="3163"/>
      <c r="AZ21" s="3163"/>
      <c r="BA21" s="3154"/>
      <c r="BB21" s="3154"/>
      <c r="BC21" s="3149"/>
      <c r="BD21" s="3164"/>
      <c r="BE21" s="3164"/>
      <c r="BF21" s="3164"/>
      <c r="BG21" s="3164"/>
      <c r="BH21" s="3164"/>
      <c r="BI21" s="3164"/>
      <c r="BJ21" s="3164"/>
      <c r="BK21" s="3164"/>
      <c r="BL21" s="3164"/>
      <c r="BM21" s="3164"/>
      <c r="BN21" s="3165"/>
      <c r="BO21" s="3165"/>
      <c r="BP21" s="3165"/>
      <c r="BQ21" s="3165"/>
      <c r="BR21" s="3166"/>
      <c r="BS21" s="3167"/>
      <c r="BT21" s="3168"/>
      <c r="BU21" s="3168"/>
      <c r="BV21" s="3169"/>
      <c r="BW21" s="3168"/>
      <c r="BX21" s="3170"/>
      <c r="BY21" s="3168"/>
      <c r="BZ21" s="3171"/>
      <c r="CA21" s="3061"/>
      <c r="CB21" s="3061"/>
      <c r="CC21" s="3061"/>
      <c r="CD21" s="3061"/>
      <c r="CE21" s="3061"/>
      <c r="CF21" s="3061"/>
      <c r="CG21" s="3061"/>
      <c r="CH21" s="3061"/>
      <c r="CI21" s="3061"/>
      <c r="CJ21" s="3061"/>
      <c r="CK21" s="3061"/>
      <c r="CL21" s="3061"/>
      <c r="CM21" s="3061"/>
      <c r="CN21" s="3061"/>
      <c r="CO21" s="3061"/>
      <c r="CP21" s="3061"/>
      <c r="CQ21" s="3061"/>
      <c r="CR21" s="3061"/>
      <c r="CS21" s="3061"/>
      <c r="CT21" s="3061"/>
      <c r="CU21" s="3061"/>
      <c r="CV21" s="3061"/>
      <c r="CW21" s="3061"/>
      <c r="CX21" s="3061"/>
      <c r="CY21" s="3061"/>
      <c r="CZ21" s="3061"/>
      <c r="DA21" s="3061"/>
      <c r="DB21" s="3061"/>
      <c r="DC21" s="3061"/>
      <c r="DD21" s="3061"/>
      <c r="DE21" s="3061"/>
      <c r="DF21" s="3061"/>
      <c r="DG21" s="3061"/>
      <c r="DH21" s="3061"/>
      <c r="DI21" s="3061"/>
      <c r="DJ21" s="3061"/>
      <c r="DK21" s="3061"/>
      <c r="DL21" s="3061"/>
      <c r="DM21" s="3061"/>
      <c r="DN21" s="3061"/>
      <c r="DO21" s="3061"/>
      <c r="DP21" s="3061"/>
      <c r="DQ21" s="3061"/>
      <c r="DR21" s="3061"/>
      <c r="DS21" s="3061"/>
      <c r="DT21" s="3061"/>
      <c r="DU21" s="3061"/>
      <c r="DV21" s="3061"/>
      <c r="DW21" s="3061"/>
      <c r="DX21" s="3061"/>
      <c r="DY21" s="3061"/>
      <c r="DZ21" s="3061"/>
      <c r="EA21" s="3061"/>
      <c r="EB21" s="3061"/>
      <c r="EC21" s="3061"/>
      <c r="ED21" s="3061"/>
      <c r="EE21" s="3061"/>
      <c r="EF21" s="3061"/>
      <c r="EG21" s="3061"/>
      <c r="EH21" s="3061"/>
      <c r="EI21" s="3061"/>
      <c r="EJ21" s="3061"/>
      <c r="EK21" s="3061"/>
      <c r="EL21" s="3061"/>
      <c r="EM21" s="3061"/>
      <c r="EN21" s="3061"/>
      <c r="EO21" s="3061"/>
      <c r="EP21" s="3061"/>
      <c r="EQ21" s="3061"/>
      <c r="ER21" s="3061"/>
      <c r="ES21" s="3061"/>
      <c r="ET21" s="3061"/>
      <c r="EU21" s="3061"/>
      <c r="EV21" s="3061"/>
      <c r="EW21" s="3061"/>
      <c r="EX21" s="3172"/>
    </row>
    <row r="22" spans="1:154" s="3173" customFormat="1" ht="24.95" customHeight="1">
      <c r="A22" s="3146"/>
      <c r="B22" s="3147"/>
      <c r="C22" s="3148"/>
      <c r="D22" s="3147"/>
      <c r="E22" s="3149"/>
      <c r="F22" s="3149"/>
      <c r="G22" s="3149"/>
      <c r="H22" s="3149"/>
      <c r="I22" s="3149"/>
      <c r="J22" s="3149"/>
      <c r="K22" s="3149"/>
      <c r="L22" s="3149"/>
      <c r="M22" s="3149"/>
      <c r="N22" s="3149"/>
      <c r="O22" s="3149"/>
      <c r="P22" s="3149"/>
      <c r="Q22" s="3149"/>
      <c r="R22" s="3149"/>
      <c r="S22" s="3149"/>
      <c r="T22" s="3149"/>
      <c r="U22" s="3149"/>
      <c r="V22" s="3149"/>
      <c r="W22" s="3149"/>
      <c r="X22" s="3149"/>
      <c r="Y22" s="3149"/>
      <c r="Z22" s="3149"/>
      <c r="AA22" s="3174"/>
      <c r="AB22" s="3154"/>
      <c r="AC22" s="3154"/>
      <c r="AD22" s="3175"/>
      <c r="AE22" s="3153"/>
      <c r="AF22" s="3154"/>
      <c r="AG22" s="3154"/>
      <c r="AH22" s="3154"/>
      <c r="AI22" s="3155"/>
      <c r="AJ22" s="3155"/>
      <c r="AK22" s="3156"/>
      <c r="AL22" s="3157"/>
      <c r="AM22" s="3158"/>
      <c r="AN22" s="3159"/>
      <c r="AO22" s="3160"/>
      <c r="AP22" s="3161"/>
      <c r="AQ22" s="3162"/>
      <c r="AR22" s="3154"/>
      <c r="AS22" s="3154"/>
      <c r="AT22" s="3154"/>
      <c r="AU22" s="3154"/>
      <c r="AV22" s="3154"/>
      <c r="AW22" s="3154"/>
      <c r="AX22" s="3154"/>
      <c r="AY22" s="3163"/>
      <c r="AZ22" s="3163"/>
      <c r="BA22" s="3154"/>
      <c r="BB22" s="3154"/>
      <c r="BC22" s="3149"/>
      <c r="BD22" s="3164"/>
      <c r="BE22" s="3164"/>
      <c r="BF22" s="3164"/>
      <c r="BG22" s="3164"/>
      <c r="BH22" s="3164"/>
      <c r="BI22" s="3164"/>
      <c r="BJ22" s="3164"/>
      <c r="BK22" s="3164"/>
      <c r="BL22" s="3164"/>
      <c r="BM22" s="3164"/>
      <c r="BN22" s="3165"/>
      <c r="BO22" s="3165"/>
      <c r="BP22" s="3159"/>
      <c r="BQ22" s="3176"/>
      <c r="BR22" s="3166"/>
      <c r="BS22" s="3167"/>
      <c r="BT22" s="3168"/>
      <c r="BU22" s="3168"/>
      <c r="BV22" s="3169"/>
      <c r="BW22" s="3168"/>
      <c r="BX22" s="3177"/>
      <c r="BY22" s="3168"/>
      <c r="BZ22" s="3178"/>
      <c r="CA22" s="3061"/>
      <c r="CB22" s="3061"/>
      <c r="CC22" s="3061"/>
      <c r="CD22" s="3061"/>
      <c r="CE22" s="3061"/>
      <c r="CF22" s="3061"/>
      <c r="CG22" s="3061"/>
      <c r="CH22" s="3061"/>
      <c r="CI22" s="3061"/>
      <c r="CJ22" s="3061"/>
      <c r="CK22" s="3061"/>
      <c r="CL22" s="3061"/>
      <c r="CM22" s="3061"/>
      <c r="CN22" s="3061"/>
      <c r="CO22" s="3061"/>
      <c r="CP22" s="3061"/>
      <c r="CQ22" s="3061"/>
      <c r="CR22" s="3061"/>
      <c r="CS22" s="3061"/>
      <c r="CT22" s="3061"/>
      <c r="CU22" s="3061"/>
      <c r="CV22" s="3061"/>
      <c r="CW22" s="3061"/>
      <c r="CX22" s="3061"/>
      <c r="CY22" s="3061"/>
      <c r="CZ22" s="3061"/>
      <c r="DA22" s="3061"/>
      <c r="DB22" s="3061"/>
      <c r="DC22" s="3061"/>
      <c r="DD22" s="3061"/>
      <c r="DE22" s="3061"/>
      <c r="DF22" s="3061"/>
      <c r="DG22" s="3061"/>
      <c r="DH22" s="3061"/>
      <c r="DI22" s="3061"/>
      <c r="DJ22" s="3061"/>
      <c r="DK22" s="3061"/>
      <c r="DL22" s="3061"/>
      <c r="DM22" s="3061"/>
      <c r="DN22" s="3061"/>
      <c r="DO22" s="3061"/>
      <c r="DP22" s="3061"/>
      <c r="DQ22" s="3061"/>
      <c r="DR22" s="3061"/>
      <c r="DS22" s="3061"/>
      <c r="DT22" s="3061"/>
      <c r="DU22" s="3061"/>
      <c r="DV22" s="3061"/>
      <c r="DW22" s="3061"/>
      <c r="DX22" s="3061"/>
      <c r="DY22" s="3061"/>
      <c r="DZ22" s="3061"/>
      <c r="EA22" s="3061"/>
      <c r="EB22" s="3061"/>
      <c r="EC22" s="3061"/>
      <c r="ED22" s="3061"/>
      <c r="EE22" s="3061"/>
      <c r="EF22" s="3061"/>
      <c r="EG22" s="3061"/>
      <c r="EH22" s="3061"/>
      <c r="EI22" s="3061"/>
      <c r="EJ22" s="3061"/>
      <c r="EK22" s="3061"/>
      <c r="EL22" s="3061"/>
      <c r="EM22" s="3061"/>
      <c r="EN22" s="3061"/>
      <c r="EO22" s="3061"/>
      <c r="EP22" s="3061"/>
      <c r="EQ22" s="3061"/>
      <c r="ER22" s="3061"/>
      <c r="ES22" s="3061"/>
      <c r="ET22" s="3061"/>
      <c r="EU22" s="3061"/>
      <c r="EV22" s="3061"/>
      <c r="EW22" s="3061"/>
      <c r="EX22" s="3172"/>
    </row>
    <row r="23" spans="1:154" s="3173" customFormat="1" ht="24.95" customHeight="1">
      <c r="A23" s="3146"/>
      <c r="B23" s="3147"/>
      <c r="C23" s="3148"/>
      <c r="D23" s="3147"/>
      <c r="E23" s="3149"/>
      <c r="F23" s="3149"/>
      <c r="G23" s="3149"/>
      <c r="H23" s="3149"/>
      <c r="I23" s="3149"/>
      <c r="J23" s="3149"/>
      <c r="K23" s="3149"/>
      <c r="L23" s="3149"/>
      <c r="M23" s="3149"/>
      <c r="N23" s="3149"/>
      <c r="O23" s="3149"/>
      <c r="P23" s="3149"/>
      <c r="Q23" s="3149"/>
      <c r="R23" s="3149"/>
      <c r="S23" s="3149"/>
      <c r="T23" s="3149"/>
      <c r="U23" s="3149"/>
      <c r="V23" s="3149"/>
      <c r="W23" s="3149"/>
      <c r="X23" s="3149"/>
      <c r="Y23" s="3149"/>
      <c r="Z23" s="3149"/>
      <c r="AA23" s="3174"/>
      <c r="AB23" s="3154"/>
      <c r="AC23" s="3154"/>
      <c r="AD23" s="3175"/>
      <c r="AE23" s="3153"/>
      <c r="AF23" s="3154"/>
      <c r="AG23" s="3154"/>
      <c r="AH23" s="3154"/>
      <c r="AI23" s="3155"/>
      <c r="AJ23" s="3155"/>
      <c r="AK23" s="3156"/>
      <c r="AL23" s="3157"/>
      <c r="AM23" s="3158"/>
      <c r="AN23" s="3159"/>
      <c r="AO23" s="3160"/>
      <c r="AP23" s="3161"/>
      <c r="AQ23" s="3162"/>
      <c r="AR23" s="3154"/>
      <c r="AS23" s="3154"/>
      <c r="AT23" s="3154"/>
      <c r="AU23" s="3154"/>
      <c r="AV23" s="3154"/>
      <c r="AW23" s="3154"/>
      <c r="AX23" s="3154"/>
      <c r="AY23" s="3163"/>
      <c r="AZ23" s="3163"/>
      <c r="BA23" s="3154"/>
      <c r="BB23" s="3154"/>
      <c r="BC23" s="3149"/>
      <c r="BD23" s="3164"/>
      <c r="BE23" s="3164"/>
      <c r="BF23" s="3164"/>
      <c r="BG23" s="3164"/>
      <c r="BH23" s="3164"/>
      <c r="BI23" s="3164"/>
      <c r="BJ23" s="3164"/>
      <c r="BK23" s="3164"/>
      <c r="BL23" s="3164"/>
      <c r="BM23" s="3164"/>
      <c r="BN23" s="3165"/>
      <c r="BO23" s="3165"/>
      <c r="BP23" s="3159"/>
      <c r="BQ23" s="3176"/>
      <c r="BR23" s="3166"/>
      <c r="BS23" s="3167"/>
      <c r="BT23" s="3168"/>
      <c r="BU23" s="3168"/>
      <c r="BV23" s="3169"/>
      <c r="BW23" s="3168"/>
      <c r="BX23" s="3177"/>
      <c r="BY23" s="3168"/>
      <c r="BZ23" s="3178"/>
      <c r="CA23" s="3061"/>
      <c r="CB23" s="3061"/>
      <c r="CC23" s="3061"/>
      <c r="CD23" s="3061"/>
      <c r="CE23" s="3061"/>
      <c r="CF23" s="3061"/>
      <c r="CG23" s="3061"/>
      <c r="CH23" s="3061"/>
      <c r="CI23" s="3061"/>
      <c r="CJ23" s="3061"/>
      <c r="CK23" s="3061"/>
      <c r="CL23" s="3061"/>
      <c r="CM23" s="3061"/>
      <c r="CN23" s="3061"/>
      <c r="CO23" s="3061"/>
      <c r="CP23" s="3061"/>
      <c r="CQ23" s="3061"/>
      <c r="CR23" s="3061"/>
      <c r="CS23" s="3061"/>
      <c r="CT23" s="3061"/>
      <c r="CU23" s="3061"/>
      <c r="CV23" s="3061"/>
      <c r="CW23" s="3061"/>
      <c r="CX23" s="3061"/>
      <c r="CY23" s="3061"/>
      <c r="CZ23" s="3061"/>
      <c r="DA23" s="3061"/>
      <c r="DB23" s="3061"/>
      <c r="DC23" s="3061"/>
      <c r="DD23" s="3061"/>
      <c r="DE23" s="3061"/>
      <c r="DF23" s="3061"/>
      <c r="DG23" s="3061"/>
      <c r="DH23" s="3061"/>
      <c r="DI23" s="3061"/>
      <c r="DJ23" s="3061"/>
      <c r="DK23" s="3061"/>
      <c r="DL23" s="3061"/>
      <c r="DM23" s="3061"/>
      <c r="DN23" s="3061"/>
      <c r="DO23" s="3061"/>
      <c r="DP23" s="3061"/>
      <c r="DQ23" s="3061"/>
      <c r="DR23" s="3061"/>
      <c r="DS23" s="3061"/>
      <c r="DT23" s="3061"/>
      <c r="DU23" s="3061"/>
      <c r="DV23" s="3061"/>
      <c r="DW23" s="3061"/>
      <c r="DX23" s="3061"/>
      <c r="DY23" s="3061"/>
      <c r="DZ23" s="3061"/>
      <c r="EA23" s="3061"/>
      <c r="EB23" s="3061"/>
      <c r="EC23" s="3061"/>
      <c r="ED23" s="3061"/>
      <c r="EE23" s="3061"/>
      <c r="EF23" s="3061"/>
      <c r="EG23" s="3061"/>
      <c r="EH23" s="3061"/>
      <c r="EI23" s="3061"/>
      <c r="EJ23" s="3061"/>
      <c r="EK23" s="3061"/>
      <c r="EL23" s="3061"/>
      <c r="EM23" s="3061"/>
      <c r="EN23" s="3061"/>
      <c r="EO23" s="3061"/>
      <c r="EP23" s="3061"/>
      <c r="EQ23" s="3061"/>
      <c r="ER23" s="3061"/>
      <c r="ES23" s="3061"/>
      <c r="ET23" s="3061"/>
      <c r="EU23" s="3061"/>
      <c r="EV23" s="3061"/>
      <c r="EW23" s="3061"/>
      <c r="EX23" s="3172"/>
    </row>
    <row r="24" spans="1:154" s="3173" customFormat="1" ht="24.95" customHeight="1">
      <c r="A24" s="3146"/>
      <c r="B24" s="3147"/>
      <c r="C24" s="3148"/>
      <c r="D24" s="3147"/>
      <c r="E24" s="3149"/>
      <c r="F24" s="3149"/>
      <c r="G24" s="3149"/>
      <c r="H24" s="3149"/>
      <c r="I24" s="3149"/>
      <c r="J24" s="3149"/>
      <c r="K24" s="3149"/>
      <c r="L24" s="3149"/>
      <c r="M24" s="3149"/>
      <c r="N24" s="3149"/>
      <c r="O24" s="3149"/>
      <c r="P24" s="3149"/>
      <c r="Q24" s="3149"/>
      <c r="R24" s="3149"/>
      <c r="S24" s="3149"/>
      <c r="T24" s="3149"/>
      <c r="U24" s="3149"/>
      <c r="V24" s="3149"/>
      <c r="W24" s="3149"/>
      <c r="X24" s="3149"/>
      <c r="Y24" s="3149"/>
      <c r="Z24" s="3149"/>
      <c r="AA24" s="3174"/>
      <c r="AB24" s="3154"/>
      <c r="AC24" s="3154"/>
      <c r="AD24" s="3175"/>
      <c r="AE24" s="3153"/>
      <c r="AF24" s="3154"/>
      <c r="AG24" s="3154"/>
      <c r="AH24" s="3154"/>
      <c r="AI24" s="3155"/>
      <c r="AJ24" s="3155"/>
      <c r="AK24" s="3156"/>
      <c r="AL24" s="3157"/>
      <c r="AM24" s="3158"/>
      <c r="AN24" s="3159"/>
      <c r="AO24" s="3160"/>
      <c r="AP24" s="3161"/>
      <c r="AQ24" s="3162"/>
      <c r="AR24" s="3154"/>
      <c r="AS24" s="3154"/>
      <c r="AT24" s="3154"/>
      <c r="AU24" s="3154"/>
      <c r="AV24" s="3154"/>
      <c r="AW24" s="3154"/>
      <c r="AX24" s="3154"/>
      <c r="AY24" s="3163"/>
      <c r="AZ24" s="3163"/>
      <c r="BA24" s="3154"/>
      <c r="BB24" s="3154"/>
      <c r="BC24" s="3149"/>
      <c r="BD24" s="3164"/>
      <c r="BE24" s="3164"/>
      <c r="BF24" s="3164"/>
      <c r="BG24" s="3164"/>
      <c r="BH24" s="3164"/>
      <c r="BI24" s="3164"/>
      <c r="BJ24" s="3164"/>
      <c r="BK24" s="3164"/>
      <c r="BL24" s="3164"/>
      <c r="BM24" s="3164"/>
      <c r="BN24" s="3165"/>
      <c r="BO24" s="3165"/>
      <c r="BP24" s="3159"/>
      <c r="BQ24" s="3176"/>
      <c r="BR24" s="3166"/>
      <c r="BS24" s="3167"/>
      <c r="BT24" s="3168"/>
      <c r="BU24" s="3168"/>
      <c r="BV24" s="3169"/>
      <c r="BW24" s="3168"/>
      <c r="BX24" s="3177"/>
      <c r="BY24" s="3168"/>
      <c r="BZ24" s="3178"/>
      <c r="CA24" s="3061"/>
      <c r="CB24" s="3061"/>
      <c r="CC24" s="3061"/>
      <c r="CD24" s="3061"/>
      <c r="CE24" s="3061"/>
      <c r="CF24" s="3061"/>
      <c r="CG24" s="3061"/>
      <c r="CH24" s="3061"/>
      <c r="CI24" s="3061"/>
      <c r="CJ24" s="3061"/>
      <c r="CK24" s="3061"/>
      <c r="CL24" s="3061"/>
      <c r="CM24" s="3061"/>
      <c r="CN24" s="3061"/>
      <c r="CO24" s="3061"/>
      <c r="CP24" s="3061"/>
      <c r="CQ24" s="3061"/>
      <c r="CR24" s="3061"/>
      <c r="CS24" s="3061"/>
      <c r="CT24" s="3061"/>
      <c r="CU24" s="3061"/>
      <c r="CV24" s="3061"/>
      <c r="CW24" s="3061"/>
      <c r="CX24" s="3061"/>
      <c r="CY24" s="3061"/>
      <c r="CZ24" s="3061"/>
      <c r="DA24" s="3061"/>
      <c r="DB24" s="3061"/>
      <c r="DC24" s="3061"/>
      <c r="DD24" s="3061"/>
      <c r="DE24" s="3061"/>
      <c r="DF24" s="3061"/>
      <c r="DG24" s="3061"/>
      <c r="DH24" s="3061"/>
      <c r="DI24" s="3061"/>
      <c r="DJ24" s="3061"/>
      <c r="DK24" s="3061"/>
      <c r="DL24" s="3061"/>
      <c r="DM24" s="3061"/>
      <c r="DN24" s="3061"/>
      <c r="DO24" s="3061"/>
      <c r="DP24" s="3061"/>
      <c r="DQ24" s="3061"/>
      <c r="DR24" s="3061"/>
      <c r="DS24" s="3061"/>
      <c r="DT24" s="3061"/>
      <c r="DU24" s="3061"/>
      <c r="DV24" s="3061"/>
      <c r="DW24" s="3061"/>
      <c r="DX24" s="3061"/>
      <c r="DY24" s="3061"/>
      <c r="DZ24" s="3061"/>
      <c r="EA24" s="3061"/>
      <c r="EB24" s="3061"/>
      <c r="EC24" s="3061"/>
      <c r="ED24" s="3061"/>
      <c r="EE24" s="3061"/>
      <c r="EF24" s="3061"/>
      <c r="EG24" s="3061"/>
      <c r="EH24" s="3061"/>
      <c r="EI24" s="3061"/>
      <c r="EJ24" s="3061"/>
      <c r="EK24" s="3061"/>
      <c r="EL24" s="3061"/>
      <c r="EM24" s="3061"/>
      <c r="EN24" s="3061"/>
      <c r="EO24" s="3061"/>
      <c r="EP24" s="3061"/>
      <c r="EQ24" s="3061"/>
      <c r="ER24" s="3061"/>
      <c r="ES24" s="3061"/>
      <c r="ET24" s="3061"/>
      <c r="EU24" s="3061"/>
      <c r="EV24" s="3061"/>
      <c r="EW24" s="3061"/>
      <c r="EX24" s="3172"/>
    </row>
    <row r="25" spans="1:154" s="3173" customFormat="1" ht="24.95" customHeight="1">
      <c r="A25" s="3146"/>
      <c r="B25" s="3147"/>
      <c r="C25" s="3148"/>
      <c r="D25" s="3147"/>
      <c r="E25" s="3149"/>
      <c r="F25" s="3149"/>
      <c r="G25" s="3149"/>
      <c r="H25" s="3149"/>
      <c r="I25" s="3149"/>
      <c r="J25" s="3149"/>
      <c r="K25" s="3149"/>
      <c r="L25" s="3149"/>
      <c r="M25" s="3149"/>
      <c r="N25" s="3149"/>
      <c r="O25" s="3149"/>
      <c r="P25" s="3149"/>
      <c r="Q25" s="3149"/>
      <c r="R25" s="3149"/>
      <c r="S25" s="3149"/>
      <c r="T25" s="3149"/>
      <c r="U25" s="3149"/>
      <c r="V25" s="3149"/>
      <c r="W25" s="3149"/>
      <c r="X25" s="3149"/>
      <c r="Y25" s="3149"/>
      <c r="Z25" s="3149"/>
      <c r="AA25" s="3174"/>
      <c r="AB25" s="3154"/>
      <c r="AC25" s="3154"/>
      <c r="AD25" s="3175"/>
      <c r="AE25" s="3153"/>
      <c r="AF25" s="3154"/>
      <c r="AG25" s="3154"/>
      <c r="AH25" s="3154"/>
      <c r="AI25" s="3155"/>
      <c r="AJ25" s="3155"/>
      <c r="AK25" s="3156"/>
      <c r="AL25" s="3157"/>
      <c r="AM25" s="3158"/>
      <c r="AN25" s="3159"/>
      <c r="AO25" s="3160"/>
      <c r="AP25" s="3161"/>
      <c r="AQ25" s="3162"/>
      <c r="AR25" s="3154"/>
      <c r="AS25" s="3154"/>
      <c r="AT25" s="3154"/>
      <c r="AU25" s="3154"/>
      <c r="AV25" s="3154"/>
      <c r="AW25" s="3154"/>
      <c r="AX25" s="3154"/>
      <c r="AY25" s="3163"/>
      <c r="AZ25" s="3163"/>
      <c r="BA25" s="3154"/>
      <c r="BB25" s="3154"/>
      <c r="BC25" s="3149"/>
      <c r="BD25" s="3164"/>
      <c r="BE25" s="3164"/>
      <c r="BF25" s="3164"/>
      <c r="BG25" s="3164"/>
      <c r="BH25" s="3164"/>
      <c r="BI25" s="3164"/>
      <c r="BJ25" s="3164"/>
      <c r="BK25" s="3164"/>
      <c r="BL25" s="3164"/>
      <c r="BM25" s="3164"/>
      <c r="BN25" s="3165"/>
      <c r="BO25" s="3165"/>
      <c r="BP25" s="3159"/>
      <c r="BQ25" s="3176"/>
      <c r="BR25" s="3166"/>
      <c r="BS25" s="3167"/>
      <c r="BT25" s="3168"/>
      <c r="BU25" s="3168"/>
      <c r="BV25" s="3169"/>
      <c r="BW25" s="3168"/>
      <c r="BX25" s="3177"/>
      <c r="BY25" s="3168"/>
      <c r="BZ25" s="3178"/>
      <c r="CA25" s="3061"/>
      <c r="CB25" s="3061"/>
      <c r="CC25" s="3061"/>
      <c r="CD25" s="3061"/>
      <c r="CE25" s="3061"/>
      <c r="CF25" s="3061"/>
      <c r="CG25" s="3061"/>
      <c r="CH25" s="3061"/>
      <c r="CI25" s="3061"/>
      <c r="CJ25" s="3061"/>
      <c r="CK25" s="3061"/>
      <c r="CL25" s="3061"/>
      <c r="CM25" s="3061"/>
      <c r="CN25" s="3061"/>
      <c r="CO25" s="3061"/>
      <c r="CP25" s="3061"/>
      <c r="CQ25" s="3061"/>
      <c r="CR25" s="3061"/>
      <c r="CS25" s="3061"/>
      <c r="CT25" s="3061"/>
      <c r="CU25" s="3061"/>
      <c r="CV25" s="3061"/>
      <c r="CW25" s="3061"/>
      <c r="CX25" s="3061"/>
      <c r="CY25" s="3061"/>
      <c r="CZ25" s="3061"/>
      <c r="DA25" s="3061"/>
      <c r="DB25" s="3061"/>
      <c r="DC25" s="3061"/>
      <c r="DD25" s="3061"/>
      <c r="DE25" s="3061"/>
      <c r="DF25" s="3061"/>
      <c r="DG25" s="3061"/>
      <c r="DH25" s="3061"/>
      <c r="DI25" s="3061"/>
      <c r="DJ25" s="3061"/>
      <c r="DK25" s="3061"/>
      <c r="DL25" s="3061"/>
      <c r="DM25" s="3061"/>
      <c r="DN25" s="3061"/>
      <c r="DO25" s="3061"/>
      <c r="DP25" s="3061"/>
      <c r="DQ25" s="3061"/>
      <c r="DR25" s="3061"/>
      <c r="DS25" s="3061"/>
      <c r="DT25" s="3061"/>
      <c r="DU25" s="3061"/>
      <c r="DV25" s="3061"/>
      <c r="DW25" s="3061"/>
      <c r="DX25" s="3061"/>
      <c r="DY25" s="3061"/>
      <c r="DZ25" s="3061"/>
      <c r="EA25" s="3061"/>
      <c r="EB25" s="3061"/>
      <c r="EC25" s="3061"/>
      <c r="ED25" s="3061"/>
      <c r="EE25" s="3061"/>
      <c r="EF25" s="3061"/>
      <c r="EG25" s="3061"/>
      <c r="EH25" s="3061"/>
      <c r="EI25" s="3061"/>
      <c r="EJ25" s="3061"/>
      <c r="EK25" s="3061"/>
      <c r="EL25" s="3061"/>
      <c r="EM25" s="3061"/>
      <c r="EN25" s="3061"/>
      <c r="EO25" s="3061"/>
      <c r="EP25" s="3061"/>
      <c r="EQ25" s="3061"/>
      <c r="ER25" s="3061"/>
      <c r="ES25" s="3061"/>
      <c r="ET25" s="3061"/>
      <c r="EU25" s="3061"/>
      <c r="EV25" s="3061"/>
      <c r="EW25" s="3061"/>
      <c r="EX25" s="3172"/>
    </row>
    <row r="26" spans="1:154" s="3315" customFormat="1" ht="24.95" customHeight="1" thickBot="1">
      <c r="A26" s="3302"/>
      <c r="B26" s="3303"/>
      <c r="C26" s="3303"/>
      <c r="D26" s="3303"/>
      <c r="E26" s="3192"/>
      <c r="F26" s="3192"/>
      <c r="G26" s="3192"/>
      <c r="H26" s="3192"/>
      <c r="I26" s="3192"/>
      <c r="J26" s="3192"/>
      <c r="K26" s="3192"/>
      <c r="L26" s="3192"/>
      <c r="M26" s="3192"/>
      <c r="N26" s="3192"/>
      <c r="O26" s="3192"/>
      <c r="P26" s="3192"/>
      <c r="Q26" s="3192"/>
      <c r="R26" s="3192"/>
      <c r="S26" s="3192"/>
      <c r="T26" s="3192"/>
      <c r="U26" s="3192"/>
      <c r="V26" s="3192"/>
      <c r="W26" s="3192"/>
      <c r="X26" s="3192"/>
      <c r="Y26" s="3192"/>
      <c r="Z26" s="3192"/>
      <c r="AA26" s="3304"/>
      <c r="AB26" s="3191"/>
      <c r="AC26" s="3191"/>
      <c r="AD26" s="3191"/>
      <c r="AE26" s="3288"/>
      <c r="AF26" s="3191"/>
      <c r="AG26" s="3191"/>
      <c r="AH26" s="3191"/>
      <c r="AI26" s="3192"/>
      <c r="AJ26" s="3192"/>
      <c r="AK26" s="3305"/>
      <c r="AL26" s="3305"/>
      <c r="AM26" s="3305"/>
      <c r="AN26" s="3194"/>
      <c r="AO26" s="3305"/>
      <c r="AP26" s="3191"/>
      <c r="AQ26" s="3191"/>
      <c r="AR26" s="3191"/>
      <c r="AS26" s="3191"/>
      <c r="AT26" s="3191"/>
      <c r="AU26" s="3191"/>
      <c r="AV26" s="3191"/>
      <c r="AW26" s="3191"/>
      <c r="AX26" s="3191"/>
      <c r="AY26" s="3306"/>
      <c r="AZ26" s="3191"/>
      <c r="BA26" s="3191"/>
      <c r="BB26" s="3191"/>
      <c r="BC26" s="3192"/>
      <c r="BD26" s="3307"/>
      <c r="BE26" s="3307"/>
      <c r="BF26" s="3307"/>
      <c r="BG26" s="3307"/>
      <c r="BH26" s="3307"/>
      <c r="BI26" s="3307"/>
      <c r="BJ26" s="3307"/>
      <c r="BK26" s="3307"/>
      <c r="BL26" s="3307"/>
      <c r="BM26" s="3307"/>
      <c r="BN26" s="3194"/>
      <c r="BO26" s="3194"/>
      <c r="BP26" s="3194"/>
      <c r="BQ26" s="3195"/>
      <c r="BR26" s="3308"/>
      <c r="BS26" s="3309"/>
      <c r="BT26" s="3310"/>
      <c r="BU26" s="3310"/>
      <c r="BV26" s="3311"/>
      <c r="BW26" s="3310"/>
      <c r="BX26" s="3312"/>
      <c r="BY26" s="3310"/>
      <c r="BZ26" s="3313"/>
      <c r="CA26" s="3299"/>
      <c r="CB26" s="3299"/>
      <c r="CC26" s="3299"/>
      <c r="CD26" s="3299"/>
      <c r="CE26" s="3299"/>
      <c r="CF26" s="3299"/>
      <c r="CG26" s="3299"/>
      <c r="CH26" s="3299"/>
      <c r="CI26" s="3299"/>
      <c r="CJ26" s="3299"/>
      <c r="CK26" s="3299"/>
      <c r="CL26" s="3299"/>
      <c r="CM26" s="3299"/>
      <c r="CN26" s="3299"/>
      <c r="CO26" s="3299"/>
      <c r="CP26" s="3299"/>
      <c r="CQ26" s="3299"/>
      <c r="CR26" s="3299"/>
      <c r="CS26" s="3299"/>
      <c r="CT26" s="3299"/>
      <c r="CU26" s="3299"/>
      <c r="CV26" s="3299"/>
      <c r="CW26" s="3299"/>
      <c r="CX26" s="3299"/>
      <c r="CY26" s="3299"/>
      <c r="CZ26" s="3299"/>
      <c r="DA26" s="3299"/>
      <c r="DB26" s="3299"/>
      <c r="DC26" s="3299"/>
      <c r="DD26" s="3299"/>
      <c r="DE26" s="3299"/>
      <c r="DF26" s="3299"/>
      <c r="DG26" s="3299"/>
      <c r="DH26" s="3299"/>
      <c r="DI26" s="3299"/>
      <c r="DJ26" s="3299"/>
      <c r="DK26" s="3299"/>
      <c r="DL26" s="3299"/>
      <c r="DM26" s="3299"/>
      <c r="DN26" s="3299"/>
      <c r="DO26" s="3299"/>
      <c r="DP26" s="3299"/>
      <c r="DQ26" s="3299"/>
      <c r="DR26" s="3299"/>
      <c r="DS26" s="3299"/>
      <c r="DT26" s="3299"/>
      <c r="DU26" s="3299"/>
      <c r="DV26" s="3299"/>
      <c r="DW26" s="3299"/>
      <c r="DX26" s="3299"/>
      <c r="DY26" s="3299"/>
      <c r="DZ26" s="3299"/>
      <c r="EA26" s="3299"/>
      <c r="EB26" s="3299"/>
      <c r="EC26" s="3299"/>
      <c r="ED26" s="3299"/>
      <c r="EE26" s="3299"/>
      <c r="EF26" s="3299"/>
      <c r="EG26" s="3299"/>
      <c r="EH26" s="3299"/>
      <c r="EI26" s="3299"/>
      <c r="EJ26" s="3299"/>
      <c r="EK26" s="3299"/>
      <c r="EL26" s="3299"/>
      <c r="EM26" s="3299"/>
      <c r="EN26" s="3299"/>
      <c r="EO26" s="3299"/>
      <c r="EP26" s="3299"/>
      <c r="EQ26" s="3299"/>
      <c r="ER26" s="3299"/>
      <c r="ES26" s="3299"/>
      <c r="ET26" s="3299"/>
      <c r="EU26" s="3299"/>
      <c r="EV26" s="3299"/>
      <c r="EW26" s="3299"/>
      <c r="EX26" s="3314"/>
    </row>
    <row r="27" spans="1:154" s="3225" customFormat="1" ht="24.95" customHeight="1" thickBot="1">
      <c r="A27" s="3204"/>
      <c r="B27" s="3205"/>
      <c r="C27" s="3206"/>
      <c r="D27" s="3206"/>
      <c r="E27" s="3207"/>
      <c r="F27" s="3207"/>
      <c r="G27" s="3208"/>
      <c r="H27" s="3208"/>
      <c r="I27" s="3208"/>
      <c r="J27" s="3208"/>
      <c r="K27" s="3208"/>
      <c r="L27" s="3208"/>
      <c r="M27" s="3208"/>
      <c r="N27" s="3208"/>
      <c r="O27" s="3208"/>
      <c r="P27" s="3208"/>
      <c r="Q27" s="3208"/>
      <c r="R27" s="3208"/>
      <c r="S27" s="3208"/>
      <c r="T27" s="3208"/>
      <c r="U27" s="3208"/>
      <c r="V27" s="3208"/>
      <c r="W27" s="3208"/>
      <c r="X27" s="3208"/>
      <c r="Y27" s="3208"/>
      <c r="Z27" s="3208"/>
      <c r="AA27" s="3208"/>
      <c r="AB27" s="3209">
        <f>SUM(AB19:AB26)</f>
        <v>2</v>
      </c>
      <c r="AC27" s="3209">
        <f>SUM(AC19:AC26)</f>
        <v>0</v>
      </c>
      <c r="AD27" s="3208">
        <f>COUNTIF(AD19:AD26,1)</f>
        <v>1</v>
      </c>
      <c r="AE27" s="3210"/>
      <c r="AF27" s="3211"/>
      <c r="AG27" s="3211"/>
      <c r="AH27" s="3211">
        <f>SUM(AH19:AH26)</f>
        <v>0</v>
      </c>
      <c r="AI27" s="3211"/>
      <c r="AJ27" s="3211"/>
      <c r="AK27" s="3212"/>
      <c r="AL27" s="3212"/>
      <c r="AM27" s="3212"/>
      <c r="AN27" s="3213"/>
      <c r="AO27" s="3212"/>
      <c r="AP27" s="3215"/>
      <c r="AQ27" s="3215"/>
      <c r="AR27" s="3211"/>
      <c r="AS27" s="3211"/>
      <c r="AT27" s="3211"/>
      <c r="AU27" s="3211"/>
      <c r="AV27" s="3211"/>
      <c r="AW27" s="3211"/>
      <c r="AX27" s="3211"/>
      <c r="AY27" s="3211"/>
      <c r="AZ27" s="3211"/>
      <c r="BA27" s="3211"/>
      <c r="BB27" s="3211"/>
      <c r="BC27" s="3215"/>
      <c r="BD27" s="3216" t="e">
        <f t="shared" ref="BD27:BM27" si="1">AVERAGE(BD19:BD26)</f>
        <v>#DIV/0!</v>
      </c>
      <c r="BE27" s="3216" t="e">
        <f t="shared" si="1"/>
        <v>#DIV/0!</v>
      </c>
      <c r="BF27" s="3216" t="e">
        <f t="shared" si="1"/>
        <v>#DIV/0!</v>
      </c>
      <c r="BG27" s="3216" t="e">
        <f t="shared" si="1"/>
        <v>#DIV/0!</v>
      </c>
      <c r="BH27" s="3216" t="e">
        <f t="shared" si="1"/>
        <v>#DIV/0!</v>
      </c>
      <c r="BI27" s="3216" t="e">
        <f t="shared" si="1"/>
        <v>#DIV/0!</v>
      </c>
      <c r="BJ27" s="3216" t="e">
        <f t="shared" si="1"/>
        <v>#DIV/0!</v>
      </c>
      <c r="BK27" s="3216" t="e">
        <f t="shared" si="1"/>
        <v>#DIV/0!</v>
      </c>
      <c r="BL27" s="3216" t="e">
        <f t="shared" si="1"/>
        <v>#DIV/0!</v>
      </c>
      <c r="BM27" s="3216" t="e">
        <f t="shared" si="1"/>
        <v>#DIV/0!</v>
      </c>
      <c r="BN27" s="3217" t="e" cm="1">
        <f t="array" ref="BN27">INDEX(BN19:BN26,MODE(IF(BN19:BN26&lt;&gt;"",MATCH(BN19:BN26,BN19:BN26,0))))</f>
        <v>#N/A</v>
      </c>
      <c r="BO27" s="3217" t="e" cm="1">
        <f t="array" ref="BO27">INDEX(BO19:BO26,MODE(IF(BO19:BO26&lt;&gt;"",MATCH(BO19:BO26,BO19:BO26,0))))</f>
        <v>#N/A</v>
      </c>
      <c r="BP27" s="3217"/>
      <c r="BQ27" s="3218"/>
      <c r="BR27" s="3219" t="e">
        <f>AVERAGE(BR19:BR26)</f>
        <v>#DIV/0!</v>
      </c>
      <c r="BS27" s="3220">
        <f>SUM(BS19:BS26)</f>
        <v>0</v>
      </c>
      <c r="BT27" s="3221">
        <f>SUM(BT19:BT26)</f>
        <v>0</v>
      </c>
      <c r="BU27" s="3221">
        <f>SUM(BU19:BU26)</f>
        <v>0</v>
      </c>
      <c r="BV27" s="3222"/>
      <c r="BW27" s="3221">
        <f>SUM(BW19:BW26)</f>
        <v>0</v>
      </c>
      <c r="BX27" s="3316"/>
      <c r="BY27" s="3221">
        <f>SUM(BY19:BY26)</f>
        <v>0</v>
      </c>
      <c r="BZ27" s="3223">
        <f>SUM(BZ18:BZ26)</f>
        <v>0</v>
      </c>
      <c r="CA27" s="3032"/>
      <c r="CB27" s="3032"/>
      <c r="CC27" s="3032"/>
      <c r="CD27" s="3032"/>
      <c r="CE27" s="3032"/>
      <c r="CF27" s="3032"/>
      <c r="CG27" s="3032"/>
      <c r="CH27" s="3032"/>
      <c r="CI27" s="3032"/>
      <c r="CJ27" s="3032"/>
      <c r="CK27" s="3032"/>
      <c r="CL27" s="3032"/>
      <c r="CM27" s="3032"/>
      <c r="CN27" s="3032"/>
      <c r="CO27" s="3032"/>
      <c r="CP27" s="3032"/>
      <c r="CQ27" s="3032"/>
      <c r="CR27" s="3032"/>
      <c r="CS27" s="3032"/>
      <c r="CT27" s="3032"/>
      <c r="CU27" s="3032"/>
      <c r="CV27" s="3032"/>
      <c r="CW27" s="3032"/>
      <c r="CX27" s="3032"/>
      <c r="CY27" s="3032"/>
      <c r="CZ27" s="3032"/>
      <c r="DA27" s="3032"/>
      <c r="DB27" s="3032"/>
      <c r="DC27" s="3032"/>
      <c r="DD27" s="3032"/>
      <c r="DE27" s="3032"/>
      <c r="DF27" s="3032"/>
      <c r="DG27" s="3032"/>
      <c r="DH27" s="3032"/>
      <c r="DI27" s="3032"/>
      <c r="DJ27" s="3032"/>
      <c r="DK27" s="3032"/>
      <c r="DL27" s="3032"/>
      <c r="DM27" s="3032"/>
      <c r="DN27" s="3032"/>
      <c r="DO27" s="3032"/>
      <c r="DP27" s="3032"/>
      <c r="DQ27" s="3032"/>
      <c r="DR27" s="3032"/>
      <c r="DS27" s="3032"/>
      <c r="DT27" s="3032"/>
      <c r="DU27" s="3032"/>
      <c r="DV27" s="3032"/>
      <c r="DW27" s="3032"/>
      <c r="DX27" s="3032"/>
      <c r="DY27" s="3032"/>
      <c r="DZ27" s="3032"/>
      <c r="EA27" s="3032"/>
      <c r="EB27" s="3032"/>
      <c r="EC27" s="3032"/>
      <c r="ED27" s="3032"/>
      <c r="EE27" s="3032"/>
      <c r="EF27" s="3032"/>
      <c r="EG27" s="3032"/>
      <c r="EH27" s="3032"/>
      <c r="EI27" s="3032"/>
      <c r="EJ27" s="3032"/>
      <c r="EK27" s="3032"/>
      <c r="EL27" s="3032"/>
      <c r="EM27" s="3032"/>
      <c r="EN27" s="3032"/>
      <c r="EO27" s="3032"/>
      <c r="EP27" s="3032"/>
      <c r="EQ27" s="3032"/>
      <c r="ER27" s="3032"/>
      <c r="ES27" s="3032"/>
      <c r="ET27" s="3032"/>
      <c r="EU27" s="3032"/>
      <c r="EV27" s="3032"/>
      <c r="EW27" s="3032"/>
      <c r="EX27" s="3224"/>
    </row>
    <row r="28" spans="1:154" s="3329" customFormat="1" ht="35.1" customHeight="1" thickBot="1">
      <c r="A28" s="3226"/>
      <c r="B28" s="3317"/>
      <c r="C28" s="3318"/>
      <c r="D28" s="3318"/>
      <c r="E28" s="3319"/>
      <c r="F28" s="3319"/>
      <c r="G28" s="3319"/>
      <c r="H28" s="3319"/>
      <c r="I28" s="3319"/>
      <c r="J28" s="3319"/>
      <c r="K28" s="3319"/>
      <c r="L28" s="3319"/>
      <c r="M28" s="3319"/>
      <c r="N28" s="3319"/>
      <c r="O28" s="3319"/>
      <c r="P28" s="3319"/>
      <c r="Q28" s="3319"/>
      <c r="R28" s="3319"/>
      <c r="S28" s="3319"/>
      <c r="T28" s="3319"/>
      <c r="U28" s="3319"/>
      <c r="V28" s="3319"/>
      <c r="W28" s="3319"/>
      <c r="X28" s="3319"/>
      <c r="Y28" s="3319"/>
      <c r="Z28" s="3319"/>
      <c r="AA28" s="3320"/>
      <c r="AB28" s="3320" t="s">
        <v>8998</v>
      </c>
      <c r="AC28" s="3320" t="s">
        <v>9110</v>
      </c>
      <c r="AD28" s="3320" t="s">
        <v>9111</v>
      </c>
      <c r="AE28" s="3231"/>
      <c r="AF28" s="3321"/>
      <c r="AG28" s="3321"/>
      <c r="AH28" s="3321" t="s">
        <v>8954</v>
      </c>
      <c r="AI28" s="3322"/>
      <c r="AJ28" s="3322"/>
      <c r="AK28" s="3323"/>
      <c r="AL28" s="3323"/>
      <c r="AM28" s="3323"/>
      <c r="AN28" s="3323"/>
      <c r="AO28" s="3323"/>
      <c r="AP28" s="3324"/>
      <c r="AQ28" s="3324"/>
      <c r="AR28" s="3324"/>
      <c r="AS28" s="3324"/>
      <c r="AT28" s="3324"/>
      <c r="AU28" s="3324"/>
      <c r="AV28" s="3324"/>
      <c r="AW28" s="3324"/>
      <c r="AX28" s="3324"/>
      <c r="AY28" s="3324"/>
      <c r="AZ28" s="3324"/>
      <c r="BA28" s="3324"/>
      <c r="BB28" s="3324"/>
      <c r="BC28" s="3322"/>
      <c r="BD28" s="3325" t="s">
        <v>9112</v>
      </c>
      <c r="BE28" s="3325" t="s">
        <v>9112</v>
      </c>
      <c r="BF28" s="3325" t="s">
        <v>9112</v>
      </c>
      <c r="BG28" s="3325" t="s">
        <v>9112</v>
      </c>
      <c r="BH28" s="3325" t="s">
        <v>9112</v>
      </c>
      <c r="BI28" s="3325" t="s">
        <v>9112</v>
      </c>
      <c r="BJ28" s="3325" t="s">
        <v>9112</v>
      </c>
      <c r="BK28" s="3325" t="s">
        <v>9112</v>
      </c>
      <c r="BL28" s="3325" t="s">
        <v>9112</v>
      </c>
      <c r="BM28" s="3325" t="s">
        <v>9112</v>
      </c>
      <c r="BN28" s="3325" t="s">
        <v>9113</v>
      </c>
      <c r="BO28" s="3325" t="s">
        <v>9113</v>
      </c>
      <c r="BP28" s="3326"/>
      <c r="BQ28" s="3325"/>
      <c r="BR28" s="3327" t="s">
        <v>9112</v>
      </c>
      <c r="BS28" s="3328"/>
      <c r="BV28" s="3330"/>
      <c r="BX28" s="3331"/>
      <c r="BZ28" s="3332"/>
      <c r="CA28" s="3083"/>
      <c r="CB28" s="3083"/>
      <c r="CC28" s="3083"/>
      <c r="CD28" s="3083"/>
      <c r="CE28" s="3083"/>
      <c r="CF28" s="3083"/>
      <c r="CG28" s="3083"/>
      <c r="CH28" s="3083"/>
      <c r="CI28" s="3083"/>
      <c r="CJ28" s="3083"/>
      <c r="CK28" s="3083"/>
      <c r="CL28" s="3083"/>
      <c r="CM28" s="3083"/>
      <c r="CN28" s="3083"/>
      <c r="CO28" s="3083"/>
      <c r="CP28" s="3083"/>
      <c r="CQ28" s="3083"/>
      <c r="CR28" s="3083"/>
      <c r="CS28" s="3083"/>
      <c r="CT28" s="3083"/>
      <c r="CU28" s="3083"/>
      <c r="CV28" s="3083"/>
      <c r="CW28" s="3083"/>
      <c r="CX28" s="3083"/>
      <c r="CY28" s="3083"/>
      <c r="CZ28" s="3083"/>
      <c r="DA28" s="3083"/>
      <c r="DB28" s="3083"/>
      <c r="DC28" s="3083"/>
      <c r="DD28" s="3083"/>
      <c r="DE28" s="3083"/>
      <c r="DF28" s="3083"/>
      <c r="DG28" s="3083"/>
      <c r="DH28" s="3083"/>
      <c r="DI28" s="3083"/>
      <c r="DJ28" s="3083"/>
      <c r="DK28" s="3083"/>
      <c r="DL28" s="3083"/>
      <c r="DM28" s="3083"/>
      <c r="DN28" s="3083"/>
      <c r="DO28" s="3083"/>
      <c r="DP28" s="3083"/>
      <c r="DQ28" s="3083"/>
      <c r="DR28" s="3083"/>
      <c r="DS28" s="3083"/>
      <c r="DT28" s="3083"/>
      <c r="DU28" s="3083"/>
      <c r="DV28" s="3083"/>
      <c r="DW28" s="3083"/>
      <c r="DX28" s="3083"/>
      <c r="DY28" s="3083"/>
      <c r="DZ28" s="3083"/>
      <c r="EA28" s="3083"/>
      <c r="EB28" s="3083"/>
      <c r="EC28" s="3083"/>
      <c r="ED28" s="3083"/>
      <c r="EE28" s="3083"/>
      <c r="EF28" s="3083"/>
      <c r="EG28" s="3083"/>
      <c r="EH28" s="3083"/>
      <c r="EI28" s="3083"/>
      <c r="EJ28" s="3083"/>
      <c r="EK28" s="3083"/>
      <c r="EL28" s="3083"/>
      <c r="EM28" s="3083"/>
      <c r="EN28" s="3083"/>
      <c r="EO28" s="3083"/>
      <c r="EP28" s="3083"/>
      <c r="EQ28" s="3083"/>
      <c r="ER28" s="3083"/>
      <c r="ES28" s="3083"/>
      <c r="ET28" s="3083"/>
      <c r="EU28" s="3083"/>
      <c r="EV28" s="3083"/>
      <c r="EW28" s="3083"/>
      <c r="EX28" s="3333"/>
    </row>
    <row r="29" spans="1:154" s="3032" customFormat="1" ht="35.1" customHeight="1" thickBot="1">
      <c r="A29" s="3334"/>
      <c r="B29" s="3335"/>
      <c r="C29" s="3336"/>
      <c r="D29" s="3336"/>
      <c r="E29" s="3028"/>
      <c r="F29" s="3028"/>
      <c r="G29" s="3026"/>
      <c r="H29" s="3026"/>
      <c r="I29" s="3026"/>
      <c r="J29" s="3026"/>
      <c r="K29" s="3026"/>
      <c r="L29" s="3026"/>
      <c r="M29" s="3026"/>
      <c r="N29" s="3026"/>
      <c r="O29" s="3026"/>
      <c r="P29" s="3026"/>
      <c r="Q29" s="3026"/>
      <c r="R29" s="3026"/>
      <c r="S29" s="3026"/>
      <c r="T29" s="3026"/>
      <c r="U29" s="3026"/>
      <c r="V29" s="3026"/>
      <c r="W29" s="3026"/>
      <c r="X29" s="3026"/>
      <c r="Y29" s="3026"/>
      <c r="Z29" s="3026"/>
      <c r="AA29" s="3026"/>
      <c r="AB29" s="3027"/>
      <c r="AC29" s="3027"/>
      <c r="AD29" s="3026"/>
      <c r="AF29" s="3024"/>
      <c r="AG29" s="3024"/>
      <c r="AH29" s="3024"/>
      <c r="AI29" s="3024"/>
      <c r="AJ29" s="3024"/>
      <c r="AK29" s="3337"/>
      <c r="AL29" s="3337"/>
      <c r="AM29" s="3337"/>
      <c r="AN29" s="3338"/>
      <c r="AO29" s="3337"/>
      <c r="AP29" s="3339"/>
      <c r="AQ29" s="3339"/>
      <c r="AR29" s="3024"/>
      <c r="AS29" s="3024"/>
      <c r="AT29" s="3024"/>
      <c r="AU29" s="3024"/>
      <c r="AV29" s="3024"/>
      <c r="AW29" s="3024"/>
      <c r="AX29" s="3024"/>
      <c r="AY29" s="3024"/>
      <c r="AZ29" s="3024"/>
      <c r="BA29" s="3024"/>
      <c r="BB29" s="3024"/>
      <c r="BC29" s="3339"/>
      <c r="BD29" s="4454"/>
      <c r="BE29" s="4455"/>
      <c r="BF29" s="4454"/>
      <c r="BG29" s="4456"/>
      <c r="BH29" s="4454"/>
      <c r="BI29" s="4456"/>
      <c r="BJ29" s="3340"/>
      <c r="BK29" s="3340"/>
      <c r="BL29" s="4454"/>
      <c r="BM29" s="4456"/>
      <c r="BN29" s="3341"/>
      <c r="BO29" s="3341"/>
      <c r="BP29" s="4454"/>
      <c r="BQ29" s="4455"/>
      <c r="BR29" s="3340"/>
      <c r="BV29" s="3342"/>
      <c r="BX29" s="3343"/>
    </row>
    <row r="30" spans="1:154" s="3033" customFormat="1" ht="15" customHeight="1">
      <c r="A30" s="3260" t="s">
        <v>9120</v>
      </c>
      <c r="B30" s="3260"/>
      <c r="C30" s="3261"/>
      <c r="D30" s="3261"/>
      <c r="E30" s="3262"/>
      <c r="F30" s="3262"/>
      <c r="G30" s="3263"/>
      <c r="H30" s="3263"/>
      <c r="I30" s="3263"/>
      <c r="J30" s="3263"/>
      <c r="K30" s="3263"/>
      <c r="L30" s="3263"/>
      <c r="M30" s="3263"/>
      <c r="N30" s="3263"/>
      <c r="O30" s="3263"/>
      <c r="P30" s="3263"/>
      <c r="Q30" s="3263"/>
      <c r="R30" s="3263"/>
      <c r="S30" s="3263"/>
      <c r="T30" s="3263"/>
      <c r="U30" s="3263"/>
      <c r="V30" s="3263"/>
      <c r="W30" s="3263"/>
      <c r="X30" s="3263"/>
      <c r="Y30" s="3263"/>
      <c r="Z30" s="3263"/>
      <c r="AA30" s="3263"/>
      <c r="AB30" s="3263"/>
      <c r="AC30" s="3263"/>
      <c r="AD30" s="3264"/>
      <c r="AE30" s="3116"/>
      <c r="AF30" s="3264"/>
      <c r="AG30" s="3265"/>
      <c r="AH30" s="3264"/>
      <c r="AI30" s="3266"/>
      <c r="AJ30" s="3265"/>
      <c r="AK30" s="3267"/>
      <c r="AL30" s="3267"/>
      <c r="AM30" s="3267"/>
      <c r="AN30" s="3267"/>
      <c r="AO30" s="3267"/>
      <c r="AP30" s="3271"/>
      <c r="AQ30" s="3264"/>
      <c r="AR30" s="3265"/>
      <c r="AS30" s="3269"/>
      <c r="AT30" s="3263"/>
      <c r="AU30" s="3263"/>
      <c r="AV30" s="3263"/>
      <c r="AW30" s="3263"/>
      <c r="AX30" s="3264"/>
      <c r="AY30" s="3270"/>
      <c r="AZ30" s="3271"/>
      <c r="BA30" s="3265"/>
      <c r="BB30" s="3263"/>
      <c r="BC30" s="3264"/>
      <c r="BD30" s="3272"/>
      <c r="BE30" s="3273"/>
      <c r="BF30" s="3273"/>
      <c r="BG30" s="3273"/>
      <c r="BH30" s="3273"/>
      <c r="BI30" s="3273"/>
      <c r="BJ30" s="3273"/>
      <c r="BK30" s="3273"/>
      <c r="BL30" s="3273"/>
      <c r="BM30" s="3344"/>
      <c r="BN30" s="3265"/>
      <c r="BO30" s="3264"/>
      <c r="BP30" s="3275"/>
      <c r="BQ30" s="3276"/>
      <c r="BR30" s="3277"/>
      <c r="BS30" s="3278"/>
      <c r="BT30" s="3279"/>
      <c r="BU30" s="3280"/>
      <c r="BV30" s="3281"/>
      <c r="BW30" s="3280"/>
      <c r="BX30" s="3282"/>
      <c r="BY30" s="3280"/>
      <c r="BZ30" s="3283"/>
    </row>
    <row r="31" spans="1:154" s="3301" customFormat="1" ht="24.95" customHeight="1">
      <c r="A31" s="3284"/>
      <c r="B31" s="3285"/>
      <c r="C31" s="3285"/>
      <c r="D31" s="3285"/>
      <c r="E31" s="3149"/>
      <c r="F31" s="3149"/>
      <c r="G31" s="3149"/>
      <c r="H31" s="3345"/>
      <c r="I31" s="3345"/>
      <c r="J31" s="3149"/>
      <c r="K31" s="3345"/>
      <c r="L31" s="3345"/>
      <c r="M31" s="3149"/>
      <c r="N31" s="3149"/>
      <c r="O31" s="3149"/>
      <c r="P31" s="3149"/>
      <c r="Q31" s="3149"/>
      <c r="R31" s="3149"/>
      <c r="S31" s="3149"/>
      <c r="T31" s="3149"/>
      <c r="U31" s="3149"/>
      <c r="V31" s="3149"/>
      <c r="W31" s="3149"/>
      <c r="X31" s="3149"/>
      <c r="Y31" s="3149"/>
      <c r="Z31" s="3149"/>
      <c r="AA31" s="3286"/>
      <c r="AB31" s="3162"/>
      <c r="AC31" s="3162"/>
      <c r="AD31" s="3287"/>
      <c r="AE31" s="3288"/>
      <c r="AF31" s="3162"/>
      <c r="AG31" s="3162"/>
      <c r="AH31" s="3162"/>
      <c r="AI31" s="3149"/>
      <c r="AJ31" s="3149"/>
      <c r="AK31" s="3346"/>
      <c r="AL31" s="754"/>
      <c r="AM31" s="3158"/>
      <c r="AN31" s="3290"/>
      <c r="AO31" s="3162"/>
      <c r="AP31" s="3161"/>
      <c r="AQ31" s="3162"/>
      <c r="AR31" s="3162"/>
      <c r="AS31" s="3162"/>
      <c r="AT31" s="3162"/>
      <c r="AU31" s="3162"/>
      <c r="AV31" s="3162"/>
      <c r="AW31" s="3162"/>
      <c r="AX31" s="3162"/>
      <c r="AY31" s="3291"/>
      <c r="AZ31" s="3154"/>
      <c r="BA31" s="3162"/>
      <c r="BB31" s="3162"/>
      <c r="BC31" s="3149"/>
      <c r="BD31" s="3292"/>
      <c r="BE31" s="3292"/>
      <c r="BF31" s="3292"/>
      <c r="BG31" s="3292"/>
      <c r="BH31" s="3292"/>
      <c r="BI31" s="3292"/>
      <c r="BJ31" s="3292"/>
      <c r="BK31" s="3292"/>
      <c r="BL31" s="3292"/>
      <c r="BM31" s="3292"/>
      <c r="BN31" s="3165"/>
      <c r="BO31" s="3165"/>
      <c r="BP31" s="3165"/>
      <c r="BQ31" s="3293"/>
      <c r="BR31" s="3294"/>
      <c r="BS31" s="3167"/>
      <c r="BT31" s="3168"/>
      <c r="BU31" s="3168"/>
      <c r="BV31" s="3295"/>
      <c r="BW31" s="3296"/>
      <c r="BX31" s="3177"/>
      <c r="BY31" s="3297"/>
      <c r="BZ31" s="3298"/>
      <c r="CA31" s="3299"/>
      <c r="CB31" s="3299"/>
      <c r="CC31" s="3299"/>
      <c r="CD31" s="3299"/>
      <c r="CE31" s="3299"/>
      <c r="CF31" s="3299"/>
      <c r="CG31" s="3299"/>
      <c r="CH31" s="3299"/>
      <c r="CI31" s="3299"/>
      <c r="CJ31" s="3299"/>
      <c r="CK31" s="3299"/>
      <c r="CL31" s="3299"/>
      <c r="CM31" s="3299"/>
      <c r="CN31" s="3299"/>
      <c r="CO31" s="3299"/>
      <c r="CP31" s="3299"/>
      <c r="CQ31" s="3299"/>
      <c r="CR31" s="3299"/>
      <c r="CS31" s="3299"/>
      <c r="CT31" s="3299"/>
      <c r="CU31" s="3299"/>
      <c r="CV31" s="3299"/>
      <c r="CW31" s="3299"/>
      <c r="CX31" s="3299"/>
      <c r="CY31" s="3299"/>
      <c r="CZ31" s="3299"/>
      <c r="DA31" s="3299"/>
      <c r="DB31" s="3299"/>
      <c r="DC31" s="3299"/>
      <c r="DD31" s="3299"/>
      <c r="DE31" s="3299"/>
      <c r="DF31" s="3299"/>
      <c r="DG31" s="3299"/>
      <c r="DH31" s="3299"/>
      <c r="DI31" s="3299"/>
      <c r="DJ31" s="3299"/>
      <c r="DK31" s="3299"/>
      <c r="DL31" s="3299"/>
      <c r="DM31" s="3299"/>
      <c r="DN31" s="3299"/>
      <c r="DO31" s="3299"/>
      <c r="DP31" s="3299"/>
      <c r="DQ31" s="3299"/>
      <c r="DR31" s="3299"/>
      <c r="DS31" s="3299"/>
      <c r="DT31" s="3299"/>
      <c r="DU31" s="3299"/>
      <c r="DV31" s="3299"/>
      <c r="DW31" s="3299"/>
      <c r="DX31" s="3299"/>
      <c r="DY31" s="3299"/>
      <c r="DZ31" s="3299"/>
      <c r="EA31" s="3299"/>
      <c r="EB31" s="3299"/>
      <c r="EC31" s="3299"/>
      <c r="ED31" s="3299"/>
      <c r="EE31" s="3299"/>
      <c r="EF31" s="3299"/>
      <c r="EG31" s="3299"/>
      <c r="EH31" s="3299"/>
      <c r="EI31" s="3299"/>
      <c r="EJ31" s="3299"/>
      <c r="EK31" s="3299"/>
      <c r="EL31" s="3299"/>
      <c r="EM31" s="3299"/>
      <c r="EN31" s="3299"/>
      <c r="EO31" s="3299"/>
      <c r="EP31" s="3299"/>
      <c r="EQ31" s="3299"/>
      <c r="ER31" s="3299"/>
      <c r="ES31" s="3299"/>
      <c r="ET31" s="3299"/>
      <c r="EU31" s="3299"/>
      <c r="EV31" s="3299"/>
      <c r="EW31" s="3299"/>
      <c r="EX31" s="3300"/>
    </row>
    <row r="32" spans="1:154" s="3301" customFormat="1" ht="24.95" customHeight="1">
      <c r="A32" s="3284"/>
      <c r="B32" s="3285"/>
      <c r="C32" s="3285"/>
      <c r="D32" s="3285"/>
      <c r="E32" s="3149"/>
      <c r="F32" s="3149"/>
      <c r="G32" s="3149"/>
      <c r="H32" s="3149"/>
      <c r="I32" s="3149"/>
      <c r="J32" s="3149"/>
      <c r="K32" s="3149"/>
      <c r="L32" s="3149"/>
      <c r="M32" s="3149"/>
      <c r="N32" s="3149"/>
      <c r="O32" s="3149"/>
      <c r="P32" s="3149"/>
      <c r="Q32" s="3149"/>
      <c r="R32" s="3149"/>
      <c r="S32" s="3149"/>
      <c r="T32" s="3149"/>
      <c r="U32" s="3149"/>
      <c r="V32" s="3149"/>
      <c r="W32" s="3149"/>
      <c r="X32" s="3149"/>
      <c r="Y32" s="3149"/>
      <c r="Z32" s="3149"/>
      <c r="AA32" s="3286"/>
      <c r="AB32" s="3162"/>
      <c r="AC32" s="3162"/>
      <c r="AD32" s="3287"/>
      <c r="AE32" s="3288"/>
      <c r="AF32" s="3162"/>
      <c r="AG32" s="3162"/>
      <c r="AH32" s="3162"/>
      <c r="AI32" s="3149"/>
      <c r="AJ32" s="3149"/>
      <c r="AK32" s="3289"/>
      <c r="AL32" s="3157"/>
      <c r="AM32" s="3158"/>
      <c r="AN32" s="3290"/>
      <c r="AO32" s="3290"/>
      <c r="AP32" s="3161"/>
      <c r="AQ32" s="3162"/>
      <c r="AR32" s="3162"/>
      <c r="AS32" s="3162"/>
      <c r="AT32" s="3162"/>
      <c r="AU32" s="3162"/>
      <c r="AV32" s="3162"/>
      <c r="AW32" s="3162"/>
      <c r="AX32" s="3162"/>
      <c r="AY32" s="3291"/>
      <c r="AZ32" s="3154"/>
      <c r="BA32" s="3162"/>
      <c r="BB32" s="3162"/>
      <c r="BC32" s="3149"/>
      <c r="BD32" s="3292"/>
      <c r="BE32" s="3292"/>
      <c r="BF32" s="3292"/>
      <c r="BG32" s="3292"/>
      <c r="BH32" s="3292"/>
      <c r="BI32" s="3292"/>
      <c r="BJ32" s="3292"/>
      <c r="BK32" s="3292"/>
      <c r="BL32" s="3292"/>
      <c r="BM32" s="3292"/>
      <c r="BN32" s="3165"/>
      <c r="BO32" s="3165"/>
      <c r="BP32" s="3165"/>
      <c r="BQ32" s="3293"/>
      <c r="BR32" s="3294"/>
      <c r="BS32" s="3167"/>
      <c r="BT32" s="3168"/>
      <c r="BU32" s="3168"/>
      <c r="BV32" s="3295"/>
      <c r="BW32" s="3296"/>
      <c r="BX32" s="3177"/>
      <c r="BY32" s="3297"/>
      <c r="BZ32" s="3298"/>
      <c r="CA32" s="3299"/>
      <c r="CB32" s="3299"/>
      <c r="CC32" s="3299"/>
      <c r="CD32" s="3299"/>
      <c r="CE32" s="3299"/>
      <c r="CF32" s="3299"/>
      <c r="CG32" s="3299"/>
      <c r="CH32" s="3299"/>
      <c r="CI32" s="3299"/>
      <c r="CJ32" s="3299"/>
      <c r="CK32" s="3299"/>
      <c r="CL32" s="3299"/>
      <c r="CM32" s="3299"/>
      <c r="CN32" s="3299"/>
      <c r="CO32" s="3299"/>
      <c r="CP32" s="3299"/>
      <c r="CQ32" s="3299"/>
      <c r="CR32" s="3299"/>
      <c r="CS32" s="3299"/>
      <c r="CT32" s="3299"/>
      <c r="CU32" s="3299"/>
      <c r="CV32" s="3299"/>
      <c r="CW32" s="3299"/>
      <c r="CX32" s="3299"/>
      <c r="CY32" s="3299"/>
      <c r="CZ32" s="3299"/>
      <c r="DA32" s="3299"/>
      <c r="DB32" s="3299"/>
      <c r="DC32" s="3299"/>
      <c r="DD32" s="3299"/>
      <c r="DE32" s="3299"/>
      <c r="DF32" s="3299"/>
      <c r="DG32" s="3299"/>
      <c r="DH32" s="3299"/>
      <c r="DI32" s="3299"/>
      <c r="DJ32" s="3299"/>
      <c r="DK32" s="3299"/>
      <c r="DL32" s="3299"/>
      <c r="DM32" s="3299"/>
      <c r="DN32" s="3299"/>
      <c r="DO32" s="3299"/>
      <c r="DP32" s="3299"/>
      <c r="DQ32" s="3299"/>
      <c r="DR32" s="3299"/>
      <c r="DS32" s="3299"/>
      <c r="DT32" s="3299"/>
      <c r="DU32" s="3299"/>
      <c r="DV32" s="3299"/>
      <c r="DW32" s="3299"/>
      <c r="DX32" s="3299"/>
      <c r="DY32" s="3299"/>
      <c r="DZ32" s="3299"/>
      <c r="EA32" s="3299"/>
      <c r="EB32" s="3299"/>
      <c r="EC32" s="3299"/>
      <c r="ED32" s="3299"/>
      <c r="EE32" s="3299"/>
      <c r="EF32" s="3299"/>
      <c r="EG32" s="3299"/>
      <c r="EH32" s="3299"/>
      <c r="EI32" s="3299"/>
      <c r="EJ32" s="3299"/>
      <c r="EK32" s="3299"/>
      <c r="EL32" s="3299"/>
      <c r="EM32" s="3299"/>
      <c r="EN32" s="3299"/>
      <c r="EO32" s="3299"/>
      <c r="EP32" s="3299"/>
      <c r="EQ32" s="3299"/>
      <c r="ER32" s="3299"/>
      <c r="ES32" s="3299"/>
      <c r="ET32" s="3299"/>
      <c r="EU32" s="3299"/>
      <c r="EV32" s="3299"/>
      <c r="EW32" s="3299"/>
      <c r="EX32" s="3300"/>
    </row>
    <row r="33" spans="1:154" s="3301" customFormat="1" ht="24.95" customHeight="1">
      <c r="A33" s="3284"/>
      <c r="B33" s="3285"/>
      <c r="C33" s="3285"/>
      <c r="D33" s="3285"/>
      <c r="E33" s="3149"/>
      <c r="F33" s="3149"/>
      <c r="G33" s="3149"/>
      <c r="H33" s="3149"/>
      <c r="I33" s="3149"/>
      <c r="J33" s="3149"/>
      <c r="K33" s="3149"/>
      <c r="L33" s="3149"/>
      <c r="M33" s="3149"/>
      <c r="N33" s="3149"/>
      <c r="O33" s="3149"/>
      <c r="P33" s="3149"/>
      <c r="Q33" s="3149"/>
      <c r="R33" s="3149"/>
      <c r="S33" s="3149"/>
      <c r="T33" s="3149"/>
      <c r="U33" s="3149"/>
      <c r="V33" s="3149"/>
      <c r="W33" s="3149"/>
      <c r="X33" s="3149"/>
      <c r="Y33" s="3149"/>
      <c r="Z33" s="3149"/>
      <c r="AA33" s="3286"/>
      <c r="AB33" s="3162"/>
      <c r="AC33" s="3162"/>
      <c r="AD33" s="3287"/>
      <c r="AE33" s="3288"/>
      <c r="AF33" s="3162"/>
      <c r="AG33" s="3162"/>
      <c r="AH33" s="3162"/>
      <c r="AI33" s="3149"/>
      <c r="AJ33" s="3149"/>
      <c r="AK33" s="3289"/>
      <c r="AL33" s="3157"/>
      <c r="AM33" s="3158"/>
      <c r="AN33" s="3290"/>
      <c r="AO33" s="3290"/>
      <c r="AP33" s="3161"/>
      <c r="AQ33" s="3162"/>
      <c r="AR33" s="3162"/>
      <c r="AS33" s="3162"/>
      <c r="AT33" s="3162"/>
      <c r="AU33" s="3162"/>
      <c r="AV33" s="3162"/>
      <c r="AW33" s="3162"/>
      <c r="AX33" s="3162"/>
      <c r="AY33" s="3291"/>
      <c r="AZ33" s="3154"/>
      <c r="BA33" s="3162"/>
      <c r="BB33" s="3162"/>
      <c r="BC33" s="3149"/>
      <c r="BD33" s="3292"/>
      <c r="BE33" s="3292"/>
      <c r="BF33" s="3292"/>
      <c r="BG33" s="3292"/>
      <c r="BH33" s="3292"/>
      <c r="BI33" s="3292"/>
      <c r="BJ33" s="3292"/>
      <c r="BK33" s="3292"/>
      <c r="BL33" s="3292"/>
      <c r="BM33" s="3292"/>
      <c r="BN33" s="3165"/>
      <c r="BO33" s="3165"/>
      <c r="BP33" s="3165"/>
      <c r="BQ33" s="3293"/>
      <c r="BR33" s="3294"/>
      <c r="BS33" s="3167"/>
      <c r="BT33" s="3168"/>
      <c r="BU33" s="3168"/>
      <c r="BV33" s="3295"/>
      <c r="BW33" s="3296"/>
      <c r="BX33" s="3177"/>
      <c r="BY33" s="3297"/>
      <c r="BZ33" s="3298"/>
      <c r="CA33" s="3299"/>
      <c r="CB33" s="3299"/>
      <c r="CC33" s="3299"/>
      <c r="CD33" s="3299"/>
      <c r="CE33" s="3299"/>
      <c r="CF33" s="3299"/>
      <c r="CG33" s="3299"/>
      <c r="CH33" s="3299"/>
      <c r="CI33" s="3299"/>
      <c r="CJ33" s="3299"/>
      <c r="CK33" s="3299"/>
      <c r="CL33" s="3299"/>
      <c r="CM33" s="3299"/>
      <c r="CN33" s="3299"/>
      <c r="CO33" s="3299"/>
      <c r="CP33" s="3299"/>
      <c r="CQ33" s="3299"/>
      <c r="CR33" s="3299"/>
      <c r="CS33" s="3299"/>
      <c r="CT33" s="3299"/>
      <c r="CU33" s="3299"/>
      <c r="CV33" s="3299"/>
      <c r="CW33" s="3299"/>
      <c r="CX33" s="3299"/>
      <c r="CY33" s="3299"/>
      <c r="CZ33" s="3299"/>
      <c r="DA33" s="3299"/>
      <c r="DB33" s="3299"/>
      <c r="DC33" s="3299"/>
      <c r="DD33" s="3299"/>
      <c r="DE33" s="3299"/>
      <c r="DF33" s="3299"/>
      <c r="DG33" s="3299"/>
      <c r="DH33" s="3299"/>
      <c r="DI33" s="3299"/>
      <c r="DJ33" s="3299"/>
      <c r="DK33" s="3299"/>
      <c r="DL33" s="3299"/>
      <c r="DM33" s="3299"/>
      <c r="DN33" s="3299"/>
      <c r="DO33" s="3299"/>
      <c r="DP33" s="3299"/>
      <c r="DQ33" s="3299"/>
      <c r="DR33" s="3299"/>
      <c r="DS33" s="3299"/>
      <c r="DT33" s="3299"/>
      <c r="DU33" s="3299"/>
      <c r="DV33" s="3299"/>
      <c r="DW33" s="3299"/>
      <c r="DX33" s="3299"/>
      <c r="DY33" s="3299"/>
      <c r="DZ33" s="3299"/>
      <c r="EA33" s="3299"/>
      <c r="EB33" s="3299"/>
      <c r="EC33" s="3299"/>
      <c r="ED33" s="3299"/>
      <c r="EE33" s="3299"/>
      <c r="EF33" s="3299"/>
      <c r="EG33" s="3299"/>
      <c r="EH33" s="3299"/>
      <c r="EI33" s="3299"/>
      <c r="EJ33" s="3299"/>
      <c r="EK33" s="3299"/>
      <c r="EL33" s="3299"/>
      <c r="EM33" s="3299"/>
      <c r="EN33" s="3299"/>
      <c r="EO33" s="3299"/>
      <c r="EP33" s="3299"/>
      <c r="EQ33" s="3299"/>
      <c r="ER33" s="3299"/>
      <c r="ES33" s="3299"/>
      <c r="ET33" s="3299"/>
      <c r="EU33" s="3299"/>
      <c r="EV33" s="3299"/>
      <c r="EW33" s="3299"/>
      <c r="EX33" s="3300"/>
    </row>
    <row r="34" spans="1:154" s="3301" customFormat="1" ht="24.95" customHeight="1">
      <c r="A34" s="3284"/>
      <c r="B34" s="3285"/>
      <c r="C34" s="3285"/>
      <c r="D34" s="3285"/>
      <c r="E34" s="3149"/>
      <c r="F34" s="3149"/>
      <c r="G34" s="3149"/>
      <c r="H34" s="3149"/>
      <c r="I34" s="3149"/>
      <c r="J34" s="3149"/>
      <c r="K34" s="3149"/>
      <c r="L34" s="3149"/>
      <c r="M34" s="3149"/>
      <c r="N34" s="3149"/>
      <c r="O34" s="3149"/>
      <c r="P34" s="3149"/>
      <c r="Q34" s="3149"/>
      <c r="R34" s="3149"/>
      <c r="S34" s="3149"/>
      <c r="T34" s="3149"/>
      <c r="U34" s="3149"/>
      <c r="V34" s="3149"/>
      <c r="W34" s="3149"/>
      <c r="X34" s="3149"/>
      <c r="Y34" s="3149"/>
      <c r="Z34" s="3149"/>
      <c r="AA34" s="3286"/>
      <c r="AB34" s="3162"/>
      <c r="AC34" s="3162"/>
      <c r="AD34" s="3287"/>
      <c r="AE34" s="3288"/>
      <c r="AF34" s="3162"/>
      <c r="AG34" s="3162"/>
      <c r="AH34" s="3162"/>
      <c r="AI34" s="3149"/>
      <c r="AJ34" s="3149"/>
      <c r="AK34" s="3289"/>
      <c r="AL34" s="3157"/>
      <c r="AM34" s="3158"/>
      <c r="AN34" s="3290"/>
      <c r="AO34" s="3290"/>
      <c r="AP34" s="3161"/>
      <c r="AQ34" s="3162"/>
      <c r="AR34" s="3162"/>
      <c r="AS34" s="3162"/>
      <c r="AT34" s="3162"/>
      <c r="AU34" s="3162"/>
      <c r="AV34" s="3162"/>
      <c r="AW34" s="3162"/>
      <c r="AX34" s="3162"/>
      <c r="AY34" s="3291"/>
      <c r="AZ34" s="3154"/>
      <c r="BA34" s="3162"/>
      <c r="BB34" s="3162"/>
      <c r="BC34" s="3149"/>
      <c r="BD34" s="3292"/>
      <c r="BE34" s="3292"/>
      <c r="BF34" s="3292"/>
      <c r="BG34" s="3292"/>
      <c r="BH34" s="3292"/>
      <c r="BI34" s="3292"/>
      <c r="BJ34" s="3292"/>
      <c r="BK34" s="3292"/>
      <c r="BL34" s="3292"/>
      <c r="BM34" s="3292"/>
      <c r="BN34" s="3165"/>
      <c r="BO34" s="3165"/>
      <c r="BP34" s="3165"/>
      <c r="BQ34" s="3293"/>
      <c r="BR34" s="3294"/>
      <c r="BS34" s="3167"/>
      <c r="BT34" s="3168"/>
      <c r="BU34" s="3168"/>
      <c r="BV34" s="3295"/>
      <c r="BW34" s="3296"/>
      <c r="BX34" s="3177"/>
      <c r="BY34" s="3297"/>
      <c r="BZ34" s="3298"/>
      <c r="CA34" s="3299"/>
      <c r="CB34" s="3299"/>
      <c r="CC34" s="3299"/>
      <c r="CD34" s="3299"/>
      <c r="CE34" s="3299"/>
      <c r="CF34" s="3299"/>
      <c r="CG34" s="3299"/>
      <c r="CH34" s="3299"/>
      <c r="CI34" s="3299"/>
      <c r="CJ34" s="3299"/>
      <c r="CK34" s="3299"/>
      <c r="CL34" s="3299"/>
      <c r="CM34" s="3299"/>
      <c r="CN34" s="3299"/>
      <c r="CO34" s="3299"/>
      <c r="CP34" s="3299"/>
      <c r="CQ34" s="3299"/>
      <c r="CR34" s="3299"/>
      <c r="CS34" s="3299"/>
      <c r="CT34" s="3299"/>
      <c r="CU34" s="3299"/>
      <c r="CV34" s="3299"/>
      <c r="CW34" s="3299"/>
      <c r="CX34" s="3299"/>
      <c r="CY34" s="3299"/>
      <c r="CZ34" s="3299"/>
      <c r="DA34" s="3299"/>
      <c r="DB34" s="3299"/>
      <c r="DC34" s="3299"/>
      <c r="DD34" s="3299"/>
      <c r="DE34" s="3299"/>
      <c r="DF34" s="3299"/>
      <c r="DG34" s="3299"/>
      <c r="DH34" s="3299"/>
      <c r="DI34" s="3299"/>
      <c r="DJ34" s="3299"/>
      <c r="DK34" s="3299"/>
      <c r="DL34" s="3299"/>
      <c r="DM34" s="3299"/>
      <c r="DN34" s="3299"/>
      <c r="DO34" s="3299"/>
      <c r="DP34" s="3299"/>
      <c r="DQ34" s="3299"/>
      <c r="DR34" s="3299"/>
      <c r="DS34" s="3299"/>
      <c r="DT34" s="3299"/>
      <c r="DU34" s="3299"/>
      <c r="DV34" s="3299"/>
      <c r="DW34" s="3299"/>
      <c r="DX34" s="3299"/>
      <c r="DY34" s="3299"/>
      <c r="DZ34" s="3299"/>
      <c r="EA34" s="3299"/>
      <c r="EB34" s="3299"/>
      <c r="EC34" s="3299"/>
      <c r="ED34" s="3299"/>
      <c r="EE34" s="3299"/>
      <c r="EF34" s="3299"/>
      <c r="EG34" s="3299"/>
      <c r="EH34" s="3299"/>
      <c r="EI34" s="3299"/>
      <c r="EJ34" s="3299"/>
      <c r="EK34" s="3299"/>
      <c r="EL34" s="3299"/>
      <c r="EM34" s="3299"/>
      <c r="EN34" s="3299"/>
      <c r="EO34" s="3299"/>
      <c r="EP34" s="3299"/>
      <c r="EQ34" s="3299"/>
      <c r="ER34" s="3299"/>
      <c r="ES34" s="3299"/>
      <c r="ET34" s="3299"/>
      <c r="EU34" s="3299"/>
      <c r="EV34" s="3299"/>
      <c r="EW34" s="3299"/>
      <c r="EX34" s="3300"/>
    </row>
    <row r="35" spans="1:154" s="3301" customFormat="1" ht="24.95" customHeight="1">
      <c r="A35" s="3284"/>
      <c r="B35" s="3285"/>
      <c r="C35" s="3285"/>
      <c r="D35" s="3285"/>
      <c r="E35" s="3149"/>
      <c r="F35" s="3149"/>
      <c r="G35" s="3149"/>
      <c r="H35" s="3149"/>
      <c r="I35" s="3149"/>
      <c r="J35" s="3149"/>
      <c r="K35" s="3149"/>
      <c r="L35" s="3149"/>
      <c r="M35" s="3149"/>
      <c r="N35" s="3149"/>
      <c r="O35" s="3149"/>
      <c r="P35" s="3149"/>
      <c r="Q35" s="3149"/>
      <c r="R35" s="3149"/>
      <c r="S35" s="3149"/>
      <c r="T35" s="3149"/>
      <c r="U35" s="3149"/>
      <c r="V35" s="3149"/>
      <c r="W35" s="3149"/>
      <c r="X35" s="3149"/>
      <c r="Y35" s="3149"/>
      <c r="Z35" s="3149"/>
      <c r="AA35" s="3286"/>
      <c r="AB35" s="3162"/>
      <c r="AC35" s="3162"/>
      <c r="AD35" s="3287"/>
      <c r="AE35" s="3288"/>
      <c r="AF35" s="3162"/>
      <c r="AG35" s="3162"/>
      <c r="AH35" s="3162"/>
      <c r="AI35" s="3149"/>
      <c r="AJ35" s="3149"/>
      <c r="AK35" s="3289"/>
      <c r="AL35" s="3157"/>
      <c r="AM35" s="3158"/>
      <c r="AN35" s="3290"/>
      <c r="AO35" s="3290"/>
      <c r="AP35" s="3161"/>
      <c r="AQ35" s="3162"/>
      <c r="AR35" s="3162"/>
      <c r="AS35" s="3162"/>
      <c r="AT35" s="3162"/>
      <c r="AU35" s="3162"/>
      <c r="AV35" s="3162"/>
      <c r="AW35" s="3162"/>
      <c r="AX35" s="3162"/>
      <c r="AY35" s="3291"/>
      <c r="AZ35" s="3154"/>
      <c r="BA35" s="3162"/>
      <c r="BB35" s="3162"/>
      <c r="BC35" s="3149"/>
      <c r="BD35" s="3292"/>
      <c r="BE35" s="3292"/>
      <c r="BF35" s="3292"/>
      <c r="BG35" s="3292"/>
      <c r="BH35" s="3292"/>
      <c r="BI35" s="3292"/>
      <c r="BJ35" s="3292"/>
      <c r="BK35" s="3292"/>
      <c r="BL35" s="3292"/>
      <c r="BM35" s="3292"/>
      <c r="BN35" s="3165"/>
      <c r="BO35" s="3165"/>
      <c r="BP35" s="3165"/>
      <c r="BQ35" s="3293"/>
      <c r="BR35" s="3294"/>
      <c r="BS35" s="3167"/>
      <c r="BT35" s="3168"/>
      <c r="BU35" s="3168"/>
      <c r="BV35" s="3295"/>
      <c r="BW35" s="3296"/>
      <c r="BX35" s="3177"/>
      <c r="BY35" s="3297"/>
      <c r="BZ35" s="3298"/>
      <c r="CA35" s="3299"/>
      <c r="CB35" s="3299"/>
      <c r="CC35" s="3299"/>
      <c r="CD35" s="3299"/>
      <c r="CE35" s="3299"/>
      <c r="CF35" s="3299"/>
      <c r="CG35" s="3299"/>
      <c r="CH35" s="3299"/>
      <c r="CI35" s="3299"/>
      <c r="CJ35" s="3299"/>
      <c r="CK35" s="3299"/>
      <c r="CL35" s="3299"/>
      <c r="CM35" s="3299"/>
      <c r="CN35" s="3299"/>
      <c r="CO35" s="3299"/>
      <c r="CP35" s="3299"/>
      <c r="CQ35" s="3299"/>
      <c r="CR35" s="3299"/>
      <c r="CS35" s="3299"/>
      <c r="CT35" s="3299"/>
      <c r="CU35" s="3299"/>
      <c r="CV35" s="3299"/>
      <c r="CW35" s="3299"/>
      <c r="CX35" s="3299"/>
      <c r="CY35" s="3299"/>
      <c r="CZ35" s="3299"/>
      <c r="DA35" s="3299"/>
      <c r="DB35" s="3299"/>
      <c r="DC35" s="3299"/>
      <c r="DD35" s="3299"/>
      <c r="DE35" s="3299"/>
      <c r="DF35" s="3299"/>
      <c r="DG35" s="3299"/>
      <c r="DH35" s="3299"/>
      <c r="DI35" s="3299"/>
      <c r="DJ35" s="3299"/>
      <c r="DK35" s="3299"/>
      <c r="DL35" s="3299"/>
      <c r="DM35" s="3299"/>
      <c r="DN35" s="3299"/>
      <c r="DO35" s="3299"/>
      <c r="DP35" s="3299"/>
      <c r="DQ35" s="3299"/>
      <c r="DR35" s="3299"/>
      <c r="DS35" s="3299"/>
      <c r="DT35" s="3299"/>
      <c r="DU35" s="3299"/>
      <c r="DV35" s="3299"/>
      <c r="DW35" s="3299"/>
      <c r="DX35" s="3299"/>
      <c r="DY35" s="3299"/>
      <c r="DZ35" s="3299"/>
      <c r="EA35" s="3299"/>
      <c r="EB35" s="3299"/>
      <c r="EC35" s="3299"/>
      <c r="ED35" s="3299"/>
      <c r="EE35" s="3299"/>
      <c r="EF35" s="3299"/>
      <c r="EG35" s="3299"/>
      <c r="EH35" s="3299"/>
      <c r="EI35" s="3299"/>
      <c r="EJ35" s="3299"/>
      <c r="EK35" s="3299"/>
      <c r="EL35" s="3299"/>
      <c r="EM35" s="3299"/>
      <c r="EN35" s="3299"/>
      <c r="EO35" s="3299"/>
      <c r="EP35" s="3299"/>
      <c r="EQ35" s="3299"/>
      <c r="ER35" s="3299"/>
      <c r="ES35" s="3299"/>
      <c r="ET35" s="3299"/>
      <c r="EU35" s="3299"/>
      <c r="EV35" s="3299"/>
      <c r="EW35" s="3299"/>
      <c r="EX35" s="3300"/>
    </row>
    <row r="36" spans="1:154" s="3173" customFormat="1" ht="24.95" customHeight="1">
      <c r="A36" s="3146"/>
      <c r="B36" s="3285"/>
      <c r="C36" s="3285"/>
      <c r="D36" s="3285"/>
      <c r="E36" s="3149"/>
      <c r="F36" s="3149"/>
      <c r="G36" s="3149"/>
      <c r="H36" s="3149"/>
      <c r="I36" s="3149"/>
      <c r="J36" s="3149"/>
      <c r="K36" s="3149"/>
      <c r="L36" s="3149"/>
      <c r="M36" s="3149"/>
      <c r="N36" s="3149"/>
      <c r="O36" s="3149"/>
      <c r="P36" s="3149"/>
      <c r="Q36" s="3149"/>
      <c r="R36" s="3149"/>
      <c r="S36" s="3149"/>
      <c r="T36" s="3149"/>
      <c r="U36" s="3149"/>
      <c r="V36" s="3149"/>
      <c r="W36" s="3149"/>
      <c r="X36" s="3149"/>
      <c r="Y36" s="3149"/>
      <c r="Z36" s="3149"/>
      <c r="AA36" s="3174"/>
      <c r="AB36" s="3154"/>
      <c r="AC36" s="3154"/>
      <c r="AD36" s="3154"/>
      <c r="AE36" s="3153"/>
      <c r="AF36" s="3154"/>
      <c r="AG36" s="3154"/>
      <c r="AH36" s="3154"/>
      <c r="AI36" s="3155"/>
      <c r="AJ36" s="3155"/>
      <c r="AK36" s="3347"/>
      <c r="AL36" s="3160"/>
      <c r="AM36" s="3160"/>
      <c r="AN36" s="3348"/>
      <c r="AO36" s="3349"/>
      <c r="AP36" s="3350"/>
      <c r="AQ36" s="3162"/>
      <c r="AR36" s="3154"/>
      <c r="AS36" s="3154"/>
      <c r="AT36" s="3154"/>
      <c r="AU36" s="3154"/>
      <c r="AV36" s="3154"/>
      <c r="AW36" s="3154"/>
      <c r="AX36" s="3154"/>
      <c r="AY36" s="3163"/>
      <c r="AZ36" s="3154"/>
      <c r="BA36" s="3154"/>
      <c r="BB36" s="3154"/>
      <c r="BC36" s="3149"/>
      <c r="BD36" s="3164"/>
      <c r="BE36" s="3164"/>
      <c r="BF36" s="3164"/>
      <c r="BG36" s="3164"/>
      <c r="BH36" s="3164"/>
      <c r="BI36" s="3164"/>
      <c r="BJ36" s="3164"/>
      <c r="BK36" s="3164"/>
      <c r="BL36" s="3164"/>
      <c r="BM36" s="3164"/>
      <c r="BN36" s="3165"/>
      <c r="BO36" s="3165"/>
      <c r="BP36" s="3159"/>
      <c r="BQ36" s="3176"/>
      <c r="BR36" s="3166"/>
      <c r="BS36" s="3351"/>
      <c r="BT36" s="3168"/>
      <c r="BU36" s="3168"/>
      <c r="BV36" s="3169"/>
      <c r="BW36" s="3352"/>
      <c r="BX36" s="3170"/>
      <c r="BY36" s="3352"/>
      <c r="BZ36" s="3178"/>
      <c r="CA36" s="3061"/>
      <c r="CB36" s="3061"/>
      <c r="CC36" s="3061"/>
      <c r="CD36" s="3061"/>
      <c r="CE36" s="3061"/>
      <c r="CF36" s="3061"/>
      <c r="CG36" s="3061"/>
      <c r="CH36" s="3061"/>
      <c r="CI36" s="3061"/>
      <c r="CJ36" s="3061"/>
      <c r="CK36" s="3061"/>
      <c r="CL36" s="3061"/>
      <c r="CM36" s="3061"/>
      <c r="CN36" s="3061"/>
      <c r="CO36" s="3061"/>
      <c r="CP36" s="3061"/>
      <c r="CQ36" s="3061"/>
      <c r="CR36" s="3061"/>
      <c r="CS36" s="3061"/>
      <c r="CT36" s="3061"/>
      <c r="CU36" s="3061"/>
      <c r="CV36" s="3061"/>
      <c r="CW36" s="3061"/>
      <c r="CX36" s="3061"/>
      <c r="CY36" s="3061"/>
      <c r="CZ36" s="3061"/>
      <c r="DA36" s="3061"/>
      <c r="DB36" s="3061"/>
      <c r="DC36" s="3061"/>
      <c r="DD36" s="3061"/>
      <c r="DE36" s="3061"/>
      <c r="DF36" s="3061"/>
      <c r="DG36" s="3061"/>
      <c r="DH36" s="3061"/>
      <c r="DI36" s="3061"/>
      <c r="DJ36" s="3061"/>
      <c r="DK36" s="3061"/>
      <c r="DL36" s="3061"/>
      <c r="DM36" s="3061"/>
      <c r="DN36" s="3061"/>
      <c r="DO36" s="3061"/>
      <c r="DP36" s="3061"/>
      <c r="DQ36" s="3061"/>
      <c r="DR36" s="3061"/>
      <c r="DS36" s="3061"/>
      <c r="DT36" s="3061"/>
      <c r="DU36" s="3061"/>
      <c r="DV36" s="3061"/>
      <c r="DW36" s="3061"/>
      <c r="DX36" s="3061"/>
      <c r="DY36" s="3061"/>
      <c r="DZ36" s="3061"/>
      <c r="EA36" s="3061"/>
      <c r="EB36" s="3061"/>
      <c r="EC36" s="3061"/>
      <c r="ED36" s="3061"/>
      <c r="EE36" s="3061"/>
      <c r="EF36" s="3061"/>
      <c r="EG36" s="3061"/>
      <c r="EH36" s="3061"/>
      <c r="EI36" s="3061"/>
      <c r="EJ36" s="3061"/>
      <c r="EK36" s="3061"/>
      <c r="EL36" s="3061"/>
      <c r="EM36" s="3061"/>
      <c r="EN36" s="3061"/>
      <c r="EO36" s="3061"/>
      <c r="EP36" s="3061"/>
      <c r="EQ36" s="3061"/>
      <c r="ER36" s="3061"/>
      <c r="ES36" s="3061"/>
      <c r="ET36" s="3061"/>
      <c r="EU36" s="3061"/>
      <c r="EV36" s="3061"/>
      <c r="EW36" s="3061"/>
      <c r="EX36" s="3172"/>
    </row>
    <row r="37" spans="1:154" s="3173" customFormat="1" ht="24.95" customHeight="1">
      <c r="A37" s="3146"/>
      <c r="B37" s="3285"/>
      <c r="C37" s="3285"/>
      <c r="D37" s="3285"/>
      <c r="E37" s="3149"/>
      <c r="F37" s="3149"/>
      <c r="G37" s="3149"/>
      <c r="H37" s="3149"/>
      <c r="I37" s="3149"/>
      <c r="J37" s="3149"/>
      <c r="K37" s="3149"/>
      <c r="L37" s="3149"/>
      <c r="M37" s="3149"/>
      <c r="N37" s="3149"/>
      <c r="O37" s="3149"/>
      <c r="P37" s="3149"/>
      <c r="Q37" s="3149"/>
      <c r="R37" s="3149"/>
      <c r="S37" s="3149"/>
      <c r="T37" s="3149"/>
      <c r="U37" s="3149"/>
      <c r="V37" s="3149"/>
      <c r="W37" s="3149"/>
      <c r="X37" s="3149"/>
      <c r="Y37" s="3149"/>
      <c r="Z37" s="3149"/>
      <c r="AA37" s="3174"/>
      <c r="AB37" s="3154"/>
      <c r="AC37" s="3154"/>
      <c r="AD37" s="3154"/>
      <c r="AE37" s="3153"/>
      <c r="AF37" s="3154"/>
      <c r="AG37" s="3154"/>
      <c r="AH37" s="3154"/>
      <c r="AI37" s="3155"/>
      <c r="AJ37" s="3155"/>
      <c r="AK37" s="3347"/>
      <c r="AL37" s="3160"/>
      <c r="AM37" s="3160"/>
      <c r="AN37" s="3348"/>
      <c r="AO37" s="3349"/>
      <c r="AP37" s="3350"/>
      <c r="AQ37" s="3162"/>
      <c r="AR37" s="3154"/>
      <c r="AS37" s="3154"/>
      <c r="AT37" s="3154"/>
      <c r="AU37" s="3154"/>
      <c r="AV37" s="3154"/>
      <c r="AW37" s="3154"/>
      <c r="AX37" s="3154"/>
      <c r="AY37" s="3163"/>
      <c r="AZ37" s="3154"/>
      <c r="BA37" s="3154"/>
      <c r="BB37" s="3154"/>
      <c r="BC37" s="3149"/>
      <c r="BD37" s="3164"/>
      <c r="BE37" s="3164"/>
      <c r="BF37" s="3164"/>
      <c r="BG37" s="3164"/>
      <c r="BH37" s="3164"/>
      <c r="BI37" s="3164"/>
      <c r="BJ37" s="3164"/>
      <c r="BK37" s="3164"/>
      <c r="BL37" s="3164"/>
      <c r="BM37" s="3164"/>
      <c r="BN37" s="3165"/>
      <c r="BO37" s="3165"/>
      <c r="BP37" s="3159"/>
      <c r="BQ37" s="3176"/>
      <c r="BR37" s="3166"/>
      <c r="BS37" s="3351"/>
      <c r="BT37" s="3168"/>
      <c r="BU37" s="3168"/>
      <c r="BV37" s="3169"/>
      <c r="BW37" s="3352"/>
      <c r="BX37" s="3170"/>
      <c r="BY37" s="3352"/>
      <c r="BZ37" s="3178"/>
      <c r="CA37" s="3061"/>
      <c r="CB37" s="3061"/>
      <c r="CC37" s="3061"/>
      <c r="CD37" s="3061"/>
      <c r="CE37" s="3061"/>
      <c r="CF37" s="3061"/>
      <c r="CG37" s="3061"/>
      <c r="CH37" s="3061"/>
      <c r="CI37" s="3061"/>
      <c r="CJ37" s="3061"/>
      <c r="CK37" s="3061"/>
      <c r="CL37" s="3061"/>
      <c r="CM37" s="3061"/>
      <c r="CN37" s="3061"/>
      <c r="CO37" s="3061"/>
      <c r="CP37" s="3061"/>
      <c r="CQ37" s="3061"/>
      <c r="CR37" s="3061"/>
      <c r="CS37" s="3061"/>
      <c r="CT37" s="3061"/>
      <c r="CU37" s="3061"/>
      <c r="CV37" s="3061"/>
      <c r="CW37" s="3061"/>
      <c r="CX37" s="3061"/>
      <c r="CY37" s="3061"/>
      <c r="CZ37" s="3061"/>
      <c r="DA37" s="3061"/>
      <c r="DB37" s="3061"/>
      <c r="DC37" s="3061"/>
      <c r="DD37" s="3061"/>
      <c r="DE37" s="3061"/>
      <c r="DF37" s="3061"/>
      <c r="DG37" s="3061"/>
      <c r="DH37" s="3061"/>
      <c r="DI37" s="3061"/>
      <c r="DJ37" s="3061"/>
      <c r="DK37" s="3061"/>
      <c r="DL37" s="3061"/>
      <c r="DM37" s="3061"/>
      <c r="DN37" s="3061"/>
      <c r="DO37" s="3061"/>
      <c r="DP37" s="3061"/>
      <c r="DQ37" s="3061"/>
      <c r="DR37" s="3061"/>
      <c r="DS37" s="3061"/>
      <c r="DT37" s="3061"/>
      <c r="DU37" s="3061"/>
      <c r="DV37" s="3061"/>
      <c r="DW37" s="3061"/>
      <c r="DX37" s="3061"/>
      <c r="DY37" s="3061"/>
      <c r="DZ37" s="3061"/>
      <c r="EA37" s="3061"/>
      <c r="EB37" s="3061"/>
      <c r="EC37" s="3061"/>
      <c r="ED37" s="3061"/>
      <c r="EE37" s="3061"/>
      <c r="EF37" s="3061"/>
      <c r="EG37" s="3061"/>
      <c r="EH37" s="3061"/>
      <c r="EI37" s="3061"/>
      <c r="EJ37" s="3061"/>
      <c r="EK37" s="3061"/>
      <c r="EL37" s="3061"/>
      <c r="EM37" s="3061"/>
      <c r="EN37" s="3061"/>
      <c r="EO37" s="3061"/>
      <c r="EP37" s="3061"/>
      <c r="EQ37" s="3061"/>
      <c r="ER37" s="3061"/>
      <c r="ES37" s="3061"/>
      <c r="ET37" s="3061"/>
      <c r="EU37" s="3061"/>
      <c r="EV37" s="3061"/>
      <c r="EW37" s="3061"/>
      <c r="EX37" s="3172"/>
    </row>
    <row r="38" spans="1:154" s="3203" customFormat="1" ht="24.95" customHeight="1" thickBot="1">
      <c r="A38" s="3179"/>
      <c r="B38" s="3303"/>
      <c r="C38" s="3303"/>
      <c r="D38" s="3303"/>
      <c r="E38" s="3188"/>
      <c r="F38" s="3188"/>
      <c r="G38" s="3188"/>
      <c r="H38" s="3188"/>
      <c r="I38" s="3188"/>
      <c r="J38" s="3188"/>
      <c r="K38" s="3188"/>
      <c r="L38" s="3188"/>
      <c r="M38" s="3188"/>
      <c r="N38" s="3188"/>
      <c r="O38" s="3188"/>
      <c r="P38" s="3188"/>
      <c r="Q38" s="3188"/>
      <c r="R38" s="3188"/>
      <c r="S38" s="3188"/>
      <c r="T38" s="3188"/>
      <c r="U38" s="3188"/>
      <c r="V38" s="3188"/>
      <c r="W38" s="3188"/>
      <c r="X38" s="3188"/>
      <c r="Y38" s="3188"/>
      <c r="Z38" s="3188"/>
      <c r="AA38" s="3353"/>
      <c r="AB38" s="3187"/>
      <c r="AC38" s="3187"/>
      <c r="AD38" s="3187"/>
      <c r="AE38" s="3153"/>
      <c r="AF38" s="3187"/>
      <c r="AG38" s="3187"/>
      <c r="AH38" s="3187"/>
      <c r="AI38" s="3188"/>
      <c r="AJ38" s="3188"/>
      <c r="AK38" s="3354"/>
      <c r="AL38" s="3355"/>
      <c r="AM38" s="3355"/>
      <c r="AN38" s="3189"/>
      <c r="AO38" s="3355"/>
      <c r="AP38" s="3191"/>
      <c r="AQ38" s="3191"/>
      <c r="AR38" s="3187"/>
      <c r="AS38" s="3187"/>
      <c r="AT38" s="3187"/>
      <c r="AU38" s="3187"/>
      <c r="AV38" s="3187"/>
      <c r="AW38" s="3187"/>
      <c r="AX38" s="3187"/>
      <c r="AY38" s="3356"/>
      <c r="AZ38" s="3187"/>
      <c r="BA38" s="3187"/>
      <c r="BB38" s="3187"/>
      <c r="BC38" s="3192"/>
      <c r="BD38" s="3193"/>
      <c r="BE38" s="3193"/>
      <c r="BF38" s="3193"/>
      <c r="BG38" s="3193"/>
      <c r="BH38" s="3193"/>
      <c r="BI38" s="3193"/>
      <c r="BJ38" s="3193"/>
      <c r="BK38" s="3193"/>
      <c r="BL38" s="3193"/>
      <c r="BM38" s="3193"/>
      <c r="BN38" s="3194"/>
      <c r="BO38" s="3194"/>
      <c r="BP38" s="3189"/>
      <c r="BQ38" s="3357"/>
      <c r="BR38" s="3196"/>
      <c r="BS38" s="3358"/>
      <c r="BT38" s="3198"/>
      <c r="BU38" s="3198"/>
      <c r="BV38" s="3199"/>
      <c r="BW38" s="3359"/>
      <c r="BX38" s="3200"/>
      <c r="BY38" s="3359"/>
      <c r="BZ38" s="3201"/>
      <c r="CA38" s="3061"/>
      <c r="CB38" s="3061"/>
      <c r="CC38" s="3061"/>
      <c r="CD38" s="3061"/>
      <c r="CE38" s="3061"/>
      <c r="CF38" s="3061"/>
      <c r="CG38" s="3061"/>
      <c r="CH38" s="3061"/>
      <c r="CI38" s="3061"/>
      <c r="CJ38" s="3061"/>
      <c r="CK38" s="3061"/>
      <c r="CL38" s="3061"/>
      <c r="CM38" s="3061"/>
      <c r="CN38" s="3061"/>
      <c r="CO38" s="3061"/>
      <c r="CP38" s="3061"/>
      <c r="CQ38" s="3061"/>
      <c r="CR38" s="3061"/>
      <c r="CS38" s="3061"/>
      <c r="CT38" s="3061"/>
      <c r="CU38" s="3061"/>
      <c r="CV38" s="3061"/>
      <c r="CW38" s="3061"/>
      <c r="CX38" s="3061"/>
      <c r="CY38" s="3061"/>
      <c r="CZ38" s="3061"/>
      <c r="DA38" s="3061"/>
      <c r="DB38" s="3061"/>
      <c r="DC38" s="3061"/>
      <c r="DD38" s="3061"/>
      <c r="DE38" s="3061"/>
      <c r="DF38" s="3061"/>
      <c r="DG38" s="3061"/>
      <c r="DH38" s="3061"/>
      <c r="DI38" s="3061"/>
      <c r="DJ38" s="3061"/>
      <c r="DK38" s="3061"/>
      <c r="DL38" s="3061"/>
      <c r="DM38" s="3061"/>
      <c r="DN38" s="3061"/>
      <c r="DO38" s="3061"/>
      <c r="DP38" s="3061"/>
      <c r="DQ38" s="3061"/>
      <c r="DR38" s="3061"/>
      <c r="DS38" s="3061"/>
      <c r="DT38" s="3061"/>
      <c r="DU38" s="3061"/>
      <c r="DV38" s="3061"/>
      <c r="DW38" s="3061"/>
      <c r="DX38" s="3061"/>
      <c r="DY38" s="3061"/>
      <c r="DZ38" s="3061"/>
      <c r="EA38" s="3061"/>
      <c r="EB38" s="3061"/>
      <c r="EC38" s="3061"/>
      <c r="ED38" s="3061"/>
      <c r="EE38" s="3061"/>
      <c r="EF38" s="3061"/>
      <c r="EG38" s="3061"/>
      <c r="EH38" s="3061"/>
      <c r="EI38" s="3061"/>
      <c r="EJ38" s="3061"/>
      <c r="EK38" s="3061"/>
      <c r="EL38" s="3061"/>
      <c r="EM38" s="3061"/>
      <c r="EN38" s="3061"/>
      <c r="EO38" s="3061"/>
      <c r="EP38" s="3061"/>
      <c r="EQ38" s="3061"/>
      <c r="ER38" s="3061"/>
      <c r="ES38" s="3061"/>
      <c r="ET38" s="3061"/>
      <c r="EU38" s="3061"/>
      <c r="EV38" s="3061"/>
      <c r="EW38" s="3061"/>
      <c r="EX38" s="3202"/>
    </row>
    <row r="39" spans="1:154" s="3225" customFormat="1" ht="24.95" customHeight="1" thickBot="1">
      <c r="A39" s="3204"/>
      <c r="B39" s="3205"/>
      <c r="C39" s="3206"/>
      <c r="D39" s="3206"/>
      <c r="E39" s="3209"/>
      <c r="F39" s="3207"/>
      <c r="G39" s="3208"/>
      <c r="H39" s="3208"/>
      <c r="I39" s="3208"/>
      <c r="J39" s="3208"/>
      <c r="K39" s="3208"/>
      <c r="L39" s="3208"/>
      <c r="M39" s="3208"/>
      <c r="N39" s="3208"/>
      <c r="O39" s="3208"/>
      <c r="P39" s="3208"/>
      <c r="Q39" s="3208"/>
      <c r="R39" s="3208"/>
      <c r="S39" s="3208"/>
      <c r="T39" s="3208"/>
      <c r="U39" s="3208"/>
      <c r="V39" s="3208"/>
      <c r="W39" s="3208"/>
      <c r="X39" s="3208"/>
      <c r="Y39" s="3208"/>
      <c r="Z39" s="3208"/>
      <c r="AA39" s="3208"/>
      <c r="AB39" s="3209">
        <f>SUM(AB31:AB38)</f>
        <v>0</v>
      </c>
      <c r="AC39" s="3209">
        <f>SUM(AC31:AC38)</f>
        <v>0</v>
      </c>
      <c r="AD39" s="3208">
        <f>COUNTIF(AD31:AD38,1)</f>
        <v>0</v>
      </c>
      <c r="AE39" s="3210"/>
      <c r="AF39" s="3211"/>
      <c r="AG39" s="3211"/>
      <c r="AH39" s="3211">
        <f>SUM(AH31:AH38)</f>
        <v>0</v>
      </c>
      <c r="AI39" s="3211"/>
      <c r="AJ39" s="3211"/>
      <c r="AK39" s="3212"/>
      <c r="AL39" s="3212"/>
      <c r="AM39" s="3212"/>
      <c r="AN39" s="3213"/>
      <c r="AO39" s="3212"/>
      <c r="AP39" s="3215"/>
      <c r="AQ39" s="3215"/>
      <c r="AR39" s="3211"/>
      <c r="AS39" s="3211"/>
      <c r="AT39" s="3211"/>
      <c r="AU39" s="3211"/>
      <c r="AV39" s="3211"/>
      <c r="AW39" s="3211"/>
      <c r="AX39" s="3211"/>
      <c r="AY39" s="3211"/>
      <c r="AZ39" s="3211"/>
      <c r="BA39" s="3211"/>
      <c r="BB39" s="3211"/>
      <c r="BC39" s="3215"/>
      <c r="BD39" s="3216" t="e">
        <f t="shared" ref="BD39:BM39" si="2">AVERAGE(BD36:BD38)</f>
        <v>#DIV/0!</v>
      </c>
      <c r="BE39" s="3216" t="e">
        <f t="shared" si="2"/>
        <v>#DIV/0!</v>
      </c>
      <c r="BF39" s="3216" t="e">
        <f t="shared" si="2"/>
        <v>#DIV/0!</v>
      </c>
      <c r="BG39" s="3216" t="e">
        <f t="shared" si="2"/>
        <v>#DIV/0!</v>
      </c>
      <c r="BH39" s="3216" t="e">
        <f t="shared" si="2"/>
        <v>#DIV/0!</v>
      </c>
      <c r="BI39" s="3216" t="e">
        <f t="shared" si="2"/>
        <v>#DIV/0!</v>
      </c>
      <c r="BJ39" s="3216" t="e">
        <f t="shared" si="2"/>
        <v>#DIV/0!</v>
      </c>
      <c r="BK39" s="3216" t="e">
        <f t="shared" si="2"/>
        <v>#DIV/0!</v>
      </c>
      <c r="BL39" s="3216" t="e">
        <f t="shared" si="2"/>
        <v>#DIV/0!</v>
      </c>
      <c r="BM39" s="3216" t="e">
        <f t="shared" si="2"/>
        <v>#DIV/0!</v>
      </c>
      <c r="BN39" s="3217" t="e" cm="1">
        <f t="array" ref="BN39">INDEX(BN36:BN38,MODE(IF(BN36:BN38&lt;&gt;"",MATCH(BN36:BN38,BN36:BN38,0))))</f>
        <v>#N/A</v>
      </c>
      <c r="BO39" s="3217" t="e" cm="1">
        <f t="array" ref="BO39">INDEX(BO36:BO38,MODE(IF(BO36:BO38&lt;&gt;"",MATCH(BO36:BO38,BO36:BO38,0))))</f>
        <v>#N/A</v>
      </c>
      <c r="BP39" s="3217"/>
      <c r="BQ39" s="3218"/>
      <c r="BR39" s="3219" t="e">
        <f>AVERAGE(BR36:BR38)</f>
        <v>#DIV/0!</v>
      </c>
      <c r="BS39" s="3220"/>
      <c r="BT39" s="3221"/>
      <c r="BU39" s="3221"/>
      <c r="BV39" s="3222"/>
      <c r="BW39" s="3221"/>
      <c r="BX39" s="3316"/>
      <c r="BY39" s="3221"/>
      <c r="BZ39" s="3223">
        <f>SUM(BZ36:BZ38)</f>
        <v>0</v>
      </c>
      <c r="CA39" s="3032"/>
      <c r="CB39" s="3032"/>
      <c r="CC39" s="3032"/>
      <c r="CD39" s="3032"/>
      <c r="CE39" s="3032"/>
      <c r="CF39" s="3032"/>
      <c r="CG39" s="3032"/>
      <c r="CH39" s="3032"/>
      <c r="CI39" s="3032"/>
      <c r="CJ39" s="3032"/>
      <c r="CK39" s="3032"/>
      <c r="CL39" s="3032"/>
      <c r="CM39" s="3032"/>
      <c r="CN39" s="3032"/>
      <c r="CO39" s="3032"/>
      <c r="CP39" s="3032"/>
      <c r="CQ39" s="3032"/>
      <c r="CR39" s="3032"/>
      <c r="CS39" s="3032"/>
      <c r="CT39" s="3032"/>
      <c r="CU39" s="3032"/>
      <c r="CV39" s="3032"/>
      <c r="CW39" s="3032"/>
      <c r="CX39" s="3032"/>
      <c r="CY39" s="3032"/>
      <c r="CZ39" s="3032"/>
      <c r="DA39" s="3032"/>
      <c r="DB39" s="3032"/>
      <c r="DC39" s="3032"/>
      <c r="DD39" s="3032"/>
      <c r="DE39" s="3032"/>
      <c r="DF39" s="3032"/>
      <c r="DG39" s="3032"/>
      <c r="DH39" s="3032"/>
      <c r="DI39" s="3032"/>
      <c r="DJ39" s="3032"/>
      <c r="DK39" s="3032"/>
      <c r="DL39" s="3032"/>
      <c r="DM39" s="3032"/>
      <c r="DN39" s="3032"/>
      <c r="DO39" s="3032"/>
      <c r="DP39" s="3032"/>
      <c r="DQ39" s="3032"/>
      <c r="DR39" s="3032"/>
      <c r="DS39" s="3032"/>
      <c r="DT39" s="3032"/>
      <c r="DU39" s="3032"/>
      <c r="DV39" s="3032"/>
      <c r="DW39" s="3032"/>
      <c r="DX39" s="3032"/>
      <c r="DY39" s="3032"/>
      <c r="DZ39" s="3032"/>
      <c r="EA39" s="3032"/>
      <c r="EB39" s="3032"/>
      <c r="EC39" s="3032"/>
      <c r="ED39" s="3032"/>
      <c r="EE39" s="3032"/>
      <c r="EF39" s="3032"/>
      <c r="EG39" s="3032"/>
      <c r="EH39" s="3032"/>
      <c r="EI39" s="3032"/>
      <c r="EJ39" s="3032"/>
      <c r="EK39" s="3032"/>
      <c r="EL39" s="3032"/>
      <c r="EM39" s="3032"/>
      <c r="EN39" s="3032"/>
      <c r="EO39" s="3032"/>
      <c r="EP39" s="3032"/>
      <c r="EQ39" s="3032"/>
      <c r="ER39" s="3032"/>
      <c r="ES39" s="3032"/>
      <c r="ET39" s="3032"/>
      <c r="EU39" s="3032"/>
      <c r="EV39" s="3032"/>
      <c r="EW39" s="3032"/>
      <c r="EX39" s="3224"/>
    </row>
    <row r="40" spans="1:154" s="3329" customFormat="1" ht="35.1" customHeight="1" thickBot="1">
      <c r="A40" s="3226"/>
      <c r="B40" s="3317"/>
      <c r="C40" s="3318"/>
      <c r="D40" s="3318"/>
      <c r="E40" s="3319"/>
      <c r="F40" s="3319"/>
      <c r="G40" s="3319"/>
      <c r="H40" s="3319"/>
      <c r="I40" s="3319"/>
      <c r="J40" s="3319"/>
      <c r="K40" s="3319"/>
      <c r="L40" s="3319"/>
      <c r="M40" s="3319"/>
      <c r="N40" s="3319"/>
      <c r="O40" s="3319"/>
      <c r="P40" s="3319"/>
      <c r="Q40" s="3319"/>
      <c r="R40" s="3319"/>
      <c r="S40" s="3319"/>
      <c r="T40" s="3319"/>
      <c r="U40" s="3319"/>
      <c r="V40" s="3319"/>
      <c r="W40" s="3319"/>
      <c r="X40" s="3319"/>
      <c r="Y40" s="3319"/>
      <c r="Z40" s="3319"/>
      <c r="AA40" s="3320"/>
      <c r="AB40" s="3320" t="s">
        <v>8998</v>
      </c>
      <c r="AC40" s="3320" t="s">
        <v>9110</v>
      </c>
      <c r="AD40" s="3320" t="s">
        <v>9111</v>
      </c>
      <c r="AE40" s="3231"/>
      <c r="AF40" s="3321"/>
      <c r="AG40" s="3321"/>
      <c r="AH40" s="3321" t="s">
        <v>8954</v>
      </c>
      <c r="AI40" s="3322"/>
      <c r="AJ40" s="3322"/>
      <c r="AK40" s="3323"/>
      <c r="AL40" s="3323"/>
      <c r="AM40" s="3323"/>
      <c r="AN40" s="3323"/>
      <c r="AO40" s="3323"/>
      <c r="AP40" s="3324"/>
      <c r="AQ40" s="3324"/>
      <c r="AR40" s="3324"/>
      <c r="AS40" s="3324"/>
      <c r="AT40" s="3324"/>
      <c r="AU40" s="3324"/>
      <c r="AV40" s="3324"/>
      <c r="AW40" s="3324"/>
      <c r="AX40" s="3324"/>
      <c r="AY40" s="3324"/>
      <c r="AZ40" s="3324"/>
      <c r="BA40" s="3324"/>
      <c r="BB40" s="3324"/>
      <c r="BC40" s="3322"/>
      <c r="BD40" s="3325" t="s">
        <v>9112</v>
      </c>
      <c r="BE40" s="3325" t="s">
        <v>9112</v>
      </c>
      <c r="BF40" s="3325" t="s">
        <v>9112</v>
      </c>
      <c r="BG40" s="3325" t="s">
        <v>9112</v>
      </c>
      <c r="BH40" s="3325" t="s">
        <v>9112</v>
      </c>
      <c r="BI40" s="3325" t="s">
        <v>9112</v>
      </c>
      <c r="BJ40" s="3325" t="s">
        <v>9112</v>
      </c>
      <c r="BK40" s="3325" t="s">
        <v>9112</v>
      </c>
      <c r="BL40" s="3325" t="s">
        <v>9112</v>
      </c>
      <c r="BM40" s="3325" t="s">
        <v>9112</v>
      </c>
      <c r="BN40" s="3325" t="s">
        <v>9113</v>
      </c>
      <c r="BO40" s="3325" t="s">
        <v>9113</v>
      </c>
      <c r="BP40" s="3326"/>
      <c r="BQ40" s="3325"/>
      <c r="BR40" s="3327" t="s">
        <v>9112</v>
      </c>
      <c r="BS40" s="3328"/>
      <c r="BV40" s="3330"/>
      <c r="BX40" s="3331"/>
      <c r="BZ40" s="3332"/>
      <c r="CA40" s="3083"/>
      <c r="CB40" s="3083"/>
      <c r="CC40" s="3083"/>
      <c r="CD40" s="3083"/>
      <c r="CE40" s="3083"/>
      <c r="CF40" s="3083"/>
      <c r="CG40" s="3083"/>
      <c r="CH40" s="3083"/>
      <c r="CI40" s="3083"/>
      <c r="CJ40" s="3083"/>
      <c r="CK40" s="3083"/>
      <c r="CL40" s="3083"/>
      <c r="CM40" s="3083"/>
      <c r="CN40" s="3083"/>
      <c r="CO40" s="3083"/>
      <c r="CP40" s="3083"/>
      <c r="CQ40" s="3083"/>
      <c r="CR40" s="3083"/>
      <c r="CS40" s="3083"/>
      <c r="CT40" s="3083"/>
      <c r="CU40" s="3083"/>
      <c r="CV40" s="3083"/>
      <c r="CW40" s="3083"/>
      <c r="CX40" s="3083"/>
      <c r="CY40" s="3083"/>
      <c r="CZ40" s="3083"/>
      <c r="DA40" s="3083"/>
      <c r="DB40" s="3083"/>
      <c r="DC40" s="3083"/>
      <c r="DD40" s="3083"/>
      <c r="DE40" s="3083"/>
      <c r="DF40" s="3083"/>
      <c r="DG40" s="3083"/>
      <c r="DH40" s="3083"/>
      <c r="DI40" s="3083"/>
      <c r="DJ40" s="3083"/>
      <c r="DK40" s="3083"/>
      <c r="DL40" s="3083"/>
      <c r="DM40" s="3083"/>
      <c r="DN40" s="3083"/>
      <c r="DO40" s="3083"/>
      <c r="DP40" s="3083"/>
      <c r="DQ40" s="3083"/>
      <c r="DR40" s="3083"/>
      <c r="DS40" s="3083"/>
      <c r="DT40" s="3083"/>
      <c r="DU40" s="3083"/>
      <c r="DV40" s="3083"/>
      <c r="DW40" s="3083"/>
      <c r="DX40" s="3083"/>
      <c r="DY40" s="3083"/>
      <c r="DZ40" s="3083"/>
      <c r="EA40" s="3083"/>
      <c r="EB40" s="3083"/>
      <c r="EC40" s="3083"/>
      <c r="ED40" s="3083"/>
      <c r="EE40" s="3083"/>
      <c r="EF40" s="3083"/>
      <c r="EG40" s="3083"/>
      <c r="EH40" s="3083"/>
      <c r="EI40" s="3083"/>
      <c r="EJ40" s="3083"/>
      <c r="EK40" s="3083"/>
      <c r="EL40" s="3083"/>
      <c r="EM40" s="3083"/>
      <c r="EN40" s="3083"/>
      <c r="EO40" s="3083"/>
      <c r="EP40" s="3083"/>
      <c r="EQ40" s="3083"/>
      <c r="ER40" s="3083"/>
      <c r="ES40" s="3083"/>
      <c r="ET40" s="3083"/>
      <c r="EU40" s="3083"/>
      <c r="EV40" s="3083"/>
      <c r="EW40" s="3083"/>
      <c r="EX40" s="3333"/>
    </row>
    <row r="41" spans="1:154" s="3032" customFormat="1" ht="35.1" customHeight="1" thickBot="1">
      <c r="A41" s="3334"/>
      <c r="B41" s="3335"/>
      <c r="C41" s="3336"/>
      <c r="D41" s="3336"/>
      <c r="E41" s="3028"/>
      <c r="F41" s="3028"/>
      <c r="G41" s="3026"/>
      <c r="H41" s="3026"/>
      <c r="I41" s="3026"/>
      <c r="J41" s="3026"/>
      <c r="K41" s="3026"/>
      <c r="L41" s="3026"/>
      <c r="M41" s="3026"/>
      <c r="N41" s="3026"/>
      <c r="O41" s="3026"/>
      <c r="P41" s="3026"/>
      <c r="Q41" s="3026"/>
      <c r="R41" s="3026"/>
      <c r="S41" s="3026"/>
      <c r="T41" s="3026"/>
      <c r="U41" s="3026"/>
      <c r="V41" s="3026"/>
      <c r="W41" s="3026"/>
      <c r="X41" s="3026"/>
      <c r="Y41" s="3026"/>
      <c r="Z41" s="3026"/>
      <c r="AA41" s="3026"/>
      <c r="AB41" s="3027"/>
      <c r="AC41" s="3027"/>
      <c r="AD41" s="3026"/>
      <c r="AF41" s="3024"/>
      <c r="AG41" s="3024"/>
      <c r="AH41" s="3024"/>
      <c r="AI41" s="3024"/>
      <c r="AJ41" s="3024"/>
      <c r="AK41" s="3337"/>
      <c r="AL41" s="3337"/>
      <c r="AM41" s="3337"/>
      <c r="AN41" s="3338"/>
      <c r="AO41" s="3337"/>
      <c r="AP41" s="3339"/>
      <c r="AQ41" s="3339"/>
      <c r="AR41" s="3024"/>
      <c r="AS41" s="3024"/>
      <c r="AT41" s="3024"/>
      <c r="AU41" s="3024"/>
      <c r="AV41" s="3024"/>
      <c r="AW41" s="3024"/>
      <c r="AX41" s="3024"/>
      <c r="AY41" s="3024"/>
      <c r="AZ41" s="3024"/>
      <c r="BA41" s="3024"/>
      <c r="BB41" s="3024"/>
      <c r="BC41" s="3339"/>
      <c r="BD41" s="4454"/>
      <c r="BE41" s="4455"/>
      <c r="BF41" s="4454"/>
      <c r="BG41" s="4456"/>
      <c r="BH41" s="4454"/>
      <c r="BI41" s="4456"/>
      <c r="BJ41" s="3340"/>
      <c r="BK41" s="3340"/>
      <c r="BL41" s="4454"/>
      <c r="BM41" s="4456"/>
      <c r="BN41" s="3341"/>
      <c r="BO41" s="3341"/>
      <c r="BP41" s="4454"/>
      <c r="BQ41" s="4455"/>
      <c r="BR41" s="3340"/>
      <c r="BV41" s="3342"/>
      <c r="BX41" s="3343"/>
    </row>
    <row r="42" spans="1:154" s="3033" customFormat="1" ht="15" customHeight="1">
      <c r="A42" s="3260" t="s">
        <v>9121</v>
      </c>
      <c r="B42" s="3260"/>
      <c r="C42" s="3261"/>
      <c r="D42" s="3261"/>
      <c r="E42" s="3262"/>
      <c r="F42" s="3262"/>
      <c r="G42" s="3263"/>
      <c r="H42" s="3263"/>
      <c r="I42" s="3263"/>
      <c r="J42" s="3263"/>
      <c r="K42" s="3263"/>
      <c r="L42" s="3263"/>
      <c r="M42" s="3263"/>
      <c r="N42" s="3263"/>
      <c r="O42" s="3263"/>
      <c r="P42" s="3263"/>
      <c r="Q42" s="3263"/>
      <c r="R42" s="3263"/>
      <c r="S42" s="3263"/>
      <c r="T42" s="3263"/>
      <c r="U42" s="3263"/>
      <c r="V42" s="3263"/>
      <c r="W42" s="3263"/>
      <c r="X42" s="3263"/>
      <c r="Y42" s="3263"/>
      <c r="Z42" s="3263"/>
      <c r="AA42" s="3263"/>
      <c r="AB42" s="3263"/>
      <c r="AC42" s="3263"/>
      <c r="AD42" s="3264"/>
      <c r="AE42" s="3116"/>
      <c r="AF42" s="3264"/>
      <c r="AG42" s="3265"/>
      <c r="AH42" s="3264"/>
      <c r="AI42" s="3266"/>
      <c r="AJ42" s="3265"/>
      <c r="AK42" s="3267"/>
      <c r="AL42" s="3267"/>
      <c r="AM42" s="3267"/>
      <c r="AN42" s="3267"/>
      <c r="AO42" s="3267"/>
      <c r="AP42" s="3271"/>
      <c r="AQ42" s="3264"/>
      <c r="AR42" s="3265"/>
      <c r="AS42" s="3269"/>
      <c r="AT42" s="3263"/>
      <c r="AU42" s="3263"/>
      <c r="AV42" s="3263"/>
      <c r="AW42" s="3263"/>
      <c r="AX42" s="3264"/>
      <c r="AY42" s="3270"/>
      <c r="AZ42" s="3271"/>
      <c r="BA42" s="3265"/>
      <c r="BB42" s="3263"/>
      <c r="BC42" s="3264"/>
      <c r="BD42" s="3272"/>
      <c r="BE42" s="3273"/>
      <c r="BF42" s="3273"/>
      <c r="BG42" s="3273"/>
      <c r="BH42" s="3273"/>
      <c r="BI42" s="3273"/>
      <c r="BJ42" s="3273"/>
      <c r="BK42" s="3273"/>
      <c r="BL42" s="3273"/>
      <c r="BM42" s="3344"/>
      <c r="BN42" s="3265"/>
      <c r="BO42" s="3264"/>
      <c r="BP42" s="3275"/>
      <c r="BQ42" s="3276"/>
      <c r="BR42" s="3360"/>
      <c r="BS42" s="3278"/>
      <c r="BT42" s="3279"/>
      <c r="BU42" s="3280"/>
      <c r="BV42" s="3281"/>
      <c r="BW42" s="3280"/>
      <c r="BX42" s="3282"/>
      <c r="BY42" s="3280"/>
      <c r="BZ42" s="3283"/>
    </row>
    <row r="43" spans="1:154" s="3301" customFormat="1" ht="24.95" customHeight="1">
      <c r="A43" s="3284"/>
      <c r="B43" s="3285"/>
      <c r="C43" s="3285"/>
      <c r="D43" s="3285"/>
      <c r="E43" s="3149"/>
      <c r="F43" s="3149"/>
      <c r="G43" s="3149"/>
      <c r="H43" s="3149"/>
      <c r="I43" s="3149"/>
      <c r="J43" s="3149"/>
      <c r="K43" s="3149"/>
      <c r="L43" s="3149"/>
      <c r="M43" s="3149"/>
      <c r="N43" s="3149"/>
      <c r="O43" s="3149"/>
      <c r="P43" s="3149"/>
      <c r="Q43" s="3149"/>
      <c r="R43" s="3149"/>
      <c r="S43" s="3149"/>
      <c r="T43" s="3149"/>
      <c r="U43" s="3149"/>
      <c r="V43" s="3149"/>
      <c r="W43" s="3149"/>
      <c r="X43" s="3149"/>
      <c r="Y43" s="3149"/>
      <c r="Z43" s="3149"/>
      <c r="AA43" s="3286"/>
      <c r="AB43" s="3162"/>
      <c r="AC43" s="3162"/>
      <c r="AD43" s="3287"/>
      <c r="AE43" s="3288"/>
      <c r="AF43" s="3162"/>
      <c r="AG43" s="3162"/>
      <c r="AH43" s="3162"/>
      <c r="AI43" s="3149"/>
      <c r="AJ43" s="3149"/>
      <c r="AK43" s="3289"/>
      <c r="AL43" s="3157"/>
      <c r="AM43" s="3158"/>
      <c r="AN43" s="3290"/>
      <c r="AO43" s="3290"/>
      <c r="AP43" s="3161"/>
      <c r="AQ43" s="3162"/>
      <c r="AR43" s="3162"/>
      <c r="AS43" s="3162"/>
      <c r="AT43" s="3162"/>
      <c r="AU43" s="3162"/>
      <c r="AV43" s="3162"/>
      <c r="AW43" s="3162"/>
      <c r="AX43" s="3162"/>
      <c r="AY43" s="3291"/>
      <c r="AZ43" s="3154"/>
      <c r="BA43" s="3162"/>
      <c r="BB43" s="3162"/>
      <c r="BC43" s="3149"/>
      <c r="BD43" s="3292"/>
      <c r="BE43" s="3292"/>
      <c r="BF43" s="3292"/>
      <c r="BG43" s="3292"/>
      <c r="BH43" s="3292"/>
      <c r="BI43" s="3292"/>
      <c r="BJ43" s="3292"/>
      <c r="BK43" s="3292"/>
      <c r="BL43" s="3292"/>
      <c r="BM43" s="3292"/>
      <c r="BN43" s="3165"/>
      <c r="BO43" s="3165"/>
      <c r="BP43" s="3165"/>
      <c r="BQ43" s="3293"/>
      <c r="BR43" s="3361"/>
      <c r="BS43" s="3167"/>
      <c r="BT43" s="3168"/>
      <c r="BU43" s="3168"/>
      <c r="BV43" s="3295"/>
      <c r="BW43" s="3296"/>
      <c r="BX43" s="3177"/>
      <c r="BY43" s="3297"/>
      <c r="BZ43" s="3298"/>
      <c r="CA43" s="3299"/>
      <c r="CB43" s="3299"/>
      <c r="CC43" s="3299"/>
      <c r="CD43" s="3299"/>
      <c r="CE43" s="3299"/>
      <c r="CF43" s="3299"/>
      <c r="CG43" s="3299"/>
      <c r="CH43" s="3299"/>
      <c r="CI43" s="3299"/>
      <c r="CJ43" s="3299"/>
      <c r="CK43" s="3299"/>
      <c r="CL43" s="3299"/>
      <c r="CM43" s="3299"/>
      <c r="CN43" s="3299"/>
      <c r="CO43" s="3299"/>
      <c r="CP43" s="3299"/>
      <c r="CQ43" s="3299"/>
      <c r="CR43" s="3299"/>
      <c r="CS43" s="3299"/>
      <c r="CT43" s="3299"/>
      <c r="CU43" s="3299"/>
      <c r="CV43" s="3299"/>
      <c r="CW43" s="3299"/>
      <c r="CX43" s="3299"/>
      <c r="CY43" s="3299"/>
      <c r="CZ43" s="3299"/>
      <c r="DA43" s="3299"/>
      <c r="DB43" s="3299"/>
      <c r="DC43" s="3299"/>
      <c r="DD43" s="3299"/>
      <c r="DE43" s="3299"/>
      <c r="DF43" s="3299"/>
      <c r="DG43" s="3299"/>
      <c r="DH43" s="3299"/>
      <c r="DI43" s="3299"/>
      <c r="DJ43" s="3299"/>
      <c r="DK43" s="3299"/>
      <c r="DL43" s="3299"/>
      <c r="DM43" s="3299"/>
      <c r="DN43" s="3299"/>
      <c r="DO43" s="3299"/>
      <c r="DP43" s="3299"/>
      <c r="DQ43" s="3299"/>
      <c r="DR43" s="3299"/>
      <c r="DS43" s="3299"/>
      <c r="DT43" s="3299"/>
      <c r="DU43" s="3299"/>
      <c r="DV43" s="3299"/>
      <c r="DW43" s="3299"/>
      <c r="DX43" s="3299"/>
      <c r="DY43" s="3299"/>
      <c r="DZ43" s="3299"/>
      <c r="EA43" s="3299"/>
      <c r="EB43" s="3299"/>
      <c r="EC43" s="3299"/>
      <c r="ED43" s="3299"/>
      <c r="EE43" s="3299"/>
      <c r="EF43" s="3299"/>
      <c r="EG43" s="3299"/>
      <c r="EH43" s="3299"/>
      <c r="EI43" s="3299"/>
      <c r="EJ43" s="3299"/>
      <c r="EK43" s="3299"/>
      <c r="EL43" s="3299"/>
      <c r="EM43" s="3299"/>
      <c r="EN43" s="3299"/>
      <c r="EO43" s="3299"/>
      <c r="EP43" s="3299"/>
      <c r="EQ43" s="3299"/>
      <c r="ER43" s="3299"/>
      <c r="ES43" s="3299"/>
      <c r="ET43" s="3299"/>
      <c r="EU43" s="3299"/>
      <c r="EV43" s="3299"/>
      <c r="EW43" s="3299"/>
      <c r="EX43" s="3300"/>
    </row>
    <row r="44" spans="1:154" s="3301" customFormat="1" ht="24.95" customHeight="1">
      <c r="A44" s="3284"/>
      <c r="B44" s="3285"/>
      <c r="C44" s="3285"/>
      <c r="D44" s="3285"/>
      <c r="E44" s="3149"/>
      <c r="F44" s="3149"/>
      <c r="G44" s="3149"/>
      <c r="H44" s="3149"/>
      <c r="I44" s="3149"/>
      <c r="J44" s="3149"/>
      <c r="K44" s="3149"/>
      <c r="L44" s="3149"/>
      <c r="M44" s="3149"/>
      <c r="N44" s="3149"/>
      <c r="O44" s="3149"/>
      <c r="P44" s="3149"/>
      <c r="Q44" s="3149"/>
      <c r="R44" s="3149"/>
      <c r="S44" s="3149"/>
      <c r="T44" s="3149"/>
      <c r="U44" s="3149"/>
      <c r="V44" s="3149"/>
      <c r="W44" s="3149"/>
      <c r="X44" s="3149"/>
      <c r="Y44" s="3149"/>
      <c r="Z44" s="3149"/>
      <c r="AA44" s="3286"/>
      <c r="AB44" s="3162"/>
      <c r="AC44" s="3162"/>
      <c r="AD44" s="3287"/>
      <c r="AE44" s="3288"/>
      <c r="AF44" s="3162"/>
      <c r="AG44" s="3162"/>
      <c r="AH44" s="3162"/>
      <c r="AI44" s="3149"/>
      <c r="AJ44" s="3149"/>
      <c r="AK44" s="3289"/>
      <c r="AL44" s="3157"/>
      <c r="AM44" s="3158"/>
      <c r="AN44" s="3290"/>
      <c r="AO44" s="3290"/>
      <c r="AP44" s="3161"/>
      <c r="AQ44" s="3162"/>
      <c r="AR44" s="3162"/>
      <c r="AS44" s="3162"/>
      <c r="AT44" s="3162"/>
      <c r="AU44" s="3162"/>
      <c r="AV44" s="3162"/>
      <c r="AW44" s="3162"/>
      <c r="AX44" s="3162"/>
      <c r="AY44" s="3291"/>
      <c r="AZ44" s="3154"/>
      <c r="BA44" s="3162"/>
      <c r="BB44" s="3162"/>
      <c r="BC44" s="3149"/>
      <c r="BD44" s="3292"/>
      <c r="BE44" s="3292"/>
      <c r="BF44" s="3292"/>
      <c r="BG44" s="3292"/>
      <c r="BH44" s="3292"/>
      <c r="BI44" s="3292"/>
      <c r="BJ44" s="3292"/>
      <c r="BK44" s="3292"/>
      <c r="BL44" s="3292"/>
      <c r="BM44" s="3292"/>
      <c r="BN44" s="3165"/>
      <c r="BO44" s="3165"/>
      <c r="BP44" s="3165"/>
      <c r="BQ44" s="3293"/>
      <c r="BR44" s="3361"/>
      <c r="BS44" s="3167"/>
      <c r="BT44" s="3168"/>
      <c r="BU44" s="3168"/>
      <c r="BV44" s="3295"/>
      <c r="BW44" s="3296"/>
      <c r="BX44" s="3177"/>
      <c r="BY44" s="3297"/>
      <c r="BZ44" s="3298"/>
      <c r="CA44" s="3299"/>
      <c r="CB44" s="3299"/>
      <c r="CC44" s="3299"/>
      <c r="CD44" s="3299"/>
      <c r="CE44" s="3299"/>
      <c r="CF44" s="3299"/>
      <c r="CG44" s="3299"/>
      <c r="CH44" s="3299"/>
      <c r="CI44" s="3299"/>
      <c r="CJ44" s="3299"/>
      <c r="CK44" s="3299"/>
      <c r="CL44" s="3299"/>
      <c r="CM44" s="3299"/>
      <c r="CN44" s="3299"/>
      <c r="CO44" s="3299"/>
      <c r="CP44" s="3299"/>
      <c r="CQ44" s="3299"/>
      <c r="CR44" s="3299"/>
      <c r="CS44" s="3299"/>
      <c r="CT44" s="3299"/>
      <c r="CU44" s="3299"/>
      <c r="CV44" s="3299"/>
      <c r="CW44" s="3299"/>
      <c r="CX44" s="3299"/>
      <c r="CY44" s="3299"/>
      <c r="CZ44" s="3299"/>
      <c r="DA44" s="3299"/>
      <c r="DB44" s="3299"/>
      <c r="DC44" s="3299"/>
      <c r="DD44" s="3299"/>
      <c r="DE44" s="3299"/>
      <c r="DF44" s="3299"/>
      <c r="DG44" s="3299"/>
      <c r="DH44" s="3299"/>
      <c r="DI44" s="3299"/>
      <c r="DJ44" s="3299"/>
      <c r="DK44" s="3299"/>
      <c r="DL44" s="3299"/>
      <c r="DM44" s="3299"/>
      <c r="DN44" s="3299"/>
      <c r="DO44" s="3299"/>
      <c r="DP44" s="3299"/>
      <c r="DQ44" s="3299"/>
      <c r="DR44" s="3299"/>
      <c r="DS44" s="3299"/>
      <c r="DT44" s="3299"/>
      <c r="DU44" s="3299"/>
      <c r="DV44" s="3299"/>
      <c r="DW44" s="3299"/>
      <c r="DX44" s="3299"/>
      <c r="DY44" s="3299"/>
      <c r="DZ44" s="3299"/>
      <c r="EA44" s="3299"/>
      <c r="EB44" s="3299"/>
      <c r="EC44" s="3299"/>
      <c r="ED44" s="3299"/>
      <c r="EE44" s="3299"/>
      <c r="EF44" s="3299"/>
      <c r="EG44" s="3299"/>
      <c r="EH44" s="3299"/>
      <c r="EI44" s="3299"/>
      <c r="EJ44" s="3299"/>
      <c r="EK44" s="3299"/>
      <c r="EL44" s="3299"/>
      <c r="EM44" s="3299"/>
      <c r="EN44" s="3299"/>
      <c r="EO44" s="3299"/>
      <c r="EP44" s="3299"/>
      <c r="EQ44" s="3299"/>
      <c r="ER44" s="3299"/>
      <c r="ES44" s="3299"/>
      <c r="ET44" s="3299"/>
      <c r="EU44" s="3299"/>
      <c r="EV44" s="3299"/>
      <c r="EW44" s="3299"/>
      <c r="EX44" s="3300"/>
    </row>
    <row r="45" spans="1:154" s="3301" customFormat="1" ht="24.95" customHeight="1">
      <c r="A45" s="3284"/>
      <c r="B45" s="3285"/>
      <c r="C45" s="3285"/>
      <c r="D45" s="3285"/>
      <c r="E45" s="3149"/>
      <c r="F45" s="3149"/>
      <c r="G45" s="3149"/>
      <c r="H45" s="3149"/>
      <c r="I45" s="3149"/>
      <c r="J45" s="3149"/>
      <c r="K45" s="3149"/>
      <c r="L45" s="3149"/>
      <c r="M45" s="3149"/>
      <c r="N45" s="3149"/>
      <c r="O45" s="3149"/>
      <c r="P45" s="3149"/>
      <c r="Q45" s="3149"/>
      <c r="R45" s="3149"/>
      <c r="S45" s="3149"/>
      <c r="T45" s="3149"/>
      <c r="U45" s="3149"/>
      <c r="V45" s="3149"/>
      <c r="W45" s="3149"/>
      <c r="X45" s="3149"/>
      <c r="Y45" s="3149"/>
      <c r="Z45" s="3149"/>
      <c r="AA45" s="3286"/>
      <c r="AB45" s="3162"/>
      <c r="AC45" s="3162"/>
      <c r="AD45" s="3287"/>
      <c r="AE45" s="3288"/>
      <c r="AF45" s="3162"/>
      <c r="AG45" s="3162"/>
      <c r="AH45" s="3162"/>
      <c r="AI45" s="3149"/>
      <c r="AJ45" s="3149"/>
      <c r="AK45" s="3289"/>
      <c r="AL45" s="3157"/>
      <c r="AM45" s="3158"/>
      <c r="AN45" s="3290"/>
      <c r="AO45" s="3290"/>
      <c r="AP45" s="3161"/>
      <c r="AQ45" s="3162"/>
      <c r="AR45" s="3162"/>
      <c r="AS45" s="3162"/>
      <c r="AT45" s="3162"/>
      <c r="AU45" s="3162"/>
      <c r="AV45" s="3162"/>
      <c r="AW45" s="3162"/>
      <c r="AX45" s="3162"/>
      <c r="AY45" s="3291"/>
      <c r="AZ45" s="3154"/>
      <c r="BA45" s="3162"/>
      <c r="BB45" s="3162"/>
      <c r="BC45" s="3149"/>
      <c r="BD45" s="3292"/>
      <c r="BE45" s="3292"/>
      <c r="BF45" s="3292"/>
      <c r="BG45" s="3292"/>
      <c r="BH45" s="3292"/>
      <c r="BI45" s="3292"/>
      <c r="BJ45" s="3292"/>
      <c r="BK45" s="3292"/>
      <c r="BL45" s="3292"/>
      <c r="BM45" s="3292"/>
      <c r="BN45" s="3165"/>
      <c r="BO45" s="3165"/>
      <c r="BP45" s="3165"/>
      <c r="BQ45" s="3293"/>
      <c r="BR45" s="3361"/>
      <c r="BS45" s="3167"/>
      <c r="BT45" s="3168"/>
      <c r="BU45" s="3168"/>
      <c r="BV45" s="3295"/>
      <c r="BW45" s="3296"/>
      <c r="BX45" s="3177"/>
      <c r="BY45" s="3297"/>
      <c r="BZ45" s="3298"/>
      <c r="CA45" s="3299"/>
      <c r="CB45" s="3299"/>
      <c r="CC45" s="3299"/>
      <c r="CD45" s="3299"/>
      <c r="CE45" s="3299"/>
      <c r="CF45" s="3299"/>
      <c r="CG45" s="3299"/>
      <c r="CH45" s="3299"/>
      <c r="CI45" s="3299"/>
      <c r="CJ45" s="3299"/>
      <c r="CK45" s="3299"/>
      <c r="CL45" s="3299"/>
      <c r="CM45" s="3299"/>
      <c r="CN45" s="3299"/>
      <c r="CO45" s="3299"/>
      <c r="CP45" s="3299"/>
      <c r="CQ45" s="3299"/>
      <c r="CR45" s="3299"/>
      <c r="CS45" s="3299"/>
      <c r="CT45" s="3299"/>
      <c r="CU45" s="3299"/>
      <c r="CV45" s="3299"/>
      <c r="CW45" s="3299"/>
      <c r="CX45" s="3299"/>
      <c r="CY45" s="3299"/>
      <c r="CZ45" s="3299"/>
      <c r="DA45" s="3299"/>
      <c r="DB45" s="3299"/>
      <c r="DC45" s="3299"/>
      <c r="DD45" s="3299"/>
      <c r="DE45" s="3299"/>
      <c r="DF45" s="3299"/>
      <c r="DG45" s="3299"/>
      <c r="DH45" s="3299"/>
      <c r="DI45" s="3299"/>
      <c r="DJ45" s="3299"/>
      <c r="DK45" s="3299"/>
      <c r="DL45" s="3299"/>
      <c r="DM45" s="3299"/>
      <c r="DN45" s="3299"/>
      <c r="DO45" s="3299"/>
      <c r="DP45" s="3299"/>
      <c r="DQ45" s="3299"/>
      <c r="DR45" s="3299"/>
      <c r="DS45" s="3299"/>
      <c r="DT45" s="3299"/>
      <c r="DU45" s="3299"/>
      <c r="DV45" s="3299"/>
      <c r="DW45" s="3299"/>
      <c r="DX45" s="3299"/>
      <c r="DY45" s="3299"/>
      <c r="DZ45" s="3299"/>
      <c r="EA45" s="3299"/>
      <c r="EB45" s="3299"/>
      <c r="EC45" s="3299"/>
      <c r="ED45" s="3299"/>
      <c r="EE45" s="3299"/>
      <c r="EF45" s="3299"/>
      <c r="EG45" s="3299"/>
      <c r="EH45" s="3299"/>
      <c r="EI45" s="3299"/>
      <c r="EJ45" s="3299"/>
      <c r="EK45" s="3299"/>
      <c r="EL45" s="3299"/>
      <c r="EM45" s="3299"/>
      <c r="EN45" s="3299"/>
      <c r="EO45" s="3299"/>
      <c r="EP45" s="3299"/>
      <c r="EQ45" s="3299"/>
      <c r="ER45" s="3299"/>
      <c r="ES45" s="3299"/>
      <c r="ET45" s="3299"/>
      <c r="EU45" s="3299"/>
      <c r="EV45" s="3299"/>
      <c r="EW45" s="3299"/>
      <c r="EX45" s="3300"/>
    </row>
    <row r="46" spans="1:154" s="3301" customFormat="1" ht="24.95" customHeight="1">
      <c r="A46" s="3284"/>
      <c r="B46" s="3285"/>
      <c r="C46" s="3285"/>
      <c r="D46" s="3285"/>
      <c r="E46" s="3149"/>
      <c r="F46" s="3149"/>
      <c r="G46" s="3149"/>
      <c r="H46" s="3149"/>
      <c r="I46" s="3149"/>
      <c r="J46" s="3149"/>
      <c r="K46" s="3149"/>
      <c r="L46" s="3149"/>
      <c r="M46" s="3149"/>
      <c r="N46" s="3149"/>
      <c r="O46" s="3149"/>
      <c r="P46" s="3149"/>
      <c r="Q46" s="3149"/>
      <c r="R46" s="3149"/>
      <c r="S46" s="3149"/>
      <c r="T46" s="3149"/>
      <c r="U46" s="3149"/>
      <c r="V46" s="3149"/>
      <c r="W46" s="3149"/>
      <c r="X46" s="3149"/>
      <c r="Y46" s="3149"/>
      <c r="Z46" s="3149"/>
      <c r="AA46" s="3286"/>
      <c r="AB46" s="3162"/>
      <c r="AC46" s="3162"/>
      <c r="AD46" s="3287"/>
      <c r="AE46" s="3288"/>
      <c r="AF46" s="3162"/>
      <c r="AG46" s="3162"/>
      <c r="AH46" s="3162"/>
      <c r="AI46" s="3149"/>
      <c r="AJ46" s="3149"/>
      <c r="AK46" s="3289"/>
      <c r="AL46" s="3157"/>
      <c r="AM46" s="3158"/>
      <c r="AN46" s="3290"/>
      <c r="AO46" s="3290"/>
      <c r="AP46" s="3161"/>
      <c r="AQ46" s="3162"/>
      <c r="AR46" s="3162"/>
      <c r="AS46" s="3162"/>
      <c r="AT46" s="3162"/>
      <c r="AU46" s="3162"/>
      <c r="AV46" s="3162"/>
      <c r="AW46" s="3162"/>
      <c r="AX46" s="3162"/>
      <c r="AY46" s="3291"/>
      <c r="AZ46" s="3154"/>
      <c r="BA46" s="3162"/>
      <c r="BB46" s="3162"/>
      <c r="BC46" s="3149"/>
      <c r="BD46" s="3292"/>
      <c r="BE46" s="3292"/>
      <c r="BF46" s="3292"/>
      <c r="BG46" s="3292"/>
      <c r="BH46" s="3292"/>
      <c r="BI46" s="3292"/>
      <c r="BJ46" s="3292"/>
      <c r="BK46" s="3292"/>
      <c r="BL46" s="3292"/>
      <c r="BM46" s="3292"/>
      <c r="BN46" s="3165"/>
      <c r="BO46" s="3165"/>
      <c r="BP46" s="3165"/>
      <c r="BQ46" s="3293"/>
      <c r="BR46" s="3361"/>
      <c r="BS46" s="3167"/>
      <c r="BT46" s="3168"/>
      <c r="BU46" s="3168"/>
      <c r="BV46" s="3295"/>
      <c r="BW46" s="3296"/>
      <c r="BX46" s="3177"/>
      <c r="BY46" s="3297"/>
      <c r="BZ46" s="3298"/>
      <c r="CA46" s="3299"/>
      <c r="CB46" s="3299"/>
      <c r="CC46" s="3299"/>
      <c r="CD46" s="3299"/>
      <c r="CE46" s="3299"/>
      <c r="CF46" s="3299"/>
      <c r="CG46" s="3299"/>
      <c r="CH46" s="3299"/>
      <c r="CI46" s="3299"/>
      <c r="CJ46" s="3299"/>
      <c r="CK46" s="3299"/>
      <c r="CL46" s="3299"/>
      <c r="CM46" s="3299"/>
      <c r="CN46" s="3299"/>
      <c r="CO46" s="3299"/>
      <c r="CP46" s="3299"/>
      <c r="CQ46" s="3299"/>
      <c r="CR46" s="3299"/>
      <c r="CS46" s="3299"/>
      <c r="CT46" s="3299"/>
      <c r="CU46" s="3299"/>
      <c r="CV46" s="3299"/>
      <c r="CW46" s="3299"/>
      <c r="CX46" s="3299"/>
      <c r="CY46" s="3299"/>
      <c r="CZ46" s="3299"/>
      <c r="DA46" s="3299"/>
      <c r="DB46" s="3299"/>
      <c r="DC46" s="3299"/>
      <c r="DD46" s="3299"/>
      <c r="DE46" s="3299"/>
      <c r="DF46" s="3299"/>
      <c r="DG46" s="3299"/>
      <c r="DH46" s="3299"/>
      <c r="DI46" s="3299"/>
      <c r="DJ46" s="3299"/>
      <c r="DK46" s="3299"/>
      <c r="DL46" s="3299"/>
      <c r="DM46" s="3299"/>
      <c r="DN46" s="3299"/>
      <c r="DO46" s="3299"/>
      <c r="DP46" s="3299"/>
      <c r="DQ46" s="3299"/>
      <c r="DR46" s="3299"/>
      <c r="DS46" s="3299"/>
      <c r="DT46" s="3299"/>
      <c r="DU46" s="3299"/>
      <c r="DV46" s="3299"/>
      <c r="DW46" s="3299"/>
      <c r="DX46" s="3299"/>
      <c r="DY46" s="3299"/>
      <c r="DZ46" s="3299"/>
      <c r="EA46" s="3299"/>
      <c r="EB46" s="3299"/>
      <c r="EC46" s="3299"/>
      <c r="ED46" s="3299"/>
      <c r="EE46" s="3299"/>
      <c r="EF46" s="3299"/>
      <c r="EG46" s="3299"/>
      <c r="EH46" s="3299"/>
      <c r="EI46" s="3299"/>
      <c r="EJ46" s="3299"/>
      <c r="EK46" s="3299"/>
      <c r="EL46" s="3299"/>
      <c r="EM46" s="3299"/>
      <c r="EN46" s="3299"/>
      <c r="EO46" s="3299"/>
      <c r="EP46" s="3299"/>
      <c r="EQ46" s="3299"/>
      <c r="ER46" s="3299"/>
      <c r="ES46" s="3299"/>
      <c r="ET46" s="3299"/>
      <c r="EU46" s="3299"/>
      <c r="EV46" s="3299"/>
      <c r="EW46" s="3299"/>
      <c r="EX46" s="3300"/>
    </row>
    <row r="47" spans="1:154" s="3301" customFormat="1" ht="24.95" customHeight="1">
      <c r="A47" s="3284"/>
      <c r="B47" s="3285"/>
      <c r="C47" s="3285"/>
      <c r="D47" s="3285"/>
      <c r="E47" s="3149"/>
      <c r="F47" s="3149"/>
      <c r="G47" s="3149"/>
      <c r="H47" s="3149"/>
      <c r="I47" s="3149"/>
      <c r="J47" s="3149"/>
      <c r="K47" s="3149"/>
      <c r="L47" s="3149"/>
      <c r="M47" s="3149"/>
      <c r="N47" s="3149"/>
      <c r="O47" s="3149"/>
      <c r="P47" s="3149"/>
      <c r="Q47" s="3149"/>
      <c r="R47" s="3149"/>
      <c r="S47" s="3149"/>
      <c r="T47" s="3149"/>
      <c r="U47" s="3149"/>
      <c r="V47" s="3149"/>
      <c r="W47" s="3149"/>
      <c r="X47" s="3149"/>
      <c r="Y47" s="3149"/>
      <c r="Z47" s="3149"/>
      <c r="AA47" s="3286"/>
      <c r="AB47" s="3162"/>
      <c r="AC47" s="3162"/>
      <c r="AD47" s="3287"/>
      <c r="AE47" s="3288"/>
      <c r="AF47" s="3162"/>
      <c r="AG47" s="3162"/>
      <c r="AH47" s="3162"/>
      <c r="AI47" s="3149"/>
      <c r="AJ47" s="3149"/>
      <c r="AK47" s="3289"/>
      <c r="AL47" s="3157"/>
      <c r="AM47" s="3158"/>
      <c r="AN47" s="3290"/>
      <c r="AO47" s="3290"/>
      <c r="AP47" s="3161"/>
      <c r="AQ47" s="3162"/>
      <c r="AR47" s="3162"/>
      <c r="AS47" s="3162"/>
      <c r="AT47" s="3162"/>
      <c r="AU47" s="3162"/>
      <c r="AV47" s="3162"/>
      <c r="AW47" s="3162"/>
      <c r="AX47" s="3162"/>
      <c r="AY47" s="3291"/>
      <c r="AZ47" s="3154"/>
      <c r="BA47" s="3162"/>
      <c r="BB47" s="3162"/>
      <c r="BC47" s="3149"/>
      <c r="BD47" s="3292"/>
      <c r="BE47" s="3292"/>
      <c r="BF47" s="3292"/>
      <c r="BG47" s="3292"/>
      <c r="BH47" s="3292"/>
      <c r="BI47" s="3292"/>
      <c r="BJ47" s="3292"/>
      <c r="BK47" s="3292"/>
      <c r="BL47" s="3292"/>
      <c r="BM47" s="3292"/>
      <c r="BN47" s="3165"/>
      <c r="BO47" s="3165"/>
      <c r="BP47" s="3165"/>
      <c r="BQ47" s="3293"/>
      <c r="BR47" s="3361"/>
      <c r="BS47" s="3167"/>
      <c r="BT47" s="3168"/>
      <c r="BU47" s="3168"/>
      <c r="BV47" s="3295"/>
      <c r="BW47" s="3296"/>
      <c r="BX47" s="3177"/>
      <c r="BY47" s="3297"/>
      <c r="BZ47" s="3298"/>
      <c r="CA47" s="3299"/>
      <c r="CB47" s="3299"/>
      <c r="CC47" s="3299"/>
      <c r="CD47" s="3299"/>
      <c r="CE47" s="3299"/>
      <c r="CF47" s="3299"/>
      <c r="CG47" s="3299"/>
      <c r="CH47" s="3299"/>
      <c r="CI47" s="3299"/>
      <c r="CJ47" s="3299"/>
      <c r="CK47" s="3299"/>
      <c r="CL47" s="3299"/>
      <c r="CM47" s="3299"/>
      <c r="CN47" s="3299"/>
      <c r="CO47" s="3299"/>
      <c r="CP47" s="3299"/>
      <c r="CQ47" s="3299"/>
      <c r="CR47" s="3299"/>
      <c r="CS47" s="3299"/>
      <c r="CT47" s="3299"/>
      <c r="CU47" s="3299"/>
      <c r="CV47" s="3299"/>
      <c r="CW47" s="3299"/>
      <c r="CX47" s="3299"/>
      <c r="CY47" s="3299"/>
      <c r="CZ47" s="3299"/>
      <c r="DA47" s="3299"/>
      <c r="DB47" s="3299"/>
      <c r="DC47" s="3299"/>
      <c r="DD47" s="3299"/>
      <c r="DE47" s="3299"/>
      <c r="DF47" s="3299"/>
      <c r="DG47" s="3299"/>
      <c r="DH47" s="3299"/>
      <c r="DI47" s="3299"/>
      <c r="DJ47" s="3299"/>
      <c r="DK47" s="3299"/>
      <c r="DL47" s="3299"/>
      <c r="DM47" s="3299"/>
      <c r="DN47" s="3299"/>
      <c r="DO47" s="3299"/>
      <c r="DP47" s="3299"/>
      <c r="DQ47" s="3299"/>
      <c r="DR47" s="3299"/>
      <c r="DS47" s="3299"/>
      <c r="DT47" s="3299"/>
      <c r="DU47" s="3299"/>
      <c r="DV47" s="3299"/>
      <c r="DW47" s="3299"/>
      <c r="DX47" s="3299"/>
      <c r="DY47" s="3299"/>
      <c r="DZ47" s="3299"/>
      <c r="EA47" s="3299"/>
      <c r="EB47" s="3299"/>
      <c r="EC47" s="3299"/>
      <c r="ED47" s="3299"/>
      <c r="EE47" s="3299"/>
      <c r="EF47" s="3299"/>
      <c r="EG47" s="3299"/>
      <c r="EH47" s="3299"/>
      <c r="EI47" s="3299"/>
      <c r="EJ47" s="3299"/>
      <c r="EK47" s="3299"/>
      <c r="EL47" s="3299"/>
      <c r="EM47" s="3299"/>
      <c r="EN47" s="3299"/>
      <c r="EO47" s="3299"/>
      <c r="EP47" s="3299"/>
      <c r="EQ47" s="3299"/>
      <c r="ER47" s="3299"/>
      <c r="ES47" s="3299"/>
      <c r="ET47" s="3299"/>
      <c r="EU47" s="3299"/>
      <c r="EV47" s="3299"/>
      <c r="EW47" s="3299"/>
      <c r="EX47" s="3300"/>
    </row>
    <row r="48" spans="1:154" s="3173" customFormat="1" ht="24.95" customHeight="1">
      <c r="A48" s="3146"/>
      <c r="B48" s="3285"/>
      <c r="C48" s="3285"/>
      <c r="D48" s="3285"/>
      <c r="E48" s="3149"/>
      <c r="F48" s="3149"/>
      <c r="G48" s="3149"/>
      <c r="H48" s="3149"/>
      <c r="I48" s="3149"/>
      <c r="J48" s="3149"/>
      <c r="K48" s="3149"/>
      <c r="L48" s="3149"/>
      <c r="M48" s="3149"/>
      <c r="N48" s="3149"/>
      <c r="O48" s="3149"/>
      <c r="P48" s="3149"/>
      <c r="Q48" s="3149"/>
      <c r="R48" s="3149"/>
      <c r="S48" s="3149"/>
      <c r="T48" s="3149"/>
      <c r="U48" s="3149"/>
      <c r="V48" s="3149"/>
      <c r="W48" s="3149"/>
      <c r="X48" s="3149"/>
      <c r="Y48" s="3149"/>
      <c r="Z48" s="3149"/>
      <c r="AA48" s="3174"/>
      <c r="AB48" s="3154"/>
      <c r="AC48" s="3154"/>
      <c r="AD48" s="3154"/>
      <c r="AE48" s="3153"/>
      <c r="AF48" s="3154"/>
      <c r="AG48" s="3154"/>
      <c r="AH48" s="3154"/>
      <c r="AI48" s="3155"/>
      <c r="AJ48" s="3155"/>
      <c r="AK48" s="3347"/>
      <c r="AL48" s="3160"/>
      <c r="AM48" s="3160"/>
      <c r="AN48" s="3348"/>
      <c r="AO48" s="3349"/>
      <c r="AP48" s="3350"/>
      <c r="AQ48" s="3162"/>
      <c r="AR48" s="3154"/>
      <c r="AS48" s="3154"/>
      <c r="AT48" s="3154"/>
      <c r="AU48" s="3154"/>
      <c r="AV48" s="3154"/>
      <c r="AW48" s="3154"/>
      <c r="AX48" s="3154"/>
      <c r="AY48" s="3163"/>
      <c r="AZ48" s="3154"/>
      <c r="BA48" s="3154"/>
      <c r="BB48" s="3154"/>
      <c r="BC48" s="3149"/>
      <c r="BD48" s="3164"/>
      <c r="BE48" s="3164"/>
      <c r="BF48" s="3164"/>
      <c r="BG48" s="3164"/>
      <c r="BH48" s="3164"/>
      <c r="BI48" s="3164"/>
      <c r="BJ48" s="3164"/>
      <c r="BK48" s="3164"/>
      <c r="BL48" s="3164"/>
      <c r="BM48" s="3164"/>
      <c r="BN48" s="3165"/>
      <c r="BO48" s="3165"/>
      <c r="BP48" s="3159"/>
      <c r="BQ48" s="3176"/>
      <c r="BR48" s="3362"/>
      <c r="BS48" s="3351"/>
      <c r="BT48" s="3168"/>
      <c r="BU48" s="3168"/>
      <c r="BV48" s="3169"/>
      <c r="BW48" s="3352"/>
      <c r="BX48" s="3170"/>
      <c r="BY48" s="3352"/>
      <c r="BZ48" s="3178"/>
      <c r="CA48" s="3061"/>
      <c r="CB48" s="3061"/>
      <c r="CC48" s="3061"/>
      <c r="CD48" s="3061"/>
      <c r="CE48" s="3061"/>
      <c r="CF48" s="3061"/>
      <c r="CG48" s="3061"/>
      <c r="CH48" s="3061"/>
      <c r="CI48" s="3061"/>
      <c r="CJ48" s="3061"/>
      <c r="CK48" s="3061"/>
      <c r="CL48" s="3061"/>
      <c r="CM48" s="3061"/>
      <c r="CN48" s="3061"/>
      <c r="CO48" s="3061"/>
      <c r="CP48" s="3061"/>
      <c r="CQ48" s="3061"/>
      <c r="CR48" s="3061"/>
      <c r="CS48" s="3061"/>
      <c r="CT48" s="3061"/>
      <c r="CU48" s="3061"/>
      <c r="CV48" s="3061"/>
      <c r="CW48" s="3061"/>
      <c r="CX48" s="3061"/>
      <c r="CY48" s="3061"/>
      <c r="CZ48" s="3061"/>
      <c r="DA48" s="3061"/>
      <c r="DB48" s="3061"/>
      <c r="DC48" s="3061"/>
      <c r="DD48" s="3061"/>
      <c r="DE48" s="3061"/>
      <c r="DF48" s="3061"/>
      <c r="DG48" s="3061"/>
      <c r="DH48" s="3061"/>
      <c r="DI48" s="3061"/>
      <c r="DJ48" s="3061"/>
      <c r="DK48" s="3061"/>
      <c r="DL48" s="3061"/>
      <c r="DM48" s="3061"/>
      <c r="DN48" s="3061"/>
      <c r="DO48" s="3061"/>
      <c r="DP48" s="3061"/>
      <c r="DQ48" s="3061"/>
      <c r="DR48" s="3061"/>
      <c r="DS48" s="3061"/>
      <c r="DT48" s="3061"/>
      <c r="DU48" s="3061"/>
      <c r="DV48" s="3061"/>
      <c r="DW48" s="3061"/>
      <c r="DX48" s="3061"/>
      <c r="DY48" s="3061"/>
      <c r="DZ48" s="3061"/>
      <c r="EA48" s="3061"/>
      <c r="EB48" s="3061"/>
      <c r="EC48" s="3061"/>
      <c r="ED48" s="3061"/>
      <c r="EE48" s="3061"/>
      <c r="EF48" s="3061"/>
      <c r="EG48" s="3061"/>
      <c r="EH48" s="3061"/>
      <c r="EI48" s="3061"/>
      <c r="EJ48" s="3061"/>
      <c r="EK48" s="3061"/>
      <c r="EL48" s="3061"/>
      <c r="EM48" s="3061"/>
      <c r="EN48" s="3061"/>
      <c r="EO48" s="3061"/>
      <c r="EP48" s="3061"/>
      <c r="EQ48" s="3061"/>
      <c r="ER48" s="3061"/>
      <c r="ES48" s="3061"/>
      <c r="ET48" s="3061"/>
      <c r="EU48" s="3061"/>
      <c r="EV48" s="3061"/>
      <c r="EW48" s="3061"/>
      <c r="EX48" s="3172"/>
    </row>
    <row r="49" spans="1:154" s="3173" customFormat="1" ht="24.95" customHeight="1">
      <c r="A49" s="3146"/>
      <c r="B49" s="3285"/>
      <c r="C49" s="3285"/>
      <c r="D49" s="3285"/>
      <c r="E49" s="3149"/>
      <c r="F49" s="3149"/>
      <c r="G49" s="3149"/>
      <c r="H49" s="3149"/>
      <c r="I49" s="3149"/>
      <c r="J49" s="3149"/>
      <c r="K49" s="3149"/>
      <c r="L49" s="3149"/>
      <c r="M49" s="3149"/>
      <c r="N49" s="3149"/>
      <c r="O49" s="3149"/>
      <c r="P49" s="3149"/>
      <c r="Q49" s="3149"/>
      <c r="R49" s="3149"/>
      <c r="S49" s="3149"/>
      <c r="T49" s="3149"/>
      <c r="U49" s="3149"/>
      <c r="V49" s="3149"/>
      <c r="W49" s="3149"/>
      <c r="X49" s="3149"/>
      <c r="Y49" s="3149"/>
      <c r="Z49" s="3149"/>
      <c r="AA49" s="3174"/>
      <c r="AB49" s="3154"/>
      <c r="AC49" s="3154"/>
      <c r="AD49" s="3154"/>
      <c r="AE49" s="3153"/>
      <c r="AF49" s="3154"/>
      <c r="AG49" s="3154"/>
      <c r="AH49" s="3154"/>
      <c r="AI49" s="3155"/>
      <c r="AJ49" s="3155"/>
      <c r="AK49" s="3347"/>
      <c r="AL49" s="3160"/>
      <c r="AM49" s="3160"/>
      <c r="AN49" s="3348"/>
      <c r="AO49" s="3349"/>
      <c r="AP49" s="3350"/>
      <c r="AQ49" s="3162"/>
      <c r="AR49" s="3154"/>
      <c r="AS49" s="3154"/>
      <c r="AT49" s="3154"/>
      <c r="AU49" s="3154"/>
      <c r="AV49" s="3154"/>
      <c r="AW49" s="3154"/>
      <c r="AX49" s="3154"/>
      <c r="AY49" s="3163"/>
      <c r="AZ49" s="3154"/>
      <c r="BA49" s="3154"/>
      <c r="BB49" s="3154"/>
      <c r="BC49" s="3149"/>
      <c r="BD49" s="3164"/>
      <c r="BE49" s="3164"/>
      <c r="BF49" s="3164"/>
      <c r="BG49" s="3164"/>
      <c r="BH49" s="3164"/>
      <c r="BI49" s="3164"/>
      <c r="BJ49" s="3164"/>
      <c r="BK49" s="3164"/>
      <c r="BL49" s="3164"/>
      <c r="BM49" s="3164"/>
      <c r="BN49" s="3165"/>
      <c r="BO49" s="3165"/>
      <c r="BP49" s="3159"/>
      <c r="BQ49" s="3176"/>
      <c r="BR49" s="3362"/>
      <c r="BS49" s="3351"/>
      <c r="BT49" s="3168"/>
      <c r="BU49" s="3168"/>
      <c r="BV49" s="3169"/>
      <c r="BW49" s="3352"/>
      <c r="BX49" s="3170"/>
      <c r="BY49" s="3352"/>
      <c r="BZ49" s="3178"/>
      <c r="CA49" s="3061"/>
      <c r="CB49" s="3061"/>
      <c r="CC49" s="3061"/>
      <c r="CD49" s="3061"/>
      <c r="CE49" s="3061"/>
      <c r="CF49" s="3061"/>
      <c r="CG49" s="3061"/>
      <c r="CH49" s="3061"/>
      <c r="CI49" s="3061"/>
      <c r="CJ49" s="3061"/>
      <c r="CK49" s="3061"/>
      <c r="CL49" s="3061"/>
      <c r="CM49" s="3061"/>
      <c r="CN49" s="3061"/>
      <c r="CO49" s="3061"/>
      <c r="CP49" s="3061"/>
      <c r="CQ49" s="3061"/>
      <c r="CR49" s="3061"/>
      <c r="CS49" s="3061"/>
      <c r="CT49" s="3061"/>
      <c r="CU49" s="3061"/>
      <c r="CV49" s="3061"/>
      <c r="CW49" s="3061"/>
      <c r="CX49" s="3061"/>
      <c r="CY49" s="3061"/>
      <c r="CZ49" s="3061"/>
      <c r="DA49" s="3061"/>
      <c r="DB49" s="3061"/>
      <c r="DC49" s="3061"/>
      <c r="DD49" s="3061"/>
      <c r="DE49" s="3061"/>
      <c r="DF49" s="3061"/>
      <c r="DG49" s="3061"/>
      <c r="DH49" s="3061"/>
      <c r="DI49" s="3061"/>
      <c r="DJ49" s="3061"/>
      <c r="DK49" s="3061"/>
      <c r="DL49" s="3061"/>
      <c r="DM49" s="3061"/>
      <c r="DN49" s="3061"/>
      <c r="DO49" s="3061"/>
      <c r="DP49" s="3061"/>
      <c r="DQ49" s="3061"/>
      <c r="DR49" s="3061"/>
      <c r="DS49" s="3061"/>
      <c r="DT49" s="3061"/>
      <c r="DU49" s="3061"/>
      <c r="DV49" s="3061"/>
      <c r="DW49" s="3061"/>
      <c r="DX49" s="3061"/>
      <c r="DY49" s="3061"/>
      <c r="DZ49" s="3061"/>
      <c r="EA49" s="3061"/>
      <c r="EB49" s="3061"/>
      <c r="EC49" s="3061"/>
      <c r="ED49" s="3061"/>
      <c r="EE49" s="3061"/>
      <c r="EF49" s="3061"/>
      <c r="EG49" s="3061"/>
      <c r="EH49" s="3061"/>
      <c r="EI49" s="3061"/>
      <c r="EJ49" s="3061"/>
      <c r="EK49" s="3061"/>
      <c r="EL49" s="3061"/>
      <c r="EM49" s="3061"/>
      <c r="EN49" s="3061"/>
      <c r="EO49" s="3061"/>
      <c r="EP49" s="3061"/>
      <c r="EQ49" s="3061"/>
      <c r="ER49" s="3061"/>
      <c r="ES49" s="3061"/>
      <c r="ET49" s="3061"/>
      <c r="EU49" s="3061"/>
      <c r="EV49" s="3061"/>
      <c r="EW49" s="3061"/>
      <c r="EX49" s="3172"/>
    </row>
    <row r="50" spans="1:154" s="3203" customFormat="1" ht="24.95" customHeight="1" thickBot="1">
      <c r="A50" s="3179"/>
      <c r="B50" s="3303"/>
      <c r="C50" s="3303"/>
      <c r="D50" s="3303"/>
      <c r="E50" s="3188"/>
      <c r="F50" s="3188"/>
      <c r="G50" s="3188"/>
      <c r="H50" s="3188"/>
      <c r="I50" s="3188"/>
      <c r="J50" s="3188"/>
      <c r="K50" s="3188"/>
      <c r="L50" s="3188"/>
      <c r="M50" s="3188"/>
      <c r="N50" s="3188"/>
      <c r="O50" s="3188"/>
      <c r="P50" s="3188"/>
      <c r="Q50" s="3188"/>
      <c r="R50" s="3188"/>
      <c r="S50" s="3188"/>
      <c r="T50" s="3188"/>
      <c r="U50" s="3188"/>
      <c r="V50" s="3188"/>
      <c r="W50" s="3188"/>
      <c r="X50" s="3188"/>
      <c r="Y50" s="3188"/>
      <c r="Z50" s="3188"/>
      <c r="AA50" s="3353"/>
      <c r="AB50" s="3187"/>
      <c r="AC50" s="3187"/>
      <c r="AD50" s="3187"/>
      <c r="AE50" s="3153"/>
      <c r="AF50" s="3187"/>
      <c r="AG50" s="3187"/>
      <c r="AH50" s="3187"/>
      <c r="AI50" s="3188"/>
      <c r="AJ50" s="3188"/>
      <c r="AK50" s="3354"/>
      <c r="AL50" s="3355"/>
      <c r="AM50" s="3355"/>
      <c r="AN50" s="3189"/>
      <c r="AO50" s="3355"/>
      <c r="AP50" s="3191"/>
      <c r="AQ50" s="3191"/>
      <c r="AR50" s="3187"/>
      <c r="AS50" s="3187"/>
      <c r="AT50" s="3187"/>
      <c r="AU50" s="3187"/>
      <c r="AV50" s="3187"/>
      <c r="AW50" s="3187"/>
      <c r="AX50" s="3187"/>
      <c r="AY50" s="3356"/>
      <c r="AZ50" s="3187"/>
      <c r="BA50" s="3187"/>
      <c r="BB50" s="3187"/>
      <c r="BC50" s="3192"/>
      <c r="BD50" s="3193"/>
      <c r="BE50" s="3193"/>
      <c r="BF50" s="3193"/>
      <c r="BG50" s="3193"/>
      <c r="BH50" s="3193"/>
      <c r="BI50" s="3193"/>
      <c r="BJ50" s="3193"/>
      <c r="BK50" s="3193"/>
      <c r="BL50" s="3193"/>
      <c r="BM50" s="3193"/>
      <c r="BN50" s="3194"/>
      <c r="BO50" s="3194"/>
      <c r="BP50" s="3189"/>
      <c r="BQ50" s="3357"/>
      <c r="BR50" s="3363"/>
      <c r="BS50" s="3358"/>
      <c r="BT50" s="3198"/>
      <c r="BU50" s="3198"/>
      <c r="BV50" s="3199"/>
      <c r="BW50" s="3359"/>
      <c r="BX50" s="3200"/>
      <c r="BY50" s="3359"/>
      <c r="BZ50" s="3201"/>
      <c r="CA50" s="3061"/>
      <c r="CB50" s="3061"/>
      <c r="CC50" s="3061"/>
      <c r="CD50" s="3061"/>
      <c r="CE50" s="3061"/>
      <c r="CF50" s="3061"/>
      <c r="CG50" s="3061"/>
      <c r="CH50" s="3061"/>
      <c r="CI50" s="3061"/>
      <c r="CJ50" s="3061"/>
      <c r="CK50" s="3061"/>
      <c r="CL50" s="3061"/>
      <c r="CM50" s="3061"/>
      <c r="CN50" s="3061"/>
      <c r="CO50" s="3061"/>
      <c r="CP50" s="3061"/>
      <c r="CQ50" s="3061"/>
      <c r="CR50" s="3061"/>
      <c r="CS50" s="3061"/>
      <c r="CT50" s="3061"/>
      <c r="CU50" s="3061"/>
      <c r="CV50" s="3061"/>
      <c r="CW50" s="3061"/>
      <c r="CX50" s="3061"/>
      <c r="CY50" s="3061"/>
      <c r="CZ50" s="3061"/>
      <c r="DA50" s="3061"/>
      <c r="DB50" s="3061"/>
      <c r="DC50" s="3061"/>
      <c r="DD50" s="3061"/>
      <c r="DE50" s="3061"/>
      <c r="DF50" s="3061"/>
      <c r="DG50" s="3061"/>
      <c r="DH50" s="3061"/>
      <c r="DI50" s="3061"/>
      <c r="DJ50" s="3061"/>
      <c r="DK50" s="3061"/>
      <c r="DL50" s="3061"/>
      <c r="DM50" s="3061"/>
      <c r="DN50" s="3061"/>
      <c r="DO50" s="3061"/>
      <c r="DP50" s="3061"/>
      <c r="DQ50" s="3061"/>
      <c r="DR50" s="3061"/>
      <c r="DS50" s="3061"/>
      <c r="DT50" s="3061"/>
      <c r="DU50" s="3061"/>
      <c r="DV50" s="3061"/>
      <c r="DW50" s="3061"/>
      <c r="DX50" s="3061"/>
      <c r="DY50" s="3061"/>
      <c r="DZ50" s="3061"/>
      <c r="EA50" s="3061"/>
      <c r="EB50" s="3061"/>
      <c r="EC50" s="3061"/>
      <c r="ED50" s="3061"/>
      <c r="EE50" s="3061"/>
      <c r="EF50" s="3061"/>
      <c r="EG50" s="3061"/>
      <c r="EH50" s="3061"/>
      <c r="EI50" s="3061"/>
      <c r="EJ50" s="3061"/>
      <c r="EK50" s="3061"/>
      <c r="EL50" s="3061"/>
      <c r="EM50" s="3061"/>
      <c r="EN50" s="3061"/>
      <c r="EO50" s="3061"/>
      <c r="EP50" s="3061"/>
      <c r="EQ50" s="3061"/>
      <c r="ER50" s="3061"/>
      <c r="ES50" s="3061"/>
      <c r="ET50" s="3061"/>
      <c r="EU50" s="3061"/>
      <c r="EV50" s="3061"/>
      <c r="EW50" s="3061"/>
      <c r="EX50" s="3202"/>
    </row>
    <row r="51" spans="1:154" s="3225" customFormat="1" ht="24.95" customHeight="1" thickBot="1">
      <c r="A51" s="3204"/>
      <c r="B51" s="3205"/>
      <c r="C51" s="3206"/>
      <c r="D51" s="3206"/>
      <c r="E51" s="3209"/>
      <c r="F51" s="3207"/>
      <c r="G51" s="3208"/>
      <c r="H51" s="3208"/>
      <c r="I51" s="3208"/>
      <c r="J51" s="3208"/>
      <c r="K51" s="3208"/>
      <c r="L51" s="3208"/>
      <c r="M51" s="3208"/>
      <c r="N51" s="3208"/>
      <c r="O51" s="3208"/>
      <c r="P51" s="3208"/>
      <c r="Q51" s="3208"/>
      <c r="R51" s="3208"/>
      <c r="S51" s="3208"/>
      <c r="T51" s="3208"/>
      <c r="U51" s="3208"/>
      <c r="V51" s="3208"/>
      <c r="W51" s="3208"/>
      <c r="X51" s="3208"/>
      <c r="Y51" s="3208"/>
      <c r="Z51" s="3208"/>
      <c r="AA51" s="3208"/>
      <c r="AB51" s="3209">
        <f>SUM(AB43:AB50)</f>
        <v>0</v>
      </c>
      <c r="AC51" s="3209">
        <f>SUM(AC43:AC50)</f>
        <v>0</v>
      </c>
      <c r="AD51" s="3208">
        <f>COUNTIF(AD43:AD50,1)</f>
        <v>0</v>
      </c>
      <c r="AE51" s="3210"/>
      <c r="AF51" s="3211"/>
      <c r="AG51" s="3211"/>
      <c r="AH51" s="3211">
        <f>SUM(AH43:AH50)</f>
        <v>0</v>
      </c>
      <c r="AI51" s="3211"/>
      <c r="AJ51" s="3211"/>
      <c r="AK51" s="3212"/>
      <c r="AL51" s="3212"/>
      <c r="AM51" s="3212"/>
      <c r="AN51" s="3213"/>
      <c r="AO51" s="3212"/>
      <c r="AP51" s="3215"/>
      <c r="AQ51" s="3215"/>
      <c r="AR51" s="3211"/>
      <c r="AS51" s="3211"/>
      <c r="AT51" s="3211"/>
      <c r="AU51" s="3211"/>
      <c r="AV51" s="3211"/>
      <c r="AW51" s="3211"/>
      <c r="AX51" s="3211"/>
      <c r="AY51" s="3211"/>
      <c r="AZ51" s="3211"/>
      <c r="BA51" s="3211"/>
      <c r="BB51" s="3211"/>
      <c r="BC51" s="3215"/>
      <c r="BD51" s="3216" t="e">
        <f t="shared" ref="BD51:BM51" si="3">AVERAGE(BD48:BD50)</f>
        <v>#DIV/0!</v>
      </c>
      <c r="BE51" s="3216" t="e">
        <f t="shared" si="3"/>
        <v>#DIV/0!</v>
      </c>
      <c r="BF51" s="3216" t="e">
        <f t="shared" si="3"/>
        <v>#DIV/0!</v>
      </c>
      <c r="BG51" s="3216" t="e">
        <f t="shared" si="3"/>
        <v>#DIV/0!</v>
      </c>
      <c r="BH51" s="3216" t="e">
        <f t="shared" si="3"/>
        <v>#DIV/0!</v>
      </c>
      <c r="BI51" s="3216" t="e">
        <f t="shared" si="3"/>
        <v>#DIV/0!</v>
      </c>
      <c r="BJ51" s="3216" t="e">
        <f t="shared" si="3"/>
        <v>#DIV/0!</v>
      </c>
      <c r="BK51" s="3216" t="e">
        <f t="shared" si="3"/>
        <v>#DIV/0!</v>
      </c>
      <c r="BL51" s="3216" t="e">
        <f t="shared" si="3"/>
        <v>#DIV/0!</v>
      </c>
      <c r="BM51" s="3216" t="e">
        <f t="shared" si="3"/>
        <v>#DIV/0!</v>
      </c>
      <c r="BN51" s="3217" t="e" cm="1">
        <f t="array" ref="BN51">INDEX(BN48:BN50,MODE(IF(BN48:BN50&lt;&gt;"",MATCH(BN48:BN50,BN48:BN50,0))))</f>
        <v>#N/A</v>
      </c>
      <c r="BO51" s="3217" t="e" cm="1">
        <f t="array" ref="BO51">INDEX(BO48:BO50,MODE(IF(BO48:BO50&lt;&gt;"",MATCH(BO48:BO50,BO48:BO50,0))))</f>
        <v>#N/A</v>
      </c>
      <c r="BP51" s="3217"/>
      <c r="BQ51" s="3218"/>
      <c r="BR51" s="3364" t="e">
        <f>AVERAGE(BR48:BR50)</f>
        <v>#DIV/0!</v>
      </c>
      <c r="BS51" s="3220"/>
      <c r="BT51" s="3221"/>
      <c r="BU51" s="3221"/>
      <c r="BV51" s="3222"/>
      <c r="BW51" s="3221"/>
      <c r="BX51" s="3316"/>
      <c r="BY51" s="3221"/>
      <c r="BZ51" s="3223">
        <f>SUM(BZ48:BZ50)</f>
        <v>0</v>
      </c>
      <c r="CA51" s="3032"/>
      <c r="CB51" s="3032"/>
      <c r="CC51" s="3032"/>
      <c r="CD51" s="3032"/>
      <c r="CE51" s="3032"/>
      <c r="CF51" s="3032"/>
      <c r="CG51" s="3032"/>
      <c r="CH51" s="3032"/>
      <c r="CI51" s="3032"/>
      <c r="CJ51" s="3032"/>
      <c r="CK51" s="3032"/>
      <c r="CL51" s="3032"/>
      <c r="CM51" s="3032"/>
      <c r="CN51" s="3032"/>
      <c r="CO51" s="3032"/>
      <c r="CP51" s="3032"/>
      <c r="CQ51" s="3032"/>
      <c r="CR51" s="3032"/>
      <c r="CS51" s="3032"/>
      <c r="CT51" s="3032"/>
      <c r="CU51" s="3032"/>
      <c r="CV51" s="3032"/>
      <c r="CW51" s="3032"/>
      <c r="CX51" s="3032"/>
      <c r="CY51" s="3032"/>
      <c r="CZ51" s="3032"/>
      <c r="DA51" s="3032"/>
      <c r="DB51" s="3032"/>
      <c r="DC51" s="3032"/>
      <c r="DD51" s="3032"/>
      <c r="DE51" s="3032"/>
      <c r="DF51" s="3032"/>
      <c r="DG51" s="3032"/>
      <c r="DH51" s="3032"/>
      <c r="DI51" s="3032"/>
      <c r="DJ51" s="3032"/>
      <c r="DK51" s="3032"/>
      <c r="DL51" s="3032"/>
      <c r="DM51" s="3032"/>
      <c r="DN51" s="3032"/>
      <c r="DO51" s="3032"/>
      <c r="DP51" s="3032"/>
      <c r="DQ51" s="3032"/>
      <c r="DR51" s="3032"/>
      <c r="DS51" s="3032"/>
      <c r="DT51" s="3032"/>
      <c r="DU51" s="3032"/>
      <c r="DV51" s="3032"/>
      <c r="DW51" s="3032"/>
      <c r="DX51" s="3032"/>
      <c r="DY51" s="3032"/>
      <c r="DZ51" s="3032"/>
      <c r="EA51" s="3032"/>
      <c r="EB51" s="3032"/>
      <c r="EC51" s="3032"/>
      <c r="ED51" s="3032"/>
      <c r="EE51" s="3032"/>
      <c r="EF51" s="3032"/>
      <c r="EG51" s="3032"/>
      <c r="EH51" s="3032"/>
      <c r="EI51" s="3032"/>
      <c r="EJ51" s="3032"/>
      <c r="EK51" s="3032"/>
      <c r="EL51" s="3032"/>
      <c r="EM51" s="3032"/>
      <c r="EN51" s="3032"/>
      <c r="EO51" s="3032"/>
      <c r="EP51" s="3032"/>
      <c r="EQ51" s="3032"/>
      <c r="ER51" s="3032"/>
      <c r="ES51" s="3032"/>
      <c r="ET51" s="3032"/>
      <c r="EU51" s="3032"/>
      <c r="EV51" s="3032"/>
      <c r="EW51" s="3032"/>
      <c r="EX51" s="3224"/>
    </row>
    <row r="52" spans="1:154" s="3329" customFormat="1" ht="35.1" customHeight="1" thickBot="1">
      <c r="A52" s="3226"/>
      <c r="B52" s="3317"/>
      <c r="C52" s="3318"/>
      <c r="D52" s="3318"/>
      <c r="E52" s="3319"/>
      <c r="F52" s="3319"/>
      <c r="G52" s="3319"/>
      <c r="H52" s="3319"/>
      <c r="I52" s="3319"/>
      <c r="J52" s="3319"/>
      <c r="K52" s="3319"/>
      <c r="L52" s="3319"/>
      <c r="M52" s="3319"/>
      <c r="N52" s="3319"/>
      <c r="O52" s="3319"/>
      <c r="P52" s="3319"/>
      <c r="Q52" s="3319"/>
      <c r="R52" s="3319"/>
      <c r="S52" s="3319"/>
      <c r="T52" s="3319"/>
      <c r="U52" s="3319"/>
      <c r="V52" s="3319"/>
      <c r="W52" s="3319"/>
      <c r="X52" s="3319"/>
      <c r="Y52" s="3319"/>
      <c r="Z52" s="3319"/>
      <c r="AA52" s="3320"/>
      <c r="AB52" s="3320" t="s">
        <v>8998</v>
      </c>
      <c r="AC52" s="3320" t="s">
        <v>9110</v>
      </c>
      <c r="AD52" s="3320" t="s">
        <v>9111</v>
      </c>
      <c r="AE52" s="3231"/>
      <c r="AF52" s="3321"/>
      <c r="AG52" s="3321"/>
      <c r="AH52" s="3321" t="s">
        <v>8954</v>
      </c>
      <c r="AI52" s="3322"/>
      <c r="AJ52" s="3322"/>
      <c r="AK52" s="3323"/>
      <c r="AL52" s="3323"/>
      <c r="AM52" s="3323"/>
      <c r="AN52" s="3323"/>
      <c r="AO52" s="3323"/>
      <c r="AP52" s="3324"/>
      <c r="AQ52" s="3324"/>
      <c r="AR52" s="3324"/>
      <c r="AS52" s="3324"/>
      <c r="AT52" s="3324"/>
      <c r="AU52" s="3324"/>
      <c r="AV52" s="3324"/>
      <c r="AW52" s="3324"/>
      <c r="AX52" s="3324"/>
      <c r="AY52" s="3324"/>
      <c r="AZ52" s="3324"/>
      <c r="BA52" s="3324"/>
      <c r="BB52" s="3324"/>
      <c r="BC52" s="3322"/>
      <c r="BD52" s="3325" t="s">
        <v>9112</v>
      </c>
      <c r="BE52" s="3325" t="s">
        <v>9112</v>
      </c>
      <c r="BF52" s="3325" t="s">
        <v>9112</v>
      </c>
      <c r="BG52" s="3325" t="s">
        <v>9112</v>
      </c>
      <c r="BH52" s="3325" t="s">
        <v>9112</v>
      </c>
      <c r="BI52" s="3325" t="s">
        <v>9112</v>
      </c>
      <c r="BJ52" s="3325" t="s">
        <v>9112</v>
      </c>
      <c r="BK52" s="3325" t="s">
        <v>9112</v>
      </c>
      <c r="BL52" s="3325" t="s">
        <v>9112</v>
      </c>
      <c r="BM52" s="3325" t="s">
        <v>9112</v>
      </c>
      <c r="BN52" s="3325" t="s">
        <v>9113</v>
      </c>
      <c r="BO52" s="3325" t="s">
        <v>9113</v>
      </c>
      <c r="BP52" s="3326"/>
      <c r="BQ52" s="3325"/>
      <c r="BR52" s="3365" t="s">
        <v>9112</v>
      </c>
      <c r="BS52" s="3328"/>
      <c r="BV52" s="3330"/>
      <c r="BX52" s="3331"/>
      <c r="BZ52" s="3332"/>
      <c r="CA52" s="3083"/>
      <c r="CB52" s="3083"/>
      <c r="CC52" s="3083"/>
      <c r="CD52" s="3083"/>
      <c r="CE52" s="3083"/>
      <c r="CF52" s="3083"/>
      <c r="CG52" s="3083"/>
      <c r="CH52" s="3083"/>
      <c r="CI52" s="3083"/>
      <c r="CJ52" s="3083"/>
      <c r="CK52" s="3083"/>
      <c r="CL52" s="3083"/>
      <c r="CM52" s="3083"/>
      <c r="CN52" s="3083"/>
      <c r="CO52" s="3083"/>
      <c r="CP52" s="3083"/>
      <c r="CQ52" s="3083"/>
      <c r="CR52" s="3083"/>
      <c r="CS52" s="3083"/>
      <c r="CT52" s="3083"/>
      <c r="CU52" s="3083"/>
      <c r="CV52" s="3083"/>
      <c r="CW52" s="3083"/>
      <c r="CX52" s="3083"/>
      <c r="CY52" s="3083"/>
      <c r="CZ52" s="3083"/>
      <c r="DA52" s="3083"/>
      <c r="DB52" s="3083"/>
      <c r="DC52" s="3083"/>
      <c r="DD52" s="3083"/>
      <c r="DE52" s="3083"/>
      <c r="DF52" s="3083"/>
      <c r="DG52" s="3083"/>
      <c r="DH52" s="3083"/>
      <c r="DI52" s="3083"/>
      <c r="DJ52" s="3083"/>
      <c r="DK52" s="3083"/>
      <c r="DL52" s="3083"/>
      <c r="DM52" s="3083"/>
      <c r="DN52" s="3083"/>
      <c r="DO52" s="3083"/>
      <c r="DP52" s="3083"/>
      <c r="DQ52" s="3083"/>
      <c r="DR52" s="3083"/>
      <c r="DS52" s="3083"/>
      <c r="DT52" s="3083"/>
      <c r="DU52" s="3083"/>
      <c r="DV52" s="3083"/>
      <c r="DW52" s="3083"/>
      <c r="DX52" s="3083"/>
      <c r="DY52" s="3083"/>
      <c r="DZ52" s="3083"/>
      <c r="EA52" s="3083"/>
      <c r="EB52" s="3083"/>
      <c r="EC52" s="3083"/>
      <c r="ED52" s="3083"/>
      <c r="EE52" s="3083"/>
      <c r="EF52" s="3083"/>
      <c r="EG52" s="3083"/>
      <c r="EH52" s="3083"/>
      <c r="EI52" s="3083"/>
      <c r="EJ52" s="3083"/>
      <c r="EK52" s="3083"/>
      <c r="EL52" s="3083"/>
      <c r="EM52" s="3083"/>
      <c r="EN52" s="3083"/>
      <c r="EO52" s="3083"/>
      <c r="EP52" s="3083"/>
      <c r="EQ52" s="3083"/>
      <c r="ER52" s="3083"/>
      <c r="ES52" s="3083"/>
      <c r="ET52" s="3083"/>
      <c r="EU52" s="3083"/>
      <c r="EV52" s="3083"/>
      <c r="EW52" s="3083"/>
      <c r="EX52" s="3333"/>
    </row>
    <row r="53" spans="1:154" s="3031" customFormat="1" ht="20.100000000000001" customHeight="1" thickBot="1">
      <c r="A53" s="3366"/>
      <c r="B53" s="3246"/>
      <c r="C53" s="3247"/>
      <c r="D53" s="3247"/>
      <c r="E53" s="3248"/>
      <c r="F53" s="3248"/>
      <c r="G53" s="3249"/>
      <c r="H53" s="3249"/>
      <c r="I53" s="3249"/>
      <c r="J53" s="3249"/>
      <c r="K53" s="3249"/>
      <c r="L53" s="3249"/>
      <c r="M53" s="3249"/>
      <c r="N53" s="3249"/>
      <c r="O53" s="3249"/>
      <c r="P53" s="3249"/>
      <c r="Q53" s="3249"/>
      <c r="R53" s="3249"/>
      <c r="S53" s="3249"/>
      <c r="T53" s="3249"/>
      <c r="U53" s="3249"/>
      <c r="V53" s="3249"/>
      <c r="W53" s="3249"/>
      <c r="X53" s="3249"/>
      <c r="Y53" s="3249"/>
      <c r="Z53" s="3249"/>
      <c r="AA53" s="3250"/>
      <c r="AB53" s="3251"/>
      <c r="AC53" s="3251"/>
      <c r="AD53" s="3250"/>
      <c r="AF53" s="3252"/>
      <c r="AG53" s="3252"/>
      <c r="AH53" s="3252"/>
      <c r="AI53" s="3253"/>
      <c r="AJ53" s="3253"/>
      <c r="AK53" s="3254"/>
      <c r="AL53" s="3254"/>
      <c r="AM53" s="3254"/>
      <c r="AN53" s="3254"/>
      <c r="AO53" s="3254"/>
      <c r="AP53" s="3256"/>
      <c r="AQ53" s="3256"/>
      <c r="AR53" s="3252"/>
      <c r="AS53" s="3252"/>
      <c r="AT53" s="3252"/>
      <c r="AU53" s="3252"/>
      <c r="AV53" s="3252"/>
      <c r="AW53" s="3252"/>
      <c r="AX53" s="3252"/>
      <c r="AY53" s="3252"/>
      <c r="AZ53" s="3252"/>
      <c r="BA53" s="3252"/>
      <c r="BB53" s="3252"/>
      <c r="BC53" s="3257"/>
      <c r="BP53" s="3258"/>
      <c r="BQ53" s="3259"/>
      <c r="BR53" s="3109"/>
      <c r="BV53" s="3111"/>
      <c r="BX53" s="3258"/>
    </row>
    <row r="54" spans="1:154" s="3381" customFormat="1" ht="39.950000000000003" customHeight="1" thickBot="1">
      <c r="A54" s="3367"/>
      <c r="B54" s="3368"/>
      <c r="C54" s="3369"/>
      <c r="D54" s="3369"/>
      <c r="E54" s="3370"/>
      <c r="F54" s="3370"/>
      <c r="G54" s="3370"/>
      <c r="H54" s="3370"/>
      <c r="I54" s="3370"/>
      <c r="J54" s="3370"/>
      <c r="K54" s="3370"/>
      <c r="L54" s="3370"/>
      <c r="M54" s="3370"/>
      <c r="N54" s="3370"/>
      <c r="O54" s="3370"/>
      <c r="P54" s="3370"/>
      <c r="Q54" s="3370"/>
      <c r="R54" s="3370"/>
      <c r="S54" s="3370"/>
      <c r="T54" s="3370"/>
      <c r="U54" s="3370"/>
      <c r="V54" s="3370"/>
      <c r="W54" s="3370"/>
      <c r="X54" s="3370"/>
      <c r="Y54" s="3370"/>
      <c r="Z54" s="3370"/>
      <c r="AA54" s="3370"/>
      <c r="AB54" s="3370" t="e">
        <f>SUM(#REF!+AB39+AB27+AB15)</f>
        <v>#REF!</v>
      </c>
      <c r="AC54" s="3370" t="e">
        <f>SUM(#REF!+AC39+AC27+AC15)</f>
        <v>#REF!</v>
      </c>
      <c r="AD54" s="3370" t="e">
        <f>SUM(#REF!+AD39+AD27+AD15)</f>
        <v>#REF!</v>
      </c>
      <c r="AE54" s="3371"/>
      <c r="AF54" s="3370"/>
      <c r="AG54" s="3370"/>
      <c r="AH54" s="3370" t="e">
        <f>SUM(#REF!+AH39+AH27+AH15)</f>
        <v>#REF!</v>
      </c>
      <c r="AI54" s="3370"/>
      <c r="AJ54" s="3370"/>
      <c r="AK54" s="3370"/>
      <c r="AL54" s="3370"/>
      <c r="AM54" s="3370"/>
      <c r="AN54" s="3370"/>
      <c r="AO54" s="3370"/>
      <c r="AP54" s="3370"/>
      <c r="AQ54" s="3370"/>
      <c r="AR54" s="3370"/>
      <c r="AS54" s="3370"/>
      <c r="AT54" s="3370"/>
      <c r="AU54" s="3370"/>
      <c r="AV54" s="3370"/>
      <c r="AW54" s="3370"/>
      <c r="AX54" s="3370"/>
      <c r="AY54" s="3370"/>
      <c r="AZ54" s="3370"/>
      <c r="BA54" s="3370"/>
      <c r="BB54" s="3370"/>
      <c r="BC54" s="3370"/>
      <c r="BD54" s="3372" t="e">
        <f>AVERAGE(#REF!,BD13:BD14,BD19:BD26,BD36:BD38)</f>
        <v>#REF!</v>
      </c>
      <c r="BE54" s="3372" t="e">
        <f>AVERAGE(#REF!,BE13:BE14,BE19:BE26,BE36:BE38)</f>
        <v>#REF!</v>
      </c>
      <c r="BF54" s="3372" t="e">
        <f>AVERAGE(#REF!,BF13:BF14,BF19:BF26,BF36:BF38)</f>
        <v>#REF!</v>
      </c>
      <c r="BG54" s="3372" t="e">
        <f>AVERAGE(#REF!,BG13:BG14,BG19:BG26,BG36:BG38)</f>
        <v>#REF!</v>
      </c>
      <c r="BH54" s="3372" t="e">
        <f>AVERAGE(#REF!,BH13:BH14,BH19:BH26,BH36:BH38)</f>
        <v>#REF!</v>
      </c>
      <c r="BI54" s="3372" t="e">
        <f>AVERAGE(#REF!,BI13:BI14,BI19:BI26,BI36:BI38)</f>
        <v>#REF!</v>
      </c>
      <c r="BJ54" s="3372" t="e">
        <f>AVERAGE(#REF!,BJ13:BJ14,BJ19:BJ26,BJ36:BJ38)</f>
        <v>#REF!</v>
      </c>
      <c r="BK54" s="3372" t="e">
        <f>AVERAGE(#REF!,BK13:BK14,BK19:BK26,BK36:BK38)</f>
        <v>#REF!</v>
      </c>
      <c r="BL54" s="3372" t="e">
        <f>AVERAGE(#REF!,BL13:BL14,BL19:BL26,BL36:BL38)</f>
        <v>#REF!</v>
      </c>
      <c r="BM54" s="3372" t="e">
        <f>AVERAGE(#REF!,BM13:BM14,BM19:BM26,BM36:BM38)</f>
        <v>#REF!</v>
      </c>
      <c r="BN54" s="3373" t="e" cm="1">
        <f t="array" ref="BN54">INDEX(BN13:BN39,MODE(IF(BN13:BN39&lt;&gt;"",MATCH(BN13:BN39,BN13:BN39,0))))</f>
        <v>#N/A</v>
      </c>
      <c r="BO54" s="3373" t="e" cm="1">
        <f t="array" ref="BO54">INDEX(BO13:BO39,MODE(IF(BO13:BO39&lt;&gt;"",MATCH(BO13:BO39,BO13:BO39,0))))</f>
        <v>#N/A</v>
      </c>
      <c r="BP54" s="3373"/>
      <c r="BQ54" s="3370"/>
      <c r="BR54" s="3374" t="e">
        <f>AVERAGE(#REF!,BR13:BR14,BR19:BR26,BR36:BR38)</f>
        <v>#REF!</v>
      </c>
      <c r="BS54" s="3375"/>
      <c r="BT54" s="3376"/>
      <c r="BU54" s="3376"/>
      <c r="BV54" s="3377"/>
      <c r="BW54" s="3376"/>
      <c r="BX54" s="3378"/>
      <c r="BY54" s="3376"/>
      <c r="BZ54" s="3223">
        <f>SUM(BZ51:BZ53)</f>
        <v>0</v>
      </c>
      <c r="CA54" s="3379"/>
      <c r="CB54" s="3379"/>
      <c r="CC54" s="3379"/>
      <c r="CD54" s="3379"/>
      <c r="CE54" s="3379"/>
      <c r="CF54" s="3379"/>
      <c r="CG54" s="3379"/>
      <c r="CH54" s="3379"/>
      <c r="CI54" s="3379"/>
      <c r="CJ54" s="3379"/>
      <c r="CK54" s="3379"/>
      <c r="CL54" s="3379"/>
      <c r="CM54" s="3379"/>
      <c r="CN54" s="3379"/>
      <c r="CO54" s="3379"/>
      <c r="CP54" s="3379"/>
      <c r="CQ54" s="3379"/>
      <c r="CR54" s="3379"/>
      <c r="CS54" s="3379"/>
      <c r="CT54" s="3379"/>
      <c r="CU54" s="3379"/>
      <c r="CV54" s="3379"/>
      <c r="CW54" s="3379"/>
      <c r="CX54" s="3379"/>
      <c r="CY54" s="3379"/>
      <c r="CZ54" s="3379"/>
      <c r="DA54" s="3379"/>
      <c r="DB54" s="3379"/>
      <c r="DC54" s="3379"/>
      <c r="DD54" s="3379"/>
      <c r="DE54" s="3379"/>
      <c r="DF54" s="3379"/>
      <c r="DG54" s="3379"/>
      <c r="DH54" s="3379"/>
      <c r="DI54" s="3379"/>
      <c r="DJ54" s="3379"/>
      <c r="DK54" s="3379"/>
      <c r="DL54" s="3379"/>
      <c r="DM54" s="3379"/>
      <c r="DN54" s="3379"/>
      <c r="DO54" s="3379"/>
      <c r="DP54" s="3379"/>
      <c r="DQ54" s="3379"/>
      <c r="DR54" s="3379"/>
      <c r="DS54" s="3379"/>
      <c r="DT54" s="3379"/>
      <c r="DU54" s="3379"/>
      <c r="DV54" s="3379"/>
      <c r="DW54" s="3379"/>
      <c r="DX54" s="3379"/>
      <c r="DY54" s="3379"/>
      <c r="DZ54" s="3379"/>
      <c r="EA54" s="3379"/>
      <c r="EB54" s="3379"/>
      <c r="EC54" s="3379"/>
      <c r="ED54" s="3379"/>
      <c r="EE54" s="3379"/>
      <c r="EF54" s="3379"/>
      <c r="EG54" s="3379"/>
      <c r="EH54" s="3379"/>
      <c r="EI54" s="3379"/>
      <c r="EJ54" s="3379"/>
      <c r="EK54" s="3379"/>
      <c r="EL54" s="3379"/>
      <c r="EM54" s="3379"/>
      <c r="EN54" s="3379"/>
      <c r="EO54" s="3379"/>
      <c r="EP54" s="3379"/>
      <c r="EQ54" s="3379"/>
      <c r="ER54" s="3379"/>
      <c r="ES54" s="3379"/>
      <c r="ET54" s="3379"/>
      <c r="EU54" s="3379"/>
      <c r="EV54" s="3379"/>
      <c r="EW54" s="3379"/>
      <c r="EX54" s="3380"/>
    </row>
    <row r="55" spans="1:154" s="3394" customFormat="1" ht="39.950000000000003" customHeight="1" thickBot="1">
      <c r="A55" s="3382"/>
      <c r="B55" s="3383"/>
      <c r="C55" s="3384"/>
      <c r="D55" s="3384"/>
      <c r="E55" s="3385"/>
      <c r="F55" s="3385"/>
      <c r="G55" s="3385"/>
      <c r="H55" s="3385"/>
      <c r="I55" s="3385"/>
      <c r="J55" s="3385"/>
      <c r="K55" s="3385"/>
      <c r="L55" s="3385"/>
      <c r="M55" s="3385"/>
      <c r="N55" s="3385"/>
      <c r="O55" s="3385"/>
      <c r="P55" s="3385"/>
      <c r="Q55" s="3385"/>
      <c r="R55" s="3385"/>
      <c r="S55" s="3385"/>
      <c r="T55" s="3385"/>
      <c r="U55" s="3385"/>
      <c r="V55" s="3385"/>
      <c r="W55" s="3385"/>
      <c r="X55" s="3385"/>
      <c r="Y55" s="3385"/>
      <c r="Z55" s="3385"/>
      <c r="AA55" s="3386"/>
      <c r="AB55" s="3386" t="s">
        <v>8998</v>
      </c>
      <c r="AC55" s="3386" t="s">
        <v>9110</v>
      </c>
      <c r="AD55" s="3386" t="s">
        <v>9111</v>
      </c>
      <c r="AE55" s="3387"/>
      <c r="AF55" s="3388"/>
      <c r="AG55" s="3388"/>
      <c r="AH55" s="3388" t="s">
        <v>8954</v>
      </c>
      <c r="AI55" s="3389"/>
      <c r="AJ55" s="3389"/>
      <c r="AK55" s="3389"/>
      <c r="AL55" s="3389"/>
      <c r="AM55" s="3389"/>
      <c r="AN55" s="3389"/>
      <c r="AO55" s="3389"/>
      <c r="AP55" s="3388"/>
      <c r="AQ55" s="3388"/>
      <c r="AR55" s="3388"/>
      <c r="AS55" s="3388"/>
      <c r="AT55" s="3388"/>
      <c r="AU55" s="3388"/>
      <c r="AV55" s="3388"/>
      <c r="AW55" s="3388"/>
      <c r="AX55" s="3388"/>
      <c r="AY55" s="3388"/>
      <c r="AZ55" s="3388"/>
      <c r="BA55" s="3388"/>
      <c r="BB55" s="3388"/>
      <c r="BC55" s="3389"/>
      <c r="BD55" s="3390" t="s">
        <v>9112</v>
      </c>
      <c r="BE55" s="3390" t="s">
        <v>9112</v>
      </c>
      <c r="BF55" s="3390" t="s">
        <v>9112</v>
      </c>
      <c r="BG55" s="3390" t="s">
        <v>9112</v>
      </c>
      <c r="BH55" s="3390" t="s">
        <v>9112</v>
      </c>
      <c r="BI55" s="3390" t="s">
        <v>9112</v>
      </c>
      <c r="BJ55" s="3390" t="s">
        <v>9112</v>
      </c>
      <c r="BK55" s="3390" t="s">
        <v>9112</v>
      </c>
      <c r="BL55" s="3390" t="s">
        <v>9112</v>
      </c>
      <c r="BM55" s="3390" t="s">
        <v>9112</v>
      </c>
      <c r="BN55" s="3390" t="s">
        <v>9113</v>
      </c>
      <c r="BO55" s="3390" t="s">
        <v>9113</v>
      </c>
      <c r="BP55" s="3391"/>
      <c r="BQ55" s="3390"/>
      <c r="BR55" s="3392" t="s">
        <v>9112</v>
      </c>
      <c r="BS55" s="3393"/>
      <c r="BV55" s="3395"/>
      <c r="BX55" s="3396"/>
      <c r="BZ55" s="3397"/>
      <c r="CA55" s="3398"/>
      <c r="CB55" s="3398"/>
      <c r="CC55" s="3398"/>
      <c r="CD55" s="3398"/>
      <c r="CE55" s="3398"/>
      <c r="CF55" s="3398"/>
      <c r="CG55" s="3398"/>
      <c r="CH55" s="3398"/>
      <c r="CI55" s="3398"/>
      <c r="CJ55" s="3398"/>
      <c r="CK55" s="3398"/>
      <c r="CL55" s="3398"/>
      <c r="CM55" s="3398"/>
      <c r="CN55" s="3398"/>
      <c r="CO55" s="3398"/>
      <c r="CP55" s="3398"/>
      <c r="CQ55" s="3398"/>
      <c r="CR55" s="3398"/>
      <c r="CS55" s="3398"/>
      <c r="CT55" s="3398"/>
      <c r="CU55" s="3398"/>
      <c r="CV55" s="3398"/>
      <c r="CW55" s="3398"/>
      <c r="CX55" s="3398"/>
      <c r="CY55" s="3398"/>
      <c r="CZ55" s="3398"/>
      <c r="DA55" s="3398"/>
      <c r="DB55" s="3398"/>
      <c r="DC55" s="3398"/>
      <c r="DD55" s="3398"/>
      <c r="DE55" s="3398"/>
      <c r="DF55" s="3398"/>
      <c r="DG55" s="3398"/>
      <c r="DH55" s="3398"/>
      <c r="DI55" s="3398"/>
      <c r="DJ55" s="3398"/>
      <c r="DK55" s="3398"/>
      <c r="DL55" s="3398"/>
      <c r="DM55" s="3398"/>
      <c r="DN55" s="3398"/>
      <c r="DO55" s="3398"/>
      <c r="DP55" s="3398"/>
      <c r="DQ55" s="3398"/>
      <c r="DR55" s="3398"/>
      <c r="DS55" s="3398"/>
      <c r="DT55" s="3398"/>
      <c r="DU55" s="3398"/>
      <c r="DV55" s="3398"/>
      <c r="DW55" s="3398"/>
      <c r="DX55" s="3398"/>
      <c r="DY55" s="3398"/>
      <c r="DZ55" s="3398"/>
      <c r="EA55" s="3398"/>
      <c r="EB55" s="3398"/>
      <c r="EC55" s="3398"/>
      <c r="ED55" s="3398"/>
      <c r="EE55" s="3398"/>
      <c r="EF55" s="3398"/>
      <c r="EG55" s="3398"/>
      <c r="EH55" s="3398"/>
      <c r="EI55" s="3398"/>
      <c r="EJ55" s="3398"/>
      <c r="EK55" s="3398"/>
      <c r="EL55" s="3398"/>
      <c r="EM55" s="3398"/>
      <c r="EN55" s="3398"/>
      <c r="EO55" s="3398"/>
      <c r="EP55" s="3398"/>
      <c r="EQ55" s="3398"/>
      <c r="ER55" s="3398"/>
      <c r="ES55" s="3398"/>
      <c r="ET55" s="3398"/>
      <c r="EU55" s="3398"/>
      <c r="EV55" s="3398"/>
      <c r="EW55" s="3398"/>
      <c r="EX55" s="3399"/>
    </row>
    <row r="56" spans="1:154" s="3083" customFormat="1" ht="20.100000000000001" customHeight="1">
      <c r="B56" s="3400"/>
      <c r="C56" s="3401"/>
      <c r="D56" s="3401"/>
      <c r="E56" s="2156"/>
      <c r="F56" s="2156"/>
      <c r="G56" s="2156"/>
      <c r="H56" s="2156"/>
      <c r="I56" s="2156"/>
      <c r="J56" s="2156"/>
      <c r="K56" s="2156"/>
      <c r="L56" s="2156"/>
      <c r="M56" s="2156"/>
      <c r="N56" s="2156"/>
      <c r="O56" s="2156"/>
      <c r="P56" s="2156"/>
      <c r="Q56" s="2156"/>
      <c r="R56" s="2156"/>
      <c r="S56" s="2156"/>
      <c r="T56" s="2156"/>
      <c r="U56" s="2156"/>
      <c r="V56" s="2156"/>
      <c r="W56" s="2156"/>
      <c r="X56" s="2156"/>
      <c r="Y56" s="2156"/>
      <c r="Z56" s="2156"/>
      <c r="AA56" s="3402"/>
      <c r="AB56" s="3402"/>
      <c r="AC56" s="3402"/>
      <c r="AD56" s="3402"/>
      <c r="AE56" s="3403"/>
      <c r="AF56" s="3404"/>
      <c r="AG56" s="3404"/>
      <c r="AH56" s="3404"/>
      <c r="AI56" s="3257"/>
      <c r="AJ56" s="3257"/>
      <c r="AK56" s="3405"/>
      <c r="AL56" s="3405"/>
      <c r="AM56" s="3405"/>
      <c r="AN56" s="3405"/>
      <c r="AO56" s="3405"/>
      <c r="AP56" s="3256"/>
      <c r="AQ56" s="3256"/>
      <c r="AR56" s="3256"/>
      <c r="AS56" s="3256"/>
      <c r="AT56" s="3256"/>
      <c r="AU56" s="3256"/>
      <c r="AV56" s="3256"/>
      <c r="AW56" s="3256"/>
      <c r="AX56" s="3256"/>
      <c r="AY56" s="3256"/>
      <c r="AZ56" s="3256"/>
      <c r="BA56" s="3256"/>
      <c r="BB56" s="3256"/>
      <c r="BC56" s="3257"/>
      <c r="BD56" s="3406"/>
      <c r="BE56" s="3406"/>
      <c r="BF56" s="3406"/>
      <c r="BG56" s="3406"/>
      <c r="BH56" s="3406"/>
      <c r="BI56" s="3406"/>
      <c r="BJ56" s="3406"/>
      <c r="BK56" s="3406"/>
      <c r="BL56" s="3406"/>
      <c r="BM56" s="3406"/>
      <c r="BN56" s="3406"/>
      <c r="BO56" s="3406"/>
      <c r="BP56" s="3407"/>
      <c r="BQ56" s="3406"/>
      <c r="BR56" s="3406"/>
      <c r="BV56" s="3408"/>
      <c r="BX56" s="3407"/>
    </row>
    <row r="57" spans="1:154" s="3031" customFormat="1" ht="20.100000000000001" customHeight="1">
      <c r="B57" s="3246"/>
      <c r="C57" s="3247"/>
      <c r="D57" s="3247"/>
      <c r="E57" s="3248"/>
      <c r="F57" s="3248"/>
      <c r="G57" s="3249"/>
      <c r="H57" s="3249"/>
      <c r="I57" s="3249"/>
      <c r="J57" s="3249"/>
      <c r="K57" s="3249"/>
      <c r="L57" s="3249"/>
      <c r="M57" s="3249"/>
      <c r="N57" s="3249"/>
      <c r="O57" s="3249"/>
      <c r="P57" s="3249"/>
      <c r="Q57" s="3249"/>
      <c r="R57" s="3249"/>
      <c r="S57" s="3249"/>
      <c r="T57" s="3249"/>
      <c r="U57" s="3249"/>
      <c r="V57" s="3249"/>
      <c r="W57" s="3249"/>
      <c r="X57" s="3249"/>
      <c r="Y57" s="3249"/>
      <c r="Z57" s="3249"/>
      <c r="AA57" s="3250"/>
      <c r="AB57" s="3251"/>
      <c r="AC57" s="3251"/>
      <c r="AD57" s="3250"/>
      <c r="AF57" s="3252"/>
      <c r="AG57" s="3252"/>
      <c r="AH57" s="3252"/>
      <c r="AI57" s="3253"/>
      <c r="AJ57" s="3253"/>
      <c r="AK57" s="3254"/>
      <c r="AL57" s="3254"/>
      <c r="AM57" s="3254"/>
      <c r="AN57" s="3254"/>
      <c r="AO57" s="3254"/>
      <c r="AP57" s="3256"/>
      <c r="AQ57" s="3256"/>
      <c r="AR57" s="3252"/>
      <c r="AS57" s="3252"/>
      <c r="AT57" s="3252"/>
      <c r="AU57" s="3252"/>
      <c r="AV57" s="3252"/>
      <c r="AW57" s="3252"/>
      <c r="AX57" s="3252"/>
      <c r="AY57" s="3252"/>
      <c r="AZ57" s="3252"/>
      <c r="BA57" s="3252"/>
      <c r="BB57" s="3252"/>
      <c r="BC57" s="3257"/>
      <c r="BP57" s="3258"/>
      <c r="BQ57" s="3259"/>
      <c r="BR57" s="3109"/>
      <c r="BV57" s="3111"/>
      <c r="BX57" s="3258"/>
    </row>
    <row r="58" spans="1:154" s="3031" customFormat="1">
      <c r="B58" s="3409"/>
      <c r="C58" s="3409"/>
      <c r="D58" s="3409"/>
      <c r="E58" s="3111"/>
      <c r="F58" s="3111"/>
      <c r="G58" s="3111"/>
      <c r="H58" s="3111"/>
      <c r="I58" s="3111"/>
      <c r="J58" s="3111"/>
      <c r="K58" s="3111"/>
      <c r="L58" s="3111"/>
      <c r="M58" s="3111"/>
      <c r="N58" s="3111"/>
      <c r="O58" s="3111"/>
      <c r="P58" s="3111"/>
      <c r="Q58" s="3111"/>
      <c r="R58" s="3111"/>
      <c r="S58" s="3111"/>
      <c r="T58" s="3111"/>
      <c r="U58" s="3111"/>
      <c r="V58" s="3111"/>
      <c r="W58" s="3111"/>
      <c r="X58" s="3111"/>
      <c r="Y58" s="3111"/>
      <c r="Z58" s="3111"/>
      <c r="AA58" s="3109"/>
      <c r="AB58" s="3109"/>
      <c r="AC58" s="3109"/>
      <c r="AD58" s="3109"/>
      <c r="AE58"/>
      <c r="AF58" s="3109"/>
      <c r="AG58" s="3109"/>
      <c r="AH58" s="3109"/>
      <c r="AI58" s="3111"/>
      <c r="AJ58" s="3111"/>
      <c r="AK58" s="3258"/>
      <c r="AL58" s="3258"/>
      <c r="AM58" s="3258"/>
      <c r="AN58" s="3258"/>
      <c r="AO58" s="3258"/>
      <c r="AP58" s="3050"/>
      <c r="AQ58" s="3050"/>
      <c r="AR58" s="3109"/>
      <c r="AS58" s="3109"/>
      <c r="AT58" s="3109"/>
      <c r="AU58" s="3109"/>
      <c r="AV58" s="3109"/>
      <c r="AW58" s="3109"/>
      <c r="AX58" s="3109"/>
      <c r="AY58" s="3109"/>
      <c r="AZ58" s="3109"/>
      <c r="BA58" s="3109"/>
      <c r="BB58" s="3109"/>
      <c r="BC58" s="3408"/>
      <c r="BP58" s="3258"/>
      <c r="BQ58" s="3259"/>
      <c r="BR58" s="3109"/>
      <c r="BV58" s="3111"/>
      <c r="BX58" s="3258"/>
    </row>
    <row r="59" spans="1:154" s="3031" customFormat="1">
      <c r="B59" s="3409"/>
      <c r="C59" s="3409"/>
      <c r="D59" s="3409"/>
      <c r="E59" s="3111"/>
      <c r="F59" s="3111"/>
      <c r="G59" s="3111"/>
      <c r="H59" s="3111"/>
      <c r="I59" s="3111"/>
      <c r="J59" s="3111"/>
      <c r="K59" s="3111"/>
      <c r="L59" s="3111"/>
      <c r="M59" s="3111"/>
      <c r="N59" s="3111"/>
      <c r="O59" s="3111"/>
      <c r="P59" s="3111"/>
      <c r="Q59" s="3111"/>
      <c r="R59" s="3111"/>
      <c r="S59" s="3111"/>
      <c r="T59" s="3111"/>
      <c r="U59" s="3111"/>
      <c r="V59" s="3111"/>
      <c r="W59" s="3111"/>
      <c r="X59" s="3111"/>
      <c r="Y59" s="3111"/>
      <c r="Z59" s="3111"/>
      <c r="AA59" s="3109"/>
      <c r="AB59" s="3109"/>
      <c r="AC59" s="3109"/>
      <c r="AD59" s="3109"/>
      <c r="AE59"/>
      <c r="AF59" s="3109"/>
      <c r="AG59" s="3109"/>
      <c r="AH59" s="3109"/>
      <c r="AI59" s="3111"/>
      <c r="AJ59" s="3111"/>
      <c r="AK59" s="3258"/>
      <c r="AL59" s="3258"/>
      <c r="AM59" s="3258"/>
      <c r="AN59" s="3258"/>
      <c r="AO59" s="3258"/>
      <c r="AP59" s="3050"/>
      <c r="AQ59" s="3050"/>
      <c r="AR59" s="3109"/>
      <c r="AS59" s="3109"/>
      <c r="AT59" s="3109"/>
      <c r="AU59" s="3109"/>
      <c r="AV59" s="3109"/>
      <c r="AW59" s="3109"/>
      <c r="AX59" s="3109"/>
      <c r="AY59" s="3109"/>
      <c r="AZ59" s="3109"/>
      <c r="BA59" s="3109"/>
      <c r="BB59" s="3109"/>
      <c r="BC59" s="3408"/>
      <c r="BP59" s="3258"/>
      <c r="BQ59" s="3259"/>
      <c r="BR59" s="3109"/>
      <c r="BV59" s="3111"/>
      <c r="BX59" s="3258"/>
    </row>
    <row r="60" spans="1:154" s="3031" customFormat="1">
      <c r="B60" s="3409"/>
      <c r="C60" s="3409"/>
      <c r="D60" s="3409"/>
      <c r="E60" s="3111"/>
      <c r="F60" s="3111"/>
      <c r="G60" s="3111"/>
      <c r="H60" s="3111"/>
      <c r="I60" s="3111"/>
      <c r="J60" s="3111"/>
      <c r="K60" s="3111"/>
      <c r="L60" s="3111"/>
      <c r="M60" s="3111"/>
      <c r="N60" s="3111"/>
      <c r="O60" s="3111"/>
      <c r="P60" s="3111"/>
      <c r="Q60" s="3111"/>
      <c r="R60" s="3111"/>
      <c r="S60" s="3111"/>
      <c r="T60" s="3111"/>
      <c r="U60" s="3111"/>
      <c r="V60" s="3111"/>
      <c r="W60" s="3111"/>
      <c r="X60" s="3111"/>
      <c r="Y60" s="3111"/>
      <c r="Z60" s="3111"/>
      <c r="AA60" s="3109"/>
      <c r="AB60" s="3109"/>
      <c r="AC60" s="3109"/>
      <c r="AD60" s="3109"/>
      <c r="AE60"/>
      <c r="AF60" s="3109"/>
      <c r="AG60" s="3109"/>
      <c r="AH60" s="3109"/>
      <c r="AI60" s="3111"/>
      <c r="AJ60" s="3111"/>
      <c r="AK60" s="3258"/>
      <c r="AL60" s="3258"/>
      <c r="AM60" s="3258"/>
      <c r="AN60" s="3258"/>
      <c r="AO60" s="3258"/>
      <c r="AP60" s="3050"/>
      <c r="AQ60" s="3050"/>
      <c r="AR60" s="3109"/>
      <c r="AS60" s="3109"/>
      <c r="AT60" s="3109"/>
      <c r="AU60" s="3109"/>
      <c r="AV60" s="3109"/>
      <c r="AW60" s="3109"/>
      <c r="AX60" s="3109"/>
      <c r="AY60" s="3109"/>
      <c r="AZ60" s="3109"/>
      <c r="BA60" s="3109"/>
      <c r="BB60" s="3109"/>
      <c r="BC60" s="3408"/>
      <c r="BP60" s="3258"/>
      <c r="BQ60" s="3259"/>
      <c r="BR60" s="3109"/>
      <c r="BV60" s="3111"/>
      <c r="BX60" s="3258"/>
    </row>
    <row r="61" spans="1:154" s="3031" customFormat="1" ht="15.75" thickBot="1">
      <c r="A61" s="3410"/>
      <c r="B61" s="3410"/>
      <c r="C61" s="3410"/>
      <c r="D61" s="3410"/>
      <c r="E61" s="3411"/>
      <c r="F61" s="3411"/>
      <c r="G61" s="3411"/>
      <c r="H61" s="3411"/>
      <c r="I61" s="3411"/>
      <c r="J61" s="3411"/>
      <c r="K61" s="3411"/>
      <c r="L61" s="3411"/>
      <c r="M61" s="3411"/>
      <c r="N61" s="3411"/>
      <c r="O61" s="3411"/>
      <c r="P61" s="3411"/>
      <c r="Q61" s="3411"/>
      <c r="R61" s="3411"/>
      <c r="S61" s="3411"/>
      <c r="T61" s="3411"/>
      <c r="U61" s="3411"/>
      <c r="V61" s="3411"/>
      <c r="W61" s="3411"/>
      <c r="X61" s="3411"/>
      <c r="Y61" s="3411"/>
      <c r="Z61" s="3411"/>
      <c r="AA61" s="3412"/>
      <c r="AB61" s="3412"/>
      <c r="AC61" s="3412"/>
      <c r="AD61" s="3412"/>
      <c r="AE61"/>
      <c r="AF61" s="3412"/>
      <c r="AG61" s="3412"/>
      <c r="AH61" s="3412"/>
      <c r="AI61" s="3411"/>
      <c r="AJ61" s="3411"/>
      <c r="AK61" s="3413"/>
      <c r="AL61" s="3413"/>
      <c r="AM61" s="3413"/>
      <c r="AN61" s="3413"/>
      <c r="AO61" s="3413"/>
      <c r="AP61" s="3414"/>
      <c r="AQ61" s="3414"/>
      <c r="AR61" s="3412"/>
      <c r="AS61" s="3412"/>
      <c r="AT61" s="3412"/>
      <c r="AU61" s="3412"/>
      <c r="AV61" s="3412"/>
      <c r="AW61" s="3412"/>
      <c r="AX61" s="3412"/>
      <c r="AY61" s="3412"/>
      <c r="AZ61" s="3412"/>
      <c r="BA61" s="3412"/>
      <c r="BB61" s="3412"/>
      <c r="BC61" s="3415"/>
      <c r="BP61" s="3258"/>
      <c r="BQ61" s="3259"/>
      <c r="BR61" s="3109"/>
      <c r="BV61" s="3111"/>
      <c r="BX61" s="3258"/>
    </row>
  </sheetData>
  <mergeCells count="79">
    <mergeCell ref="BD41:BE41"/>
    <mergeCell ref="BF41:BG41"/>
    <mergeCell ref="BH41:BI41"/>
    <mergeCell ref="BL41:BM41"/>
    <mergeCell ref="BP41:BQ41"/>
    <mergeCell ref="BV4:BV5"/>
    <mergeCell ref="BW4:BW5"/>
    <mergeCell ref="BX4:BX5"/>
    <mergeCell ref="BY4:BY5"/>
    <mergeCell ref="BZ4:BZ5"/>
    <mergeCell ref="BD29:BE29"/>
    <mergeCell ref="BF29:BG29"/>
    <mergeCell ref="BH29:BI29"/>
    <mergeCell ref="BL29:BM29"/>
    <mergeCell ref="BP29:BQ29"/>
    <mergeCell ref="BU4:BU5"/>
    <mergeCell ref="BC4:BC5"/>
    <mergeCell ref="BD4:BE4"/>
    <mergeCell ref="BF4:BG4"/>
    <mergeCell ref="BH4:BI4"/>
    <mergeCell ref="BJ4:BK4"/>
    <mergeCell ref="BL4:BM4"/>
    <mergeCell ref="BN4:BO4"/>
    <mergeCell ref="BP4:BQ4"/>
    <mergeCell ref="BR4:BR5"/>
    <mergeCell ref="BS4:BS5"/>
    <mergeCell ref="BT4:BT5"/>
    <mergeCell ref="BB4:BB5"/>
    <mergeCell ref="AQ4:AQ5"/>
    <mergeCell ref="AR4:AR5"/>
    <mergeCell ref="AS4:AS5"/>
    <mergeCell ref="AT4:AT5"/>
    <mergeCell ref="AU4:AU5"/>
    <mergeCell ref="AV4:AV5"/>
    <mergeCell ref="AW4:AW5"/>
    <mergeCell ref="AX4:AX5"/>
    <mergeCell ref="AY4:AY5"/>
    <mergeCell ref="AZ4:AZ5"/>
    <mergeCell ref="BA4:BA5"/>
    <mergeCell ref="AP4:AP5"/>
    <mergeCell ref="AD4:AD5"/>
    <mergeCell ref="AF4:AF5"/>
    <mergeCell ref="AG4:AG5"/>
    <mergeCell ref="AH4:AH5"/>
    <mergeCell ref="AI4:AI5"/>
    <mergeCell ref="AJ4:AJ5"/>
    <mergeCell ref="AK4:AK5"/>
    <mergeCell ref="AL4:AL5"/>
    <mergeCell ref="AM4:AM5"/>
    <mergeCell ref="AN4:AN5"/>
    <mergeCell ref="AO4:AO5"/>
    <mergeCell ref="AC4:AC5"/>
    <mergeCell ref="Q4:Q5"/>
    <mergeCell ref="R4:R5"/>
    <mergeCell ref="S4:S5"/>
    <mergeCell ref="T4:T5"/>
    <mergeCell ref="U4:U5"/>
    <mergeCell ref="V4:V5"/>
    <mergeCell ref="W4:W5"/>
    <mergeCell ref="X4:X5"/>
    <mergeCell ref="Y4:Y5"/>
    <mergeCell ref="Z4:Z5"/>
    <mergeCell ref="AB4:AB5"/>
    <mergeCell ref="P4:P5"/>
    <mergeCell ref="A2:BZ2"/>
    <mergeCell ref="B4:B5"/>
    <mergeCell ref="C4:C5"/>
    <mergeCell ref="D4:D5"/>
    <mergeCell ref="E4:E5"/>
    <mergeCell ref="F4:F5"/>
    <mergeCell ref="G4:G5"/>
    <mergeCell ref="H4:H5"/>
    <mergeCell ref="I4:I5"/>
    <mergeCell ref="J4:J5"/>
    <mergeCell ref="K4:K5"/>
    <mergeCell ref="L4:L5"/>
    <mergeCell ref="M4:M5"/>
    <mergeCell ref="N4:N5"/>
    <mergeCell ref="O4:O5"/>
  </mergeCells>
  <conditionalFormatting sqref="BD15:BM15">
    <cfRule type="containsBlanks" priority="19">
      <formula>LEN(TRIM(BD15))=0</formula>
    </cfRule>
    <cfRule type="cellIs" dxfId="21" priority="20" operator="greaterThan">
      <formula>0</formula>
    </cfRule>
  </conditionalFormatting>
  <conditionalFormatting sqref="BD27:BM27">
    <cfRule type="containsBlanks" priority="7">
      <formula>LEN(TRIM(BD27))=0</formula>
    </cfRule>
    <cfRule type="cellIs" dxfId="20" priority="8" operator="greaterThan">
      <formula>0</formula>
    </cfRule>
  </conditionalFormatting>
  <conditionalFormatting sqref="BD39:BM39">
    <cfRule type="containsBlanks" priority="10">
      <formula>LEN(TRIM(BD39))=0</formula>
    </cfRule>
    <cfRule type="cellIs" dxfId="19" priority="11" operator="greaterThan">
      <formula>0</formula>
    </cfRule>
  </conditionalFormatting>
  <conditionalFormatting sqref="BD51:BM51">
    <cfRule type="containsBlanks" priority="2">
      <formula>LEN(TRIM(BD51))=0</formula>
    </cfRule>
    <cfRule type="cellIs" dxfId="18" priority="3" operator="greaterThan">
      <formula>0</formula>
    </cfRule>
  </conditionalFormatting>
  <conditionalFormatting sqref="BD54:BM54">
    <cfRule type="containsBlanks" priority="13">
      <formula>LEN(TRIM(BD54))=0</formula>
    </cfRule>
    <cfRule type="cellIs" dxfId="17" priority="14" operator="greaterThan">
      <formula>0</formula>
    </cfRule>
  </conditionalFormatting>
  <conditionalFormatting sqref="BD15:BR15">
    <cfRule type="containsBlanks" dxfId="16" priority="18">
      <formula>LEN(TRIM(BD15))=0</formula>
    </cfRule>
  </conditionalFormatting>
  <conditionalFormatting sqref="BD27:BR27">
    <cfRule type="containsBlanks" dxfId="15" priority="6">
      <formula>LEN(TRIM(BD27))=0</formula>
    </cfRule>
  </conditionalFormatting>
  <conditionalFormatting sqref="BD39:BR39">
    <cfRule type="containsBlanks" dxfId="14" priority="9">
      <formula>LEN(TRIM(BD39))=0</formula>
    </cfRule>
  </conditionalFormatting>
  <conditionalFormatting sqref="BD51:BR51">
    <cfRule type="containsBlanks" dxfId="13" priority="1">
      <formula>LEN(TRIM(BD51))=0</formula>
    </cfRule>
  </conditionalFormatting>
  <conditionalFormatting sqref="BD54:BR54">
    <cfRule type="containsBlanks" dxfId="12" priority="12">
      <formula>LEN(TRIM(BD54))=0</formula>
    </cfRule>
  </conditionalFormatting>
  <conditionalFormatting sqref="BR54">
    <cfRule type="containsBlanks" priority="4">
      <formula>LEN(TRIM(BR54))=0</formula>
    </cfRule>
    <cfRule type="cellIs" dxfId="11" priority="5" operator="greaterThan">
      <formula>0</formula>
    </cfRule>
  </conditionalFormatting>
  <dataValidations count="2">
    <dataValidation type="list" allowBlank="1" showInputMessage="1" showErrorMessage="1" sqref="BO43:BO50 BO7:BO13 BO19:BO26 BO31:BO38" xr:uid="{142CD08B-CD87-4FF0-B344-6C3AA0E36AA2}">
      <formula1>"Opening video from other young people,Quiz &amp; Did You Know's from Victoria Police,Scenarios from FRV,Final Competition,It was all valuable"</formula1>
    </dataValidation>
    <dataValidation type="list" allowBlank="1" showInputMessage="1" showErrorMessage="1" sqref="BN43:BN50 BN7:BN13 BN19:BN26 BN31:BN38" xr:uid="{C4F3E0E9-2F7F-4E9A-B087-A24FC148D0FE}">
      <formula1>"Opening video from other young people,Quiz &amp; Did You Know's from Vic Pol,Scenarios from FRV,Final Competition,Nothing was valuable"</formula1>
    </dataValidation>
  </dataValidations>
  <hyperlinks>
    <hyperlink ref="AO55" r:id="rId1" display="Katrina King, kik@wantirnacollege.vic.edu.au" xr:uid="{4379DA42-4D32-4BCF-A096-74B4F9BC5DB0}"/>
  </hyperlinks>
  <pageMargins left="0.70866141732283472" right="0.70866141732283472" top="0.74803149606299213" bottom="0.74803149606299213" header="0.31496062992125984" footer="0.31496062992125984"/>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E7D2C-8AAC-4E7F-885D-4B35A9274AF8}">
  <sheetPr>
    <tabColor theme="5" tint="0.39997558519241921"/>
  </sheetPr>
  <dimension ref="A1:I80"/>
  <sheetViews>
    <sheetView topLeftCell="C1" workbookViewId="0">
      <selection activeCell="I7" sqref="I7"/>
    </sheetView>
  </sheetViews>
  <sheetFormatPr defaultRowHeight="15"/>
  <cols>
    <col min="1" max="1" width="19.42578125" style="3490" bestFit="1" customWidth="1"/>
    <col min="2" max="2" width="32.140625" style="3490" bestFit="1" customWidth="1"/>
    <col min="3" max="3" width="32.140625" style="3490" customWidth="1"/>
    <col min="4" max="4" width="37.28515625" style="3490" customWidth="1"/>
    <col min="5" max="5" width="11.140625" style="3491" bestFit="1" customWidth="1"/>
    <col min="6" max="6" width="13.42578125" style="3500" bestFit="1" customWidth="1"/>
    <col min="7" max="7" width="20.5703125" style="3500" bestFit="1" customWidth="1"/>
    <col min="8" max="8" width="9" style="3490" bestFit="1" customWidth="1"/>
    <col min="9" max="9" width="76.7109375" style="3490" bestFit="1" customWidth="1"/>
    <col min="10" max="16384" width="9.140625" style="3490"/>
  </cols>
  <sheetData>
    <row r="1" spans="1:9">
      <c r="A1" s="3486" t="s">
        <v>84</v>
      </c>
      <c r="B1" s="3487" t="s">
        <v>9122</v>
      </c>
      <c r="C1" s="3487" t="s">
        <v>9123</v>
      </c>
      <c r="D1" s="3487" t="s">
        <v>9124</v>
      </c>
      <c r="E1" s="3488" t="s">
        <v>9125</v>
      </c>
      <c r="F1" s="3498" t="s">
        <v>9126</v>
      </c>
      <c r="G1" s="3498" t="s">
        <v>9127</v>
      </c>
      <c r="H1" s="3489" t="s">
        <v>9019</v>
      </c>
      <c r="I1" s="3485" t="s">
        <v>9128</v>
      </c>
    </row>
    <row r="2" spans="1:9">
      <c r="A2" s="3493" t="s">
        <v>9129</v>
      </c>
      <c r="B2" s="3494"/>
      <c r="C2" s="3494"/>
      <c r="D2" s="3494"/>
      <c r="E2" s="3495"/>
      <c r="F2" s="3499"/>
      <c r="G2" s="3499"/>
      <c r="H2" s="3494"/>
      <c r="I2" s="3494"/>
    </row>
    <row r="3" spans="1:9">
      <c r="A3" s="3493" t="s">
        <v>9</v>
      </c>
      <c r="B3" s="3494"/>
      <c r="C3" s="3494"/>
      <c r="D3" s="3494"/>
      <c r="E3" s="3495"/>
      <c r="F3" s="3499"/>
      <c r="G3" s="3499"/>
      <c r="H3" s="3494"/>
      <c r="I3" s="3494"/>
    </row>
    <row r="4" spans="1:9" ht="15.75">
      <c r="A4" s="3496" t="s">
        <v>13</v>
      </c>
      <c r="B4" s="4183" t="s">
        <v>9130</v>
      </c>
      <c r="C4" s="3494" t="s">
        <v>9131</v>
      </c>
      <c r="D4" s="3494"/>
      <c r="E4" s="3495"/>
      <c r="F4" s="3499"/>
      <c r="G4" s="3499"/>
      <c r="H4" s="3494"/>
      <c r="I4" s="3494" t="s">
        <v>9132</v>
      </c>
    </row>
    <row r="5" spans="1:9">
      <c r="A5" s="3493" t="s">
        <v>3</v>
      </c>
      <c r="B5" s="3494"/>
      <c r="C5" s="3494"/>
      <c r="D5" s="3494"/>
      <c r="E5" s="3495"/>
      <c r="F5" s="3499"/>
      <c r="G5" s="3499"/>
      <c r="H5" s="3494"/>
      <c r="I5" s="3494"/>
    </row>
    <row r="6" spans="1:9">
      <c r="A6" s="3493" t="s">
        <v>17</v>
      </c>
      <c r="B6" s="3494"/>
      <c r="C6" s="3494"/>
      <c r="D6" s="3494"/>
      <c r="E6" s="3495"/>
      <c r="F6" s="3499"/>
      <c r="G6" s="3499"/>
      <c r="H6" s="3494"/>
      <c r="I6" s="3494"/>
    </row>
    <row r="7" spans="1:9">
      <c r="A7" s="3493" t="s">
        <v>21</v>
      </c>
      <c r="B7" s="3494"/>
      <c r="C7" s="3494"/>
      <c r="D7" s="3494"/>
      <c r="E7" s="3495"/>
      <c r="F7" s="3499"/>
      <c r="G7" s="3499"/>
      <c r="H7" s="3494"/>
      <c r="I7" s="3494"/>
    </row>
    <row r="8" spans="1:9">
      <c r="A8" s="3493" t="s">
        <v>7</v>
      </c>
      <c r="B8" s="3494"/>
      <c r="C8" s="3494"/>
      <c r="D8" s="3494"/>
      <c r="E8" s="3495"/>
      <c r="F8" s="3499"/>
      <c r="G8" s="3499"/>
      <c r="H8" s="3494"/>
      <c r="I8" s="3494"/>
    </row>
    <row r="9" spans="1:9">
      <c r="A9" s="3497" t="s">
        <v>25</v>
      </c>
      <c r="B9" s="3494"/>
      <c r="C9" s="3494"/>
      <c r="D9" s="3494"/>
      <c r="E9" s="3495"/>
      <c r="F9" s="3499"/>
      <c r="G9" s="3499"/>
      <c r="H9" s="3494"/>
      <c r="I9" s="3494"/>
    </row>
    <row r="10" spans="1:9">
      <c r="A10" s="3493" t="s">
        <v>11</v>
      </c>
      <c r="B10" s="4039" t="s">
        <v>9133</v>
      </c>
      <c r="C10" s="3494"/>
      <c r="D10" s="3494"/>
      <c r="E10" s="3495"/>
      <c r="F10" s="3499"/>
      <c r="G10" s="3499"/>
      <c r="H10" s="3494"/>
      <c r="I10" s="3494"/>
    </row>
    <row r="11" spans="1:9">
      <c r="A11" s="3496" t="s">
        <v>15</v>
      </c>
      <c r="B11" s="3494"/>
      <c r="C11" s="3494"/>
      <c r="D11" s="3494"/>
      <c r="E11" s="3495"/>
      <c r="F11" s="3499"/>
      <c r="G11" s="3499"/>
      <c r="H11" s="3494"/>
      <c r="I11" s="3494"/>
    </row>
    <row r="12" spans="1:9" ht="60">
      <c r="A12" s="3496" t="s">
        <v>29</v>
      </c>
      <c r="B12" s="3494" t="s">
        <v>9134</v>
      </c>
      <c r="C12" s="3492" t="s">
        <v>9135</v>
      </c>
      <c r="D12" s="3494" t="s">
        <v>9136</v>
      </c>
      <c r="E12" s="3495">
        <v>2000</v>
      </c>
      <c r="F12" s="3499"/>
      <c r="G12" s="3499"/>
      <c r="H12" s="3494"/>
      <c r="I12" s="3492" t="s">
        <v>9137</v>
      </c>
    </row>
    <row r="13" spans="1:9">
      <c r="A13" s="3493" t="s">
        <v>33</v>
      </c>
      <c r="B13" s="3494"/>
      <c r="C13" s="3494"/>
      <c r="D13" s="3494"/>
      <c r="E13" s="3495"/>
      <c r="F13" s="3499"/>
      <c r="G13" s="3499"/>
      <c r="H13" s="3494"/>
      <c r="I13" s="3494"/>
    </row>
    <row r="14" spans="1:9">
      <c r="A14" s="3493" t="s">
        <v>19</v>
      </c>
      <c r="B14" s="3494"/>
      <c r="C14" s="3494"/>
      <c r="D14" s="3494"/>
      <c r="E14" s="3495"/>
      <c r="F14" s="3499"/>
      <c r="G14" s="3499"/>
      <c r="H14" s="3494"/>
      <c r="I14" s="3494"/>
    </row>
    <row r="15" spans="1:9">
      <c r="A15" s="3493" t="s">
        <v>23</v>
      </c>
      <c r="B15" s="3494" t="s">
        <v>1076</v>
      </c>
      <c r="C15" s="3494"/>
      <c r="D15" s="3494" t="s">
        <v>9138</v>
      </c>
      <c r="E15" s="3495">
        <v>5000</v>
      </c>
      <c r="F15" s="3499">
        <v>45369</v>
      </c>
      <c r="G15" s="3499">
        <v>45408</v>
      </c>
      <c r="H15" s="3494"/>
      <c r="I15" s="3494"/>
    </row>
    <row r="16" spans="1:9">
      <c r="A16" s="3496" t="s">
        <v>6116</v>
      </c>
      <c r="B16" s="3494"/>
      <c r="C16" s="3494"/>
      <c r="D16" s="3494"/>
      <c r="E16" s="3495"/>
      <c r="F16" s="3499"/>
      <c r="G16" s="3499"/>
      <c r="H16" s="3494"/>
      <c r="I16" s="3494"/>
    </row>
    <row r="17" spans="1:9">
      <c r="A17" s="3493" t="s">
        <v>41</v>
      </c>
      <c r="B17" s="3494"/>
      <c r="C17" s="3494"/>
      <c r="D17" s="3494"/>
      <c r="E17" s="3495"/>
      <c r="F17" s="3499"/>
      <c r="G17" s="3499"/>
      <c r="H17" s="3494"/>
      <c r="I17" s="3494"/>
    </row>
    <row r="18" spans="1:9">
      <c r="A18" s="3493" t="s">
        <v>45</v>
      </c>
      <c r="B18" s="3494"/>
      <c r="C18" s="3494"/>
      <c r="D18" s="3494"/>
      <c r="E18" s="3495"/>
      <c r="F18" s="3499"/>
      <c r="G18" s="3499"/>
      <c r="H18" s="3494"/>
      <c r="I18" s="3494"/>
    </row>
    <row r="19" spans="1:9">
      <c r="A19" s="3493" t="s">
        <v>27</v>
      </c>
      <c r="B19" s="3494"/>
      <c r="C19" s="3494"/>
      <c r="D19" s="3494"/>
      <c r="E19" s="3495"/>
      <c r="F19" s="3499"/>
      <c r="G19" s="3499"/>
      <c r="H19" s="3494"/>
      <c r="I19" s="3494"/>
    </row>
    <row r="20" spans="1:9">
      <c r="A20" s="3493" t="s">
        <v>49</v>
      </c>
      <c r="B20" s="3494"/>
      <c r="C20" s="3494"/>
      <c r="D20" s="3494"/>
      <c r="E20" s="3495"/>
      <c r="F20" s="3499"/>
      <c r="G20" s="3499"/>
      <c r="H20" s="3494"/>
      <c r="I20" s="3494"/>
    </row>
    <row r="21" spans="1:9">
      <c r="A21" s="3493" t="s">
        <v>31</v>
      </c>
      <c r="B21" s="3494"/>
      <c r="C21" s="3494"/>
      <c r="D21" s="3494"/>
      <c r="E21" s="3495"/>
      <c r="F21" s="3499"/>
      <c r="G21" s="3499"/>
      <c r="H21" s="3494"/>
      <c r="I21" s="3494"/>
    </row>
    <row r="22" spans="1:9">
      <c r="A22" s="3493" t="s">
        <v>53</v>
      </c>
      <c r="B22" s="3494"/>
      <c r="C22" s="3494"/>
      <c r="D22" s="3494"/>
      <c r="E22" s="3495"/>
      <c r="F22" s="3499"/>
      <c r="G22" s="3499"/>
      <c r="H22" s="3494"/>
      <c r="I22" s="3494"/>
    </row>
    <row r="23" spans="1:9">
      <c r="A23" s="3493" t="s">
        <v>35</v>
      </c>
      <c r="B23" s="3494"/>
      <c r="C23" s="3494"/>
      <c r="D23" s="3494"/>
      <c r="E23" s="3495"/>
      <c r="F23" s="3499"/>
      <c r="G23" s="3499"/>
      <c r="H23" s="3494"/>
      <c r="I23" s="3494"/>
    </row>
    <row r="24" spans="1:9">
      <c r="A24" s="3493" t="s">
        <v>57</v>
      </c>
      <c r="B24" s="3494"/>
      <c r="C24" s="3494"/>
      <c r="D24" s="3494"/>
      <c r="E24" s="3495"/>
      <c r="F24" s="3499"/>
      <c r="G24" s="3499"/>
      <c r="H24" s="3494"/>
      <c r="I24" s="3494"/>
    </row>
    <row r="25" spans="1:9">
      <c r="A25" s="3493" t="s">
        <v>60</v>
      </c>
      <c r="B25" s="3494"/>
      <c r="C25" s="3494"/>
      <c r="D25" s="3494"/>
      <c r="E25" s="3495"/>
      <c r="F25" s="3499"/>
      <c r="G25" s="3499"/>
      <c r="H25" s="3494"/>
      <c r="I25" s="3494"/>
    </row>
    <row r="26" spans="1:9">
      <c r="A26" s="3493" t="s">
        <v>63</v>
      </c>
      <c r="B26" s="3494"/>
      <c r="C26" s="3494"/>
      <c r="D26" s="3494"/>
      <c r="E26" s="3495"/>
      <c r="F26" s="3499"/>
      <c r="G26" s="3499"/>
      <c r="H26" s="3494"/>
      <c r="I26" s="3494"/>
    </row>
    <row r="27" spans="1:9">
      <c r="A27" s="3493" t="s">
        <v>39</v>
      </c>
      <c r="B27" s="3494"/>
      <c r="C27" s="3494"/>
      <c r="D27" s="3494"/>
      <c r="E27" s="3495"/>
      <c r="F27" s="3499"/>
      <c r="G27" s="3499"/>
      <c r="H27" s="3494"/>
      <c r="I27" s="3494"/>
    </row>
    <row r="28" spans="1:9">
      <c r="A28" s="3493" t="s">
        <v>66</v>
      </c>
      <c r="B28" s="3494"/>
      <c r="C28" s="3494"/>
      <c r="D28" s="3494"/>
      <c r="E28" s="3495"/>
      <c r="F28" s="3499"/>
      <c r="G28" s="3499"/>
      <c r="H28" s="3494"/>
      <c r="I28" s="3494"/>
    </row>
    <row r="29" spans="1:9">
      <c r="A29" s="3493" t="s">
        <v>68</v>
      </c>
      <c r="B29" s="3494"/>
      <c r="C29" s="3494"/>
      <c r="D29" s="3494"/>
      <c r="E29" s="3495"/>
      <c r="F29" s="3499"/>
      <c r="G29" s="3499"/>
      <c r="H29" s="3494"/>
      <c r="I29" s="3494"/>
    </row>
    <row r="30" spans="1:9">
      <c r="A30" s="3493" t="s">
        <v>70</v>
      </c>
      <c r="B30" s="3494"/>
      <c r="C30" s="3494"/>
      <c r="D30" s="3494"/>
      <c r="E30" s="3495"/>
      <c r="F30" s="3499"/>
      <c r="G30" s="3499"/>
      <c r="H30" s="3494"/>
      <c r="I30" s="3494"/>
    </row>
    <row r="31" spans="1:9">
      <c r="A31" s="3496" t="s">
        <v>72</v>
      </c>
      <c r="B31" s="3494"/>
      <c r="C31" s="3494"/>
      <c r="D31" s="3494"/>
      <c r="E31" s="3495"/>
      <c r="F31" s="3499"/>
      <c r="G31" s="3499"/>
      <c r="H31" s="3494"/>
      <c r="I31" s="3494"/>
    </row>
    <row r="32" spans="1:9">
      <c r="A32" s="3496" t="s">
        <v>43</v>
      </c>
      <c r="B32" s="3494"/>
      <c r="C32" s="3494"/>
      <c r="D32" s="3494"/>
      <c r="E32" s="3495"/>
      <c r="F32" s="3499"/>
      <c r="G32" s="3499"/>
      <c r="H32" s="3494"/>
      <c r="I32" s="3494"/>
    </row>
    <row r="33" spans="1:9">
      <c r="A33" s="3496" t="s">
        <v>74</v>
      </c>
      <c r="B33" s="3494"/>
      <c r="C33" s="3494"/>
      <c r="D33" s="3494"/>
      <c r="E33" s="3495"/>
      <c r="F33" s="3499"/>
      <c r="G33" s="3499"/>
      <c r="H33" s="3494"/>
      <c r="I33" s="3494"/>
    </row>
    <row r="34" spans="1:9">
      <c r="A34" s="3493" t="s">
        <v>47</v>
      </c>
      <c r="B34" s="3494"/>
      <c r="C34" s="3494"/>
      <c r="D34" s="3494"/>
      <c r="E34" s="3495"/>
      <c r="F34" s="3499"/>
      <c r="G34" s="3499"/>
      <c r="H34" s="3494"/>
      <c r="I34" s="3494"/>
    </row>
    <row r="35" spans="1:9">
      <c r="A35" s="3497" t="s">
        <v>76</v>
      </c>
      <c r="B35" s="3494"/>
      <c r="C35" s="3494"/>
      <c r="D35" s="3494"/>
      <c r="E35" s="3495"/>
      <c r="F35" s="3499"/>
      <c r="G35" s="3499"/>
      <c r="H35" s="3494"/>
      <c r="I35" s="3494"/>
    </row>
    <row r="36" spans="1:9">
      <c r="A36" s="3493" t="s">
        <v>51</v>
      </c>
      <c r="B36" s="3494"/>
      <c r="C36" s="3494"/>
      <c r="D36" s="3494"/>
      <c r="E36" s="3495"/>
      <c r="F36" s="3499"/>
      <c r="G36" s="3499"/>
      <c r="H36" s="3494"/>
      <c r="I36" s="3494"/>
    </row>
    <row r="37" spans="1:9">
      <c r="A37" s="3493" t="s">
        <v>55</v>
      </c>
      <c r="B37" s="3494"/>
      <c r="C37" s="3494"/>
      <c r="D37" s="3494"/>
      <c r="E37" s="3495"/>
      <c r="F37" s="3499"/>
      <c r="G37" s="3499"/>
      <c r="H37" s="3494"/>
      <c r="I37" s="3494"/>
    </row>
    <row r="38" spans="1:9">
      <c r="A38" s="3493" t="s">
        <v>78</v>
      </c>
      <c r="B38" s="3494"/>
      <c r="C38" s="3494"/>
      <c r="D38" s="3494"/>
      <c r="E38" s="3495"/>
      <c r="F38" s="3499"/>
      <c r="G38" s="3499"/>
      <c r="H38" s="3494"/>
      <c r="I38" s="3494"/>
    </row>
    <row r="39" spans="1:9">
      <c r="A39" s="3496" t="s">
        <v>80</v>
      </c>
      <c r="B39" s="3494"/>
      <c r="C39" s="3494"/>
      <c r="D39" s="3494"/>
      <c r="E39" s="3495"/>
      <c r="F39" s="3499"/>
      <c r="G39" s="3499"/>
      <c r="H39" s="3494"/>
      <c r="I39" s="3494"/>
    </row>
    <row r="40" spans="1:9">
      <c r="A40" s="3493" t="s">
        <v>6</v>
      </c>
      <c r="B40" s="3494"/>
      <c r="C40" s="3494"/>
      <c r="D40" s="3494"/>
      <c r="E40" s="3495"/>
      <c r="F40" s="3499"/>
      <c r="G40" s="3499"/>
      <c r="H40" s="3494"/>
      <c r="I40" s="3494"/>
    </row>
    <row r="41" spans="1:9">
      <c r="A41" s="3493" t="s">
        <v>4</v>
      </c>
      <c r="B41" s="3494"/>
      <c r="C41" s="3494"/>
      <c r="D41" s="3494"/>
      <c r="E41" s="3495"/>
      <c r="F41" s="3499"/>
      <c r="G41" s="3499"/>
      <c r="H41" s="3494"/>
      <c r="I41" s="3494"/>
    </row>
    <row r="42" spans="1:9">
      <c r="A42" s="3493" t="s">
        <v>10</v>
      </c>
      <c r="B42" s="3494"/>
      <c r="C42" s="3494"/>
      <c r="D42" s="3494"/>
      <c r="E42" s="3495"/>
      <c r="F42" s="3499"/>
      <c r="G42" s="3499"/>
      <c r="H42" s="3494"/>
      <c r="I42" s="3494"/>
    </row>
    <row r="43" spans="1:9">
      <c r="A43" s="3496" t="s">
        <v>8</v>
      </c>
      <c r="B43" s="3494"/>
      <c r="C43" s="3494"/>
      <c r="D43" s="3494"/>
      <c r="E43" s="3495"/>
      <c r="F43" s="3499"/>
      <c r="G43" s="3499"/>
      <c r="H43" s="3494"/>
      <c r="I43" s="3494"/>
    </row>
    <row r="44" spans="1:9">
      <c r="A44" s="3493" t="s">
        <v>12</v>
      </c>
      <c r="B44" s="3494"/>
      <c r="C44" s="3494"/>
      <c r="D44" s="3494"/>
      <c r="E44" s="3495"/>
      <c r="F44" s="3499"/>
      <c r="G44" s="3499"/>
      <c r="H44" s="3494"/>
      <c r="I44" s="3494"/>
    </row>
    <row r="45" spans="1:9">
      <c r="A45" s="3496" t="s">
        <v>16</v>
      </c>
      <c r="B45" s="3494"/>
      <c r="C45" s="3494"/>
      <c r="D45" s="3494"/>
      <c r="E45" s="3495"/>
      <c r="F45" s="3499"/>
      <c r="G45" s="3499"/>
      <c r="H45" s="3494"/>
      <c r="I45" s="3494"/>
    </row>
    <row r="46" spans="1:9">
      <c r="A46" s="3496" t="s">
        <v>20</v>
      </c>
      <c r="B46" s="3494"/>
      <c r="C46" s="3494"/>
      <c r="D46" s="3494"/>
      <c r="E46" s="3495"/>
      <c r="F46" s="3499"/>
      <c r="G46" s="3499"/>
      <c r="H46" s="3494"/>
      <c r="I46" s="3494"/>
    </row>
    <row r="47" spans="1:9">
      <c r="A47" s="3496" t="s">
        <v>14</v>
      </c>
      <c r="B47" s="3494"/>
      <c r="C47" s="3494"/>
      <c r="D47" s="3494"/>
      <c r="E47" s="3495"/>
      <c r="F47" s="3499"/>
      <c r="G47" s="3499"/>
      <c r="H47" s="3494"/>
      <c r="I47" s="3494"/>
    </row>
    <row r="48" spans="1:9">
      <c r="A48" s="3493" t="s">
        <v>18</v>
      </c>
      <c r="B48" s="3494"/>
      <c r="C48" s="3494"/>
      <c r="D48" s="3494"/>
      <c r="E48" s="3495"/>
      <c r="F48" s="3499"/>
      <c r="G48" s="3499"/>
      <c r="H48" s="3494"/>
      <c r="I48" s="3494"/>
    </row>
    <row r="49" spans="1:9">
      <c r="A49" s="3493" t="s">
        <v>22</v>
      </c>
      <c r="B49" s="3494"/>
      <c r="C49" s="3494"/>
      <c r="D49" s="3494"/>
      <c r="E49" s="3495"/>
      <c r="F49" s="3499"/>
      <c r="G49" s="3499"/>
      <c r="H49" s="3494"/>
      <c r="I49" s="3494"/>
    </row>
    <row r="50" spans="1:9">
      <c r="A50" s="3493" t="s">
        <v>24</v>
      </c>
      <c r="B50" s="3494"/>
      <c r="C50" s="3494"/>
      <c r="D50" s="3494"/>
      <c r="E50" s="3495"/>
      <c r="F50" s="3499"/>
      <c r="G50" s="3499"/>
      <c r="H50" s="3494"/>
      <c r="I50" s="3494"/>
    </row>
    <row r="51" spans="1:9">
      <c r="A51" s="3493" t="s">
        <v>28</v>
      </c>
      <c r="B51" s="3494"/>
      <c r="C51" s="3494"/>
      <c r="D51" s="3494"/>
      <c r="E51" s="3495"/>
      <c r="F51" s="3499"/>
      <c r="G51" s="3499"/>
      <c r="H51" s="3494"/>
      <c r="I51" s="3494"/>
    </row>
    <row r="52" spans="1:9">
      <c r="A52" s="3496" t="s">
        <v>26</v>
      </c>
      <c r="B52" s="3494"/>
      <c r="C52" s="3494"/>
      <c r="D52" s="3494"/>
      <c r="E52" s="3495"/>
      <c r="F52" s="3499"/>
      <c r="G52" s="3499"/>
      <c r="H52" s="3494"/>
      <c r="I52" s="3494"/>
    </row>
    <row r="53" spans="1:9" ht="30">
      <c r="A53" s="3496" t="s">
        <v>9139</v>
      </c>
      <c r="B53" s="3494"/>
      <c r="C53" s="3494"/>
      <c r="D53" s="3494"/>
      <c r="E53" s="3495"/>
      <c r="F53" s="3499"/>
      <c r="G53" s="3499"/>
      <c r="H53" s="3494"/>
      <c r="I53" s="3494"/>
    </row>
    <row r="54" spans="1:9">
      <c r="A54" s="3493" t="s">
        <v>6924</v>
      </c>
      <c r="B54" s="3494"/>
      <c r="C54" s="3494"/>
      <c r="D54" s="3494"/>
      <c r="E54" s="3495"/>
      <c r="F54" s="3499"/>
      <c r="G54" s="3499"/>
      <c r="H54" s="3494"/>
      <c r="I54" s="3494"/>
    </row>
    <row r="55" spans="1:9">
      <c r="A55" s="3496" t="s">
        <v>30</v>
      </c>
      <c r="B55" s="3494"/>
      <c r="C55" s="3494"/>
      <c r="D55" s="3494"/>
      <c r="E55" s="3495"/>
      <c r="F55" s="3499"/>
      <c r="G55" s="3499"/>
      <c r="H55" s="3494"/>
      <c r="I55" s="3494"/>
    </row>
    <row r="56" spans="1:9">
      <c r="A56" s="3493" t="s">
        <v>34</v>
      </c>
      <c r="B56" s="3494"/>
      <c r="C56" s="3494"/>
      <c r="D56" s="3494"/>
      <c r="E56" s="3495"/>
      <c r="F56" s="3499"/>
      <c r="G56" s="3499"/>
      <c r="H56" s="3494"/>
      <c r="I56" s="3494"/>
    </row>
    <row r="57" spans="1:9">
      <c r="A57" s="3493" t="s">
        <v>38</v>
      </c>
      <c r="B57" s="3494"/>
      <c r="C57" s="3494"/>
      <c r="D57" s="3494"/>
      <c r="E57" s="3495"/>
      <c r="F57" s="3499"/>
      <c r="G57" s="3499"/>
      <c r="H57" s="3494"/>
      <c r="I57" s="3494"/>
    </row>
    <row r="58" spans="1:9">
      <c r="A58" s="3493" t="s">
        <v>40</v>
      </c>
      <c r="B58" s="3494"/>
      <c r="C58" s="3494"/>
      <c r="D58" s="3494"/>
      <c r="E58" s="3495"/>
      <c r="F58" s="3499"/>
      <c r="G58" s="3499"/>
      <c r="H58" s="3494"/>
      <c r="I58" s="3494"/>
    </row>
    <row r="59" spans="1:9" ht="45">
      <c r="A59" s="3496" t="s">
        <v>42</v>
      </c>
      <c r="B59" s="3494" t="s">
        <v>9140</v>
      </c>
      <c r="C59" s="3492" t="s">
        <v>9141</v>
      </c>
      <c r="D59" s="3494" t="s">
        <v>9142</v>
      </c>
      <c r="E59" s="3495">
        <v>3000</v>
      </c>
      <c r="F59" s="3499" t="s">
        <v>9143</v>
      </c>
      <c r="G59" s="3499" t="s">
        <v>9144</v>
      </c>
      <c r="H59" s="3494"/>
      <c r="I59" s="3494"/>
    </row>
    <row r="60" spans="1:9">
      <c r="A60" s="3493" t="s">
        <v>44</v>
      </c>
      <c r="B60" s="3494"/>
      <c r="C60" s="3494"/>
      <c r="D60" s="3494"/>
      <c r="E60" s="3495"/>
      <c r="F60" s="3499"/>
      <c r="G60" s="3499"/>
      <c r="H60" s="3494"/>
      <c r="I60" s="3494"/>
    </row>
    <row r="61" spans="1:9">
      <c r="A61" s="3493" t="s">
        <v>46</v>
      </c>
      <c r="B61" s="3494"/>
      <c r="C61" s="3494"/>
      <c r="D61" s="3494"/>
      <c r="E61" s="3495"/>
      <c r="F61" s="3499"/>
      <c r="G61" s="3499"/>
      <c r="H61" s="3494"/>
      <c r="I61" s="3494"/>
    </row>
    <row r="62" spans="1:9">
      <c r="A62" s="3493" t="s">
        <v>9145</v>
      </c>
      <c r="B62" s="3494"/>
      <c r="C62" s="3494"/>
      <c r="D62" s="3494"/>
      <c r="E62" s="3495"/>
      <c r="F62" s="3499"/>
      <c r="G62" s="3499"/>
      <c r="H62" s="3494"/>
      <c r="I62" s="3494"/>
    </row>
    <row r="63" spans="1:9">
      <c r="A63" s="3493" t="s">
        <v>54</v>
      </c>
      <c r="B63" s="3494"/>
      <c r="C63" s="3494"/>
      <c r="D63" s="3494"/>
      <c r="E63" s="3495"/>
      <c r="F63" s="3499"/>
      <c r="G63" s="3499"/>
      <c r="H63" s="3494"/>
      <c r="I63" s="3494"/>
    </row>
    <row r="64" spans="1:9">
      <c r="A64" s="3493" t="s">
        <v>58</v>
      </c>
      <c r="B64" s="3494"/>
      <c r="C64" s="3494"/>
      <c r="D64" s="3494"/>
      <c r="E64" s="3495"/>
      <c r="F64" s="3499"/>
      <c r="G64" s="3499"/>
      <c r="H64" s="3494"/>
      <c r="I64" s="3494"/>
    </row>
    <row r="65" spans="1:9">
      <c r="A65" s="3493" t="s">
        <v>48</v>
      </c>
      <c r="B65" s="3494"/>
      <c r="C65" s="3494"/>
      <c r="D65" s="3494"/>
      <c r="E65" s="3495"/>
      <c r="F65" s="3499"/>
      <c r="G65" s="3499"/>
      <c r="H65" s="3494"/>
      <c r="I65" s="3494"/>
    </row>
    <row r="66" spans="1:9">
      <c r="A66" s="3493" t="s">
        <v>61</v>
      </c>
      <c r="B66" s="3494"/>
      <c r="C66" s="3494"/>
      <c r="D66" s="3494"/>
      <c r="E66" s="3495"/>
      <c r="F66" s="3499"/>
      <c r="G66" s="3499"/>
      <c r="H66" s="3494"/>
      <c r="I66" s="3494"/>
    </row>
    <row r="67" spans="1:9">
      <c r="A67" s="3493" t="s">
        <v>64</v>
      </c>
      <c r="B67" s="3494"/>
      <c r="C67" s="3494"/>
      <c r="D67" s="3494"/>
      <c r="E67" s="3495"/>
      <c r="F67" s="3499"/>
      <c r="G67" s="3499"/>
      <c r="H67" s="3494"/>
      <c r="I67" s="3494"/>
    </row>
    <row r="68" spans="1:9">
      <c r="A68" s="3496" t="s">
        <v>67</v>
      </c>
      <c r="B68" s="3494"/>
      <c r="C68" s="3494"/>
      <c r="D68" s="3494"/>
      <c r="E68" s="3495"/>
      <c r="F68" s="3499"/>
      <c r="G68" s="3499"/>
      <c r="H68" s="3494"/>
      <c r="I68" s="3494"/>
    </row>
    <row r="69" spans="1:9">
      <c r="A69" s="3497" t="s">
        <v>69</v>
      </c>
      <c r="B69" s="3494"/>
      <c r="C69" s="3494"/>
      <c r="D69" s="3494"/>
      <c r="E69" s="3495"/>
      <c r="F69" s="3499"/>
      <c r="G69" s="3499"/>
      <c r="H69" s="3494"/>
      <c r="I69" s="3494"/>
    </row>
    <row r="70" spans="1:9">
      <c r="A70" s="3497" t="s">
        <v>71</v>
      </c>
      <c r="B70" s="3494"/>
      <c r="C70" s="3494"/>
      <c r="D70" s="3494"/>
      <c r="E70" s="3495"/>
      <c r="F70" s="3499"/>
      <c r="G70" s="3499"/>
      <c r="H70" s="3494"/>
      <c r="I70" s="3494"/>
    </row>
    <row r="71" spans="1:9">
      <c r="A71" s="3493" t="s">
        <v>73</v>
      </c>
      <c r="B71" s="3494"/>
      <c r="C71" s="3494"/>
      <c r="D71" s="3494"/>
      <c r="E71" s="3495"/>
      <c r="F71" s="3499"/>
      <c r="G71" s="3499"/>
      <c r="H71" s="3494"/>
      <c r="I71" s="3494"/>
    </row>
    <row r="72" spans="1:9">
      <c r="A72" s="3493" t="s">
        <v>75</v>
      </c>
      <c r="B72" s="3494"/>
      <c r="C72" s="3494"/>
      <c r="D72" s="3494"/>
      <c r="E72" s="3495"/>
      <c r="F72" s="3499"/>
      <c r="G72" s="3499"/>
      <c r="H72" s="3494"/>
      <c r="I72" s="3494"/>
    </row>
    <row r="73" spans="1:9">
      <c r="A73" s="3496" t="s">
        <v>77</v>
      </c>
      <c r="B73" s="3494"/>
      <c r="C73" s="3494"/>
      <c r="D73" s="3494"/>
      <c r="E73" s="3495"/>
      <c r="F73" s="3499"/>
      <c r="G73" s="3499"/>
      <c r="H73" s="3494"/>
      <c r="I73" s="3494"/>
    </row>
    <row r="74" spans="1:9">
      <c r="A74" s="3493" t="s">
        <v>52</v>
      </c>
      <c r="B74" s="3494"/>
      <c r="C74" s="3494"/>
      <c r="D74" s="3494"/>
      <c r="E74" s="3495"/>
      <c r="F74" s="3499"/>
      <c r="G74" s="3499"/>
      <c r="H74" s="3494"/>
      <c r="I74" s="3494"/>
    </row>
    <row r="75" spans="1:9">
      <c r="A75" s="3493" t="s">
        <v>56</v>
      </c>
      <c r="B75" s="3494"/>
      <c r="C75" s="3494"/>
      <c r="D75" s="3494"/>
      <c r="E75" s="3495"/>
      <c r="F75" s="3499"/>
      <c r="G75" s="3499"/>
      <c r="H75" s="3494"/>
      <c r="I75" s="3494"/>
    </row>
    <row r="76" spans="1:9">
      <c r="A76" s="3497" t="s">
        <v>79</v>
      </c>
      <c r="B76" s="3494"/>
      <c r="C76" s="3494"/>
      <c r="D76" s="3494"/>
      <c r="E76" s="3495"/>
      <c r="F76" s="3499"/>
      <c r="G76" s="3499"/>
      <c r="H76" s="3494"/>
      <c r="I76" s="3494"/>
    </row>
    <row r="77" spans="1:9">
      <c r="A77" s="3496" t="s">
        <v>59</v>
      </c>
      <c r="B77" s="3494"/>
      <c r="C77" s="3494"/>
      <c r="D77" s="3494"/>
      <c r="E77" s="3495"/>
      <c r="F77" s="3499"/>
      <c r="G77" s="3499"/>
      <c r="H77" s="3494"/>
      <c r="I77" s="3494"/>
    </row>
    <row r="78" spans="1:9">
      <c r="A78" s="3493" t="s">
        <v>62</v>
      </c>
      <c r="B78" s="3494"/>
      <c r="C78" s="3494"/>
      <c r="D78" s="3494"/>
      <c r="E78" s="3495"/>
      <c r="F78" s="3499"/>
      <c r="G78" s="3499"/>
      <c r="H78" s="3494"/>
      <c r="I78" s="3494"/>
    </row>
    <row r="79" spans="1:9">
      <c r="A79" s="3493" t="s">
        <v>65</v>
      </c>
      <c r="B79" s="3494"/>
      <c r="C79" s="3494"/>
      <c r="D79" s="3494"/>
      <c r="E79" s="3495"/>
      <c r="F79" s="3499"/>
      <c r="G79" s="3499"/>
      <c r="H79" s="3494"/>
      <c r="I79" s="3494"/>
    </row>
    <row r="80" spans="1:9">
      <c r="A80" s="3496" t="s">
        <v>81</v>
      </c>
      <c r="B80" s="3494"/>
      <c r="C80" s="3494"/>
      <c r="D80" s="3494"/>
      <c r="E80" s="3495"/>
      <c r="F80" s="3499"/>
      <c r="G80" s="3499"/>
      <c r="H80" s="3494"/>
      <c r="I80" s="3494"/>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F12A-491E-4384-8C34-C4D63D098E31}">
  <sheetPr>
    <tabColor rgb="FFFF0000"/>
    <pageSetUpPr fitToPage="1"/>
  </sheetPr>
  <dimension ref="A1:W84"/>
  <sheetViews>
    <sheetView zoomScale="80" zoomScaleNormal="80" workbookViewId="0">
      <pane xSplit="4" ySplit="2" topLeftCell="E41" activePane="bottomRight" state="frozen"/>
      <selection pane="bottomRight" activeCell="A41" sqref="A41"/>
      <selection pane="bottomLeft" activeCell="A3" sqref="A3"/>
      <selection pane="topRight" activeCell="C1" sqref="C1"/>
    </sheetView>
  </sheetViews>
  <sheetFormatPr defaultColWidth="9.140625" defaultRowHeight="15"/>
  <cols>
    <col min="1" max="1" width="18" style="4028" customWidth="1"/>
    <col min="2" max="2" width="13.42578125" style="4028" customWidth="1"/>
    <col min="3" max="3" width="33.85546875" style="4029" customWidth="1"/>
    <col min="4" max="4" width="45.140625" style="4029" customWidth="1"/>
    <col min="5" max="5" width="27.42578125" style="4029" customWidth="1"/>
    <col min="6" max="6" width="68" style="4029" customWidth="1"/>
    <col min="7" max="7" width="12.5703125" style="4030" customWidth="1"/>
    <col min="8" max="8" width="17.28515625" style="2980" customWidth="1"/>
    <col min="9" max="11" width="55.140625" style="4029" customWidth="1"/>
    <col min="12" max="13" width="10.28515625" style="2980" customWidth="1"/>
    <col min="14" max="16" width="9.140625" style="4033"/>
    <col min="17" max="17" width="9.140625" style="2980"/>
    <col min="18" max="18" width="10.7109375" style="2980" customWidth="1"/>
    <col min="19" max="19" width="11" style="2980" customWidth="1"/>
    <col min="20" max="20" width="11.28515625" style="2980" customWidth="1"/>
    <col min="21" max="21" width="24" style="4034" customWidth="1"/>
    <col min="22" max="22" width="23.140625" style="2980" customWidth="1"/>
    <col min="23" max="23" width="45.140625" style="2980" customWidth="1"/>
    <col min="24" max="16384" width="9.140625" style="2980"/>
  </cols>
  <sheetData>
    <row r="1" spans="1:23" ht="39" customHeight="1">
      <c r="A1" s="3970"/>
      <c r="B1" s="3970"/>
      <c r="C1" s="3971"/>
      <c r="D1" s="3971"/>
      <c r="E1" s="3971"/>
      <c r="F1" s="3972" t="s">
        <v>9146</v>
      </c>
      <c r="G1" s="3973"/>
      <c r="H1" s="3974"/>
      <c r="I1" s="3971"/>
      <c r="J1" s="3971"/>
      <c r="K1" s="3971"/>
      <c r="L1" s="3974"/>
      <c r="M1" s="3974"/>
      <c r="N1" s="4460" t="s">
        <v>9147</v>
      </c>
      <c r="O1" s="4460" t="s">
        <v>9148</v>
      </c>
      <c r="P1" s="4460"/>
      <c r="Q1" s="4461" t="s">
        <v>9149</v>
      </c>
      <c r="R1" s="4460" t="s">
        <v>9150</v>
      </c>
      <c r="S1" s="4462" t="s">
        <v>9151</v>
      </c>
      <c r="T1" s="4459" t="s">
        <v>9152</v>
      </c>
      <c r="U1" s="4467" t="s">
        <v>9153</v>
      </c>
      <c r="V1" s="4468" t="s">
        <v>9154</v>
      </c>
      <c r="W1" s="4467"/>
    </row>
    <row r="2" spans="1:23" s="3983" customFormat="1" ht="25.5" customHeight="1">
      <c r="A2" s="3976" t="s">
        <v>84</v>
      </c>
      <c r="B2" s="3976"/>
      <c r="C2" s="3977" t="s">
        <v>9155</v>
      </c>
      <c r="D2" s="3977" t="s">
        <v>9156</v>
      </c>
      <c r="E2" s="3977" t="s">
        <v>9157</v>
      </c>
      <c r="F2" s="3978" t="s">
        <v>9158</v>
      </c>
      <c r="G2" s="3979" t="s">
        <v>9159</v>
      </c>
      <c r="H2" s="3978" t="s">
        <v>9019</v>
      </c>
      <c r="I2" s="3980" t="s">
        <v>9160</v>
      </c>
      <c r="J2" s="3980" t="s">
        <v>9161</v>
      </c>
      <c r="K2" s="3981" t="s">
        <v>9162</v>
      </c>
      <c r="L2" s="3982" t="s">
        <v>9163</v>
      </c>
      <c r="M2" s="3982" t="s">
        <v>9164</v>
      </c>
      <c r="N2" s="4460"/>
      <c r="O2" s="3975" t="s">
        <v>9165</v>
      </c>
      <c r="P2" s="3975" t="s">
        <v>9166</v>
      </c>
      <c r="Q2" s="4461"/>
      <c r="R2" s="4460"/>
      <c r="S2" s="4462"/>
      <c r="T2" s="4459"/>
      <c r="U2" s="4467"/>
      <c r="V2" s="4468"/>
      <c r="W2" s="4467"/>
    </row>
    <row r="3" spans="1:23" ht="30" customHeight="1">
      <c r="A3" s="3984" t="s">
        <v>9129</v>
      </c>
      <c r="B3" s="3984" t="s">
        <v>9167</v>
      </c>
      <c r="C3" s="3985" t="s">
        <v>9168</v>
      </c>
      <c r="D3" s="3985" t="s">
        <v>9169</v>
      </c>
      <c r="E3" s="3985"/>
      <c r="F3" s="3985" t="s">
        <v>9170</v>
      </c>
      <c r="G3" s="3986"/>
      <c r="H3" s="3987"/>
      <c r="I3" s="3985" t="s">
        <v>9171</v>
      </c>
      <c r="J3" s="3985"/>
      <c r="K3" s="3985"/>
      <c r="L3" s="3987" t="s">
        <v>8621</v>
      </c>
      <c r="M3" s="3987" t="s">
        <v>6746</v>
      </c>
      <c r="N3" s="3988">
        <v>4</v>
      </c>
      <c r="O3" s="3989">
        <v>0</v>
      </c>
      <c r="P3" s="3989">
        <v>0</v>
      </c>
      <c r="Q3" s="3990">
        <f t="shared" ref="Q3:Q66" si="0">SUM(N3-O3-P3)</f>
        <v>4</v>
      </c>
      <c r="R3" s="3991"/>
      <c r="S3" s="3974"/>
      <c r="T3" s="3992"/>
      <c r="U3" s="3993" t="s">
        <v>9172</v>
      </c>
      <c r="V3" s="3994" t="s">
        <v>6646</v>
      </c>
      <c r="W3" s="3995" t="s">
        <v>9173</v>
      </c>
    </row>
    <row r="4" spans="1:23" ht="30" customHeight="1">
      <c r="A4" s="3996" t="s">
        <v>9</v>
      </c>
      <c r="B4" s="3996"/>
      <c r="C4" s="3985"/>
      <c r="D4" s="3985"/>
      <c r="E4" s="3985"/>
      <c r="F4" s="3985" t="s">
        <v>9174</v>
      </c>
      <c r="G4" s="3986"/>
      <c r="H4" s="3987"/>
      <c r="I4" s="3985"/>
      <c r="J4" s="3985"/>
      <c r="K4" s="3985"/>
      <c r="L4" s="3987" t="s">
        <v>9175</v>
      </c>
      <c r="M4" s="3987" t="s">
        <v>5444</v>
      </c>
      <c r="N4" s="3988">
        <v>3</v>
      </c>
      <c r="O4" s="3989">
        <v>0</v>
      </c>
      <c r="P4" s="3989">
        <v>0</v>
      </c>
      <c r="Q4" s="3990">
        <f t="shared" si="0"/>
        <v>3</v>
      </c>
      <c r="R4" s="3997"/>
      <c r="S4" s="3974"/>
      <c r="T4" s="3992"/>
      <c r="U4" s="3998"/>
      <c r="V4" s="3994" t="s">
        <v>9176</v>
      </c>
      <c r="W4" s="3995" t="s">
        <v>9177</v>
      </c>
    </row>
    <row r="5" spans="1:23" ht="30" customHeight="1">
      <c r="A5" s="3999" t="s">
        <v>13</v>
      </c>
      <c r="B5" s="3999"/>
      <c r="C5" s="3999"/>
      <c r="D5" s="3999" t="s">
        <v>9178</v>
      </c>
      <c r="E5" s="3999"/>
      <c r="F5" s="3999" t="s">
        <v>9179</v>
      </c>
      <c r="G5" s="4000"/>
      <c r="H5" s="3996"/>
      <c r="I5" s="3999"/>
      <c r="J5" s="3999"/>
      <c r="K5" s="3999"/>
      <c r="L5" s="3996" t="s">
        <v>9175</v>
      </c>
      <c r="M5" s="3996" t="s">
        <v>5444</v>
      </c>
      <c r="N5" s="4001">
        <v>14</v>
      </c>
      <c r="O5" s="4002">
        <v>1</v>
      </c>
      <c r="P5" s="4002">
        <v>1</v>
      </c>
      <c r="Q5" s="4003">
        <f t="shared" si="0"/>
        <v>12</v>
      </c>
      <c r="R5" s="4004"/>
      <c r="S5" s="2955"/>
      <c r="T5" s="4005"/>
      <c r="U5" s="3998"/>
      <c r="V5" s="4463" t="s">
        <v>9180</v>
      </c>
      <c r="W5" s="4469" t="s">
        <v>9181</v>
      </c>
    </row>
    <row r="6" spans="1:23" ht="30" customHeight="1">
      <c r="A6" s="3984" t="s">
        <v>3</v>
      </c>
      <c r="B6" s="3984" t="s">
        <v>9167</v>
      </c>
      <c r="C6" s="3985" t="s">
        <v>9182</v>
      </c>
      <c r="D6" s="3985" t="s">
        <v>9183</v>
      </c>
      <c r="E6" s="3985"/>
      <c r="F6" s="3985" t="s">
        <v>9184</v>
      </c>
      <c r="G6" s="3986">
        <v>1500</v>
      </c>
      <c r="H6" s="3985" t="s">
        <v>9185</v>
      </c>
      <c r="I6" s="3985" t="s">
        <v>9186</v>
      </c>
      <c r="J6" s="3985" t="s">
        <v>9187</v>
      </c>
      <c r="K6" s="3985" t="s">
        <v>9188</v>
      </c>
      <c r="L6" s="3985" t="s">
        <v>9189</v>
      </c>
      <c r="M6" s="3985" t="s">
        <v>6746</v>
      </c>
      <c r="N6" s="3988">
        <v>19</v>
      </c>
      <c r="O6" s="3989">
        <v>2</v>
      </c>
      <c r="P6" s="3989">
        <v>0</v>
      </c>
      <c r="Q6" s="3990">
        <f t="shared" si="0"/>
        <v>17</v>
      </c>
      <c r="R6" s="4006"/>
      <c r="S6" s="3974"/>
      <c r="T6" s="4007"/>
      <c r="U6" s="4008"/>
      <c r="V6" s="4464"/>
      <c r="W6" s="4470"/>
    </row>
    <row r="7" spans="1:23" ht="30" customHeight="1">
      <c r="A7" s="3996" t="s">
        <v>17</v>
      </c>
      <c r="B7" s="3996"/>
      <c r="C7" s="3985" t="s">
        <v>17</v>
      </c>
      <c r="D7" s="3985" t="s">
        <v>9190</v>
      </c>
      <c r="E7" s="3985"/>
      <c r="F7" s="3985" t="s">
        <v>9191</v>
      </c>
      <c r="G7" s="3986"/>
      <c r="H7" s="3987"/>
      <c r="I7" s="3985"/>
      <c r="J7" s="3985"/>
      <c r="K7" s="3985"/>
      <c r="L7" s="3987"/>
      <c r="M7" s="3987" t="s">
        <v>5444</v>
      </c>
      <c r="N7" s="3988">
        <v>5</v>
      </c>
      <c r="O7" s="3989"/>
      <c r="P7" s="3989"/>
      <c r="Q7" s="3990">
        <f t="shared" si="0"/>
        <v>5</v>
      </c>
      <c r="R7" s="3997"/>
      <c r="S7" s="3974"/>
      <c r="T7" s="3992"/>
      <c r="U7" s="4008"/>
      <c r="V7" s="4009" t="s">
        <v>6646</v>
      </c>
      <c r="W7" s="4010" t="s">
        <v>9192</v>
      </c>
    </row>
    <row r="8" spans="1:23" ht="30" customHeight="1">
      <c r="A8" s="3984" t="s">
        <v>21</v>
      </c>
      <c r="B8" s="3984" t="s">
        <v>9167</v>
      </c>
      <c r="C8" s="3985" t="s">
        <v>9193</v>
      </c>
      <c r="D8" s="3985" t="s">
        <v>9194</v>
      </c>
      <c r="E8" s="3985"/>
      <c r="F8" s="3985" t="s">
        <v>9195</v>
      </c>
      <c r="G8" s="3986" t="s">
        <v>9196</v>
      </c>
      <c r="H8" s="3985" t="s">
        <v>9185</v>
      </c>
      <c r="I8" s="4011" t="s">
        <v>9197</v>
      </c>
      <c r="J8" s="4011" t="s">
        <v>9198</v>
      </c>
      <c r="K8" s="4011"/>
      <c r="L8" s="3987" t="s">
        <v>8621</v>
      </c>
      <c r="M8" s="3985" t="s">
        <v>5444</v>
      </c>
      <c r="N8" s="3988">
        <v>9</v>
      </c>
      <c r="O8" s="3989">
        <v>1</v>
      </c>
      <c r="P8" s="3989">
        <v>0</v>
      </c>
      <c r="Q8" s="3990">
        <f t="shared" si="0"/>
        <v>8</v>
      </c>
      <c r="R8" s="4006"/>
      <c r="S8" s="3974"/>
      <c r="T8" s="3992"/>
      <c r="U8" s="4008"/>
      <c r="V8" s="4012" t="s">
        <v>9176</v>
      </c>
      <c r="W8" s="3995" t="s">
        <v>9199</v>
      </c>
    </row>
    <row r="9" spans="1:23" ht="30" customHeight="1">
      <c r="A9" s="3996" t="s">
        <v>7</v>
      </c>
      <c r="B9" s="3996"/>
      <c r="C9" s="3985" t="s">
        <v>9200</v>
      </c>
      <c r="D9" s="4013"/>
      <c r="E9" s="4013"/>
      <c r="F9" s="3985" t="s">
        <v>9201</v>
      </c>
      <c r="G9" s="3986"/>
      <c r="H9" s="3987"/>
      <c r="I9" s="3985"/>
      <c r="J9" s="3985"/>
      <c r="K9" s="3985"/>
      <c r="L9" s="3987" t="s">
        <v>9202</v>
      </c>
      <c r="M9" s="3987" t="s">
        <v>5444</v>
      </c>
      <c r="N9" s="3988">
        <v>9</v>
      </c>
      <c r="O9" s="3989"/>
      <c r="P9" s="3989"/>
      <c r="Q9" s="3990">
        <f t="shared" si="0"/>
        <v>9</v>
      </c>
      <c r="R9" s="3997"/>
      <c r="S9" s="3974"/>
      <c r="T9" s="3992"/>
      <c r="U9" s="4008"/>
      <c r="V9" s="4463" t="s">
        <v>9180</v>
      </c>
      <c r="W9" s="4471" t="s">
        <v>9203</v>
      </c>
    </row>
    <row r="10" spans="1:23" ht="30" customHeight="1">
      <c r="A10" s="4014" t="s">
        <v>25</v>
      </c>
      <c r="B10" s="4014"/>
      <c r="C10" s="3985" t="s">
        <v>9204</v>
      </c>
      <c r="D10" s="3985" t="s">
        <v>9205</v>
      </c>
      <c r="E10" s="3985"/>
      <c r="F10" s="3985" t="s">
        <v>9206</v>
      </c>
      <c r="G10" s="3986"/>
      <c r="H10" s="3987" t="s">
        <v>6566</v>
      </c>
      <c r="I10" s="3985" t="s">
        <v>9207</v>
      </c>
      <c r="J10" s="3985"/>
      <c r="K10" s="3985"/>
      <c r="L10" s="3987" t="s">
        <v>9175</v>
      </c>
      <c r="M10" s="3987" t="s">
        <v>6746</v>
      </c>
      <c r="N10" s="3988">
        <v>4</v>
      </c>
      <c r="O10" s="3989"/>
      <c r="P10" s="3989"/>
      <c r="Q10" s="3990">
        <f t="shared" si="0"/>
        <v>4</v>
      </c>
      <c r="R10" s="3991"/>
      <c r="S10" s="3974"/>
      <c r="T10" s="3992"/>
      <c r="U10" s="4008"/>
      <c r="V10" s="4464"/>
      <c r="W10" s="4472"/>
    </row>
    <row r="11" spans="1:23" ht="30" customHeight="1">
      <c r="A11" s="3984" t="s">
        <v>11</v>
      </c>
      <c r="B11" s="3984" t="s">
        <v>9167</v>
      </c>
      <c r="C11" s="3985" t="s">
        <v>596</v>
      </c>
      <c r="D11" s="3985" t="s">
        <v>9208</v>
      </c>
      <c r="E11" s="3985"/>
      <c r="F11" s="3985" t="s">
        <v>9209</v>
      </c>
      <c r="G11" s="3986"/>
      <c r="H11" s="3985" t="s">
        <v>9185</v>
      </c>
      <c r="I11" s="3985" t="s">
        <v>9210</v>
      </c>
      <c r="J11" s="3985" t="s">
        <v>9211</v>
      </c>
      <c r="K11" s="3985"/>
      <c r="L11" s="3987" t="s">
        <v>8621</v>
      </c>
      <c r="M11" s="3985" t="s">
        <v>5444</v>
      </c>
      <c r="N11" s="3988">
        <v>27</v>
      </c>
      <c r="O11" s="3989">
        <v>4</v>
      </c>
      <c r="P11" s="3989"/>
      <c r="Q11" s="3990">
        <f t="shared" si="0"/>
        <v>23</v>
      </c>
      <c r="R11" s="4006"/>
      <c r="S11" s="3974"/>
      <c r="T11" s="4007"/>
      <c r="U11" s="4008"/>
      <c r="V11" s="4009" t="s">
        <v>6646</v>
      </c>
      <c r="W11" s="4010" t="s">
        <v>9212</v>
      </c>
    </row>
    <row r="12" spans="1:23" ht="30" customHeight="1">
      <c r="A12" s="4015" t="s">
        <v>15</v>
      </c>
      <c r="B12" s="3984" t="s">
        <v>9167</v>
      </c>
      <c r="C12" s="3985" t="s">
        <v>754</v>
      </c>
      <c r="D12" s="3985" t="s">
        <v>9213</v>
      </c>
      <c r="E12" s="3985"/>
      <c r="F12" s="3985" t="s">
        <v>9214</v>
      </c>
      <c r="G12" s="3986">
        <v>8323.7000000000007</v>
      </c>
      <c r="H12" s="3985" t="s">
        <v>9215</v>
      </c>
      <c r="I12" s="3985" t="s">
        <v>9216</v>
      </c>
      <c r="J12" s="3985"/>
      <c r="K12" s="3985"/>
      <c r="L12" s="3987" t="s">
        <v>9202</v>
      </c>
      <c r="M12" s="3985" t="s">
        <v>5444</v>
      </c>
      <c r="N12" s="3988">
        <v>14</v>
      </c>
      <c r="O12" s="3989">
        <v>1</v>
      </c>
      <c r="P12" s="3989"/>
      <c r="Q12" s="3990">
        <f t="shared" si="0"/>
        <v>13</v>
      </c>
      <c r="R12" s="4006"/>
      <c r="S12" s="3974"/>
      <c r="T12" s="4007"/>
      <c r="U12" s="3998"/>
      <c r="V12" s="4012" t="s">
        <v>9176</v>
      </c>
      <c r="W12" s="3995" t="s">
        <v>9177</v>
      </c>
    </row>
    <row r="13" spans="1:23" ht="30" customHeight="1">
      <c r="A13" s="3999" t="s">
        <v>29</v>
      </c>
      <c r="B13" s="3999"/>
      <c r="C13" s="3985"/>
      <c r="D13" s="3985"/>
      <c r="E13" s="3985"/>
      <c r="F13" s="3985" t="s">
        <v>9217</v>
      </c>
      <c r="G13" s="3986"/>
      <c r="H13" s="3987"/>
      <c r="I13" s="3985"/>
      <c r="J13" s="3985"/>
      <c r="K13" s="3985"/>
      <c r="L13" s="3987" t="s">
        <v>9175</v>
      </c>
      <c r="M13" s="3987" t="s">
        <v>6746</v>
      </c>
      <c r="N13" s="3988">
        <v>5</v>
      </c>
      <c r="O13" s="3989">
        <v>3</v>
      </c>
      <c r="P13" s="3989"/>
      <c r="Q13" s="3990">
        <f t="shared" si="0"/>
        <v>2</v>
      </c>
      <c r="R13" s="3997"/>
      <c r="S13" s="3974"/>
      <c r="T13" s="3992"/>
      <c r="U13" s="3998"/>
      <c r="V13" s="4463" t="s">
        <v>9180</v>
      </c>
      <c r="W13" s="4465" t="s">
        <v>9218</v>
      </c>
    </row>
    <row r="14" spans="1:23" ht="30" customHeight="1">
      <c r="A14" s="3996" t="s">
        <v>33</v>
      </c>
      <c r="B14" s="3996"/>
      <c r="C14" s="3985"/>
      <c r="D14" s="3985"/>
      <c r="E14" s="3985"/>
      <c r="F14" s="3985" t="s">
        <v>9219</v>
      </c>
      <c r="G14" s="3986"/>
      <c r="H14" s="3987"/>
      <c r="I14" s="3985"/>
      <c r="J14" s="3985"/>
      <c r="K14" s="3985"/>
      <c r="L14" s="3987" t="s">
        <v>9175</v>
      </c>
      <c r="M14" s="3987" t="s">
        <v>6746</v>
      </c>
      <c r="N14" s="3988">
        <v>8</v>
      </c>
      <c r="O14" s="3989">
        <v>1</v>
      </c>
      <c r="P14" s="3989"/>
      <c r="Q14" s="3990">
        <f t="shared" si="0"/>
        <v>7</v>
      </c>
      <c r="R14" s="3997"/>
      <c r="S14" s="3974"/>
      <c r="T14" s="3992"/>
      <c r="U14" s="3998"/>
      <c r="V14" s="4464"/>
      <c r="W14" s="4466"/>
    </row>
    <row r="15" spans="1:23" ht="30" customHeight="1">
      <c r="A15" s="3984" t="s">
        <v>19</v>
      </c>
      <c r="B15" s="3984" t="s">
        <v>9167</v>
      </c>
      <c r="C15" s="3985" t="s">
        <v>9220</v>
      </c>
      <c r="D15" s="3985" t="s">
        <v>9221</v>
      </c>
      <c r="E15" s="3985"/>
      <c r="F15" s="3985" t="s">
        <v>9222</v>
      </c>
      <c r="G15" s="3986">
        <v>4000</v>
      </c>
      <c r="H15" s="3985" t="s">
        <v>9215</v>
      </c>
      <c r="I15" s="3985"/>
      <c r="J15" s="3985" t="s">
        <v>9223</v>
      </c>
      <c r="K15" s="3985" t="s">
        <v>9224</v>
      </c>
      <c r="L15" s="3987" t="s">
        <v>9202</v>
      </c>
      <c r="M15" s="3985" t="s">
        <v>6746</v>
      </c>
      <c r="N15" s="3988">
        <v>14</v>
      </c>
      <c r="O15" s="3989">
        <v>1</v>
      </c>
      <c r="P15" s="3989"/>
      <c r="Q15" s="3990">
        <f t="shared" si="0"/>
        <v>13</v>
      </c>
      <c r="R15" s="3991"/>
      <c r="S15" s="3974"/>
      <c r="T15" s="3992"/>
      <c r="U15" s="3998"/>
      <c r="W15" s="3995"/>
    </row>
    <row r="16" spans="1:23" ht="30" customHeight="1">
      <c r="A16" s="4016" t="s">
        <v>23</v>
      </c>
      <c r="B16" s="4016" t="s">
        <v>9225</v>
      </c>
      <c r="C16" s="3985" t="s">
        <v>1076</v>
      </c>
      <c r="D16" t="s">
        <v>9226</v>
      </c>
      <c r="E16" s="4013"/>
      <c r="F16" s="3985" t="s">
        <v>9227</v>
      </c>
      <c r="G16" s="3986">
        <v>4879</v>
      </c>
      <c r="H16" s="3987" t="s">
        <v>9228</v>
      </c>
      <c r="I16" s="3985" t="s">
        <v>9229</v>
      </c>
      <c r="J16" s="3985"/>
      <c r="K16" s="3985"/>
      <c r="L16" s="3987" t="s">
        <v>9202</v>
      </c>
      <c r="M16" s="3985" t="s">
        <v>6746</v>
      </c>
      <c r="N16" s="3988">
        <v>28</v>
      </c>
      <c r="O16" s="3989">
        <v>2</v>
      </c>
      <c r="P16" s="3989"/>
      <c r="Q16" s="3990">
        <f t="shared" si="0"/>
        <v>26</v>
      </c>
      <c r="R16" s="4006"/>
      <c r="S16" s="3974"/>
      <c r="T16" s="4007"/>
      <c r="U16" s="3998"/>
      <c r="W16" s="3995"/>
    </row>
    <row r="17" spans="1:23" ht="30" customHeight="1">
      <c r="A17" s="3999" t="s">
        <v>6116</v>
      </c>
      <c r="B17" s="3999"/>
      <c r="C17" s="3985"/>
      <c r="D17" s="3985"/>
      <c r="E17" s="3985"/>
      <c r="F17" s="3985" t="s">
        <v>9230</v>
      </c>
      <c r="G17" s="3986"/>
      <c r="H17" s="3987"/>
      <c r="I17" s="3985"/>
      <c r="J17" s="3985"/>
      <c r="K17" s="3985"/>
      <c r="L17" s="3987" t="s">
        <v>9175</v>
      </c>
      <c r="M17" s="3987" t="s">
        <v>6746</v>
      </c>
      <c r="N17" s="3988">
        <v>2</v>
      </c>
      <c r="O17" s="3989"/>
      <c r="P17" s="3989"/>
      <c r="Q17" s="3990">
        <f t="shared" si="0"/>
        <v>2</v>
      </c>
      <c r="R17" s="3997"/>
      <c r="S17" s="3974"/>
      <c r="T17" s="3992"/>
      <c r="U17" s="3998"/>
      <c r="W17" s="3995"/>
    </row>
    <row r="18" spans="1:23" ht="30" customHeight="1">
      <c r="A18" s="3996" t="s">
        <v>41</v>
      </c>
      <c r="B18" s="3996"/>
      <c r="C18" s="3985" t="s">
        <v>9231</v>
      </c>
      <c r="D18" s="3985" t="s">
        <v>9232</v>
      </c>
      <c r="E18" s="3985"/>
      <c r="F18" s="3985" t="s">
        <v>9233</v>
      </c>
      <c r="G18" s="3986">
        <v>500</v>
      </c>
      <c r="H18" s="3987" t="s">
        <v>9234</v>
      </c>
      <c r="I18" s="3985" t="s">
        <v>9207</v>
      </c>
      <c r="J18" s="3985"/>
      <c r="K18" s="3985"/>
      <c r="L18" s="3987" t="s">
        <v>9175</v>
      </c>
      <c r="M18" s="3985" t="s">
        <v>5444</v>
      </c>
      <c r="N18" s="3988">
        <v>5</v>
      </c>
      <c r="O18" s="3989">
        <v>1</v>
      </c>
      <c r="P18" s="3989">
        <v>1</v>
      </c>
      <c r="Q18" s="3990">
        <f t="shared" si="0"/>
        <v>3</v>
      </c>
      <c r="R18" s="3991"/>
      <c r="S18" s="3974"/>
      <c r="T18" s="3992"/>
      <c r="U18" s="3998"/>
      <c r="W18" s="3995"/>
    </row>
    <row r="19" spans="1:23" ht="30" customHeight="1">
      <c r="A19" s="3996" t="s">
        <v>45</v>
      </c>
      <c r="B19" s="3996"/>
      <c r="C19" s="3985"/>
      <c r="D19" s="3985"/>
      <c r="E19" s="3985"/>
      <c r="F19" s="3985" t="s">
        <v>9235</v>
      </c>
      <c r="G19" s="3986"/>
      <c r="H19" s="3987"/>
      <c r="I19" s="3985"/>
      <c r="J19" s="3985"/>
      <c r="K19" s="3985"/>
      <c r="L19" s="3987" t="s">
        <v>9175</v>
      </c>
      <c r="M19" s="3987" t="s">
        <v>6746</v>
      </c>
      <c r="N19" s="3988">
        <v>7</v>
      </c>
      <c r="O19" s="3989"/>
      <c r="P19" s="3989"/>
      <c r="Q19" s="3990">
        <f t="shared" si="0"/>
        <v>7</v>
      </c>
      <c r="R19" s="3997"/>
      <c r="S19" s="3974"/>
      <c r="T19" s="3992"/>
      <c r="U19" s="3998"/>
      <c r="W19" s="3995"/>
    </row>
    <row r="20" spans="1:23" ht="30" customHeight="1">
      <c r="A20" s="3984" t="s">
        <v>27</v>
      </c>
      <c r="B20" s="3984" t="s">
        <v>9167</v>
      </c>
      <c r="C20" s="3985" t="s">
        <v>1356</v>
      </c>
      <c r="D20" s="4017" t="s">
        <v>9236</v>
      </c>
      <c r="E20" s="4017"/>
      <c r="F20" s="3985" t="s">
        <v>9237</v>
      </c>
      <c r="G20" s="4018">
        <v>4000</v>
      </c>
      <c r="H20" s="3985" t="s">
        <v>9238</v>
      </c>
      <c r="I20" s="3985"/>
      <c r="J20" s="3985" t="s">
        <v>9239</v>
      </c>
      <c r="K20" s="3985" t="s">
        <v>9240</v>
      </c>
      <c r="L20" s="3985" t="s">
        <v>9189</v>
      </c>
      <c r="M20" s="4017" t="s">
        <v>6746</v>
      </c>
      <c r="N20" s="3988">
        <v>17</v>
      </c>
      <c r="O20" s="3989">
        <v>4</v>
      </c>
      <c r="P20" s="3989">
        <v>2</v>
      </c>
      <c r="Q20" s="3990">
        <f t="shared" si="0"/>
        <v>11</v>
      </c>
      <c r="R20" s="4006"/>
      <c r="S20" s="3974"/>
      <c r="T20" s="3992"/>
      <c r="U20" s="3998" t="s">
        <v>9241</v>
      </c>
      <c r="W20" s="3995"/>
    </row>
    <row r="21" spans="1:23" ht="30" customHeight="1">
      <c r="A21" s="3996" t="s">
        <v>49</v>
      </c>
      <c r="B21" s="3996"/>
      <c r="C21" s="3985"/>
      <c r="D21" s="3985"/>
      <c r="E21" s="3985"/>
      <c r="F21" s="3985" t="s">
        <v>9242</v>
      </c>
      <c r="G21" s="3986"/>
      <c r="H21" s="3987"/>
      <c r="I21" s="3985"/>
      <c r="J21" s="3985"/>
      <c r="K21" s="3985"/>
      <c r="L21" s="3987"/>
      <c r="M21" s="3987" t="s">
        <v>6746</v>
      </c>
      <c r="N21" s="3988">
        <v>9</v>
      </c>
      <c r="O21" s="3989"/>
      <c r="P21" s="3989"/>
      <c r="Q21" s="3990">
        <f t="shared" si="0"/>
        <v>9</v>
      </c>
      <c r="R21" s="3997"/>
      <c r="S21" s="3974"/>
      <c r="T21" s="3992"/>
      <c r="U21" s="3998"/>
      <c r="W21" s="3995"/>
    </row>
    <row r="22" spans="1:23" ht="30" customHeight="1">
      <c r="A22" s="4019" t="s">
        <v>31</v>
      </c>
      <c r="B22" s="4019" t="s">
        <v>9243</v>
      </c>
      <c r="C22" s="3985" t="s">
        <v>1538</v>
      </c>
      <c r="D22" s="3985"/>
      <c r="E22" s="3985"/>
      <c r="F22" s="3985" t="s">
        <v>9244</v>
      </c>
      <c r="G22" s="3986"/>
      <c r="H22" s="3987" t="s">
        <v>9245</v>
      </c>
      <c r="I22" s="3985"/>
      <c r="J22" s="3985" t="s">
        <v>9246</v>
      </c>
      <c r="K22" s="3985" t="s">
        <v>9247</v>
      </c>
      <c r="L22" s="3987" t="s">
        <v>9202</v>
      </c>
      <c r="M22" s="3985" t="s">
        <v>6746</v>
      </c>
      <c r="N22" s="3988">
        <v>19</v>
      </c>
      <c r="O22" s="3989">
        <v>7</v>
      </c>
      <c r="P22" s="3989">
        <v>1</v>
      </c>
      <c r="Q22" s="3990">
        <f t="shared" si="0"/>
        <v>11</v>
      </c>
      <c r="R22" s="4006"/>
      <c r="S22" s="4020"/>
      <c r="T22" s="3992"/>
      <c r="U22" s="3998"/>
      <c r="W22" s="3995"/>
    </row>
    <row r="23" spans="1:23" ht="30" customHeight="1">
      <c r="A23" s="3996" t="s">
        <v>53</v>
      </c>
      <c r="B23" s="3996"/>
      <c r="C23" s="3985"/>
      <c r="D23" s="3985" t="s">
        <v>9248</v>
      </c>
      <c r="E23" s="3985"/>
      <c r="F23" s="3985" t="s">
        <v>9249</v>
      </c>
      <c r="G23" s="3986"/>
      <c r="H23" s="3987"/>
      <c r="I23" s="3985"/>
      <c r="J23" s="3985"/>
      <c r="K23" s="3985"/>
      <c r="L23" s="3987" t="s">
        <v>9175</v>
      </c>
      <c r="M23" s="3987" t="s">
        <v>6746</v>
      </c>
      <c r="N23" s="3988">
        <v>3</v>
      </c>
      <c r="O23" s="3989"/>
      <c r="P23" s="3989"/>
      <c r="Q23" s="3990">
        <f t="shared" si="0"/>
        <v>3</v>
      </c>
      <c r="R23" s="3997"/>
      <c r="S23" s="3974"/>
      <c r="T23" s="3992"/>
      <c r="U23" s="3998"/>
      <c r="W23" s="3995"/>
    </row>
    <row r="24" spans="1:23" ht="30" customHeight="1">
      <c r="A24" s="3996" t="s">
        <v>35</v>
      </c>
      <c r="B24" s="3996"/>
      <c r="C24" s="3985"/>
      <c r="D24" s="3985" t="s">
        <v>9250</v>
      </c>
      <c r="E24" s="3985"/>
      <c r="F24" s="3985" t="s">
        <v>9251</v>
      </c>
      <c r="G24" s="3986"/>
      <c r="H24" s="3987"/>
      <c r="I24" s="3985"/>
      <c r="J24" s="3985"/>
      <c r="K24" s="3985" t="s">
        <v>9252</v>
      </c>
      <c r="L24" s="3987" t="s">
        <v>9202</v>
      </c>
      <c r="M24" s="3987" t="s">
        <v>5444</v>
      </c>
      <c r="N24" s="3988">
        <v>14</v>
      </c>
      <c r="O24" s="3989"/>
      <c r="P24" s="3989"/>
      <c r="Q24" s="3990">
        <f t="shared" si="0"/>
        <v>14</v>
      </c>
      <c r="R24" s="3997"/>
      <c r="S24" s="3974"/>
      <c r="T24" s="3992"/>
      <c r="U24" s="3998"/>
      <c r="W24" s="3995"/>
    </row>
    <row r="25" spans="1:23" ht="30" customHeight="1">
      <c r="A25" s="3996" t="s">
        <v>57</v>
      </c>
      <c r="B25" s="3996"/>
      <c r="C25" s="3985"/>
      <c r="D25" s="3985"/>
      <c r="E25" s="3985"/>
      <c r="F25" s="3985" t="s">
        <v>9253</v>
      </c>
      <c r="G25" s="3986"/>
      <c r="H25" s="3987"/>
      <c r="I25" s="3985"/>
      <c r="J25" s="3985"/>
      <c r="K25" s="3985"/>
      <c r="L25" s="3987"/>
      <c r="M25" s="3987" t="s">
        <v>6746</v>
      </c>
      <c r="N25" s="3988">
        <v>5</v>
      </c>
      <c r="O25" s="3989">
        <v>1</v>
      </c>
      <c r="P25" s="3989"/>
      <c r="Q25" s="3990">
        <f t="shared" si="0"/>
        <v>4</v>
      </c>
      <c r="R25" s="3997"/>
      <c r="S25" s="3974"/>
      <c r="T25" s="3992"/>
      <c r="U25" s="3998"/>
      <c r="W25" s="3995"/>
    </row>
    <row r="26" spans="1:23" ht="30" customHeight="1">
      <c r="A26" s="3996" t="s">
        <v>60</v>
      </c>
      <c r="B26" s="3996"/>
      <c r="C26" s="3985"/>
      <c r="D26" s="3985"/>
      <c r="E26" s="3985"/>
      <c r="F26" s="3985" t="s">
        <v>9254</v>
      </c>
      <c r="G26" s="3986"/>
      <c r="H26" s="3987"/>
      <c r="I26" s="3985"/>
      <c r="J26" s="3985"/>
      <c r="K26" s="3985"/>
      <c r="L26" s="3987" t="s">
        <v>9175</v>
      </c>
      <c r="M26" s="3987" t="s">
        <v>5444</v>
      </c>
      <c r="N26" s="3988">
        <v>1</v>
      </c>
      <c r="O26" s="3989"/>
      <c r="P26" s="3989"/>
      <c r="Q26" s="3990">
        <f t="shared" si="0"/>
        <v>1</v>
      </c>
      <c r="R26" s="3997"/>
      <c r="S26" s="3974"/>
      <c r="T26" s="3992"/>
      <c r="U26" s="3998"/>
      <c r="W26" s="3995"/>
    </row>
    <row r="27" spans="1:23" ht="30" customHeight="1">
      <c r="A27" s="3996" t="s">
        <v>63</v>
      </c>
      <c r="B27" s="3996"/>
      <c r="C27" s="3985"/>
      <c r="D27" s="3985"/>
      <c r="E27" s="3985"/>
      <c r="F27" s="3985" t="s">
        <v>9255</v>
      </c>
      <c r="G27" s="3986"/>
      <c r="H27" s="3987"/>
      <c r="I27" s="3985"/>
      <c r="J27" s="3985"/>
      <c r="K27" s="3985"/>
      <c r="L27" s="3987" t="s">
        <v>9175</v>
      </c>
      <c r="M27" s="3987" t="s">
        <v>6746</v>
      </c>
      <c r="N27" s="3988">
        <v>11</v>
      </c>
      <c r="O27" s="3989">
        <v>1</v>
      </c>
      <c r="P27" s="3989"/>
      <c r="Q27" s="3990">
        <f>SUM(N27-O27-P27)</f>
        <v>10</v>
      </c>
      <c r="R27" s="3997"/>
      <c r="S27" s="3974"/>
      <c r="T27" s="3992"/>
      <c r="U27" s="3998"/>
      <c r="W27" s="3995"/>
    </row>
    <row r="28" spans="1:23" ht="30" customHeight="1">
      <c r="A28" s="3984" t="s">
        <v>39</v>
      </c>
      <c r="B28" s="3984" t="s">
        <v>9167</v>
      </c>
      <c r="C28" s="3985" t="s">
        <v>9256</v>
      </c>
      <c r="D28" s="3985" t="s">
        <v>9257</v>
      </c>
      <c r="E28" s="3985"/>
      <c r="F28" s="3985" t="s">
        <v>9258</v>
      </c>
      <c r="G28" s="3986" t="s">
        <v>9196</v>
      </c>
      <c r="H28" s="3985" t="s">
        <v>9238</v>
      </c>
      <c r="I28" s="3985" t="s">
        <v>9259</v>
      </c>
      <c r="J28" s="3985"/>
      <c r="K28" s="3985"/>
      <c r="L28" s="3987" t="s">
        <v>9202</v>
      </c>
      <c r="M28" s="3985" t="s">
        <v>6746</v>
      </c>
      <c r="N28" s="3988">
        <v>26</v>
      </c>
      <c r="O28" s="3989">
        <v>2</v>
      </c>
      <c r="P28" s="3989">
        <v>1</v>
      </c>
      <c r="Q28" s="3990">
        <f t="shared" si="0"/>
        <v>23</v>
      </c>
      <c r="R28" s="4006"/>
      <c r="S28" s="3974"/>
      <c r="T28" s="4007"/>
      <c r="U28" s="3998"/>
      <c r="W28" s="3995"/>
    </row>
    <row r="29" spans="1:23" ht="30" customHeight="1">
      <c r="A29" s="3984" t="s">
        <v>66</v>
      </c>
      <c r="B29" s="3984" t="s">
        <v>9167</v>
      </c>
      <c r="C29" s="3985" t="s">
        <v>9260</v>
      </c>
      <c r="D29" s="3985" t="s">
        <v>9261</v>
      </c>
      <c r="E29" s="3985"/>
      <c r="F29" s="3985" t="s">
        <v>9262</v>
      </c>
      <c r="G29" s="3986" t="s">
        <v>9196</v>
      </c>
      <c r="H29" s="3985" t="s">
        <v>9238</v>
      </c>
      <c r="I29" s="3985" t="s">
        <v>9263</v>
      </c>
      <c r="J29" s="3985"/>
      <c r="K29" s="3985"/>
      <c r="L29" s="3987" t="s">
        <v>9175</v>
      </c>
      <c r="M29" s="3985" t="s">
        <v>5444</v>
      </c>
      <c r="N29" s="3988">
        <v>29</v>
      </c>
      <c r="O29" s="3989"/>
      <c r="P29" s="3989">
        <v>1</v>
      </c>
      <c r="Q29" s="3990">
        <f>SUM(N29-O29-P29)</f>
        <v>28</v>
      </c>
      <c r="R29" s="4006"/>
      <c r="S29" s="3974"/>
      <c r="T29" s="3992"/>
      <c r="U29" s="3998"/>
      <c r="W29" s="3995"/>
    </row>
    <row r="30" spans="1:23" ht="30" customHeight="1">
      <c r="A30" s="3996" t="s">
        <v>68</v>
      </c>
      <c r="B30" s="3996"/>
      <c r="C30" s="3985"/>
      <c r="D30" s="3985" t="s">
        <v>9264</v>
      </c>
      <c r="E30" s="3985"/>
      <c r="F30" s="3985" t="s">
        <v>9265</v>
      </c>
      <c r="G30" s="3986"/>
      <c r="H30" s="3987"/>
      <c r="I30" s="3985"/>
      <c r="J30" s="3985"/>
      <c r="K30" s="3985"/>
      <c r="L30" s="3987" t="s">
        <v>9175</v>
      </c>
      <c r="M30" s="3987" t="s">
        <v>6746</v>
      </c>
      <c r="N30" s="3988">
        <v>11</v>
      </c>
      <c r="O30" s="3989"/>
      <c r="P30" s="3989"/>
      <c r="Q30" s="3990">
        <f>SUM(N30-O30-P30)</f>
        <v>11</v>
      </c>
      <c r="R30" s="3997"/>
      <c r="S30" s="3974"/>
      <c r="T30" s="3992"/>
      <c r="U30" s="3998"/>
      <c r="W30" s="3995"/>
    </row>
    <row r="31" spans="1:23" ht="30" customHeight="1">
      <c r="A31" s="3984" t="s">
        <v>70</v>
      </c>
      <c r="B31" s="3984" t="s">
        <v>9167</v>
      </c>
      <c r="C31" s="3985" t="s">
        <v>9266</v>
      </c>
      <c r="D31" s="3985" t="s">
        <v>9267</v>
      </c>
      <c r="E31" s="3985"/>
      <c r="F31" s="3985" t="s">
        <v>9268</v>
      </c>
      <c r="G31" s="3986">
        <v>460</v>
      </c>
      <c r="H31" s="3987" t="s">
        <v>9269</v>
      </c>
      <c r="I31" s="3985" t="s">
        <v>9270</v>
      </c>
      <c r="J31" s="3985"/>
      <c r="K31" s="3985"/>
      <c r="L31" s="3987" t="s">
        <v>9175</v>
      </c>
      <c r="M31" s="3987" t="s">
        <v>5444</v>
      </c>
      <c r="N31" s="3988">
        <v>1</v>
      </c>
      <c r="O31" s="3989"/>
      <c r="P31" s="3989"/>
      <c r="Q31" s="3990">
        <f t="shared" si="0"/>
        <v>1</v>
      </c>
      <c r="R31" s="3997"/>
      <c r="S31" s="3974"/>
      <c r="T31" s="3992"/>
      <c r="U31" s="3998"/>
      <c r="W31" s="3995"/>
    </row>
    <row r="32" spans="1:23" ht="30" customHeight="1">
      <c r="A32" s="3999" t="s">
        <v>72</v>
      </c>
      <c r="B32" s="3999"/>
      <c r="C32" s="3985"/>
      <c r="D32" s="3985"/>
      <c r="E32" s="3985"/>
      <c r="F32" s="3985" t="s">
        <v>9271</v>
      </c>
      <c r="G32" s="3986"/>
      <c r="H32" s="3987"/>
      <c r="I32" s="3985"/>
      <c r="J32" s="3985"/>
      <c r="K32" s="3985"/>
      <c r="L32" s="3987" t="s">
        <v>9175</v>
      </c>
      <c r="M32" s="3987" t="s">
        <v>6746</v>
      </c>
      <c r="N32" s="3988">
        <v>3</v>
      </c>
      <c r="O32" s="3989">
        <v>1</v>
      </c>
      <c r="P32" s="3989"/>
      <c r="Q32" s="3990">
        <f t="shared" si="0"/>
        <v>2</v>
      </c>
      <c r="R32" s="3997"/>
      <c r="S32" s="3974"/>
      <c r="T32" s="3992"/>
      <c r="U32" s="3998"/>
      <c r="W32" s="3995"/>
    </row>
    <row r="33" spans="1:23" ht="30" customHeight="1">
      <c r="A33" s="4015" t="s">
        <v>43</v>
      </c>
      <c r="B33" s="4015" t="s">
        <v>9272</v>
      </c>
      <c r="C33" s="3985" t="s">
        <v>2377</v>
      </c>
      <c r="D33" s="3985" t="s">
        <v>9273</v>
      </c>
      <c r="E33" s="3985"/>
      <c r="F33" s="3985" t="s">
        <v>9274</v>
      </c>
      <c r="G33" s="3986">
        <f>3300+5692.5</f>
        <v>8992.5</v>
      </c>
      <c r="H33" s="3987" t="s">
        <v>9245</v>
      </c>
      <c r="I33" s="3985" t="s">
        <v>9275</v>
      </c>
      <c r="J33" s="3985" t="s">
        <v>9276</v>
      </c>
      <c r="K33" s="3985" t="s">
        <v>9277</v>
      </c>
      <c r="L33" s="3987" t="s">
        <v>9202</v>
      </c>
      <c r="M33" s="3987" t="s">
        <v>5444</v>
      </c>
      <c r="N33" s="3988">
        <v>8</v>
      </c>
      <c r="O33" s="3989">
        <v>1</v>
      </c>
      <c r="P33" s="3989">
        <v>2</v>
      </c>
      <c r="Q33" s="3990">
        <f t="shared" si="0"/>
        <v>5</v>
      </c>
      <c r="R33" s="4006"/>
      <c r="S33" s="3974"/>
      <c r="T33" s="4007"/>
      <c r="U33" s="3998"/>
      <c r="W33" s="3995"/>
    </row>
    <row r="34" spans="1:23" ht="30" customHeight="1">
      <c r="A34" s="3999" t="s">
        <v>74</v>
      </c>
      <c r="B34" s="3999"/>
      <c r="C34" s="3985"/>
      <c r="D34" s="3985"/>
      <c r="E34" s="3985"/>
      <c r="F34" s="3985" t="s">
        <v>9278</v>
      </c>
      <c r="G34" s="3986"/>
      <c r="H34" s="3987"/>
      <c r="I34" s="3985"/>
      <c r="J34" s="3985"/>
      <c r="K34" s="3985"/>
      <c r="L34" s="3987" t="s">
        <v>9175</v>
      </c>
      <c r="M34" s="3987" t="s">
        <v>6746</v>
      </c>
      <c r="N34" s="3988">
        <v>4</v>
      </c>
      <c r="O34" s="3989"/>
      <c r="P34" s="3989"/>
      <c r="Q34" s="3990">
        <f t="shared" si="0"/>
        <v>4</v>
      </c>
      <c r="R34" s="3997"/>
      <c r="S34" s="3974"/>
      <c r="T34" s="3992"/>
      <c r="U34" s="3998"/>
      <c r="W34" s="3995"/>
    </row>
    <row r="35" spans="1:23" ht="30" customHeight="1">
      <c r="A35" s="4019" t="s">
        <v>47</v>
      </c>
      <c r="B35" s="4019" t="s">
        <v>9243</v>
      </c>
      <c r="C35" s="3985" t="s">
        <v>2465</v>
      </c>
      <c r="D35" s="4021" t="s">
        <v>9279</v>
      </c>
      <c r="E35" s="4021"/>
      <c r="F35" s="3985" t="s">
        <v>9280</v>
      </c>
      <c r="G35" s="4022" t="s">
        <v>9281</v>
      </c>
      <c r="H35" s="3987" t="s">
        <v>9245</v>
      </c>
      <c r="I35" s="3985" t="s">
        <v>9282</v>
      </c>
      <c r="J35" s="3985"/>
      <c r="K35" s="3985" t="s">
        <v>9283</v>
      </c>
      <c r="L35" s="3985" t="s">
        <v>9189</v>
      </c>
      <c r="M35" s="3987" t="s">
        <v>5444</v>
      </c>
      <c r="N35" s="3988">
        <v>26</v>
      </c>
      <c r="O35" s="3989">
        <v>4</v>
      </c>
      <c r="P35" s="3989">
        <v>4</v>
      </c>
      <c r="Q35" s="3990">
        <f t="shared" si="0"/>
        <v>18</v>
      </c>
      <c r="R35" s="4006"/>
      <c r="S35" s="4020"/>
      <c r="T35" s="3992"/>
      <c r="U35" s="3998"/>
      <c r="W35" s="3995"/>
    </row>
    <row r="36" spans="1:23" ht="30" customHeight="1">
      <c r="A36" s="4014" t="s">
        <v>76</v>
      </c>
      <c r="B36" s="4014"/>
      <c r="C36" s="3985"/>
      <c r="D36" s="3985" t="s">
        <v>9284</v>
      </c>
      <c r="E36" s="3985"/>
      <c r="F36" s="3985"/>
      <c r="G36" s="3986"/>
      <c r="H36" s="3987"/>
      <c r="I36" s="3985"/>
      <c r="J36" s="3985"/>
      <c r="K36" s="3985"/>
      <c r="L36" s="3987" t="s">
        <v>9175</v>
      </c>
      <c r="M36" s="3987" t="s">
        <v>6746</v>
      </c>
      <c r="N36" s="3988">
        <v>2</v>
      </c>
      <c r="O36" s="3989">
        <v>1</v>
      </c>
      <c r="P36" s="3989"/>
      <c r="Q36" s="3990">
        <f t="shared" si="0"/>
        <v>1</v>
      </c>
      <c r="R36" s="3997"/>
      <c r="S36" s="3974"/>
      <c r="T36" s="3992"/>
      <c r="U36" s="3998"/>
      <c r="W36" s="3995"/>
    </row>
    <row r="37" spans="1:23" ht="30" customHeight="1">
      <c r="A37" s="3984" t="s">
        <v>51</v>
      </c>
      <c r="B37" s="3984" t="s">
        <v>9167</v>
      </c>
      <c r="C37" s="3985" t="s">
        <v>2680</v>
      </c>
      <c r="D37" s="3985" t="s">
        <v>9285</v>
      </c>
      <c r="E37" s="3985"/>
      <c r="F37" s="3985" t="s">
        <v>9286</v>
      </c>
      <c r="G37" s="3986" t="s">
        <v>9196</v>
      </c>
      <c r="H37" s="3985" t="s">
        <v>9238</v>
      </c>
      <c r="I37" s="3985" t="s">
        <v>9287</v>
      </c>
      <c r="J37" s="3985"/>
      <c r="K37" s="3985"/>
      <c r="L37" s="3987" t="s">
        <v>9202</v>
      </c>
      <c r="M37" s="3987" t="s">
        <v>5444</v>
      </c>
      <c r="N37" s="3988">
        <v>13</v>
      </c>
      <c r="O37" s="3989">
        <v>2</v>
      </c>
      <c r="P37" s="3989"/>
      <c r="Q37" s="3990">
        <f t="shared" si="0"/>
        <v>11</v>
      </c>
      <c r="R37" s="4006"/>
      <c r="S37" s="3974"/>
      <c r="T37" s="4007"/>
      <c r="U37" s="3998"/>
      <c r="W37" s="3995"/>
    </row>
    <row r="38" spans="1:23" ht="30" customHeight="1">
      <c r="A38" s="3984" t="s">
        <v>55</v>
      </c>
      <c r="B38" s="3984" t="s">
        <v>9167</v>
      </c>
      <c r="C38" s="3985" t="s">
        <v>2774</v>
      </c>
      <c r="D38" s="4017" t="s">
        <v>9288</v>
      </c>
      <c r="E38" s="4017"/>
      <c r="F38" s="3985" t="s">
        <v>9289</v>
      </c>
      <c r="G38" s="3986">
        <v>0</v>
      </c>
      <c r="H38" s="3987" t="s">
        <v>9290</v>
      </c>
      <c r="I38" s="3985"/>
      <c r="J38" s="3985" t="s">
        <v>9291</v>
      </c>
      <c r="K38" s="3985"/>
      <c r="L38" s="3985" t="s">
        <v>9189</v>
      </c>
      <c r="M38" s="4017" t="s">
        <v>5444</v>
      </c>
      <c r="N38" s="3988">
        <v>14</v>
      </c>
      <c r="O38" s="3989"/>
      <c r="P38" s="3989">
        <v>1</v>
      </c>
      <c r="Q38" s="3990">
        <f t="shared" si="0"/>
        <v>13</v>
      </c>
      <c r="R38" s="4006"/>
      <c r="S38" s="3974"/>
      <c r="T38" s="4007"/>
      <c r="U38" s="3998"/>
      <c r="W38" s="3995"/>
    </row>
    <row r="39" spans="1:23" ht="30" customHeight="1">
      <c r="A39" s="3996" t="s">
        <v>78</v>
      </c>
      <c r="B39" s="3996"/>
      <c r="C39" s="3985"/>
      <c r="D39" s="3985" t="s">
        <v>9292</v>
      </c>
      <c r="E39" s="3985"/>
      <c r="F39" s="3985" t="s">
        <v>9293</v>
      </c>
      <c r="G39" s="3986"/>
      <c r="H39" s="3987"/>
      <c r="I39" s="3985"/>
      <c r="J39" s="3985"/>
      <c r="K39" s="3985"/>
      <c r="L39" s="3987" t="s">
        <v>5483</v>
      </c>
      <c r="M39" s="3987" t="s">
        <v>5444</v>
      </c>
      <c r="N39" s="3988">
        <v>7</v>
      </c>
      <c r="O39" s="3989"/>
      <c r="P39" s="3989"/>
      <c r="Q39" s="3990">
        <f t="shared" si="0"/>
        <v>7</v>
      </c>
      <c r="R39" s="3997"/>
      <c r="S39" s="3974"/>
      <c r="T39" s="3992"/>
      <c r="U39" s="3998"/>
      <c r="W39" s="3995"/>
    </row>
    <row r="40" spans="1:23" ht="30" customHeight="1">
      <c r="A40" s="3999" t="s">
        <v>80</v>
      </c>
      <c r="B40" s="3999"/>
      <c r="C40" s="3985"/>
      <c r="D40" s="3985"/>
      <c r="E40" s="3985"/>
      <c r="F40" s="3985" t="s">
        <v>9294</v>
      </c>
      <c r="G40" s="3986"/>
      <c r="H40" s="3987"/>
      <c r="I40" s="3985"/>
      <c r="J40" s="3985"/>
      <c r="K40" s="3985"/>
      <c r="L40" s="3987"/>
      <c r="M40" s="3987" t="s">
        <v>6746</v>
      </c>
      <c r="N40" s="3988">
        <v>3</v>
      </c>
      <c r="O40" s="3989">
        <v>1</v>
      </c>
      <c r="P40" s="3989"/>
      <c r="Q40" s="3990">
        <f t="shared" si="0"/>
        <v>2</v>
      </c>
      <c r="R40" s="3997"/>
      <c r="S40" s="3974"/>
      <c r="T40" s="3992"/>
      <c r="U40" s="3998"/>
      <c r="W40" s="3995"/>
    </row>
    <row r="41" spans="1:23" ht="30" customHeight="1">
      <c r="A41" s="3984" t="s">
        <v>6</v>
      </c>
      <c r="B41" s="3984" t="s">
        <v>9167</v>
      </c>
      <c r="C41" s="3985" t="s">
        <v>9295</v>
      </c>
      <c r="D41" s="3985"/>
      <c r="E41" s="3985"/>
      <c r="F41" s="3985" t="s">
        <v>9296</v>
      </c>
      <c r="G41" s="3986"/>
      <c r="H41" s="3987"/>
      <c r="I41" s="3985"/>
      <c r="J41" s="3985"/>
      <c r="K41" s="3985"/>
      <c r="L41" s="3987" t="s">
        <v>9175</v>
      </c>
      <c r="M41" s="3987" t="s">
        <v>6746</v>
      </c>
      <c r="N41" s="3988">
        <v>5</v>
      </c>
      <c r="O41" s="3989"/>
      <c r="P41" s="3989">
        <v>2</v>
      </c>
      <c r="Q41" s="3990">
        <f t="shared" si="0"/>
        <v>3</v>
      </c>
      <c r="R41" s="3997"/>
      <c r="S41" s="3974"/>
      <c r="T41" s="3992"/>
      <c r="U41" s="3998"/>
      <c r="W41" s="3995"/>
    </row>
    <row r="42" spans="1:23" ht="30" customHeight="1">
      <c r="A42" s="3984" t="s">
        <v>4</v>
      </c>
      <c r="B42" s="3984" t="s">
        <v>9167</v>
      </c>
      <c r="C42" s="3985" t="s">
        <v>2974</v>
      </c>
      <c r="D42" s="4017" t="s">
        <v>9297</v>
      </c>
      <c r="E42" s="4017"/>
      <c r="F42" s="3985" t="s">
        <v>9298</v>
      </c>
      <c r="G42" s="3986" t="s">
        <v>9196</v>
      </c>
      <c r="H42" s="3985" t="s">
        <v>9238</v>
      </c>
      <c r="I42" s="3985" t="s">
        <v>9299</v>
      </c>
      <c r="J42" s="3985"/>
      <c r="K42" s="3985"/>
      <c r="L42" s="3985" t="s">
        <v>9189</v>
      </c>
      <c r="M42" s="4017" t="s">
        <v>6746</v>
      </c>
      <c r="N42" s="3988">
        <v>9</v>
      </c>
      <c r="O42" s="3989">
        <v>1</v>
      </c>
      <c r="P42" s="3989"/>
      <c r="Q42" s="3990">
        <f t="shared" si="0"/>
        <v>8</v>
      </c>
      <c r="R42" s="4006"/>
      <c r="S42" s="3974"/>
      <c r="T42" s="4007"/>
      <c r="U42" s="3998"/>
      <c r="W42" s="3995"/>
    </row>
    <row r="43" spans="1:23" ht="30" customHeight="1">
      <c r="A43" s="3984" t="s">
        <v>10</v>
      </c>
      <c r="B43" s="3984" t="s">
        <v>9167</v>
      </c>
      <c r="C43" s="3985" t="s">
        <v>9300</v>
      </c>
      <c r="D43" s="3985" t="s">
        <v>9301</v>
      </c>
      <c r="E43" s="3985"/>
      <c r="F43" s="3985" t="s">
        <v>9302</v>
      </c>
      <c r="G43" s="3986"/>
      <c r="H43" s="3987" t="s">
        <v>9303</v>
      </c>
      <c r="I43" s="3985"/>
      <c r="J43" s="3985"/>
      <c r="K43" s="3985"/>
      <c r="L43" s="3987"/>
      <c r="M43" s="3987" t="s">
        <v>6746</v>
      </c>
      <c r="N43" s="3988">
        <v>3</v>
      </c>
      <c r="O43" s="3989"/>
      <c r="P43" s="3989"/>
      <c r="Q43" s="3990">
        <f t="shared" si="0"/>
        <v>3</v>
      </c>
      <c r="R43" s="3997"/>
      <c r="S43" s="3974"/>
      <c r="T43" s="3992"/>
      <c r="U43" s="3998"/>
      <c r="W43" s="3995"/>
    </row>
    <row r="44" spans="1:23" ht="30" customHeight="1">
      <c r="A44" s="4015" t="s">
        <v>8</v>
      </c>
      <c r="B44" s="3984" t="s">
        <v>9167</v>
      </c>
      <c r="C44" s="3985" t="s">
        <v>3057</v>
      </c>
      <c r="D44" s="3985" t="s">
        <v>9304</v>
      </c>
      <c r="E44" s="3985"/>
      <c r="F44" s="3985" t="s">
        <v>9305</v>
      </c>
      <c r="G44" s="3986" t="s">
        <v>9196</v>
      </c>
      <c r="H44" s="3985" t="s">
        <v>9238</v>
      </c>
      <c r="I44" s="3985" t="s">
        <v>9287</v>
      </c>
      <c r="J44" s="3985"/>
      <c r="K44" s="3985"/>
      <c r="L44" s="3987" t="s">
        <v>9202</v>
      </c>
      <c r="M44" s="3985" t="s">
        <v>5444</v>
      </c>
      <c r="N44" s="3988">
        <v>9</v>
      </c>
      <c r="O44" s="3989"/>
      <c r="P44" s="3989"/>
      <c r="Q44" s="3990">
        <f t="shared" si="0"/>
        <v>9</v>
      </c>
      <c r="R44" s="4006"/>
      <c r="S44" s="3974"/>
      <c r="T44" s="4007"/>
      <c r="U44" s="3998"/>
      <c r="W44" s="3995"/>
    </row>
    <row r="45" spans="1:23" ht="30" customHeight="1">
      <c r="A45" s="3996" t="s">
        <v>12</v>
      </c>
      <c r="B45" s="3996"/>
      <c r="C45" s="3985"/>
      <c r="D45" s="3985"/>
      <c r="E45" s="3985"/>
      <c r="F45" s="3985" t="s">
        <v>9306</v>
      </c>
      <c r="G45" s="3986"/>
      <c r="H45" s="3987"/>
      <c r="I45" s="3985"/>
      <c r="J45" s="3985"/>
      <c r="K45" s="3985"/>
      <c r="L45" s="3987"/>
      <c r="M45" s="3987" t="s">
        <v>5444</v>
      </c>
      <c r="N45" s="3988">
        <v>12</v>
      </c>
      <c r="O45" s="3989"/>
      <c r="P45" s="3989">
        <v>1</v>
      </c>
      <c r="Q45" s="3990">
        <f t="shared" si="0"/>
        <v>11</v>
      </c>
      <c r="R45" s="3997"/>
      <c r="S45" s="3974"/>
      <c r="T45" s="3992"/>
      <c r="U45" s="3998"/>
      <c r="W45" s="3995"/>
    </row>
    <row r="46" spans="1:23" ht="30" customHeight="1">
      <c r="A46" s="3999" t="s">
        <v>16</v>
      </c>
      <c r="B46" s="3999"/>
      <c r="C46" s="3985"/>
      <c r="D46" s="3985"/>
      <c r="E46" s="3985"/>
      <c r="F46" s="3985" t="s">
        <v>9307</v>
      </c>
      <c r="G46" s="3986"/>
      <c r="H46" s="3987"/>
      <c r="I46" s="3985"/>
      <c r="J46" s="3985"/>
      <c r="K46" s="3985"/>
      <c r="L46" s="3987" t="s">
        <v>9175</v>
      </c>
      <c r="M46" s="3987" t="s">
        <v>5444</v>
      </c>
      <c r="N46" s="3988">
        <v>22</v>
      </c>
      <c r="O46" s="3989">
        <v>1</v>
      </c>
      <c r="P46" s="3989"/>
      <c r="Q46" s="3990">
        <f t="shared" si="0"/>
        <v>21</v>
      </c>
      <c r="R46" s="3997"/>
      <c r="S46" s="3974"/>
      <c r="T46" s="3992"/>
      <c r="U46" s="3998"/>
      <c r="W46" s="3995"/>
    </row>
    <row r="47" spans="1:23" ht="30" customHeight="1">
      <c r="A47" s="4015" t="s">
        <v>20</v>
      </c>
      <c r="B47" s="3984" t="s">
        <v>9167</v>
      </c>
      <c r="C47" s="3985" t="s">
        <v>3320</v>
      </c>
      <c r="D47" s="3985" t="s">
        <v>6745</v>
      </c>
      <c r="E47" s="3985"/>
      <c r="F47" s="3985" t="s">
        <v>9308</v>
      </c>
      <c r="G47" s="3986">
        <v>4653</v>
      </c>
      <c r="H47" s="3985" t="s">
        <v>9238</v>
      </c>
      <c r="I47" s="3985" t="s">
        <v>9287</v>
      </c>
      <c r="J47" s="3985" t="s">
        <v>9309</v>
      </c>
      <c r="K47" s="3985"/>
      <c r="L47" s="3987" t="s">
        <v>9202</v>
      </c>
      <c r="M47" s="3985" t="s">
        <v>5444</v>
      </c>
      <c r="N47" s="3988">
        <v>14</v>
      </c>
      <c r="O47" s="3989">
        <v>2</v>
      </c>
      <c r="P47" s="3989">
        <v>1</v>
      </c>
      <c r="Q47" s="3990">
        <f t="shared" si="0"/>
        <v>11</v>
      </c>
      <c r="R47" s="4006"/>
      <c r="S47" s="3974"/>
      <c r="T47" s="4007"/>
      <c r="U47" s="3998"/>
      <c r="W47" s="3995"/>
    </row>
    <row r="48" spans="1:23" ht="30" customHeight="1">
      <c r="A48" s="3999" t="s">
        <v>14</v>
      </c>
      <c r="B48" s="3999"/>
      <c r="C48" s="3985"/>
      <c r="D48" s="3985" t="s">
        <v>9310</v>
      </c>
      <c r="E48" s="3985"/>
      <c r="F48" s="3985" t="s">
        <v>9311</v>
      </c>
      <c r="G48" s="3986"/>
      <c r="H48" s="3987"/>
      <c r="I48" s="3985"/>
      <c r="J48" s="3985"/>
      <c r="K48" s="3985"/>
      <c r="L48" s="3987" t="s">
        <v>9175</v>
      </c>
      <c r="M48" s="3987" t="s">
        <v>6746</v>
      </c>
      <c r="N48" s="3988">
        <v>9</v>
      </c>
      <c r="O48" s="3989"/>
      <c r="P48" s="3989"/>
      <c r="Q48" s="3990">
        <f t="shared" si="0"/>
        <v>9</v>
      </c>
      <c r="R48" s="3997"/>
      <c r="S48" s="3974"/>
      <c r="T48" s="3992"/>
      <c r="U48" s="3998"/>
      <c r="W48" s="3995"/>
    </row>
    <row r="49" spans="1:23" ht="30" customHeight="1">
      <c r="A49" s="3984" t="s">
        <v>18</v>
      </c>
      <c r="B49" s="3984" t="s">
        <v>9167</v>
      </c>
      <c r="C49" s="3985" t="s">
        <v>9312</v>
      </c>
      <c r="D49" s="3985" t="s">
        <v>9313</v>
      </c>
      <c r="E49" s="3985"/>
      <c r="F49" s="3985" t="s">
        <v>9314</v>
      </c>
      <c r="G49" s="3986" t="s">
        <v>9196</v>
      </c>
      <c r="H49" s="3985" t="s">
        <v>9238</v>
      </c>
      <c r="I49" s="3985"/>
      <c r="J49" s="3985"/>
      <c r="K49" s="3985"/>
      <c r="L49" s="3987" t="s">
        <v>9175</v>
      </c>
      <c r="M49" s="3987" t="s">
        <v>6746</v>
      </c>
      <c r="N49" s="3988">
        <v>6</v>
      </c>
      <c r="O49" s="3989"/>
      <c r="P49" s="3989">
        <v>1</v>
      </c>
      <c r="Q49" s="3990">
        <f t="shared" si="0"/>
        <v>5</v>
      </c>
      <c r="R49" s="3991"/>
      <c r="S49" s="3974"/>
      <c r="T49" s="3992"/>
      <c r="U49" s="3998"/>
      <c r="W49" s="3995"/>
    </row>
    <row r="50" spans="1:23" ht="30" customHeight="1">
      <c r="A50" s="3996" t="s">
        <v>22</v>
      </c>
      <c r="B50" s="3996"/>
      <c r="C50" s="3985" t="s">
        <v>9315</v>
      </c>
      <c r="D50" s="3985" t="s">
        <v>9316</v>
      </c>
      <c r="E50" s="3985"/>
      <c r="F50" s="3985" t="s">
        <v>9317</v>
      </c>
      <c r="G50" s="3986">
        <v>5000</v>
      </c>
      <c r="H50" s="3987"/>
      <c r="I50" s="3985" t="s">
        <v>9229</v>
      </c>
      <c r="J50" s="3985"/>
      <c r="K50" s="3985"/>
      <c r="L50" s="3987" t="s">
        <v>9175</v>
      </c>
      <c r="M50" s="3987" t="s">
        <v>6746</v>
      </c>
      <c r="N50" s="3988">
        <v>9</v>
      </c>
      <c r="O50" s="3989"/>
      <c r="P50" s="3989"/>
      <c r="Q50" s="3990">
        <f t="shared" si="0"/>
        <v>9</v>
      </c>
      <c r="R50" s="3997"/>
      <c r="S50" s="3974"/>
      <c r="T50" s="3992"/>
      <c r="U50" s="3998"/>
      <c r="W50" s="3995"/>
    </row>
    <row r="51" spans="1:23" ht="30" customHeight="1">
      <c r="A51" s="3984" t="s">
        <v>24</v>
      </c>
      <c r="B51" s="3984" t="s">
        <v>9167</v>
      </c>
      <c r="C51" s="3985" t="s">
        <v>9318</v>
      </c>
      <c r="D51" s="3985" t="s">
        <v>9319</v>
      </c>
      <c r="E51" s="3985"/>
      <c r="F51" s="3985" t="s">
        <v>9320</v>
      </c>
      <c r="G51" s="3986" t="s">
        <v>9196</v>
      </c>
      <c r="H51" s="3985" t="s">
        <v>9238</v>
      </c>
      <c r="I51" s="3985"/>
      <c r="J51" s="3985"/>
      <c r="K51" s="3985"/>
      <c r="L51" s="3985" t="s">
        <v>9189</v>
      </c>
      <c r="M51" s="3987" t="s">
        <v>5444</v>
      </c>
      <c r="N51" s="3988">
        <v>22</v>
      </c>
      <c r="O51" s="3989"/>
      <c r="P51" s="3989">
        <v>1</v>
      </c>
      <c r="Q51" s="3990">
        <f t="shared" si="0"/>
        <v>21</v>
      </c>
      <c r="R51" s="3997"/>
      <c r="S51" s="3974"/>
      <c r="T51" s="3992"/>
      <c r="U51" s="3998"/>
      <c r="W51" s="3995"/>
    </row>
    <row r="52" spans="1:23" ht="30" customHeight="1">
      <c r="A52" s="3984" t="s">
        <v>28</v>
      </c>
      <c r="B52" s="3984" t="s">
        <v>9167</v>
      </c>
      <c r="C52" s="3985" t="s">
        <v>9321</v>
      </c>
      <c r="D52" s="4017" t="s">
        <v>9322</v>
      </c>
      <c r="E52" s="4017"/>
      <c r="F52" s="3985" t="s">
        <v>9323</v>
      </c>
      <c r="G52" s="3986" t="s">
        <v>9196</v>
      </c>
      <c r="H52" s="3985" t="s">
        <v>9238</v>
      </c>
      <c r="I52" s="3985" t="s">
        <v>9324</v>
      </c>
      <c r="J52" s="3985" t="s">
        <v>9325</v>
      </c>
      <c r="K52" s="3985"/>
      <c r="L52" s="3987" t="s">
        <v>8621</v>
      </c>
      <c r="M52" s="4017" t="s">
        <v>5444</v>
      </c>
      <c r="N52" s="3988">
        <v>13</v>
      </c>
      <c r="O52" s="3989">
        <v>1</v>
      </c>
      <c r="P52" s="3989"/>
      <c r="Q52" s="3990">
        <f t="shared" si="0"/>
        <v>12</v>
      </c>
      <c r="R52" s="4006"/>
      <c r="S52" s="3974"/>
      <c r="T52" s="4007"/>
      <c r="U52" s="3998"/>
      <c r="W52" s="3995"/>
    </row>
    <row r="53" spans="1:23" ht="30" customHeight="1">
      <c r="A53" s="3999" t="s">
        <v>26</v>
      </c>
      <c r="B53" s="3999"/>
      <c r="C53" s="3985"/>
      <c r="D53" s="3985"/>
      <c r="E53" s="3985"/>
      <c r="F53" s="3985" t="s">
        <v>9326</v>
      </c>
      <c r="G53" s="3986"/>
      <c r="H53" s="3987"/>
      <c r="I53" s="3985"/>
      <c r="J53" s="3985"/>
      <c r="K53" s="3985"/>
      <c r="L53" s="3987" t="s">
        <v>9175</v>
      </c>
      <c r="M53" s="3985" t="s">
        <v>5444</v>
      </c>
      <c r="N53" s="3988">
        <v>2</v>
      </c>
      <c r="O53" s="3989"/>
      <c r="P53" s="3989">
        <v>1</v>
      </c>
      <c r="Q53" s="3990">
        <f t="shared" si="0"/>
        <v>1</v>
      </c>
      <c r="R53" s="3997"/>
      <c r="S53" s="3974"/>
      <c r="T53" s="3992"/>
      <c r="U53" s="3998"/>
      <c r="W53" s="3995"/>
    </row>
    <row r="54" spans="1:23" ht="30" customHeight="1">
      <c r="A54" s="4015" t="s">
        <v>9139</v>
      </c>
      <c r="B54" s="3984" t="s">
        <v>9167</v>
      </c>
      <c r="C54" s="3985" t="s">
        <v>9327</v>
      </c>
      <c r="D54" s="4017" t="s">
        <v>9328</v>
      </c>
      <c r="E54" s="4017"/>
      <c r="F54" s="3985" t="s">
        <v>9329</v>
      </c>
      <c r="G54" s="3986">
        <v>2000</v>
      </c>
      <c r="H54" s="3987" t="s">
        <v>9162</v>
      </c>
      <c r="I54" s="3985" t="s">
        <v>9330</v>
      </c>
      <c r="J54" s="3985" t="s">
        <v>9331</v>
      </c>
      <c r="K54" s="3985" t="s">
        <v>9332</v>
      </c>
      <c r="L54" s="3985" t="s">
        <v>9189</v>
      </c>
      <c r="M54" s="4017" t="s">
        <v>6746</v>
      </c>
      <c r="N54" s="3988">
        <v>14</v>
      </c>
      <c r="O54" s="3989">
        <v>1</v>
      </c>
      <c r="P54" s="3989">
        <v>1</v>
      </c>
      <c r="Q54" s="3990">
        <f t="shared" si="0"/>
        <v>12</v>
      </c>
      <c r="R54" s="4006"/>
      <c r="S54" s="3974"/>
      <c r="T54" s="4007"/>
      <c r="U54" s="3998"/>
      <c r="W54" s="3995"/>
    </row>
    <row r="55" spans="1:23" ht="30" customHeight="1">
      <c r="A55" s="4019" t="s">
        <v>6924</v>
      </c>
      <c r="B55" s="4019" t="s">
        <v>9243</v>
      </c>
      <c r="C55" s="3985" t="s">
        <v>9333</v>
      </c>
      <c r="D55" s="3985" t="s">
        <v>9334</v>
      </c>
      <c r="E55" s="3985"/>
      <c r="F55" s="3985" t="s">
        <v>9335</v>
      </c>
      <c r="G55" s="3986"/>
      <c r="H55" s="3987" t="s">
        <v>9228</v>
      </c>
      <c r="I55" s="3985"/>
      <c r="J55" s="3985" t="s">
        <v>9336</v>
      </c>
      <c r="K55" s="3985"/>
      <c r="L55" s="3987" t="s">
        <v>9202</v>
      </c>
      <c r="M55" s="3985" t="s">
        <v>6746</v>
      </c>
      <c r="N55" s="3988">
        <v>14</v>
      </c>
      <c r="O55" s="3989">
        <v>4</v>
      </c>
      <c r="P55" s="3989">
        <v>2</v>
      </c>
      <c r="Q55" s="3990">
        <f t="shared" si="0"/>
        <v>8</v>
      </c>
      <c r="R55" s="4006"/>
      <c r="S55" s="4020"/>
      <c r="T55" s="4023"/>
      <c r="U55" s="3998" t="s">
        <v>9337</v>
      </c>
      <c r="W55" s="3995"/>
    </row>
    <row r="56" spans="1:23" ht="30" customHeight="1">
      <c r="A56" s="3999" t="s">
        <v>30</v>
      </c>
      <c r="B56" s="3999"/>
      <c r="C56" s="3985"/>
      <c r="D56" s="3985"/>
      <c r="E56" s="3985"/>
      <c r="F56" s="3985" t="s">
        <v>9338</v>
      </c>
      <c r="G56" s="3986"/>
      <c r="H56" s="3987"/>
      <c r="I56" s="4024"/>
      <c r="J56" s="4024"/>
      <c r="K56" s="4024"/>
      <c r="L56" s="3987" t="s">
        <v>9175</v>
      </c>
      <c r="M56" s="3987" t="s">
        <v>6746</v>
      </c>
      <c r="N56" s="3988">
        <v>1</v>
      </c>
      <c r="O56" s="3989"/>
      <c r="P56" s="3989"/>
      <c r="Q56" s="3990">
        <f>SUM(N56-O56-P56)</f>
        <v>1</v>
      </c>
      <c r="R56" s="3997"/>
      <c r="S56" s="3974"/>
      <c r="T56" s="3992"/>
      <c r="U56" s="3998"/>
      <c r="W56" s="3995"/>
    </row>
    <row r="57" spans="1:23" ht="30" customHeight="1">
      <c r="A57" s="3996" t="s">
        <v>34</v>
      </c>
      <c r="B57" s="3996"/>
      <c r="C57" s="3985"/>
      <c r="D57" s="3985"/>
      <c r="E57" s="3985"/>
      <c r="F57" s="3985" t="s">
        <v>9339</v>
      </c>
      <c r="G57" s="3986"/>
      <c r="H57" s="3987"/>
      <c r="I57" s="4024"/>
      <c r="J57" s="4024"/>
      <c r="K57" s="4024"/>
      <c r="L57" s="3987" t="s">
        <v>9175</v>
      </c>
      <c r="M57" s="3987" t="s">
        <v>6746</v>
      </c>
      <c r="N57" s="3988">
        <v>2</v>
      </c>
      <c r="O57" s="3989"/>
      <c r="P57" s="3989"/>
      <c r="Q57" s="3990">
        <f t="shared" si="0"/>
        <v>2</v>
      </c>
      <c r="R57" s="3997"/>
      <c r="S57" s="3974"/>
      <c r="T57" s="3992"/>
      <c r="U57" s="3998"/>
      <c r="W57" s="3995"/>
    </row>
    <row r="58" spans="1:23" ht="30" customHeight="1">
      <c r="A58" s="3984" t="s">
        <v>38</v>
      </c>
      <c r="B58" s="3984" t="s">
        <v>9167</v>
      </c>
      <c r="C58" s="3985" t="s">
        <v>4106</v>
      </c>
      <c r="D58" s="3985" t="s">
        <v>9340</v>
      </c>
      <c r="E58" s="3985"/>
      <c r="F58" s="3985" t="s">
        <v>9341</v>
      </c>
      <c r="G58" s="3986" t="s">
        <v>9196</v>
      </c>
      <c r="H58" s="3985" t="s">
        <v>9238</v>
      </c>
      <c r="I58" s="3985"/>
      <c r="J58" s="3985"/>
      <c r="K58" s="3985"/>
      <c r="L58" s="3987"/>
      <c r="M58" s="3987" t="s">
        <v>6746</v>
      </c>
      <c r="N58" s="3988">
        <v>2</v>
      </c>
      <c r="O58" s="3989"/>
      <c r="P58" s="3989"/>
      <c r="Q58" s="3990">
        <f t="shared" si="0"/>
        <v>2</v>
      </c>
      <c r="R58" s="3991"/>
      <c r="S58" s="3974"/>
      <c r="T58" s="3992"/>
      <c r="U58" s="3998"/>
      <c r="W58" s="3995"/>
    </row>
    <row r="59" spans="1:23" ht="30" customHeight="1">
      <c r="A59" s="3984" t="s">
        <v>40</v>
      </c>
      <c r="B59" s="3984" t="s">
        <v>9167</v>
      </c>
      <c r="C59" s="3985" t="s">
        <v>9342</v>
      </c>
      <c r="D59" s="3985" t="s">
        <v>9343</v>
      </c>
      <c r="E59" s="3985" t="s">
        <v>9344</v>
      </c>
      <c r="F59" s="3985" t="s">
        <v>9345</v>
      </c>
      <c r="G59" s="3986" t="s">
        <v>9196</v>
      </c>
      <c r="H59" s="3985" t="s">
        <v>9346</v>
      </c>
      <c r="I59" s="3985"/>
      <c r="J59" s="3985"/>
      <c r="K59" s="3985"/>
      <c r="L59" s="3987" t="s">
        <v>9347</v>
      </c>
      <c r="M59" s="3987" t="s">
        <v>9348</v>
      </c>
      <c r="N59" s="3988">
        <v>6</v>
      </c>
      <c r="O59" s="3989"/>
      <c r="P59" s="3989"/>
      <c r="Q59" s="3990">
        <f t="shared" si="0"/>
        <v>6</v>
      </c>
      <c r="R59" s="3997"/>
      <c r="S59" s="3974"/>
      <c r="T59" s="3992"/>
      <c r="U59" s="3998"/>
      <c r="W59" s="3995"/>
    </row>
    <row r="60" spans="1:23" ht="30" customHeight="1">
      <c r="A60" s="4015" t="s">
        <v>42</v>
      </c>
      <c r="B60" s="3984" t="s">
        <v>9167</v>
      </c>
      <c r="C60" s="3985" t="s">
        <v>4168</v>
      </c>
      <c r="D60" s="3985" t="s">
        <v>9349</v>
      </c>
      <c r="E60" s="3985"/>
      <c r="F60" s="3985" t="s">
        <v>9350</v>
      </c>
      <c r="G60" s="3986" t="s">
        <v>9196</v>
      </c>
      <c r="H60" s="3985" t="s">
        <v>9238</v>
      </c>
      <c r="I60" s="3985" t="s">
        <v>9351</v>
      </c>
      <c r="J60" s="3985" t="s">
        <v>9352</v>
      </c>
      <c r="K60" s="3985"/>
      <c r="L60" s="3987" t="s">
        <v>9175</v>
      </c>
      <c r="M60" s="3985" t="s">
        <v>6746</v>
      </c>
      <c r="N60" s="3988">
        <v>3</v>
      </c>
      <c r="O60" s="3989">
        <v>2</v>
      </c>
      <c r="P60" s="3989"/>
      <c r="Q60" s="3990">
        <f t="shared" si="0"/>
        <v>1</v>
      </c>
      <c r="R60" s="4006"/>
      <c r="S60" s="3974"/>
      <c r="T60" s="4007"/>
      <c r="U60" s="3998"/>
      <c r="W60" s="3995"/>
    </row>
    <row r="61" spans="1:23" ht="30" customHeight="1">
      <c r="A61" s="3996" t="s">
        <v>44</v>
      </c>
      <c r="B61" s="3996"/>
      <c r="C61" s="3985"/>
      <c r="D61" s="3985"/>
      <c r="E61" s="3985"/>
      <c r="F61" s="3985" t="s">
        <v>9353</v>
      </c>
      <c r="G61" s="3986"/>
      <c r="H61" s="3987"/>
      <c r="I61" s="3985"/>
      <c r="J61" s="3985"/>
      <c r="K61" s="3985"/>
      <c r="L61" s="3987" t="s">
        <v>9202</v>
      </c>
      <c r="M61" s="3987" t="s">
        <v>5444</v>
      </c>
      <c r="N61" s="3988">
        <v>8</v>
      </c>
      <c r="O61" s="3989"/>
      <c r="P61" s="3989"/>
      <c r="Q61" s="3990">
        <f t="shared" si="0"/>
        <v>8</v>
      </c>
      <c r="R61" s="3997"/>
      <c r="S61" s="3974"/>
      <c r="T61" s="3992"/>
      <c r="U61" s="3998"/>
      <c r="W61" s="3995"/>
    </row>
    <row r="62" spans="1:23" ht="30" customHeight="1">
      <c r="A62" s="3996" t="s">
        <v>46</v>
      </c>
      <c r="B62" s="3996"/>
      <c r="C62" s="3985"/>
      <c r="D62" s="3985"/>
      <c r="E62" s="3985"/>
      <c r="F62" s="3985" t="s">
        <v>9354</v>
      </c>
      <c r="G62" s="3986"/>
      <c r="H62" s="3987" t="s">
        <v>6566</v>
      </c>
      <c r="I62" s="3985" t="s">
        <v>9216</v>
      </c>
      <c r="J62" s="3985"/>
      <c r="K62" s="3985"/>
      <c r="L62" s="3987" t="s">
        <v>9175</v>
      </c>
      <c r="M62" s="3985" t="s">
        <v>5444</v>
      </c>
      <c r="N62" s="3988">
        <v>1</v>
      </c>
      <c r="O62" s="3989"/>
      <c r="P62" s="3989"/>
      <c r="Q62" s="3990">
        <f t="shared" si="0"/>
        <v>1</v>
      </c>
      <c r="R62" s="3997"/>
      <c r="S62" s="3974"/>
      <c r="T62" s="3992"/>
      <c r="U62" s="3998"/>
      <c r="W62" s="3995"/>
    </row>
    <row r="63" spans="1:23" ht="30" customHeight="1">
      <c r="A63" s="3996" t="s">
        <v>9145</v>
      </c>
      <c r="B63" s="3996"/>
      <c r="C63" s="3985"/>
      <c r="D63" s="3985"/>
      <c r="E63" s="3985"/>
      <c r="F63" s="3985" t="s">
        <v>9355</v>
      </c>
      <c r="G63" s="3986"/>
      <c r="H63" s="3987"/>
      <c r="I63" s="3985"/>
      <c r="J63" s="3985"/>
      <c r="K63" s="3985"/>
      <c r="L63" s="3987" t="s">
        <v>9175</v>
      </c>
      <c r="M63" s="3987" t="s">
        <v>6746</v>
      </c>
      <c r="N63" s="3988">
        <v>0</v>
      </c>
      <c r="O63" s="3989"/>
      <c r="P63" s="3989"/>
      <c r="Q63" s="3990">
        <f t="shared" si="0"/>
        <v>0</v>
      </c>
      <c r="R63" s="3997"/>
      <c r="S63" s="3974"/>
      <c r="T63" s="3992"/>
      <c r="U63" s="3998"/>
      <c r="W63" s="3995"/>
    </row>
    <row r="64" spans="1:23" ht="30" customHeight="1">
      <c r="A64" s="3996" t="s">
        <v>54</v>
      </c>
      <c r="B64" s="3996"/>
      <c r="C64" s="3985"/>
      <c r="D64" s="3985"/>
      <c r="E64" s="3985"/>
      <c r="F64" s="3985" t="s">
        <v>9356</v>
      </c>
      <c r="G64" s="3986"/>
      <c r="H64" s="3987"/>
      <c r="I64" s="3985"/>
      <c r="J64" s="3985"/>
      <c r="K64" s="3985"/>
      <c r="L64" s="3987"/>
      <c r="M64" s="3987" t="s">
        <v>5444</v>
      </c>
      <c r="N64" s="3988">
        <v>7</v>
      </c>
      <c r="O64" s="3989"/>
      <c r="P64" s="3989"/>
      <c r="Q64" s="3990">
        <f t="shared" si="0"/>
        <v>7</v>
      </c>
      <c r="R64" s="3997"/>
      <c r="S64" s="3974"/>
      <c r="T64" s="3992"/>
      <c r="U64" s="3998"/>
      <c r="W64" s="3995"/>
    </row>
    <row r="65" spans="1:23" ht="30" customHeight="1">
      <c r="A65" s="3996" t="s">
        <v>58</v>
      </c>
      <c r="B65" s="3996"/>
      <c r="C65" s="3985"/>
      <c r="D65" s="3985"/>
      <c r="E65" s="3985"/>
      <c r="F65" s="3985" t="s">
        <v>9357</v>
      </c>
      <c r="G65" s="3986"/>
      <c r="H65" s="3987"/>
      <c r="I65" s="3985"/>
      <c r="J65" s="3985"/>
      <c r="K65" s="3985"/>
      <c r="L65" s="3987" t="s">
        <v>9175</v>
      </c>
      <c r="M65" s="3987" t="s">
        <v>6746</v>
      </c>
      <c r="N65" s="3988">
        <v>8</v>
      </c>
      <c r="O65" s="3989"/>
      <c r="P65" s="3989"/>
      <c r="Q65" s="3990">
        <f t="shared" si="0"/>
        <v>8</v>
      </c>
      <c r="R65" s="3997"/>
      <c r="S65" s="3974"/>
      <c r="T65" s="3992"/>
      <c r="U65" s="3998"/>
      <c r="W65" s="3995"/>
    </row>
    <row r="66" spans="1:23" ht="30" customHeight="1">
      <c r="A66" s="3984" t="s">
        <v>48</v>
      </c>
      <c r="B66" s="3984" t="s">
        <v>9167</v>
      </c>
      <c r="C66" s="3985" t="s">
        <v>9358</v>
      </c>
      <c r="D66" s="3985" t="s">
        <v>9359</v>
      </c>
      <c r="E66" s="3985"/>
      <c r="F66" s="3985" t="s">
        <v>9360</v>
      </c>
      <c r="G66" s="3986" t="s">
        <v>9196</v>
      </c>
      <c r="H66" s="3985" t="s">
        <v>9238</v>
      </c>
      <c r="I66" s="3985" t="s">
        <v>9287</v>
      </c>
      <c r="J66" s="3985"/>
      <c r="K66" s="3985"/>
      <c r="L66" s="3987" t="s">
        <v>9202</v>
      </c>
      <c r="M66" s="3985" t="s">
        <v>5444</v>
      </c>
      <c r="N66" s="3988">
        <v>14</v>
      </c>
      <c r="O66" s="3989"/>
      <c r="P66" s="3989"/>
      <c r="Q66" s="3990">
        <f t="shared" si="0"/>
        <v>14</v>
      </c>
      <c r="R66" s="4006"/>
      <c r="S66" s="3974"/>
      <c r="T66" s="4007"/>
      <c r="U66" s="3998"/>
      <c r="W66" s="3995"/>
    </row>
    <row r="67" spans="1:23" ht="30" customHeight="1">
      <c r="A67" s="3996" t="s">
        <v>61</v>
      </c>
      <c r="B67" s="3996"/>
      <c r="C67" s="3985" t="s">
        <v>9361</v>
      </c>
      <c r="D67" s="3985" t="s">
        <v>9362</v>
      </c>
      <c r="E67" s="3985"/>
      <c r="F67" s="3985" t="s">
        <v>9363</v>
      </c>
      <c r="G67" s="3986"/>
      <c r="H67" s="3987"/>
      <c r="I67" s="3985" t="s">
        <v>9364</v>
      </c>
      <c r="J67" s="3985"/>
      <c r="K67" s="3985"/>
      <c r="L67" s="3987" t="s">
        <v>9175</v>
      </c>
      <c r="M67" s="3987" t="s">
        <v>6746</v>
      </c>
      <c r="N67" s="3988">
        <v>1</v>
      </c>
      <c r="O67" s="3989"/>
      <c r="P67" s="3989"/>
      <c r="Q67" s="3990">
        <f t="shared" ref="Q67:Q81" si="1">SUM(N67-O67-P67)</f>
        <v>1</v>
      </c>
      <c r="R67" s="3997"/>
      <c r="S67" s="3974"/>
      <c r="T67" s="3992"/>
      <c r="U67" s="3998"/>
      <c r="W67" s="3995"/>
    </row>
    <row r="68" spans="1:23" ht="30" customHeight="1">
      <c r="A68" s="3984" t="s">
        <v>64</v>
      </c>
      <c r="B68" s="3984" t="s">
        <v>9167</v>
      </c>
      <c r="C68" s="3985" t="s">
        <v>9365</v>
      </c>
      <c r="D68" s="3985" t="s">
        <v>9366</v>
      </c>
      <c r="E68" s="3985"/>
      <c r="F68" s="3985" t="s">
        <v>9367</v>
      </c>
      <c r="G68" s="3986" t="s">
        <v>6566</v>
      </c>
      <c r="H68" s="3985" t="s">
        <v>9238</v>
      </c>
      <c r="I68" s="3985" t="s">
        <v>9287</v>
      </c>
      <c r="J68" s="3985" t="s">
        <v>9368</v>
      </c>
      <c r="K68" s="3985"/>
      <c r="L68" s="3987" t="s">
        <v>9175</v>
      </c>
      <c r="M68" s="3985" t="s">
        <v>5444</v>
      </c>
      <c r="N68" s="3988">
        <v>2</v>
      </c>
      <c r="O68" s="3989"/>
      <c r="P68" s="3989"/>
      <c r="Q68" s="3990">
        <f t="shared" si="1"/>
        <v>2</v>
      </c>
      <c r="R68" s="4006"/>
      <c r="S68" s="3974"/>
      <c r="T68" s="4007"/>
      <c r="U68" s="3998"/>
      <c r="W68" s="3995"/>
    </row>
    <row r="69" spans="1:23" ht="30" customHeight="1">
      <c r="A69" s="3999" t="s">
        <v>67</v>
      </c>
      <c r="B69" s="3999"/>
      <c r="C69" s="3985"/>
      <c r="D69" s="3985" t="s">
        <v>9369</v>
      </c>
      <c r="E69" s="3985"/>
      <c r="F69" s="3985" t="s">
        <v>9370</v>
      </c>
      <c r="G69" s="3986"/>
      <c r="H69" s="3987"/>
      <c r="I69" s="3985"/>
      <c r="J69" s="3985"/>
      <c r="K69" s="3985"/>
      <c r="L69" s="3987" t="s">
        <v>9175</v>
      </c>
      <c r="M69" s="3987" t="s">
        <v>6746</v>
      </c>
      <c r="N69" s="3988">
        <v>7</v>
      </c>
      <c r="O69" s="3989"/>
      <c r="P69" s="3989"/>
      <c r="Q69" s="3990">
        <f t="shared" si="1"/>
        <v>7</v>
      </c>
      <c r="R69" s="3997"/>
      <c r="S69" s="3974"/>
      <c r="T69" s="3992"/>
      <c r="U69" s="3998"/>
      <c r="W69" s="3995"/>
    </row>
    <row r="70" spans="1:23" ht="30" customHeight="1">
      <c r="A70" s="4014" t="s">
        <v>69</v>
      </c>
      <c r="B70" s="4014"/>
      <c r="C70" s="3985"/>
      <c r="D70" s="3985"/>
      <c r="E70" s="3985"/>
      <c r="F70" s="3985" t="s">
        <v>9371</v>
      </c>
      <c r="G70" s="3986"/>
      <c r="H70" s="3987"/>
      <c r="I70" s="3985"/>
      <c r="J70" s="3985"/>
      <c r="K70" s="3985"/>
      <c r="L70" s="3987" t="s">
        <v>9175</v>
      </c>
      <c r="M70" s="3987" t="s">
        <v>6746</v>
      </c>
      <c r="N70" s="3988">
        <v>2</v>
      </c>
      <c r="O70" s="3989">
        <v>1</v>
      </c>
      <c r="P70" s="3989"/>
      <c r="Q70" s="3990">
        <f t="shared" si="1"/>
        <v>1</v>
      </c>
      <c r="R70" s="3997"/>
      <c r="S70" s="3974"/>
      <c r="T70" s="3992"/>
      <c r="U70" s="3998"/>
      <c r="W70" s="3995"/>
    </row>
    <row r="71" spans="1:23" ht="30" customHeight="1">
      <c r="A71" s="4025" t="s">
        <v>71</v>
      </c>
      <c r="B71" s="4025" t="s">
        <v>9225</v>
      </c>
      <c r="C71" s="3985" t="s">
        <v>4528</v>
      </c>
      <c r="D71" s="3985" t="s">
        <v>9372</v>
      </c>
      <c r="E71" s="3985"/>
      <c r="F71" s="3985" t="s">
        <v>9373</v>
      </c>
      <c r="G71" s="4018">
        <v>2500</v>
      </c>
      <c r="H71" s="3987" t="s">
        <v>9374</v>
      </c>
      <c r="I71" s="3985" t="s">
        <v>9229</v>
      </c>
      <c r="J71" s="3985"/>
      <c r="K71" s="3985"/>
      <c r="L71" s="3987" t="s">
        <v>9175</v>
      </c>
      <c r="M71" s="3987" t="s">
        <v>6746</v>
      </c>
      <c r="N71" s="3988">
        <v>7</v>
      </c>
      <c r="O71" s="3989">
        <v>1</v>
      </c>
      <c r="P71" s="3989"/>
      <c r="Q71" s="3990">
        <f t="shared" si="1"/>
        <v>6</v>
      </c>
      <c r="R71" s="4006"/>
      <c r="S71" s="3974"/>
      <c r="T71" s="4007"/>
      <c r="U71" s="3998"/>
      <c r="W71" s="3995"/>
    </row>
    <row r="72" spans="1:23" ht="30" customHeight="1">
      <c r="A72" s="3996" t="s">
        <v>73</v>
      </c>
      <c r="B72" s="3996"/>
      <c r="C72" s="3985"/>
      <c r="D72" s="3985"/>
      <c r="E72" s="3985"/>
      <c r="F72" s="3985" t="s">
        <v>9375</v>
      </c>
      <c r="G72" s="3986"/>
      <c r="H72" s="3987"/>
      <c r="I72" s="3985"/>
      <c r="J72" s="3985"/>
      <c r="K72" s="3985"/>
      <c r="L72" s="3987" t="s">
        <v>9175</v>
      </c>
      <c r="M72" s="3987" t="s">
        <v>6746</v>
      </c>
      <c r="N72" s="3988">
        <v>5</v>
      </c>
      <c r="O72" s="3989"/>
      <c r="P72" s="3989"/>
      <c r="Q72" s="3990">
        <f t="shared" si="1"/>
        <v>5</v>
      </c>
      <c r="R72" s="3997"/>
      <c r="S72" s="3974"/>
      <c r="T72" s="3992"/>
      <c r="U72" s="3998"/>
      <c r="W72" s="3995"/>
    </row>
    <row r="73" spans="1:23" ht="30" customHeight="1">
      <c r="A73" s="3984" t="s">
        <v>75</v>
      </c>
      <c r="B73" s="3984" t="s">
        <v>9167</v>
      </c>
      <c r="C73" s="3985" t="s">
        <v>9376</v>
      </c>
      <c r="D73" s="4026" t="s">
        <v>9377</v>
      </c>
      <c r="E73" s="3985"/>
      <c r="F73" s="3985" t="s">
        <v>9378</v>
      </c>
      <c r="G73" s="3986"/>
      <c r="H73" s="3985" t="s">
        <v>9238</v>
      </c>
      <c r="I73" s="3999" t="s">
        <v>9379</v>
      </c>
      <c r="J73" s="3985" t="s">
        <v>9380</v>
      </c>
      <c r="K73" s="3999"/>
      <c r="L73" s="3987"/>
      <c r="M73" s="3987" t="s">
        <v>6746</v>
      </c>
      <c r="N73" s="3988">
        <v>6</v>
      </c>
      <c r="O73" s="3989">
        <v>1</v>
      </c>
      <c r="P73" s="3989"/>
      <c r="Q73" s="3990">
        <f t="shared" si="1"/>
        <v>5</v>
      </c>
      <c r="R73" s="3991"/>
      <c r="S73" s="3974"/>
      <c r="T73" s="3992"/>
      <c r="U73" s="3998"/>
      <c r="W73" s="3995"/>
    </row>
    <row r="74" spans="1:23" ht="30" customHeight="1">
      <c r="A74" s="3999" t="s">
        <v>77</v>
      </c>
      <c r="B74" s="3999"/>
      <c r="C74" s="3985"/>
      <c r="D74" s="3985"/>
      <c r="E74" s="3985"/>
      <c r="F74" s="3985" t="s">
        <v>9381</v>
      </c>
      <c r="G74" s="3986"/>
      <c r="H74" s="3987"/>
      <c r="I74" s="3985"/>
      <c r="J74" s="3985"/>
      <c r="K74" s="3985"/>
      <c r="L74" s="3987" t="s">
        <v>9175</v>
      </c>
      <c r="M74" s="3987" t="s">
        <v>6746</v>
      </c>
      <c r="N74" s="3988">
        <v>3</v>
      </c>
      <c r="O74" s="3989">
        <v>2</v>
      </c>
      <c r="P74" s="3989"/>
      <c r="Q74" s="3990">
        <f t="shared" si="1"/>
        <v>1</v>
      </c>
      <c r="R74" s="3997"/>
      <c r="S74" s="3974"/>
      <c r="T74" s="3992"/>
      <c r="U74" s="3998"/>
      <c r="W74" s="3995"/>
    </row>
    <row r="75" spans="1:23" ht="30" customHeight="1">
      <c r="A75" s="3984" t="s">
        <v>52</v>
      </c>
      <c r="B75" s="3984" t="s">
        <v>9167</v>
      </c>
      <c r="C75" s="3985" t="s">
        <v>9382</v>
      </c>
      <c r="D75" s="4017" t="s">
        <v>9383</v>
      </c>
      <c r="E75" s="4017"/>
      <c r="F75" s="3985" t="s">
        <v>9384</v>
      </c>
      <c r="G75" s="3986" t="s">
        <v>9196</v>
      </c>
      <c r="H75" s="3985" t="s">
        <v>9238</v>
      </c>
      <c r="I75" s="3985" t="s">
        <v>9385</v>
      </c>
      <c r="J75" s="3985"/>
      <c r="K75" s="3985" t="s">
        <v>9386</v>
      </c>
      <c r="L75" s="3985" t="s">
        <v>9189</v>
      </c>
      <c r="M75" s="4017" t="s">
        <v>5444</v>
      </c>
      <c r="N75" s="3988">
        <v>21</v>
      </c>
      <c r="O75" s="3989">
        <v>1</v>
      </c>
      <c r="P75" s="3989">
        <v>1</v>
      </c>
      <c r="Q75" s="3990">
        <f t="shared" si="1"/>
        <v>19</v>
      </c>
      <c r="R75" s="4006"/>
      <c r="S75" s="3974"/>
      <c r="T75" s="4007"/>
      <c r="U75" s="3998"/>
      <c r="W75" s="3995"/>
    </row>
    <row r="76" spans="1:23" ht="30" customHeight="1">
      <c r="A76" s="3984" t="s">
        <v>56</v>
      </c>
      <c r="B76" s="3984" t="s">
        <v>9167</v>
      </c>
      <c r="C76" s="3985" t="s">
        <v>4788</v>
      </c>
      <c r="D76" s="3985" t="s">
        <v>9387</v>
      </c>
      <c r="E76" s="3985"/>
      <c r="F76" s="3985" t="s">
        <v>9388</v>
      </c>
      <c r="G76" s="3986"/>
      <c r="H76" s="3987" t="s">
        <v>9389</v>
      </c>
      <c r="I76" s="3985"/>
      <c r="J76" s="3985" t="s">
        <v>9390</v>
      </c>
      <c r="K76" s="3985"/>
      <c r="L76" s="3985" t="s">
        <v>9189</v>
      </c>
      <c r="M76" s="3987" t="s">
        <v>6746</v>
      </c>
      <c r="N76" s="3988">
        <v>22</v>
      </c>
      <c r="O76" s="3989">
        <v>6</v>
      </c>
      <c r="P76" s="3989"/>
      <c r="Q76" s="3990">
        <f t="shared" si="1"/>
        <v>16</v>
      </c>
      <c r="R76" s="4006"/>
      <c r="S76" s="3974"/>
      <c r="T76" s="4007"/>
      <c r="U76" s="3998"/>
      <c r="W76" s="3995"/>
    </row>
    <row r="77" spans="1:23" ht="30" customHeight="1">
      <c r="A77" s="4014" t="s">
        <v>79</v>
      </c>
      <c r="B77" s="4014"/>
      <c r="C77" s="3985"/>
      <c r="D77" s="3985"/>
      <c r="E77" s="3985"/>
      <c r="F77" s="3985" t="s">
        <v>9391</v>
      </c>
      <c r="G77" s="3986"/>
      <c r="H77" s="3987"/>
      <c r="I77" s="3985"/>
      <c r="J77" s="3985"/>
      <c r="K77" s="3985"/>
      <c r="L77" s="3987" t="s">
        <v>9175</v>
      </c>
      <c r="M77" s="3987" t="s">
        <v>6746</v>
      </c>
      <c r="N77" s="3988">
        <v>9</v>
      </c>
      <c r="O77" s="3989">
        <v>1</v>
      </c>
      <c r="P77" s="3989"/>
      <c r="Q77" s="3990">
        <f t="shared" si="1"/>
        <v>8</v>
      </c>
      <c r="R77" s="3997"/>
      <c r="S77" s="3974"/>
      <c r="T77" s="3992"/>
      <c r="U77" s="3998"/>
      <c r="W77" s="3995"/>
    </row>
    <row r="78" spans="1:23" ht="30" customHeight="1">
      <c r="A78" s="4015" t="s">
        <v>59</v>
      </c>
      <c r="B78" s="3984" t="s">
        <v>9167</v>
      </c>
      <c r="C78" s="3985" t="s">
        <v>9392</v>
      </c>
      <c r="D78" s="3985" t="s">
        <v>9393</v>
      </c>
      <c r="E78" s="3985"/>
      <c r="F78" s="3985" t="s">
        <v>9394</v>
      </c>
      <c r="G78" s="3986">
        <v>11700</v>
      </c>
      <c r="H78" s="3987" t="s">
        <v>9245</v>
      </c>
      <c r="I78" s="3985" t="s">
        <v>9395</v>
      </c>
      <c r="J78" s="3985" t="s">
        <v>9396</v>
      </c>
      <c r="K78" s="3985"/>
      <c r="L78" s="3987" t="s">
        <v>9202</v>
      </c>
      <c r="M78" s="3987" t="s">
        <v>5444</v>
      </c>
      <c r="N78" s="3988">
        <v>21</v>
      </c>
      <c r="O78" s="3989">
        <v>6</v>
      </c>
      <c r="P78" s="3989">
        <v>1</v>
      </c>
      <c r="Q78" s="3990">
        <f t="shared" si="1"/>
        <v>14</v>
      </c>
      <c r="R78" s="4006"/>
      <c r="S78" s="3974"/>
      <c r="T78" s="4007"/>
      <c r="U78" s="3998"/>
      <c r="W78" s="3995"/>
    </row>
    <row r="79" spans="1:23" ht="30" customHeight="1">
      <c r="A79" s="3996" t="s">
        <v>62</v>
      </c>
      <c r="B79" s="3996"/>
      <c r="C79" s="3985"/>
      <c r="D79" s="3985"/>
      <c r="E79" s="3985"/>
      <c r="F79" s="3985" t="s">
        <v>9397</v>
      </c>
      <c r="G79" s="3986"/>
      <c r="H79" s="3987"/>
      <c r="I79" s="3985"/>
      <c r="J79" s="3985"/>
      <c r="K79" s="3985"/>
      <c r="L79" s="3987"/>
      <c r="M79" s="3987" t="s">
        <v>5444</v>
      </c>
      <c r="N79" s="3988">
        <v>16</v>
      </c>
      <c r="O79" s="3989"/>
      <c r="P79" s="3989"/>
      <c r="Q79" s="3990">
        <f t="shared" si="1"/>
        <v>16</v>
      </c>
      <c r="R79" s="3997"/>
      <c r="S79" s="3974"/>
      <c r="T79" s="3992"/>
      <c r="U79" s="3998"/>
      <c r="W79" s="3995"/>
    </row>
    <row r="80" spans="1:23" ht="30" customHeight="1">
      <c r="A80" s="3984" t="s">
        <v>65</v>
      </c>
      <c r="B80" s="3984" t="s">
        <v>9167</v>
      </c>
      <c r="C80" s="3985" t="s">
        <v>9398</v>
      </c>
      <c r="D80" s="3985" t="s">
        <v>9399</v>
      </c>
      <c r="E80" s="3985"/>
      <c r="F80" s="3985" t="s">
        <v>9400</v>
      </c>
      <c r="G80" s="3986"/>
      <c r="H80" s="3987" t="s">
        <v>9389</v>
      </c>
      <c r="I80" s="3985"/>
      <c r="J80" s="3985"/>
      <c r="K80" s="3985"/>
      <c r="L80" s="3985" t="s">
        <v>9189</v>
      </c>
      <c r="M80" s="3985" t="s">
        <v>6746</v>
      </c>
      <c r="N80" s="3988">
        <v>22</v>
      </c>
      <c r="O80" s="3989">
        <v>2</v>
      </c>
      <c r="P80" s="3989">
        <v>1</v>
      </c>
      <c r="Q80" s="3990">
        <f t="shared" si="1"/>
        <v>19</v>
      </c>
      <c r="R80" s="4006"/>
      <c r="S80" s="3974"/>
      <c r="T80" s="4007"/>
      <c r="U80" s="3998"/>
      <c r="W80" s="3995"/>
    </row>
    <row r="81" spans="1:23" ht="30" customHeight="1">
      <c r="A81" s="3999" t="s">
        <v>81</v>
      </c>
      <c r="B81" s="3999"/>
      <c r="C81" s="3985" t="s">
        <v>9401</v>
      </c>
      <c r="D81" s="3985" t="s">
        <v>9402</v>
      </c>
      <c r="E81" s="3985"/>
      <c r="F81" s="3985" t="s">
        <v>9403</v>
      </c>
      <c r="G81" s="3986" t="s">
        <v>9196</v>
      </c>
      <c r="H81" s="3987"/>
      <c r="I81" s="3985"/>
      <c r="J81" s="3985"/>
      <c r="K81" s="3985"/>
      <c r="L81" s="3987" t="s">
        <v>9175</v>
      </c>
      <c r="M81" s="3987" t="s">
        <v>6746</v>
      </c>
      <c r="N81" s="3988">
        <v>4</v>
      </c>
      <c r="O81" s="3989">
        <v>1</v>
      </c>
      <c r="P81" s="3989"/>
      <c r="Q81" s="3990">
        <f t="shared" si="1"/>
        <v>3</v>
      </c>
      <c r="R81" s="3997"/>
      <c r="S81" s="3974"/>
      <c r="T81" s="3992"/>
      <c r="U81" s="4027"/>
      <c r="W81" s="3995"/>
    </row>
    <row r="82" spans="1:23">
      <c r="N82" s="4031">
        <f>SUM(N3:N81)</f>
        <v>766</v>
      </c>
      <c r="O82" s="4032">
        <f>SUM(O3:O81)</f>
        <v>76</v>
      </c>
      <c r="P82" s="4032">
        <f>SUM(P3:P81)</f>
        <v>27</v>
      </c>
      <c r="Q82" s="4032">
        <f>SUM(Q3:Q81)</f>
        <v>663</v>
      </c>
      <c r="R82" s="4033"/>
      <c r="W82" s="3995"/>
    </row>
    <row r="83" spans="1:23">
      <c r="W83" s="3995"/>
    </row>
    <row r="84" spans="1:23">
      <c r="V84" s="4035"/>
      <c r="W84" s="4036"/>
    </row>
  </sheetData>
  <mergeCells count="14">
    <mergeCell ref="V13:V14"/>
    <mergeCell ref="W13:W14"/>
    <mergeCell ref="U1:U2"/>
    <mergeCell ref="V1:W2"/>
    <mergeCell ref="V5:V6"/>
    <mergeCell ref="W5:W6"/>
    <mergeCell ref="V9:V10"/>
    <mergeCell ref="W9:W10"/>
    <mergeCell ref="T1:T2"/>
    <mergeCell ref="N1:N2"/>
    <mergeCell ref="O1:P1"/>
    <mergeCell ref="Q1:Q2"/>
    <mergeCell ref="R1:R2"/>
    <mergeCell ref="S1:S2"/>
  </mergeCells>
  <hyperlinks>
    <hyperlink ref="D38" r:id="rId1" display="Lisette Pine; lisette.pine@knox.vic.gov.au" xr:uid="{83AA1BA2-60F9-4CC7-9804-8862CBD8D48D}"/>
    <hyperlink ref="D52" r:id="rId2" display="Lisa Bagnati lbagnati@mvcc.vic.gov.au" xr:uid="{1CB27356-DB7A-4997-A7BD-62F672E4630C}"/>
    <hyperlink ref="D54" r:id="rId3" display="Kris Kasmawan kkasmawan@moreland.vic.gov.au" xr:uid="{5BCF2FBF-1D41-4E2D-9D29-A9798044206B}"/>
    <hyperlink ref="D75" r:id="rId4" display="Chris Hui  ; chris.hui@whitehorse.vic.gov.au" xr:uid="{F2154B9C-2CC9-417F-ADA0-DA01A26BEA81}"/>
    <hyperlink ref="W5:W6" r:id="rId5" display="https://cia.communityenterprisefoundation.com.au/Program/Index/1?_ga=2.211232662.280437433.1683598446-426514891.1683598446&amp;_gl=1*gtf4iu*_ga*NDI2NTE0ODkxLjE2ODM1OTg0NDY.*_ga_8G245KPFM1*MTY4MzYwNTkxMy4zLjAuMTY4MzYwNTkyMy41MC4wLjA." xr:uid="{CF058BE3-CD50-42AB-88C8-BE72AC0EE21A}"/>
    <hyperlink ref="D73" r:id="rId6" display="&lt;rotaryclubmaffra@gmail.com&gt;  or &lt;maffrasecretary@rotary9820.org.au&gt; &amp; Jeanette Henwood (SRC) &lt;Jeanette.Henwood@ap.jll.com?" xr:uid="{9574BCF8-227C-4CA9-B2E9-7C72190DC1F8}"/>
  </hyperlinks>
  <pageMargins left="0.25" right="0.25" top="0.75" bottom="0.75" header="0.3" footer="0.3"/>
  <pageSetup paperSize="9" scale="25"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DF3D3-B645-4B73-9C71-ABDF639A75EC}">
  <dimension ref="C3:L34"/>
  <sheetViews>
    <sheetView topLeftCell="B3" workbookViewId="0">
      <selection activeCell="B3" sqref="B3"/>
    </sheetView>
  </sheetViews>
  <sheetFormatPr defaultRowHeight="15"/>
  <cols>
    <col min="3" max="5" width="9.140625" style="4042"/>
    <col min="6" max="6" width="27.5703125" customWidth="1"/>
  </cols>
  <sheetData>
    <row r="3" spans="3:12" ht="33.75" customHeight="1">
      <c r="C3" s="4043" t="s">
        <v>9404</v>
      </c>
      <c r="D3" s="4044" t="s">
        <v>9405</v>
      </c>
      <c r="E3" s="4045" t="s">
        <v>9406</v>
      </c>
      <c r="F3" s="4046" t="s">
        <v>84</v>
      </c>
      <c r="G3" s="4047" t="s">
        <v>9407</v>
      </c>
      <c r="H3" s="4048" t="s">
        <v>9408</v>
      </c>
      <c r="I3" s="4049" t="s">
        <v>9409</v>
      </c>
      <c r="J3" s="4047" t="s">
        <v>9410</v>
      </c>
      <c r="K3" s="4047" t="s">
        <v>9407</v>
      </c>
      <c r="L3" s="4050" t="s">
        <v>9411</v>
      </c>
    </row>
    <row r="4" spans="3:12">
      <c r="C4" s="4051"/>
      <c r="D4" s="4052"/>
      <c r="E4" s="4053">
        <v>1</v>
      </c>
      <c r="F4" s="4054" t="s">
        <v>2458</v>
      </c>
      <c r="G4" s="4055" t="s">
        <v>1</v>
      </c>
      <c r="H4" s="4056">
        <v>9</v>
      </c>
      <c r="I4" s="4056">
        <v>1280</v>
      </c>
      <c r="J4" s="4056"/>
      <c r="K4" s="4057" t="s">
        <v>7807</v>
      </c>
      <c r="L4" s="4058">
        <v>3</v>
      </c>
    </row>
    <row r="5" spans="3:12">
      <c r="C5" s="4059"/>
      <c r="D5" s="4060"/>
      <c r="E5" s="4061">
        <v>1</v>
      </c>
      <c r="F5" s="4054" t="s">
        <v>9412</v>
      </c>
      <c r="G5" s="4055" t="s">
        <v>1</v>
      </c>
      <c r="H5" s="4056"/>
      <c r="I5" s="4056"/>
      <c r="J5" s="4056"/>
      <c r="K5" s="4057" t="s">
        <v>7807</v>
      </c>
      <c r="L5" s="4058">
        <v>3</v>
      </c>
    </row>
    <row r="6" spans="3:12">
      <c r="C6" s="4059"/>
      <c r="D6" s="4060"/>
      <c r="E6" s="4061">
        <v>1</v>
      </c>
      <c r="F6" s="4054" t="s">
        <v>5129</v>
      </c>
      <c r="G6" s="4055" t="s">
        <v>1</v>
      </c>
      <c r="H6" s="4056"/>
      <c r="I6" s="4056"/>
      <c r="J6" s="4056"/>
      <c r="K6" s="4057" t="s">
        <v>7807</v>
      </c>
      <c r="L6" s="4062">
        <v>4</v>
      </c>
    </row>
    <row r="7" spans="3:12">
      <c r="C7" s="4059"/>
      <c r="D7" s="4060">
        <v>1</v>
      </c>
      <c r="E7" s="4061"/>
      <c r="F7" s="4063" t="s">
        <v>1257</v>
      </c>
      <c r="G7" s="4087" t="s">
        <v>9413</v>
      </c>
      <c r="H7" s="4064">
        <v>1</v>
      </c>
      <c r="I7" s="4064">
        <v>113</v>
      </c>
      <c r="J7" s="4065"/>
      <c r="K7" s="4066" t="s">
        <v>7807</v>
      </c>
      <c r="L7" s="4067">
        <v>6</v>
      </c>
    </row>
    <row r="8" spans="3:12">
      <c r="C8" s="4059"/>
      <c r="D8" s="4060">
        <v>1</v>
      </c>
      <c r="E8" s="4061"/>
      <c r="F8" s="4063" t="s">
        <v>2059</v>
      </c>
      <c r="G8" s="4087" t="s">
        <v>9413</v>
      </c>
      <c r="H8" s="4064"/>
      <c r="I8" s="4064"/>
      <c r="J8" s="4064"/>
      <c r="K8" s="4066" t="s">
        <v>7807</v>
      </c>
      <c r="L8" s="4067">
        <v>6</v>
      </c>
    </row>
    <row r="9" spans="3:12">
      <c r="C9" s="4059"/>
      <c r="D9" s="4060">
        <v>1</v>
      </c>
      <c r="E9" s="4061"/>
      <c r="F9" s="4063" t="s">
        <v>9414</v>
      </c>
      <c r="G9" s="4087" t="s">
        <v>9413</v>
      </c>
      <c r="H9" s="4064"/>
      <c r="I9" s="4064"/>
      <c r="J9" s="4064"/>
      <c r="K9" s="4066" t="s">
        <v>7807</v>
      </c>
      <c r="L9" s="4067">
        <v>6</v>
      </c>
    </row>
    <row r="10" spans="3:12">
      <c r="C10" s="4059"/>
      <c r="D10" s="4060">
        <v>1</v>
      </c>
      <c r="E10" s="4061"/>
      <c r="F10" s="4063" t="s">
        <v>4451</v>
      </c>
      <c r="G10" s="4087" t="s">
        <v>9413</v>
      </c>
      <c r="H10" s="4064"/>
      <c r="I10" s="4064"/>
      <c r="J10" s="4064"/>
      <c r="K10" s="4066" t="s">
        <v>7807</v>
      </c>
      <c r="L10" s="4067">
        <v>6</v>
      </c>
    </row>
    <row r="11" spans="3:12">
      <c r="C11" s="4059"/>
      <c r="D11" s="4060"/>
      <c r="E11" s="4061">
        <v>1</v>
      </c>
      <c r="F11" s="4068" t="s">
        <v>146</v>
      </c>
      <c r="G11" s="4088" t="s">
        <v>9415</v>
      </c>
      <c r="H11" s="4069"/>
      <c r="I11" s="4069"/>
      <c r="J11" s="4070"/>
      <c r="K11" s="4071" t="s">
        <v>7807</v>
      </c>
      <c r="L11" s="4072">
        <v>7</v>
      </c>
    </row>
    <row r="12" spans="3:12">
      <c r="C12" s="4059"/>
      <c r="D12" s="4060"/>
      <c r="E12" s="4061">
        <v>1</v>
      </c>
      <c r="F12" s="4063" t="s">
        <v>171</v>
      </c>
      <c r="G12" s="4087" t="s">
        <v>9413</v>
      </c>
      <c r="H12" s="4064">
        <v>1</v>
      </c>
      <c r="I12" s="4064">
        <v>27</v>
      </c>
      <c r="J12" s="4064"/>
      <c r="K12" s="4066" t="s">
        <v>7807</v>
      </c>
      <c r="L12" s="4072">
        <v>7</v>
      </c>
    </row>
    <row r="13" spans="3:12">
      <c r="C13" s="4059"/>
      <c r="D13" s="4060"/>
      <c r="E13" s="4061">
        <v>1</v>
      </c>
      <c r="F13" s="4063" t="s">
        <v>1829</v>
      </c>
      <c r="G13" s="4087" t="s">
        <v>9413</v>
      </c>
      <c r="H13" s="4064"/>
      <c r="I13" s="4064"/>
      <c r="J13" s="4064"/>
      <c r="K13" s="4066" t="s">
        <v>7807</v>
      </c>
      <c r="L13" s="4072">
        <v>7</v>
      </c>
    </row>
    <row r="14" spans="3:12">
      <c r="C14" s="4059"/>
      <c r="D14" s="4060"/>
      <c r="E14" s="4061">
        <v>1</v>
      </c>
      <c r="F14" s="4063" t="s">
        <v>2334</v>
      </c>
      <c r="G14" s="4087" t="s">
        <v>9413</v>
      </c>
      <c r="H14" s="4064"/>
      <c r="I14" s="4064"/>
      <c r="J14" s="4064"/>
      <c r="K14" s="4066" t="s">
        <v>7807</v>
      </c>
      <c r="L14" s="4072">
        <v>7</v>
      </c>
    </row>
    <row r="15" spans="3:12">
      <c r="C15" s="4059"/>
      <c r="D15" s="4060"/>
      <c r="E15" s="4061">
        <v>1</v>
      </c>
      <c r="F15" s="4063" t="s">
        <v>3940</v>
      </c>
      <c r="G15" s="4087" t="s">
        <v>9413</v>
      </c>
      <c r="H15" s="4064">
        <v>1</v>
      </c>
      <c r="I15" s="4064">
        <v>200</v>
      </c>
      <c r="J15" s="4064"/>
      <c r="K15" s="4066" t="s">
        <v>7807</v>
      </c>
      <c r="L15" s="4072">
        <v>7</v>
      </c>
    </row>
    <row r="16" spans="3:12">
      <c r="C16" s="4059"/>
      <c r="D16" s="4060"/>
      <c r="E16" s="4061">
        <v>1</v>
      </c>
      <c r="F16" s="4063" t="s">
        <v>4243</v>
      </c>
      <c r="G16" s="4087" t="s">
        <v>9413</v>
      </c>
      <c r="H16" s="4064"/>
      <c r="I16" s="4064"/>
      <c r="J16" s="4064"/>
      <c r="K16" s="4066" t="s">
        <v>7807</v>
      </c>
      <c r="L16" s="4072">
        <v>7</v>
      </c>
    </row>
    <row r="17" spans="3:12">
      <c r="C17" s="4059"/>
      <c r="D17" s="4060">
        <v>1</v>
      </c>
      <c r="E17" s="4061"/>
      <c r="F17" s="4054" t="s">
        <v>3191</v>
      </c>
      <c r="G17" s="4055" t="s">
        <v>1</v>
      </c>
      <c r="H17" s="4056"/>
      <c r="I17" s="4056"/>
      <c r="J17" s="4056"/>
      <c r="K17" s="4057" t="s">
        <v>7807</v>
      </c>
      <c r="L17" s="4073">
        <v>8</v>
      </c>
    </row>
    <row r="18" spans="3:12">
      <c r="C18" s="4059"/>
      <c r="D18" s="4060">
        <v>1</v>
      </c>
      <c r="E18" s="4061"/>
      <c r="F18" s="4054" t="s">
        <v>2767</v>
      </c>
      <c r="G18" s="4055" t="s">
        <v>1</v>
      </c>
      <c r="H18" s="4056">
        <v>1</v>
      </c>
      <c r="I18" s="4056">
        <v>189</v>
      </c>
      <c r="J18" s="4074"/>
      <c r="K18" s="4075" t="s">
        <v>7807</v>
      </c>
      <c r="L18" s="4076">
        <v>12</v>
      </c>
    </row>
    <row r="19" spans="3:12">
      <c r="C19" s="4059"/>
      <c r="D19" s="4060">
        <v>1</v>
      </c>
      <c r="E19" s="4061"/>
      <c r="F19" s="4054" t="s">
        <v>3111</v>
      </c>
      <c r="G19" s="4055" t="s">
        <v>1</v>
      </c>
      <c r="H19" s="4056"/>
      <c r="I19" s="4056"/>
      <c r="J19" s="4056"/>
      <c r="K19" s="4075" t="s">
        <v>7807</v>
      </c>
      <c r="L19" s="4076">
        <v>12</v>
      </c>
    </row>
    <row r="20" spans="3:12">
      <c r="C20" s="4059"/>
      <c r="D20" s="4060">
        <v>1</v>
      </c>
      <c r="E20" s="4061"/>
      <c r="F20" s="4054" t="s">
        <v>5219</v>
      </c>
      <c r="G20" s="4055" t="s">
        <v>1</v>
      </c>
      <c r="H20" s="4056">
        <v>1</v>
      </c>
      <c r="I20" s="4056">
        <v>250</v>
      </c>
      <c r="J20" s="4056"/>
      <c r="K20" s="4075" t="s">
        <v>7807</v>
      </c>
      <c r="L20" s="4076">
        <v>12</v>
      </c>
    </row>
    <row r="21" spans="3:12">
      <c r="C21" s="4059">
        <v>1</v>
      </c>
      <c r="D21" s="4060"/>
      <c r="E21" s="4061"/>
      <c r="F21" s="4054" t="s">
        <v>589</v>
      </c>
      <c r="G21" s="4055" t="s">
        <v>1</v>
      </c>
      <c r="H21" s="4056">
        <v>1</v>
      </c>
      <c r="I21" s="4056">
        <v>105</v>
      </c>
      <c r="J21" s="4056"/>
      <c r="K21" s="4057" t="s">
        <v>7807</v>
      </c>
      <c r="L21" s="4077">
        <v>13</v>
      </c>
    </row>
    <row r="22" spans="3:12">
      <c r="C22" s="4059">
        <v>1</v>
      </c>
      <c r="D22" s="4060"/>
      <c r="E22" s="4061"/>
      <c r="F22" s="4054" t="s">
        <v>2967</v>
      </c>
      <c r="G22" s="4055" t="s">
        <v>1</v>
      </c>
      <c r="H22" s="4056"/>
      <c r="I22" s="4056"/>
      <c r="J22" s="4056"/>
      <c r="K22" s="4057" t="s">
        <v>7807</v>
      </c>
      <c r="L22" s="4077">
        <v>13</v>
      </c>
    </row>
    <row r="23" spans="3:12">
      <c r="C23" s="4059">
        <v>1</v>
      </c>
      <c r="D23" s="4060"/>
      <c r="E23" s="4061"/>
      <c r="F23" s="4054" t="s">
        <v>3665</v>
      </c>
      <c r="G23" s="4055" t="s">
        <v>1</v>
      </c>
      <c r="H23" s="4056"/>
      <c r="I23" s="4056"/>
      <c r="J23" s="4056"/>
      <c r="K23" s="4057" t="s">
        <v>7807</v>
      </c>
      <c r="L23" s="4077">
        <v>13</v>
      </c>
    </row>
    <row r="24" spans="3:12">
      <c r="C24" s="4059">
        <v>1</v>
      </c>
      <c r="D24" s="4060"/>
      <c r="E24" s="4061"/>
      <c r="F24" s="4054" t="s">
        <v>4664</v>
      </c>
      <c r="G24" s="4055" t="s">
        <v>1</v>
      </c>
      <c r="H24" s="4056">
        <v>2</v>
      </c>
      <c r="I24" s="4056">
        <v>125</v>
      </c>
      <c r="J24" s="4056"/>
      <c r="K24" s="4057" t="s">
        <v>7807</v>
      </c>
      <c r="L24" s="4077">
        <v>13</v>
      </c>
    </row>
    <row r="25" spans="3:12">
      <c r="C25" s="4059"/>
      <c r="D25" s="4060">
        <v>1</v>
      </c>
      <c r="E25" s="4061"/>
      <c r="F25" s="4063" t="s">
        <v>411</v>
      </c>
      <c r="G25" s="4087" t="s">
        <v>9413</v>
      </c>
      <c r="H25" s="4064"/>
      <c r="I25" s="4064"/>
      <c r="J25" s="4064"/>
      <c r="K25" s="4066" t="s">
        <v>7807</v>
      </c>
      <c r="L25" s="4078">
        <v>16</v>
      </c>
    </row>
    <row r="26" spans="3:12">
      <c r="C26" s="4059"/>
      <c r="D26" s="4060">
        <v>1</v>
      </c>
      <c r="E26" s="4061"/>
      <c r="F26" s="4063" t="s">
        <v>442</v>
      </c>
      <c r="G26" s="4087" t="s">
        <v>9413</v>
      </c>
      <c r="H26" s="4064">
        <v>2</v>
      </c>
      <c r="I26" s="4064">
        <v>242</v>
      </c>
      <c r="J26" s="4064"/>
      <c r="K26" s="4066" t="s">
        <v>7807</v>
      </c>
      <c r="L26" s="4078">
        <v>16</v>
      </c>
    </row>
    <row r="27" spans="3:12">
      <c r="C27" s="4059"/>
      <c r="D27" s="4060">
        <v>1</v>
      </c>
      <c r="E27" s="4061"/>
      <c r="F27" s="4063" t="s">
        <v>2855</v>
      </c>
      <c r="G27" s="4087" t="s">
        <v>9413</v>
      </c>
      <c r="H27" s="4064"/>
      <c r="I27" s="4064"/>
      <c r="J27" s="4064"/>
      <c r="K27" s="4066" t="s">
        <v>7807</v>
      </c>
      <c r="L27" s="4078">
        <v>16</v>
      </c>
    </row>
    <row r="28" spans="3:12">
      <c r="C28" s="4059"/>
      <c r="D28" s="4060">
        <v>1</v>
      </c>
      <c r="E28" s="4061"/>
      <c r="F28" s="4063" t="s">
        <v>4253</v>
      </c>
      <c r="G28" s="4087" t="s">
        <v>9413</v>
      </c>
      <c r="H28" s="4064"/>
      <c r="I28" s="4064"/>
      <c r="J28" s="4064"/>
      <c r="K28" s="4066" t="s">
        <v>7807</v>
      </c>
      <c r="L28" s="4078">
        <v>16</v>
      </c>
    </row>
    <row r="29" spans="3:12">
      <c r="C29" s="4059"/>
      <c r="D29" s="4060" t="s">
        <v>9416</v>
      </c>
      <c r="E29" s="4061">
        <v>1</v>
      </c>
      <c r="F29" s="4054" t="s">
        <v>511</v>
      </c>
      <c r="G29" s="4055" t="s">
        <v>1</v>
      </c>
      <c r="H29" s="4056"/>
      <c r="I29" s="4056"/>
      <c r="J29" s="4056"/>
      <c r="K29" s="4057" t="s">
        <v>7807</v>
      </c>
      <c r="L29" s="4079">
        <v>17</v>
      </c>
    </row>
    <row r="30" spans="3:12">
      <c r="C30" s="4059"/>
      <c r="D30" s="4060"/>
      <c r="E30" s="4061">
        <v>1</v>
      </c>
      <c r="F30" s="4054" t="s">
        <v>1696</v>
      </c>
      <c r="G30" s="4055" t="s">
        <v>1</v>
      </c>
      <c r="H30" s="4056">
        <v>1</v>
      </c>
      <c r="I30" s="4056">
        <v>55</v>
      </c>
      <c r="J30" s="4056"/>
      <c r="K30" s="4057" t="s">
        <v>7807</v>
      </c>
      <c r="L30" s="4079">
        <v>17</v>
      </c>
    </row>
    <row r="31" spans="3:12">
      <c r="C31" s="4059"/>
      <c r="D31" s="4060"/>
      <c r="E31" s="4061">
        <v>1</v>
      </c>
      <c r="F31" s="4054" t="s">
        <v>2673</v>
      </c>
      <c r="G31" s="4055" t="s">
        <v>1</v>
      </c>
      <c r="H31" s="4056">
        <v>2</v>
      </c>
      <c r="I31" s="4056">
        <v>385</v>
      </c>
      <c r="J31" s="4056"/>
      <c r="K31" s="4057" t="s">
        <v>7807</v>
      </c>
      <c r="L31" s="4079">
        <v>17</v>
      </c>
    </row>
    <row r="32" spans="3:12">
      <c r="C32" s="4059"/>
      <c r="D32" s="4060"/>
      <c r="E32" s="4061">
        <v>1</v>
      </c>
      <c r="F32" s="4054" t="s">
        <v>4189</v>
      </c>
      <c r="G32" s="4055" t="s">
        <v>1</v>
      </c>
      <c r="H32" s="4056"/>
      <c r="I32" s="4056"/>
      <c r="J32" s="4056"/>
      <c r="K32" s="4057" t="s">
        <v>7807</v>
      </c>
      <c r="L32" s="4079">
        <v>17</v>
      </c>
    </row>
    <row r="33" spans="3:12">
      <c r="C33" s="4059"/>
      <c r="D33" s="4060"/>
      <c r="E33" s="4061">
        <v>1</v>
      </c>
      <c r="F33" s="4054" t="s">
        <v>4358</v>
      </c>
      <c r="G33" s="4055" t="s">
        <v>1</v>
      </c>
      <c r="H33" s="4056">
        <v>1</v>
      </c>
      <c r="I33" s="4056">
        <v>280</v>
      </c>
      <c r="J33" s="4056"/>
      <c r="K33" s="4057" t="s">
        <v>7807</v>
      </c>
      <c r="L33" s="4079">
        <v>17</v>
      </c>
    </row>
    <row r="34" spans="3:12">
      <c r="C34" s="4080">
        <f>SUM(C4:C33)</f>
        <v>4</v>
      </c>
      <c r="D34" s="4081">
        <f>SUM(D4:D33)</f>
        <v>12</v>
      </c>
      <c r="E34" s="4082">
        <f>SUM(E4:E33)</f>
        <v>14</v>
      </c>
      <c r="F34" s="4083">
        <f>COUNTA(F4:F33)</f>
        <v>30</v>
      </c>
      <c r="G34" s="4084" t="s">
        <v>7226</v>
      </c>
      <c r="H34" s="4084">
        <f>SUM(H4:H33)</f>
        <v>23</v>
      </c>
      <c r="I34" s="4084"/>
      <c r="J34" s="4084"/>
      <c r="K34" s="4085"/>
      <c r="L34" s="4086"/>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4FEF8AB650C47459435A30F0DB205AB" ma:contentTypeVersion="23" ma:contentTypeDescription="Create a new document." ma:contentTypeScope="" ma:versionID="0cc652c0b9d9684eb68d25f0df104a96">
  <xsd:schema xmlns:xsd="http://www.w3.org/2001/XMLSchema" xmlns:xs="http://www.w3.org/2001/XMLSchema" xmlns:p="http://schemas.microsoft.com/office/2006/metadata/properties" xmlns:ns2="6edd7d47-b384-40ad-8ffd-d534fc2695b1" xmlns:ns3="2807f8d7-2b5f-4140-8125-97288ab230b4" targetNamespace="http://schemas.microsoft.com/office/2006/metadata/properties" ma:root="true" ma:fieldsID="eca0defbd969f914f59cbea237f4a8fd" ns2:_="" ns3:_="">
    <xsd:import namespace="6edd7d47-b384-40ad-8ffd-d534fc2695b1"/>
    <xsd:import namespace="2807f8d7-2b5f-4140-8125-97288ab230b4"/>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Y_x002f_N" minOccurs="0"/>
                <xsd:element ref="ns3:MediaServiceEventHashCode" minOccurs="0"/>
                <xsd:element ref="ns3:MediaServiceGenerationTime" minOccurs="0"/>
                <xsd:element ref="ns3:MediaServiceAutoKeyPoints" minOccurs="0"/>
                <xsd:element ref="ns3:MediaServiceKeyPoints" minOccurs="0"/>
                <xsd:element ref="ns3:UptoDate" minOccurs="0"/>
                <xsd:element ref="ns3:MediaLengthInSeconds" minOccurs="0"/>
                <xsd:element ref="ns3:lcf76f155ced4ddcb4097134ff3c332f" minOccurs="0"/>
                <xsd:element ref="ns2:TaxCatchAll" minOccurs="0"/>
                <xsd:element ref="ns3:MediaServiceObjectDetectorVersions" minOccurs="0"/>
                <xsd:element ref="ns3:Thumbnail"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dd7d47-b384-40ad-8ffd-d534fc2695b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element name="TaxCatchAll" ma:index="27" nillable="true" ma:displayName="Taxonomy Catch All Column" ma:hidden="true" ma:list="{3cabf9ad-d5b7-4ee9-9b1c-bbd083ac0944}" ma:internalName="TaxCatchAll" ma:showField="CatchAllData" ma:web="6edd7d47-b384-40ad-8ffd-d534fc2695b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07f8d7-2b5f-4140-8125-97288ab230b4"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Y_x002f_N" ma:index="18" nillable="true" ma:displayName="Y/N" ma:default="1" ma:internalName="Y_x002f_N">
      <xsd:simpleType>
        <xsd:restriction base="dms:Boolean"/>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UptoDate" ma:index="23" nillable="true" ma:displayName="Up to Date" ma:description="Contents up to date? Y/N" ma:format="Dropdown" ma:internalName="UptoDate">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ae46395-3754-45cc-8c50-db3ddd1a15e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Thumbnail" ma:index="29" nillable="true" ma:displayName="Thumbnail" ma:internalName="Thumbnail">
      <xsd:simpleType>
        <xsd:restriction base="dms:Unknown"/>
      </xsd:simpleType>
    </xsd:element>
    <xsd:element name="MediaServiceSearchProperties" ma:index="3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humbnail xmlns="2807f8d7-2b5f-4140-8125-97288ab230b4" xsi:nil="true"/>
    <Y_x002f_N xmlns="2807f8d7-2b5f-4140-8125-97288ab230b4">true</Y_x002f_N>
    <TaxCatchAll xmlns="6edd7d47-b384-40ad-8ffd-d534fc2695b1" xsi:nil="true"/>
    <lcf76f155ced4ddcb4097134ff3c332f xmlns="2807f8d7-2b5f-4140-8125-97288ab230b4">
      <Terms xmlns="http://schemas.microsoft.com/office/infopath/2007/PartnerControls"/>
    </lcf76f155ced4ddcb4097134ff3c332f>
    <UptoDate xmlns="2807f8d7-2b5f-4140-8125-97288ab230b4" xsi:nil="true"/>
    <SharedWithUsers xmlns="6edd7d47-b384-40ad-8ffd-d534fc2695b1">
      <UserInfo>
        <DisplayName/>
        <AccountId xsi:nil="true"/>
        <AccountType/>
      </UserInfo>
    </SharedWithUsers>
  </documentManagement>
</p:properties>
</file>

<file path=customXml/itemProps1.xml><?xml version="1.0" encoding="utf-8"?>
<ds:datastoreItem xmlns:ds="http://schemas.openxmlformats.org/officeDocument/2006/customXml" ds:itemID="{9417BC96-44B6-411B-B145-35BF1C1D767F}"/>
</file>

<file path=customXml/itemProps2.xml><?xml version="1.0" encoding="utf-8"?>
<ds:datastoreItem xmlns:ds="http://schemas.openxmlformats.org/officeDocument/2006/customXml" ds:itemID="{B581ADA4-F9E2-4F94-BF62-69B6C992F088}"/>
</file>

<file path=customXml/itemProps3.xml><?xml version="1.0" encoding="utf-8"?>
<ds:datastoreItem xmlns:ds="http://schemas.openxmlformats.org/officeDocument/2006/customXml" ds:itemID="{68194BBA-E7A3-4116-A5E8-6C018978C45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Burns</dc:creator>
  <cp:keywords/>
  <dc:description/>
  <cp:lastModifiedBy/>
  <cp:revision/>
  <dcterms:created xsi:type="dcterms:W3CDTF">2023-10-13T03:22:45Z</dcterms:created>
  <dcterms:modified xsi:type="dcterms:W3CDTF">2024-09-09T05:18:09Z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0x01010054FEF8AB650C47459435A30F0DB205AB</vt:lpwstr>
  </property>
  <property fmtid="{D5CDD505-2E9C-101B-9397-08002B2CF9AE}" pid="3" name="MediaServiceImageTags">
    <vt:lpwstr/>
  </property>
</Properties>
</file>