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4240" yWindow="620" windowWidth="20260" windowHeight="20540" tabRatio="500"/>
  </bookViews>
  <sheets>
    <sheet name="log" sheetId="1" r:id="rId1"/>
    <sheet name="linea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1" l="1"/>
  <c r="C49" i="1"/>
  <c r="D49" i="1"/>
  <c r="B50" i="1"/>
  <c r="C50" i="1"/>
  <c r="D50" i="1"/>
  <c r="B51" i="1"/>
  <c r="C51" i="1"/>
  <c r="D51" i="1"/>
  <c r="B52" i="1"/>
  <c r="C52" i="1"/>
  <c r="D52" i="1"/>
  <c r="C48" i="1"/>
  <c r="D48" i="1"/>
  <c r="B48" i="1"/>
  <c r="E49" i="1"/>
  <c r="F49" i="1"/>
  <c r="G49" i="1"/>
  <c r="E50" i="1"/>
  <c r="F50" i="1"/>
  <c r="G50" i="1"/>
  <c r="E51" i="1"/>
  <c r="F51" i="1"/>
  <c r="G51" i="1"/>
  <c r="E52" i="1"/>
  <c r="F52" i="1"/>
  <c r="G52" i="1"/>
  <c r="E48" i="1"/>
  <c r="F48" i="1"/>
  <c r="G48" i="1"/>
  <c r="G15" i="1"/>
  <c r="L52" i="1"/>
  <c r="L53" i="1"/>
  <c r="B15" i="1"/>
  <c r="B55" i="1"/>
  <c r="C55" i="1"/>
  <c r="D55" i="1"/>
  <c r="L55" i="1"/>
  <c r="B47" i="1"/>
  <c r="C47" i="1"/>
  <c r="D47" i="1"/>
  <c r="L47" i="1"/>
  <c r="C14" i="1"/>
  <c r="D14" i="1"/>
  <c r="B14" i="1"/>
  <c r="D46" i="1"/>
  <c r="C46" i="1"/>
  <c r="B46" i="1"/>
  <c r="C13" i="1"/>
  <c r="D13" i="1"/>
  <c r="B13" i="1"/>
  <c r="C45" i="1"/>
  <c r="D45" i="1"/>
  <c r="B4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C15" i="1"/>
  <c r="D15" i="1"/>
  <c r="E15" i="1"/>
  <c r="F15" i="1"/>
  <c r="L19" i="1"/>
  <c r="L14" i="1"/>
  <c r="L20" i="1"/>
  <c r="B22" i="1"/>
  <c r="C12" i="1"/>
  <c r="D12" i="1"/>
  <c r="B12" i="1"/>
  <c r="J14" i="2"/>
  <c r="J15" i="2"/>
  <c r="J16" i="2"/>
  <c r="J17" i="2"/>
  <c r="J18" i="2"/>
  <c r="K28" i="2"/>
  <c r="L28" i="2"/>
  <c r="K29" i="2"/>
  <c r="L29" i="2"/>
  <c r="K30" i="2"/>
  <c r="L30" i="2"/>
  <c r="K31" i="2"/>
  <c r="L31" i="2"/>
  <c r="M31" i="2"/>
  <c r="M32" i="2"/>
  <c r="K35" i="2"/>
  <c r="L35" i="2"/>
  <c r="K36" i="2"/>
  <c r="L36" i="2"/>
  <c r="K37" i="2"/>
  <c r="L37" i="2"/>
  <c r="K38" i="2"/>
  <c r="L38" i="2"/>
  <c r="L34" i="2"/>
  <c r="L27" i="2"/>
  <c r="K27" i="2"/>
  <c r="K34" i="2"/>
  <c r="M38" i="2"/>
  <c r="F14" i="2"/>
  <c r="G14" i="2"/>
  <c r="H14" i="2"/>
  <c r="I14" i="2"/>
  <c r="B14" i="2"/>
  <c r="C14" i="2"/>
  <c r="D14" i="2"/>
  <c r="E14" i="2"/>
  <c r="K14" i="2"/>
  <c r="K21" i="2"/>
  <c r="L21" i="2"/>
  <c r="F15" i="2"/>
  <c r="G15" i="2"/>
  <c r="H15" i="2"/>
  <c r="I15" i="2"/>
  <c r="B15" i="2"/>
  <c r="C15" i="2"/>
  <c r="D15" i="2"/>
  <c r="E15" i="2"/>
  <c r="K15" i="2"/>
  <c r="K22" i="2"/>
  <c r="L22" i="2"/>
  <c r="F16" i="2"/>
  <c r="G16" i="2"/>
  <c r="H16" i="2"/>
  <c r="I16" i="2"/>
  <c r="B16" i="2"/>
  <c r="C16" i="2"/>
  <c r="D16" i="2"/>
  <c r="E16" i="2"/>
  <c r="K16" i="2"/>
  <c r="K23" i="2"/>
  <c r="L23" i="2"/>
  <c r="F17" i="2"/>
  <c r="G17" i="2"/>
  <c r="H17" i="2"/>
  <c r="I17" i="2"/>
  <c r="B17" i="2"/>
  <c r="C17" i="2"/>
  <c r="D17" i="2"/>
  <c r="E17" i="2"/>
  <c r="K17" i="2"/>
  <c r="K24" i="2"/>
  <c r="L24" i="2"/>
  <c r="F18" i="2"/>
  <c r="G18" i="2"/>
  <c r="H18" i="2"/>
  <c r="I18" i="2"/>
  <c r="B18" i="2"/>
  <c r="C18" i="2"/>
  <c r="D18" i="2"/>
  <c r="E18" i="2"/>
  <c r="K18" i="2"/>
  <c r="K25" i="2"/>
  <c r="L25" i="2"/>
  <c r="M25" i="2"/>
  <c r="L15" i="2"/>
  <c r="L16" i="2"/>
  <c r="L17" i="2"/>
  <c r="L18" i="2"/>
  <c r="L14" i="2"/>
  <c r="C13" i="2"/>
  <c r="D13" i="2"/>
  <c r="B13" i="2"/>
  <c r="M13" i="2"/>
  <c r="M18" i="2"/>
  <c r="M19" i="2"/>
  <c r="B57" i="1"/>
  <c r="C57" i="1"/>
  <c r="D57" i="1"/>
  <c r="E57" i="1"/>
  <c r="F57" i="1"/>
  <c r="G57" i="1"/>
  <c r="H57" i="1"/>
  <c r="I57" i="1"/>
  <c r="J57" i="1"/>
  <c r="J71" i="1"/>
  <c r="K71" i="1"/>
  <c r="B58" i="1"/>
  <c r="C58" i="1"/>
  <c r="D58" i="1"/>
  <c r="E58" i="1"/>
  <c r="F58" i="1"/>
  <c r="G58" i="1"/>
  <c r="H58" i="1"/>
  <c r="I58" i="1"/>
  <c r="J58" i="1"/>
  <c r="J72" i="1"/>
  <c r="K72" i="1"/>
  <c r="B59" i="1"/>
  <c r="C59" i="1"/>
  <c r="D59" i="1"/>
  <c r="E59" i="1"/>
  <c r="F59" i="1"/>
  <c r="G59" i="1"/>
  <c r="H59" i="1"/>
  <c r="I59" i="1"/>
  <c r="J59" i="1"/>
  <c r="J73" i="1"/>
  <c r="K73" i="1"/>
  <c r="B60" i="1"/>
  <c r="C60" i="1"/>
  <c r="D60" i="1"/>
  <c r="E60" i="1"/>
  <c r="F60" i="1"/>
  <c r="G60" i="1"/>
  <c r="H60" i="1"/>
  <c r="I60" i="1"/>
  <c r="J60" i="1"/>
  <c r="J74" i="1"/>
  <c r="K74" i="1"/>
  <c r="B56" i="1"/>
  <c r="C56" i="1"/>
  <c r="D56" i="1"/>
  <c r="E56" i="1"/>
  <c r="F56" i="1"/>
  <c r="G56" i="1"/>
  <c r="H56" i="1"/>
  <c r="I56" i="1"/>
  <c r="J56" i="1"/>
  <c r="J70" i="1"/>
  <c r="K70" i="1"/>
  <c r="F65" i="1"/>
  <c r="G65" i="1"/>
  <c r="H65" i="1"/>
  <c r="I65" i="1"/>
  <c r="B65" i="1"/>
  <c r="C65" i="1"/>
  <c r="D65" i="1"/>
  <c r="E65" i="1"/>
  <c r="J65" i="1"/>
  <c r="K65" i="1"/>
  <c r="F66" i="1"/>
  <c r="G66" i="1"/>
  <c r="H66" i="1"/>
  <c r="I66" i="1"/>
  <c r="B66" i="1"/>
  <c r="C66" i="1"/>
  <c r="D66" i="1"/>
  <c r="E66" i="1"/>
  <c r="J66" i="1"/>
  <c r="K66" i="1"/>
  <c r="F67" i="1"/>
  <c r="G67" i="1"/>
  <c r="H67" i="1"/>
  <c r="I67" i="1"/>
  <c r="B67" i="1"/>
  <c r="C67" i="1"/>
  <c r="D67" i="1"/>
  <c r="E67" i="1"/>
  <c r="J67" i="1"/>
  <c r="K67" i="1"/>
  <c r="F68" i="1"/>
  <c r="G68" i="1"/>
  <c r="H68" i="1"/>
  <c r="I68" i="1"/>
  <c r="B68" i="1"/>
  <c r="C68" i="1"/>
  <c r="D68" i="1"/>
  <c r="E68" i="1"/>
  <c r="J68" i="1"/>
  <c r="K68" i="1"/>
  <c r="B64" i="1"/>
  <c r="C64" i="1"/>
  <c r="D64" i="1"/>
  <c r="E64" i="1"/>
  <c r="F64" i="1"/>
  <c r="G64" i="1"/>
  <c r="H64" i="1"/>
  <c r="I64" i="1"/>
  <c r="J64" i="1"/>
  <c r="K64" i="1"/>
  <c r="C63" i="1"/>
  <c r="D63" i="1"/>
  <c r="B63" i="1"/>
  <c r="L63" i="1"/>
  <c r="L68" i="1"/>
  <c r="L74" i="1"/>
  <c r="L75" i="1"/>
  <c r="B30" i="1"/>
  <c r="C30" i="1"/>
  <c r="D30" i="1"/>
  <c r="L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L35" i="1"/>
  <c r="B23" i="1"/>
  <c r="C23" i="1"/>
  <c r="D23" i="1"/>
  <c r="E23" i="1"/>
  <c r="F23" i="1"/>
  <c r="G23" i="1"/>
  <c r="H23" i="1"/>
  <c r="I23" i="1"/>
  <c r="J23" i="1"/>
  <c r="J37" i="1"/>
  <c r="K37" i="1"/>
  <c r="B24" i="1"/>
  <c r="C24" i="1"/>
  <c r="D24" i="1"/>
  <c r="E24" i="1"/>
  <c r="F24" i="1"/>
  <c r="G24" i="1"/>
  <c r="H24" i="1"/>
  <c r="I24" i="1"/>
  <c r="J24" i="1"/>
  <c r="J38" i="1"/>
  <c r="K38" i="1"/>
  <c r="B25" i="1"/>
  <c r="C25" i="1"/>
  <c r="D25" i="1"/>
  <c r="E25" i="1"/>
  <c r="F25" i="1"/>
  <c r="G25" i="1"/>
  <c r="H25" i="1"/>
  <c r="I25" i="1"/>
  <c r="J25" i="1"/>
  <c r="J39" i="1"/>
  <c r="K39" i="1"/>
  <c r="B26" i="1"/>
  <c r="C26" i="1"/>
  <c r="D26" i="1"/>
  <c r="E26" i="1"/>
  <c r="F26" i="1"/>
  <c r="G26" i="1"/>
  <c r="H26" i="1"/>
  <c r="I26" i="1"/>
  <c r="J26" i="1"/>
  <c r="J40" i="1"/>
  <c r="K40" i="1"/>
  <c r="B27" i="1"/>
  <c r="C27" i="1"/>
  <c r="D27" i="1"/>
  <c r="E27" i="1"/>
  <c r="F27" i="1"/>
  <c r="G27" i="1"/>
  <c r="H27" i="1"/>
  <c r="I27" i="1"/>
  <c r="J27" i="1"/>
  <c r="J41" i="1"/>
  <c r="K41" i="1"/>
  <c r="L41" i="1"/>
  <c r="L42" i="1"/>
  <c r="K57" i="1"/>
  <c r="K58" i="1"/>
  <c r="K59" i="1"/>
  <c r="K60" i="1"/>
  <c r="K56" i="1"/>
  <c r="L60" i="1"/>
  <c r="L61" i="1"/>
  <c r="K24" i="1"/>
  <c r="K25" i="1"/>
  <c r="K26" i="1"/>
  <c r="K27" i="1"/>
  <c r="K23" i="1"/>
  <c r="L27" i="1"/>
  <c r="C22" i="1"/>
  <c r="D22" i="1"/>
  <c r="L22" i="1"/>
  <c r="L28" i="1"/>
</calcChain>
</file>

<file path=xl/sharedStrings.xml><?xml version="1.0" encoding="utf-8"?>
<sst xmlns="http://schemas.openxmlformats.org/spreadsheetml/2006/main" count="50" uniqueCount="25">
  <si>
    <t>Frags</t>
  </si>
  <si>
    <t>mult</t>
  </si>
  <si>
    <t>Lengths</t>
  </si>
  <si>
    <t>r</t>
  </si>
  <si>
    <t>D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</si>
  <si>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=0</t>
    </r>
  </si>
  <si>
    <t>v0</t>
  </si>
  <si>
    <t>v1</t>
  </si>
  <si>
    <t>a</t>
  </si>
  <si>
    <t>b</t>
  </si>
  <si>
    <t>h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</si>
  <si>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=1</t>
    </r>
  </si>
  <si>
    <t>v20</t>
  </si>
  <si>
    <t>v21</t>
  </si>
  <si>
    <t>res0</t>
  </si>
  <si>
    <t>res1</t>
  </si>
  <si>
    <t>v22</t>
  </si>
  <si>
    <t>l</t>
  </si>
  <si>
    <t>d</t>
  </si>
  <si>
    <t>m</t>
  </si>
  <si>
    <t>c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</si>
  <si>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=0.5</t>
    </r>
  </si>
  <si>
    <t>l0</t>
  </si>
  <si>
    <t>l1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</si>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</sst>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ymbol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4" fontId="0" fillId="0" borderId="0" xfId="0" applyNumberForma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G41" sqref="G41"/>
    </sheetView>
  </sheetViews>
  <sheetFormatPr baseColWidth="10" defaultRowHeight="15" x14ac:dyDescent="0"/>
  <cols>
    <col min="12" max="12" width="10.83203125" style="5"/>
  </cols>
  <sheetData>
    <row r="1" spans="1:13">
      <c r="A1" t="s">
        <v>0</v>
      </c>
    </row>
    <row r="2" spans="1:13">
      <c r="A2" t="s">
        <v>1</v>
      </c>
      <c r="B2">
        <v>0</v>
      </c>
      <c r="C2">
        <v>1</v>
      </c>
      <c r="D2">
        <v>2</v>
      </c>
    </row>
    <row r="3" spans="1:13">
      <c r="A3">
        <v>1</v>
      </c>
      <c r="B3">
        <v>3</v>
      </c>
      <c r="C3">
        <v>0</v>
      </c>
      <c r="D3">
        <v>0</v>
      </c>
    </row>
    <row r="4" spans="1:13">
      <c r="A4">
        <v>2</v>
      </c>
      <c r="B4">
        <v>0</v>
      </c>
      <c r="C4">
        <v>4</v>
      </c>
      <c r="D4">
        <v>0</v>
      </c>
    </row>
    <row r="5" spans="1:13">
      <c r="A5">
        <v>1</v>
      </c>
      <c r="B5">
        <v>0</v>
      </c>
      <c r="C5">
        <v>0</v>
      </c>
      <c r="D5">
        <v>5</v>
      </c>
    </row>
    <row r="6" spans="1:13">
      <c r="A6">
        <v>1</v>
      </c>
      <c r="B6">
        <v>1</v>
      </c>
      <c r="C6">
        <v>0</v>
      </c>
      <c r="D6">
        <v>2</v>
      </c>
    </row>
    <row r="7" spans="1:13">
      <c r="A7">
        <v>1</v>
      </c>
      <c r="B7">
        <v>2</v>
      </c>
      <c r="C7">
        <v>3</v>
      </c>
      <c r="D7">
        <v>0</v>
      </c>
    </row>
    <row r="8" spans="1:13">
      <c r="A8" t="s">
        <v>2</v>
      </c>
      <c r="B8">
        <v>10</v>
      </c>
      <c r="C8">
        <v>15</v>
      </c>
      <c r="D8">
        <v>20</v>
      </c>
    </row>
    <row r="9" spans="1:13">
      <c r="A9" t="s">
        <v>3</v>
      </c>
      <c r="B9">
        <v>0.1</v>
      </c>
      <c r="C9">
        <v>0.2</v>
      </c>
      <c r="D9">
        <v>0.3</v>
      </c>
    </row>
    <row r="10" spans="1:13" ht="16">
      <c r="A10" s="1" t="s">
        <v>4</v>
      </c>
      <c r="B10">
        <v>-0.1</v>
      </c>
      <c r="C10">
        <v>0.1</v>
      </c>
      <c r="D10">
        <v>-0.2</v>
      </c>
    </row>
    <row r="11" spans="1:13">
      <c r="E11" t="s">
        <v>8</v>
      </c>
      <c r="I11" t="s">
        <v>9</v>
      </c>
      <c r="J11" t="s">
        <v>10</v>
      </c>
    </row>
    <row r="12" spans="1:13" ht="16">
      <c r="A12" t="s">
        <v>5</v>
      </c>
      <c r="B12">
        <f>EXP($A13*B$10)</f>
        <v>1</v>
      </c>
      <c r="C12">
        <f t="shared" ref="C12:D12" si="0">EXP($A13*C$10)</f>
        <v>1</v>
      </c>
      <c r="D12">
        <f t="shared" si="0"/>
        <v>1</v>
      </c>
    </row>
    <row r="13" spans="1:13">
      <c r="A13" s="7">
        <v>0</v>
      </c>
      <c r="B13" s="2">
        <f>B$9*B12</f>
        <v>0.1</v>
      </c>
      <c r="C13" s="2">
        <f t="shared" ref="C13:D13" si="1">C$9*C12</f>
        <v>0.2</v>
      </c>
      <c r="D13" s="2">
        <f t="shared" si="1"/>
        <v>0.3</v>
      </c>
    </row>
    <row r="14" spans="1:13">
      <c r="A14" s="7"/>
      <c r="B14" s="8">
        <f>B$8*B13</f>
        <v>1</v>
      </c>
      <c r="C14" s="8">
        <f t="shared" ref="C14:D14" si="2">C$8*C13</f>
        <v>3</v>
      </c>
      <c r="D14" s="8">
        <f t="shared" si="2"/>
        <v>6</v>
      </c>
      <c r="L14" s="5">
        <f>SUM(B14:D14)</f>
        <v>10</v>
      </c>
      <c r="M14" t="s">
        <v>22</v>
      </c>
    </row>
    <row r="15" spans="1:13">
      <c r="A15" s="7"/>
      <c r="B15" s="2">
        <f>B3*B$13</f>
        <v>0.30000000000000004</v>
      </c>
      <c r="C15" s="2">
        <f t="shared" ref="C15:D15" si="3">C3*C$13</f>
        <v>0</v>
      </c>
      <c r="D15" s="2">
        <f t="shared" si="3"/>
        <v>0</v>
      </c>
      <c r="E15" s="2">
        <f>SUM(B15:D15)</f>
        <v>0.30000000000000004</v>
      </c>
      <c r="F15" s="2">
        <f>-LN(E15)</f>
        <v>1.2039728043259359</v>
      </c>
      <c r="G15" s="2">
        <f>F15*A3</f>
        <v>1.2039728043259359</v>
      </c>
    </row>
    <row r="16" spans="1:13">
      <c r="A16" s="7"/>
      <c r="B16" s="2">
        <f t="shared" ref="B16:D16" si="4">B4*B$13</f>
        <v>0</v>
      </c>
      <c r="C16" s="2">
        <f t="shared" si="4"/>
        <v>0.8</v>
      </c>
      <c r="D16" s="2">
        <f t="shared" si="4"/>
        <v>0</v>
      </c>
      <c r="E16" s="2">
        <f t="shared" ref="E16:E19" si="5">SUM(B16:D16)</f>
        <v>0.8</v>
      </c>
      <c r="F16" s="2">
        <f t="shared" ref="F16:F19" si="6">-LN(E16)</f>
        <v>0.22314355131420971</v>
      </c>
      <c r="G16" s="2">
        <f t="shared" ref="G16:G19" si="7">F16*A4</f>
        <v>0.44628710262841942</v>
      </c>
    </row>
    <row r="17" spans="1:13">
      <c r="A17" s="7"/>
      <c r="B17" s="2">
        <f t="shared" ref="B17:D17" si="8">B5*B$13</f>
        <v>0</v>
      </c>
      <c r="C17" s="2">
        <f t="shared" si="8"/>
        <v>0</v>
      </c>
      <c r="D17" s="2">
        <f t="shared" si="8"/>
        <v>1.5</v>
      </c>
      <c r="E17" s="2">
        <f t="shared" si="5"/>
        <v>1.5</v>
      </c>
      <c r="F17" s="2">
        <f t="shared" si="6"/>
        <v>-0.40546510810816438</v>
      </c>
      <c r="G17" s="2">
        <f t="shared" si="7"/>
        <v>-0.40546510810816438</v>
      </c>
    </row>
    <row r="18" spans="1:13">
      <c r="A18" s="7"/>
      <c r="B18" s="2">
        <f t="shared" ref="B18:D18" si="9">B6*B$13</f>
        <v>0.1</v>
      </c>
      <c r="C18" s="2">
        <f t="shared" si="9"/>
        <v>0</v>
      </c>
      <c r="D18" s="2">
        <f t="shared" si="9"/>
        <v>0.6</v>
      </c>
      <c r="E18" s="2">
        <f t="shared" si="5"/>
        <v>0.7</v>
      </c>
      <c r="F18" s="2">
        <f t="shared" si="6"/>
        <v>0.35667494393873245</v>
      </c>
      <c r="G18" s="2">
        <f t="shared" si="7"/>
        <v>0.35667494393873245</v>
      </c>
    </row>
    <row r="19" spans="1:13">
      <c r="A19" s="7"/>
      <c r="B19" s="2">
        <f t="shared" ref="B19:D19" si="10">B7*B$13</f>
        <v>0.2</v>
      </c>
      <c r="C19" s="2">
        <f t="shared" si="10"/>
        <v>0.60000000000000009</v>
      </c>
      <c r="D19" s="2">
        <f t="shared" si="10"/>
        <v>0</v>
      </c>
      <c r="E19" s="2">
        <f t="shared" si="5"/>
        <v>0.8</v>
      </c>
      <c r="F19" s="2">
        <f t="shared" si="6"/>
        <v>0.22314355131420971</v>
      </c>
      <c r="G19" s="2">
        <f t="shared" si="7"/>
        <v>0.22314355131420971</v>
      </c>
      <c r="L19" s="5">
        <f>SUM(G15:G19)</f>
        <v>1.8246132940991331</v>
      </c>
      <c r="M19" t="s">
        <v>23</v>
      </c>
    </row>
    <row r="20" spans="1:13">
      <c r="A20" s="7"/>
      <c r="B20" s="2"/>
      <c r="C20" s="2"/>
      <c r="D20" s="2"/>
      <c r="L20" s="5">
        <f>L14+L19</f>
        <v>11.824613294099134</v>
      </c>
      <c r="M20" t="s">
        <v>24</v>
      </c>
    </row>
    <row r="21" spans="1:13">
      <c r="A21" s="7"/>
      <c r="B21" s="2"/>
      <c r="C21" s="2"/>
      <c r="D21" s="2"/>
    </row>
    <row r="22" spans="1:13">
      <c r="B22" s="2">
        <f>B$8*B$9*B$12*B$10</f>
        <v>-0.1</v>
      </c>
      <c r="C22" s="2">
        <f t="shared" ref="C22:D22" si="11">C$8*C$9*C$12*C$10</f>
        <v>0.30000000000000004</v>
      </c>
      <c r="D22" s="2">
        <f t="shared" si="11"/>
        <v>-1.2000000000000002</v>
      </c>
      <c r="E22" s="2"/>
      <c r="F22" s="2"/>
      <c r="G22" s="2"/>
      <c r="H22" s="2"/>
      <c r="I22" s="2"/>
      <c r="J22" s="2"/>
      <c r="K22" s="2"/>
      <c r="L22" s="6">
        <f>SUM(B22:D22)</f>
        <v>-1.0000000000000002</v>
      </c>
      <c r="M22" t="s">
        <v>6</v>
      </c>
    </row>
    <row r="23" spans="1:13">
      <c r="B23" s="2">
        <f>B$9*B$10*B$12*B3</f>
        <v>-3.0000000000000006E-2</v>
      </c>
      <c r="C23" s="2">
        <f t="shared" ref="C23:D23" si="12">C$9*C$10*C$12*C3</f>
        <v>0</v>
      </c>
      <c r="D23" s="2">
        <f t="shared" si="12"/>
        <v>0</v>
      </c>
      <c r="E23" s="3">
        <f t="shared" ref="E23" si="13">SUM(B23:D23)</f>
        <v>-3.0000000000000006E-2</v>
      </c>
      <c r="F23" s="2">
        <f>B$9*B$12*B3</f>
        <v>0.30000000000000004</v>
      </c>
      <c r="G23" s="2">
        <f>C$9*C$12*C3</f>
        <v>0</v>
      </c>
      <c r="H23" s="2">
        <f t="shared" ref="H23" si="14">D$9*D$12*D3</f>
        <v>0</v>
      </c>
      <c r="I23" s="3">
        <f>SUM(F23:H23)</f>
        <v>0.30000000000000004</v>
      </c>
      <c r="J23" s="2">
        <f>E23/I23</f>
        <v>-0.1</v>
      </c>
      <c r="K23" s="2">
        <f>J23*A3</f>
        <v>-0.1</v>
      </c>
    </row>
    <row r="24" spans="1:13">
      <c r="B24" s="2">
        <f t="shared" ref="B24:D24" si="15">B$9*B$10*B$12*B4</f>
        <v>0</v>
      </c>
      <c r="C24" s="2">
        <f t="shared" si="15"/>
        <v>8.0000000000000016E-2</v>
      </c>
      <c r="D24" s="2">
        <f t="shared" si="15"/>
        <v>0</v>
      </c>
      <c r="E24" s="3">
        <f t="shared" ref="E24:E27" si="16">SUM(B24:D24)</f>
        <v>8.0000000000000016E-2</v>
      </c>
      <c r="F24" s="2">
        <f t="shared" ref="F24:G24" si="17">B$9*B$12*B4</f>
        <v>0</v>
      </c>
      <c r="G24" s="2">
        <f t="shared" si="17"/>
        <v>0.8</v>
      </c>
      <c r="H24" s="2">
        <f>D$9*D$12*D4</f>
        <v>0</v>
      </c>
      <c r="I24" s="3">
        <f t="shared" ref="I24:I27" si="18">SUM(F24:H24)</f>
        <v>0.8</v>
      </c>
      <c r="J24" s="2">
        <f t="shared" ref="J24:J27" si="19">E24/I24</f>
        <v>0.10000000000000002</v>
      </c>
      <c r="K24" s="2">
        <f>J24*A4</f>
        <v>0.20000000000000004</v>
      </c>
    </row>
    <row r="25" spans="1:13">
      <c r="B25" s="2">
        <f t="shared" ref="B25:D25" si="20">B$9*B$10*B$12*B5</f>
        <v>0</v>
      </c>
      <c r="C25" s="2">
        <f t="shared" si="20"/>
        <v>0</v>
      </c>
      <c r="D25" s="2">
        <f t="shared" si="20"/>
        <v>-0.3</v>
      </c>
      <c r="E25" s="3">
        <f t="shared" si="16"/>
        <v>-0.3</v>
      </c>
      <c r="F25" s="2">
        <f t="shared" ref="F25:G25" si="21">B$9*B$12*B5</f>
        <v>0</v>
      </c>
      <c r="G25" s="2">
        <f t="shared" si="21"/>
        <v>0</v>
      </c>
      <c r="H25" s="2">
        <f>D$9*D$12*D5</f>
        <v>1.5</v>
      </c>
      <c r="I25" s="3">
        <f t="shared" si="18"/>
        <v>1.5</v>
      </c>
      <c r="J25" s="2">
        <f t="shared" si="19"/>
        <v>-0.19999999999999998</v>
      </c>
      <c r="K25" s="2">
        <f>J25*A5</f>
        <v>-0.19999999999999998</v>
      </c>
    </row>
    <row r="26" spans="1:13">
      <c r="B26" s="2">
        <f t="shared" ref="B26:D26" si="22">B$9*B$10*B$12*B6</f>
        <v>-1.0000000000000002E-2</v>
      </c>
      <c r="C26" s="2">
        <f t="shared" si="22"/>
        <v>0</v>
      </c>
      <c r="D26" s="2">
        <f t="shared" si="22"/>
        <v>-0.12</v>
      </c>
      <c r="E26" s="3">
        <f t="shared" si="16"/>
        <v>-0.13</v>
      </c>
      <c r="F26" s="2">
        <f t="shared" ref="F26:G26" si="23">B$9*B$12*B6</f>
        <v>0.1</v>
      </c>
      <c r="G26" s="2">
        <f t="shared" si="23"/>
        <v>0</v>
      </c>
      <c r="H26" s="2">
        <f>D$9*D$12*D6</f>
        <v>0.6</v>
      </c>
      <c r="I26" s="3">
        <f t="shared" si="18"/>
        <v>0.7</v>
      </c>
      <c r="J26" s="2">
        <f t="shared" si="19"/>
        <v>-0.18571428571428572</v>
      </c>
      <c r="K26" s="2">
        <f>J26*A6</f>
        <v>-0.18571428571428572</v>
      </c>
    </row>
    <row r="27" spans="1:13">
      <c r="B27" s="2">
        <f t="shared" ref="B27:D27" si="24">B$9*B$10*B$12*B7</f>
        <v>-2.0000000000000004E-2</v>
      </c>
      <c r="C27" s="2">
        <f t="shared" si="24"/>
        <v>6.0000000000000012E-2</v>
      </c>
      <c r="D27" s="2">
        <f t="shared" si="24"/>
        <v>0</v>
      </c>
      <c r="E27" s="3">
        <f t="shared" si="16"/>
        <v>4.0000000000000008E-2</v>
      </c>
      <c r="F27" s="2">
        <f t="shared" ref="F27:G27" si="25">B$9*B$12*B7</f>
        <v>0.2</v>
      </c>
      <c r="G27" s="2">
        <f t="shared" si="25"/>
        <v>0.60000000000000009</v>
      </c>
      <c r="H27" s="2">
        <f>D$9*D$12*D7</f>
        <v>0</v>
      </c>
      <c r="I27" s="3">
        <f t="shared" si="18"/>
        <v>0.8</v>
      </c>
      <c r="J27" s="2">
        <f t="shared" si="19"/>
        <v>5.000000000000001E-2</v>
      </c>
      <c r="K27" s="2">
        <f>J27*A7</f>
        <v>5.000000000000001E-2</v>
      </c>
      <c r="L27" s="6">
        <f>SUM(K23:K27)</f>
        <v>-0.23571428571428568</v>
      </c>
      <c r="M27" t="s">
        <v>7</v>
      </c>
    </row>
    <row r="28" spans="1:13">
      <c r="B28" s="2"/>
      <c r="C28" s="2"/>
      <c r="D28" s="2"/>
      <c r="E28" s="2"/>
      <c r="F28" s="2"/>
      <c r="G28" s="2"/>
      <c r="H28" s="2"/>
      <c r="I28" s="2"/>
      <c r="J28" s="2"/>
      <c r="K28" s="2"/>
      <c r="L28" s="5">
        <f>L22-L27</f>
        <v>-0.76428571428571457</v>
      </c>
      <c r="M28" t="s">
        <v>14</v>
      </c>
    </row>
    <row r="29" spans="1:1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3">
      <c r="B30" s="2">
        <f>B$8*B$9*B$12*B$10*B$10</f>
        <v>1.0000000000000002E-2</v>
      </c>
      <c r="C30" s="2">
        <f t="shared" ref="C30:D30" si="26">C$8*C$9*C$12*C$10*C$10</f>
        <v>3.0000000000000006E-2</v>
      </c>
      <c r="D30" s="2">
        <f t="shared" si="26"/>
        <v>0.24000000000000005</v>
      </c>
      <c r="E30" s="2"/>
      <c r="F30" s="2"/>
      <c r="G30" s="2"/>
      <c r="H30" s="2"/>
      <c r="I30" s="2"/>
      <c r="J30" s="2"/>
      <c r="K30" s="2"/>
      <c r="L30" s="6">
        <f>SUM(B30:D30)</f>
        <v>0.28000000000000003</v>
      </c>
      <c r="M30" t="s">
        <v>12</v>
      </c>
    </row>
    <row r="31" spans="1:13">
      <c r="B31" s="2">
        <f>B$9*B$10*B$10*B$12*B3</f>
        <v>3.0000000000000009E-3</v>
      </c>
      <c r="C31" s="2">
        <f t="shared" ref="C31:D31" si="27">C$9*C$10*C$10*C$12*C3</f>
        <v>0</v>
      </c>
      <c r="D31" s="2">
        <f t="shared" si="27"/>
        <v>0</v>
      </c>
      <c r="E31" s="3">
        <f t="shared" ref="E31:E35" si="28">SUM(B31:D31)</f>
        <v>3.0000000000000009E-3</v>
      </c>
      <c r="F31" s="2">
        <f>B$9*B$12*B3</f>
        <v>0.30000000000000004</v>
      </c>
      <c r="G31" s="2">
        <f t="shared" ref="G31:H31" si="29">C$9*C$12*C3</f>
        <v>0</v>
      </c>
      <c r="H31" s="2">
        <f t="shared" si="29"/>
        <v>0</v>
      </c>
      <c r="I31" s="3">
        <f>SUM(F31:H31)</f>
        <v>0.30000000000000004</v>
      </c>
      <c r="J31" s="2">
        <f>E31/I31</f>
        <v>1.0000000000000002E-2</v>
      </c>
      <c r="K31" s="2">
        <f>J31*A3</f>
        <v>1.0000000000000002E-2</v>
      </c>
    </row>
    <row r="32" spans="1:13">
      <c r="B32" s="2">
        <f t="shared" ref="B32:D32" si="30">B$9*B$10*B$10*B$12*B4</f>
        <v>0</v>
      </c>
      <c r="C32" s="2">
        <f t="shared" si="30"/>
        <v>8.0000000000000019E-3</v>
      </c>
      <c r="D32" s="2">
        <f t="shared" si="30"/>
        <v>0</v>
      </c>
      <c r="E32" s="3">
        <f t="shared" si="28"/>
        <v>8.0000000000000019E-3</v>
      </c>
      <c r="F32" s="2">
        <f>B$9*B$12*B4</f>
        <v>0</v>
      </c>
      <c r="G32" s="2">
        <f>C$9*C$12*C4</f>
        <v>0.8</v>
      </c>
      <c r="H32" s="2">
        <f>D$9*D$12*D4</f>
        <v>0</v>
      </c>
      <c r="I32" s="3">
        <f t="shared" ref="I32:I35" si="31">SUM(F32:H32)</f>
        <v>0.8</v>
      </c>
      <c r="J32" s="2">
        <f t="shared" ref="J32:J35" si="32">E32/I32</f>
        <v>1.0000000000000002E-2</v>
      </c>
      <c r="K32" s="2">
        <f>J32*A4</f>
        <v>2.0000000000000004E-2</v>
      </c>
    </row>
    <row r="33" spans="1:13">
      <c r="B33" s="2">
        <f t="shared" ref="B33:D33" si="33">B$9*B$10*B$10*B$12*B5</f>
        <v>0</v>
      </c>
      <c r="C33" s="2">
        <f t="shared" si="33"/>
        <v>0</v>
      </c>
      <c r="D33" s="2">
        <f t="shared" si="33"/>
        <v>0.06</v>
      </c>
      <c r="E33" s="3">
        <f t="shared" si="28"/>
        <v>0.06</v>
      </c>
      <c r="F33" s="2">
        <f>B$9*B$12*B5</f>
        <v>0</v>
      </c>
      <c r="G33" s="2">
        <f>C$9*C$12*C5</f>
        <v>0</v>
      </c>
      <c r="H33" s="2">
        <f>D$9*D$12*D5</f>
        <v>1.5</v>
      </c>
      <c r="I33" s="3">
        <f t="shared" si="31"/>
        <v>1.5</v>
      </c>
      <c r="J33" s="2">
        <f t="shared" si="32"/>
        <v>0.04</v>
      </c>
      <c r="K33" s="2">
        <f>J33*A5</f>
        <v>0.04</v>
      </c>
    </row>
    <row r="34" spans="1:13">
      <c r="B34" s="2">
        <f t="shared" ref="B34:D34" si="34">B$9*B$10*B$10*B$12*B6</f>
        <v>1.0000000000000002E-3</v>
      </c>
      <c r="C34" s="2">
        <f t="shared" si="34"/>
        <v>0</v>
      </c>
      <c r="D34" s="2">
        <f t="shared" si="34"/>
        <v>2.4E-2</v>
      </c>
      <c r="E34" s="3">
        <f t="shared" si="28"/>
        <v>2.5000000000000001E-2</v>
      </c>
      <c r="F34" s="2">
        <f>B$9*B$12*B6</f>
        <v>0.1</v>
      </c>
      <c r="G34" s="2">
        <f>C$9*C$12*C6</f>
        <v>0</v>
      </c>
      <c r="H34" s="2">
        <f>D$9*D$12*D6</f>
        <v>0.6</v>
      </c>
      <c r="I34" s="3">
        <f t="shared" si="31"/>
        <v>0.7</v>
      </c>
      <c r="J34" s="2">
        <f t="shared" si="32"/>
        <v>3.5714285714285719E-2</v>
      </c>
      <c r="K34" s="2">
        <f>J34*A6</f>
        <v>3.5714285714285719E-2</v>
      </c>
    </row>
    <row r="35" spans="1:13">
      <c r="B35" s="2">
        <f t="shared" ref="B35:D35" si="35">B$9*B$10*B$10*B$12*B7</f>
        <v>2.0000000000000005E-3</v>
      </c>
      <c r="C35" s="2">
        <f t="shared" si="35"/>
        <v>6.0000000000000019E-3</v>
      </c>
      <c r="D35" s="2">
        <f t="shared" si="35"/>
        <v>0</v>
      </c>
      <c r="E35" s="3">
        <f t="shared" si="28"/>
        <v>8.0000000000000019E-3</v>
      </c>
      <c r="F35" s="2">
        <f>B$9*B$12*B7</f>
        <v>0.2</v>
      </c>
      <c r="G35" s="2">
        <f>C$9*C$12*C7</f>
        <v>0.60000000000000009</v>
      </c>
      <c r="H35" s="2">
        <f>D$9*D$12*D7</f>
        <v>0</v>
      </c>
      <c r="I35" s="3">
        <f t="shared" si="31"/>
        <v>0.8</v>
      </c>
      <c r="J35" s="2">
        <f t="shared" si="32"/>
        <v>1.0000000000000002E-2</v>
      </c>
      <c r="K35" s="2">
        <f>J35*A7</f>
        <v>1.0000000000000002E-2</v>
      </c>
      <c r="L35" s="6">
        <f>SUM(K31:K35)</f>
        <v>0.11571428571428574</v>
      </c>
      <c r="M35" t="s">
        <v>13</v>
      </c>
    </row>
    <row r="36" spans="1:13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3">
      <c r="B37" s="2"/>
      <c r="C37" s="2"/>
      <c r="D37" s="2"/>
      <c r="E37" s="2"/>
      <c r="F37" s="2"/>
      <c r="G37" s="2"/>
      <c r="H37" s="2"/>
      <c r="I37" s="2"/>
      <c r="J37" s="2">
        <f>J23*J23</f>
        <v>1.0000000000000002E-2</v>
      </c>
      <c r="K37" s="2">
        <f>J37*A3</f>
        <v>1.0000000000000002E-2</v>
      </c>
    </row>
    <row r="38" spans="1:13">
      <c r="B38" s="2"/>
      <c r="C38" s="2"/>
      <c r="D38" s="2"/>
      <c r="E38" s="2"/>
      <c r="F38" s="2"/>
      <c r="G38" s="2"/>
      <c r="H38" s="2"/>
      <c r="I38" s="2"/>
      <c r="J38" s="2">
        <f t="shared" ref="J38:J41" si="36">J24*J24</f>
        <v>1.0000000000000004E-2</v>
      </c>
      <c r="K38" s="2">
        <f>J38*A4</f>
        <v>2.0000000000000007E-2</v>
      </c>
    </row>
    <row r="39" spans="1:13">
      <c r="B39" s="2"/>
      <c r="C39" s="2"/>
      <c r="D39" s="2"/>
      <c r="E39" s="2"/>
      <c r="F39" s="2"/>
      <c r="G39" s="2"/>
      <c r="H39" s="2"/>
      <c r="I39" s="2"/>
      <c r="J39" s="2">
        <f t="shared" si="36"/>
        <v>3.9999999999999994E-2</v>
      </c>
      <c r="K39" s="2">
        <f>J39*A5</f>
        <v>3.9999999999999994E-2</v>
      </c>
    </row>
    <row r="40" spans="1:13">
      <c r="B40" s="2"/>
      <c r="C40" s="2"/>
      <c r="D40" s="2"/>
      <c r="E40" s="2"/>
      <c r="F40" s="2"/>
      <c r="G40" s="2"/>
      <c r="H40" s="2"/>
      <c r="I40" s="2"/>
      <c r="J40" s="2">
        <f t="shared" si="36"/>
        <v>3.4489795918367351E-2</v>
      </c>
      <c r="K40" s="2">
        <f>J40*A6</f>
        <v>3.4489795918367351E-2</v>
      </c>
    </row>
    <row r="41" spans="1:13">
      <c r="B41" s="2"/>
      <c r="C41" s="2"/>
      <c r="D41" s="2"/>
      <c r="E41" s="2"/>
      <c r="F41" s="2"/>
      <c r="G41" s="2"/>
      <c r="H41" s="2"/>
      <c r="I41" s="2"/>
      <c r="J41" s="2">
        <f t="shared" si="36"/>
        <v>2.5000000000000009E-3</v>
      </c>
      <c r="K41" s="2">
        <f>J41*A7</f>
        <v>2.5000000000000009E-3</v>
      </c>
      <c r="L41" s="6">
        <f>SUM(K37:K41)</f>
        <v>0.10698979591836735</v>
      </c>
      <c r="M41" t="s">
        <v>16</v>
      </c>
    </row>
    <row r="42" spans="1:13">
      <c r="B42" s="2"/>
      <c r="C42" s="2"/>
      <c r="D42" s="2"/>
      <c r="E42" s="2"/>
      <c r="F42" s="2"/>
      <c r="G42" s="2"/>
      <c r="H42" s="2"/>
      <c r="I42" s="2"/>
      <c r="J42" s="2"/>
      <c r="K42" s="2"/>
      <c r="L42" s="5">
        <f>L30-L35+L41</f>
        <v>0.27127551020408164</v>
      </c>
      <c r="M42" t="s">
        <v>15</v>
      </c>
    </row>
    <row r="44" spans="1:13">
      <c r="E44" t="s">
        <v>8</v>
      </c>
      <c r="I44" t="s">
        <v>9</v>
      </c>
      <c r="J44" t="s">
        <v>10</v>
      </c>
    </row>
    <row r="45" spans="1:13" ht="16">
      <c r="A45" t="s">
        <v>11</v>
      </c>
      <c r="B45" s="2">
        <f>EXP($A46*B$10)</f>
        <v>0.90483741803595952</v>
      </c>
      <c r="C45" s="2">
        <f t="shared" ref="C45:D45" si="37">EXP($A46*C$10)</f>
        <v>1.1051709180756477</v>
      </c>
      <c r="D45" s="2">
        <f t="shared" si="37"/>
        <v>0.81873075307798182</v>
      </c>
    </row>
    <row r="46" spans="1:13">
      <c r="A46">
        <v>1</v>
      </c>
      <c r="B46" s="2">
        <f>B$9*B45</f>
        <v>9.048374180359596E-2</v>
      </c>
      <c r="C46" s="2">
        <f t="shared" ref="C46" si="38">C$9*C45</f>
        <v>0.22103418361512955</v>
      </c>
      <c r="D46" s="2">
        <f t="shared" ref="D46" si="39">D$9*D45</f>
        <v>0.24561922592339452</v>
      </c>
    </row>
    <row r="47" spans="1:13">
      <c r="A47" s="7"/>
      <c r="B47" s="8">
        <f>B$8*B46</f>
        <v>0.90483741803595963</v>
      </c>
      <c r="C47" s="8">
        <f t="shared" ref="C47" si="40">C$8*C46</f>
        <v>3.3155127542269431</v>
      </c>
      <c r="D47" s="8">
        <f t="shared" ref="D47" si="41">D$8*D46</f>
        <v>4.9123845184678903</v>
      </c>
      <c r="L47" s="5">
        <f>SUM(B47:D47)</f>
        <v>9.1327346907307927</v>
      </c>
      <c r="M47" t="s">
        <v>22</v>
      </c>
    </row>
    <row r="48" spans="1:13">
      <c r="A48" s="7"/>
      <c r="B48" s="2">
        <f>B3*B$46</f>
        <v>0.27145122541078787</v>
      </c>
      <c r="C48" s="2">
        <f t="shared" ref="C48:D48" si="42">C3*C$46</f>
        <v>0</v>
      </c>
      <c r="D48" s="2">
        <f t="shared" si="42"/>
        <v>0</v>
      </c>
      <c r="E48" s="2">
        <f>SUM(B48:D48)</f>
        <v>0.27145122541078787</v>
      </c>
      <c r="F48" s="2">
        <f>-LN(E48)</f>
        <v>1.303972804325936</v>
      </c>
      <c r="G48" s="2">
        <f>F48*A3</f>
        <v>1.303972804325936</v>
      </c>
    </row>
    <row r="49" spans="1:13">
      <c r="A49" s="7"/>
      <c r="B49" s="2">
        <f t="shared" ref="B49:D49" si="43">B4*B$46</f>
        <v>0</v>
      </c>
      <c r="C49" s="2">
        <f t="shared" si="43"/>
        <v>0.88413673446051821</v>
      </c>
      <c r="D49" s="2">
        <f t="shared" si="43"/>
        <v>0</v>
      </c>
      <c r="E49" s="2">
        <f t="shared" ref="E49:E52" si="44">SUM(B49:D49)</f>
        <v>0.88413673446051821</v>
      </c>
      <c r="F49" s="2">
        <f t="shared" ref="F49:F52" si="45">-LN(E49)</f>
        <v>0.12314355131420962</v>
      </c>
      <c r="G49" s="2">
        <f t="shared" ref="G49:G52" si="46">F49*A4</f>
        <v>0.24628710262841924</v>
      </c>
    </row>
    <row r="50" spans="1:13">
      <c r="A50" s="7"/>
      <c r="B50" s="2">
        <f t="shared" ref="B50:D50" si="47">B5*B$46</f>
        <v>0</v>
      </c>
      <c r="C50" s="2">
        <f t="shared" si="47"/>
        <v>0</v>
      </c>
      <c r="D50" s="2">
        <f t="shared" si="47"/>
        <v>1.2280961296169726</v>
      </c>
      <c r="E50" s="2">
        <f t="shared" si="44"/>
        <v>1.2280961296169726</v>
      </c>
      <c r="F50" s="2">
        <f t="shared" si="45"/>
        <v>-0.20546510810816421</v>
      </c>
      <c r="G50" s="2">
        <f t="shared" si="46"/>
        <v>-0.20546510810816421</v>
      </c>
    </row>
    <row r="51" spans="1:13">
      <c r="A51" s="7"/>
      <c r="B51" s="2">
        <f t="shared" ref="B51:D51" si="48">B6*B$46</f>
        <v>9.048374180359596E-2</v>
      </c>
      <c r="C51" s="2">
        <f t="shared" si="48"/>
        <v>0</v>
      </c>
      <c r="D51" s="2">
        <f t="shared" si="48"/>
        <v>0.49123845184678905</v>
      </c>
      <c r="E51" s="2">
        <f t="shared" si="44"/>
        <v>0.58172219365038502</v>
      </c>
      <c r="F51" s="2">
        <f t="shared" si="45"/>
        <v>0.54176227570678681</v>
      </c>
      <c r="G51" s="2">
        <f t="shared" si="46"/>
        <v>0.54176227570678681</v>
      </c>
    </row>
    <row r="52" spans="1:13">
      <c r="A52" s="7"/>
      <c r="B52" s="2">
        <f t="shared" ref="B52:D52" si="49">B7*B$46</f>
        <v>0.18096748360719192</v>
      </c>
      <c r="C52" s="2">
        <f t="shared" si="49"/>
        <v>0.66310255084538872</v>
      </c>
      <c r="D52" s="2">
        <f t="shared" si="49"/>
        <v>0</v>
      </c>
      <c r="E52" s="2">
        <f t="shared" si="44"/>
        <v>0.84407003445258066</v>
      </c>
      <c r="F52" s="2">
        <f t="shared" si="45"/>
        <v>0.16951980861954527</v>
      </c>
      <c r="G52" s="2">
        <f t="shared" si="46"/>
        <v>0.16951980861954527</v>
      </c>
      <c r="L52" s="5">
        <f>SUM(G48:G52)</f>
        <v>2.0560768831725231</v>
      </c>
      <c r="M52" t="s">
        <v>23</v>
      </c>
    </row>
    <row r="53" spans="1:13">
      <c r="A53" s="7"/>
      <c r="B53" s="2"/>
      <c r="C53" s="2"/>
      <c r="D53" s="2"/>
      <c r="L53" s="5">
        <f>L47+L52</f>
        <v>11.188811573903315</v>
      </c>
      <c r="M53" t="s">
        <v>24</v>
      </c>
    </row>
    <row r="54" spans="1:13">
      <c r="B54" s="2"/>
      <c r="C54" s="2"/>
      <c r="D54" s="2"/>
    </row>
    <row r="55" spans="1:13">
      <c r="B55" s="2">
        <f>B$8*B$9*B$45*B$10</f>
        <v>-9.048374180359596E-2</v>
      </c>
      <c r="C55" s="2">
        <f>C$8*C$9*C$45*C$10</f>
        <v>0.33155127542269436</v>
      </c>
      <c r="D55" s="2">
        <f>D$8*D$9*D$45*D$10</f>
        <v>-0.98247690369357832</v>
      </c>
      <c r="E55" s="2"/>
      <c r="F55" s="2"/>
      <c r="G55" s="2"/>
      <c r="H55" s="2"/>
      <c r="I55" s="2"/>
      <c r="J55" s="2"/>
      <c r="K55" s="2"/>
      <c r="L55" s="6">
        <f>SUM(B55:D55)</f>
        <v>-0.74140937007447993</v>
      </c>
      <c r="M55" t="s">
        <v>6</v>
      </c>
    </row>
    <row r="56" spans="1:13">
      <c r="B56" s="2">
        <f>B$9*B$10*B$45*B3</f>
        <v>-2.714512254107879E-2</v>
      </c>
      <c r="C56" s="2">
        <f>C$9*C$10*C$45*C3</f>
        <v>0</v>
      </c>
      <c r="D56" s="2">
        <f>D$9*D$10*D$45*D3</f>
        <v>0</v>
      </c>
      <c r="E56" s="3">
        <f t="shared" ref="E56:E60" si="50">SUM(B56:D56)</f>
        <v>-2.714512254107879E-2</v>
      </c>
      <c r="F56" s="2">
        <f>B$9*B$45*B3</f>
        <v>0.27145122541078787</v>
      </c>
      <c r="G56" s="2">
        <f>C$9*C$45*C3</f>
        <v>0</v>
      </c>
      <c r="H56" s="2">
        <f>D$9*D$45*D3</f>
        <v>0</v>
      </c>
      <c r="I56" s="3">
        <f>SUM(F56:H56)</f>
        <v>0.27145122541078787</v>
      </c>
      <c r="J56" s="2">
        <f>E56/I56</f>
        <v>-0.10000000000000002</v>
      </c>
      <c r="K56" s="2">
        <f>J56*A3</f>
        <v>-0.10000000000000002</v>
      </c>
    </row>
    <row r="57" spans="1:13">
      <c r="B57" s="2">
        <f>B$9*B$10*B$45*B4</f>
        <v>0</v>
      </c>
      <c r="C57" s="2">
        <f>C$9*C$10*C$45*C4</f>
        <v>8.8413673446051833E-2</v>
      </c>
      <c r="D57" s="2">
        <f>D$9*D$10*D$45*D4</f>
        <v>0</v>
      </c>
      <c r="E57" s="3">
        <f t="shared" si="50"/>
        <v>8.8413673446051833E-2</v>
      </c>
      <c r="F57" s="2">
        <f>B$9*B$45*B4</f>
        <v>0</v>
      </c>
      <c r="G57" s="2">
        <f>C$9*C$45*C4</f>
        <v>0.88413673446051821</v>
      </c>
      <c r="H57" s="2">
        <f>D$9*D$45*D4</f>
        <v>0</v>
      </c>
      <c r="I57" s="3">
        <f t="shared" ref="I57:I60" si="51">SUM(F57:H57)</f>
        <v>0.88413673446051821</v>
      </c>
      <c r="J57" s="4">
        <f t="shared" ref="J57:J60" si="52">E57/I57</f>
        <v>0.10000000000000002</v>
      </c>
      <c r="K57" s="2">
        <f>J57*A4</f>
        <v>0.20000000000000004</v>
      </c>
    </row>
    <row r="58" spans="1:13">
      <c r="B58" s="2">
        <f>B$9*B$10*B$45*B5</f>
        <v>0</v>
      </c>
      <c r="C58" s="2">
        <f>C$9*C$10*C$45*C5</f>
        <v>0</v>
      </c>
      <c r="D58" s="2">
        <f>D$9*D$10*D$45*D5</f>
        <v>-0.24561922592339455</v>
      </c>
      <c r="E58" s="3">
        <f t="shared" si="50"/>
        <v>-0.24561922592339455</v>
      </c>
      <c r="F58" s="2">
        <f>B$9*B$45*B5</f>
        <v>0</v>
      </c>
      <c r="G58" s="2">
        <f>C$9*C$45*C5</f>
        <v>0</v>
      </c>
      <c r="H58" s="2">
        <f>D$9*D$45*D5</f>
        <v>1.2280961296169726</v>
      </c>
      <c r="I58" s="3">
        <f t="shared" si="51"/>
        <v>1.2280961296169726</v>
      </c>
      <c r="J58" s="4">
        <f t="shared" si="52"/>
        <v>-0.20000000000000004</v>
      </c>
      <c r="K58" s="2">
        <f>J58*A5</f>
        <v>-0.20000000000000004</v>
      </c>
    </row>
    <row r="59" spans="1:13">
      <c r="B59" s="2">
        <f>B$9*B$10*B$45*B6</f>
        <v>-9.0483741803595967E-3</v>
      </c>
      <c r="C59" s="2">
        <f>C$9*C$10*C$45*C6</f>
        <v>0</v>
      </c>
      <c r="D59" s="2">
        <f>D$9*D$10*D$45*D6</f>
        <v>-9.8247690369357821E-2</v>
      </c>
      <c r="E59" s="3">
        <f t="shared" si="50"/>
        <v>-0.10729606454971742</v>
      </c>
      <c r="F59" s="2">
        <f>B$9*B$45*B6</f>
        <v>9.048374180359596E-2</v>
      </c>
      <c r="G59" s="2">
        <f>C$9*C$45*C6</f>
        <v>0</v>
      </c>
      <c r="H59" s="2">
        <f>D$9*D$45*D6</f>
        <v>0.49123845184678905</v>
      </c>
      <c r="I59" s="3">
        <f t="shared" si="51"/>
        <v>0.58172219365038502</v>
      </c>
      <c r="J59" s="4">
        <f t="shared" si="52"/>
        <v>-0.18444554070804861</v>
      </c>
      <c r="K59" s="2">
        <f>J59*A6</f>
        <v>-0.18444554070804861</v>
      </c>
    </row>
    <row r="60" spans="1:13">
      <c r="B60" s="2">
        <f>B$9*B$10*B$45*B7</f>
        <v>-1.8096748360719193E-2</v>
      </c>
      <c r="C60" s="2">
        <f>C$9*C$10*C$45*C7</f>
        <v>6.6310255084538874E-2</v>
      </c>
      <c r="D60" s="2">
        <f>D$9*D$10*D$45*D7</f>
        <v>0</v>
      </c>
      <c r="E60" s="3">
        <f t="shared" si="50"/>
        <v>4.8213506723819681E-2</v>
      </c>
      <c r="F60" s="2">
        <f>B$9*B$45*B7</f>
        <v>0.18096748360719192</v>
      </c>
      <c r="G60" s="2">
        <f>C$9*C$45*C7</f>
        <v>0.66310255084538872</v>
      </c>
      <c r="H60" s="2">
        <f>D$9*D$45*D7</f>
        <v>0</v>
      </c>
      <c r="I60" s="3">
        <f t="shared" si="51"/>
        <v>0.84407003445258066</v>
      </c>
      <c r="J60" s="2">
        <f t="shared" si="52"/>
        <v>5.7120268171927724E-2</v>
      </c>
      <c r="K60" s="2">
        <f>J60*A7</f>
        <v>5.7120268171927724E-2</v>
      </c>
      <c r="L60" s="6">
        <f>SUM(K56:K60)</f>
        <v>-0.22732527253612089</v>
      </c>
      <c r="M60" t="s">
        <v>7</v>
      </c>
    </row>
    <row r="61" spans="1:13">
      <c r="B61" s="2"/>
      <c r="C61" s="2"/>
      <c r="D61" s="2"/>
      <c r="E61" s="2"/>
      <c r="F61" s="2"/>
      <c r="G61" s="2"/>
      <c r="H61" s="2"/>
      <c r="I61" s="2"/>
      <c r="J61" s="2"/>
      <c r="K61" s="2"/>
      <c r="L61" s="5">
        <f>L55-L60</f>
        <v>-0.51408409753835904</v>
      </c>
      <c r="M61" t="s">
        <v>14</v>
      </c>
    </row>
    <row r="63" spans="1:13">
      <c r="B63" s="2">
        <f>B$8*B$9*B$45*B$10*B$10</f>
        <v>9.0483741803595967E-3</v>
      </c>
      <c r="C63" s="2">
        <f t="shared" ref="C63:D63" si="53">C$8*C$9*C$45*C$10*C$10</f>
        <v>3.3155127542269437E-2</v>
      </c>
      <c r="D63" s="2">
        <f t="shared" si="53"/>
        <v>0.19649538073871567</v>
      </c>
      <c r="E63" s="2"/>
      <c r="F63" s="2"/>
      <c r="G63" s="2"/>
      <c r="H63" s="2"/>
      <c r="I63" s="2"/>
      <c r="J63" s="2"/>
      <c r="K63" s="2"/>
      <c r="L63" s="6">
        <f>SUM(B63:D63)</f>
        <v>0.23869888246134469</v>
      </c>
      <c r="M63" t="s">
        <v>12</v>
      </c>
    </row>
    <row r="64" spans="1:13">
      <c r="B64" s="2">
        <f>B$9*B$10*B$10*B$45*B3</f>
        <v>2.7145122541078794E-3</v>
      </c>
      <c r="C64" s="2">
        <f t="shared" ref="C64:D64" si="54">C$9*C$10*C$10*C$45*C3</f>
        <v>0</v>
      </c>
      <c r="D64" s="2">
        <f t="shared" si="54"/>
        <v>0</v>
      </c>
      <c r="E64" s="3">
        <f t="shared" ref="E64:E68" si="55">SUM(B64:D64)</f>
        <v>2.7145122541078794E-3</v>
      </c>
      <c r="F64" s="2">
        <f>B$9*B$45*B3</f>
        <v>0.27145122541078787</v>
      </c>
      <c r="G64" s="2">
        <f t="shared" ref="G64:H64" si="56">C$9*C$45*C3</f>
        <v>0</v>
      </c>
      <c r="H64" s="2">
        <f t="shared" si="56"/>
        <v>0</v>
      </c>
      <c r="I64" s="3">
        <f>SUM(F64:H64)</f>
        <v>0.27145122541078787</v>
      </c>
      <c r="J64" s="2">
        <f>E64/I64</f>
        <v>1.0000000000000002E-2</v>
      </c>
      <c r="K64" s="2">
        <f>J64*A3</f>
        <v>1.0000000000000002E-2</v>
      </c>
    </row>
    <row r="65" spans="2:13">
      <c r="B65" s="2">
        <f t="shared" ref="B65:D65" si="57">B$9*B$10*B$10*B$45*B4</f>
        <v>0</v>
      </c>
      <c r="C65" s="2">
        <f t="shared" si="57"/>
        <v>8.8413673446051839E-3</v>
      </c>
      <c r="D65" s="2">
        <f t="shared" si="57"/>
        <v>0</v>
      </c>
      <c r="E65" s="3">
        <f t="shared" si="55"/>
        <v>8.8413673446051839E-3</v>
      </c>
      <c r="F65" s="2">
        <f>B$9*B$45*B4</f>
        <v>0</v>
      </c>
      <c r="G65" s="2">
        <f>C$9*C$45*C4</f>
        <v>0.88413673446051821</v>
      </c>
      <c r="H65" s="2">
        <f>D$9*D$45*D4</f>
        <v>0</v>
      </c>
      <c r="I65" s="3">
        <f t="shared" ref="I65:I68" si="58">SUM(F65:H65)</f>
        <v>0.88413673446051821</v>
      </c>
      <c r="J65" s="2">
        <f t="shared" ref="J65:J68" si="59">E65/I65</f>
        <v>1.0000000000000002E-2</v>
      </c>
      <c r="K65" s="2">
        <f>J65*A4</f>
        <v>2.0000000000000004E-2</v>
      </c>
    </row>
    <row r="66" spans="2:13">
      <c r="B66" s="2">
        <f t="shared" ref="B66:D66" si="60">B$9*B$10*B$10*B$45*B5</f>
        <v>0</v>
      </c>
      <c r="C66" s="2">
        <f t="shared" si="60"/>
        <v>0</v>
      </c>
      <c r="D66" s="2">
        <f t="shared" si="60"/>
        <v>4.912384518467891E-2</v>
      </c>
      <c r="E66" s="3">
        <f t="shared" si="55"/>
        <v>4.912384518467891E-2</v>
      </c>
      <c r="F66" s="2">
        <f>B$9*B$45*B5</f>
        <v>0</v>
      </c>
      <c r="G66" s="2">
        <f>C$9*C$45*C5</f>
        <v>0</v>
      </c>
      <c r="H66" s="2">
        <f>D$9*D$45*D5</f>
        <v>1.2280961296169726</v>
      </c>
      <c r="I66" s="3">
        <f t="shared" si="58"/>
        <v>1.2280961296169726</v>
      </c>
      <c r="J66" s="2">
        <f t="shared" si="59"/>
        <v>4.0000000000000008E-2</v>
      </c>
      <c r="K66" s="2">
        <f>J66*A5</f>
        <v>4.0000000000000008E-2</v>
      </c>
    </row>
    <row r="67" spans="2:13">
      <c r="B67" s="2">
        <f t="shared" ref="B67:D67" si="61">B$9*B$10*B$10*B$45*B6</f>
        <v>9.0483741803595971E-4</v>
      </c>
      <c r="C67" s="2">
        <f t="shared" si="61"/>
        <v>0</v>
      </c>
      <c r="D67" s="2">
        <f t="shared" si="61"/>
        <v>1.9649538073871563E-2</v>
      </c>
      <c r="E67" s="3">
        <f t="shared" si="55"/>
        <v>2.0554375491907521E-2</v>
      </c>
      <c r="F67" s="2">
        <f>B$9*B$45*B6</f>
        <v>9.048374180359596E-2</v>
      </c>
      <c r="G67" s="2">
        <f>C$9*C$45*C6</f>
        <v>0</v>
      </c>
      <c r="H67" s="2">
        <f>D$9*D$45*D6</f>
        <v>0.49123845184678905</v>
      </c>
      <c r="I67" s="3">
        <f t="shared" si="58"/>
        <v>0.58172219365038502</v>
      </c>
      <c r="J67" s="2">
        <f t="shared" si="59"/>
        <v>3.5333662212414574E-2</v>
      </c>
      <c r="K67" s="2">
        <f>J67*A6</f>
        <v>3.5333662212414574E-2</v>
      </c>
    </row>
    <row r="68" spans="2:13">
      <c r="B68" s="2">
        <f t="shared" ref="B68:D68" si="62">B$9*B$10*B$10*B$45*B7</f>
        <v>1.8096748360719194E-3</v>
      </c>
      <c r="C68" s="2">
        <f t="shared" si="62"/>
        <v>6.631025508453888E-3</v>
      </c>
      <c r="D68" s="2">
        <f t="shared" si="62"/>
        <v>0</v>
      </c>
      <c r="E68" s="3">
        <f t="shared" si="55"/>
        <v>8.4407003445258078E-3</v>
      </c>
      <c r="F68" s="2">
        <f>B$9*B$45*B7</f>
        <v>0.18096748360719192</v>
      </c>
      <c r="G68" s="2">
        <f>C$9*C$45*C7</f>
        <v>0.66310255084538872</v>
      </c>
      <c r="H68" s="2">
        <f>D$9*D$45*D7</f>
        <v>0</v>
      </c>
      <c r="I68" s="3">
        <f t="shared" si="58"/>
        <v>0.84407003445258066</v>
      </c>
      <c r="J68" s="2">
        <f t="shared" si="59"/>
        <v>1.0000000000000002E-2</v>
      </c>
      <c r="K68" s="2">
        <f>J68*A7</f>
        <v>1.0000000000000002E-2</v>
      </c>
      <c r="L68" s="6">
        <f>SUM(K64:K68)</f>
        <v>0.11533366221241459</v>
      </c>
      <c r="M68" t="s">
        <v>13</v>
      </c>
    </row>
    <row r="69" spans="2:13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3">
      <c r="B70" s="2"/>
      <c r="C70" s="2"/>
      <c r="D70" s="2"/>
      <c r="E70" s="2"/>
      <c r="F70" s="2"/>
      <c r="G70" s="2"/>
      <c r="H70" s="2"/>
      <c r="I70" s="2"/>
      <c r="J70" s="2">
        <f>J56*J56</f>
        <v>1.0000000000000004E-2</v>
      </c>
      <c r="K70" s="2">
        <f>J70*A3</f>
        <v>1.0000000000000004E-2</v>
      </c>
    </row>
    <row r="71" spans="2:13">
      <c r="B71" s="2"/>
      <c r="C71" s="2"/>
      <c r="D71" s="2"/>
      <c r="E71" s="2"/>
      <c r="F71" s="2"/>
      <c r="G71" s="2"/>
      <c r="H71" s="2"/>
      <c r="I71" s="2"/>
      <c r="J71" s="2">
        <f t="shared" ref="J71:J74" si="63">J57*J57</f>
        <v>1.0000000000000004E-2</v>
      </c>
      <c r="K71" s="2">
        <f>J71*A4</f>
        <v>2.0000000000000007E-2</v>
      </c>
    </row>
    <row r="72" spans="2:13">
      <c r="B72" s="2"/>
      <c r="C72" s="2"/>
      <c r="D72" s="2"/>
      <c r="E72" s="2"/>
      <c r="F72" s="2"/>
      <c r="G72" s="2"/>
      <c r="H72" s="2"/>
      <c r="I72" s="2"/>
      <c r="J72" s="2">
        <f t="shared" si="63"/>
        <v>4.0000000000000015E-2</v>
      </c>
      <c r="K72" s="2">
        <f>J72*A5</f>
        <v>4.0000000000000015E-2</v>
      </c>
    </row>
    <row r="73" spans="2:13">
      <c r="B73" s="2"/>
      <c r="C73" s="2"/>
      <c r="D73" s="2"/>
      <c r="E73" s="2"/>
      <c r="F73" s="2"/>
      <c r="G73" s="2"/>
      <c r="H73" s="2"/>
      <c r="I73" s="2"/>
      <c r="J73" s="2">
        <f t="shared" si="63"/>
        <v>3.4020157487084417E-2</v>
      </c>
      <c r="K73" s="2">
        <f>J73*A6</f>
        <v>3.4020157487084417E-2</v>
      </c>
    </row>
    <row r="74" spans="2:13">
      <c r="B74" s="2"/>
      <c r="C74" s="2"/>
      <c r="D74" s="2"/>
      <c r="E74" s="2"/>
      <c r="F74" s="2"/>
      <c r="G74" s="2"/>
      <c r="H74" s="2"/>
      <c r="I74" s="2"/>
      <c r="J74" s="2">
        <f t="shared" si="63"/>
        <v>3.2627250360329394E-3</v>
      </c>
      <c r="K74" s="2">
        <f>J74*A7</f>
        <v>3.2627250360329394E-3</v>
      </c>
      <c r="L74" s="6">
        <f>SUM(K70:K74)</f>
        <v>0.10728288252311739</v>
      </c>
      <c r="M74" t="s">
        <v>16</v>
      </c>
    </row>
    <row r="75" spans="2:13">
      <c r="B75" s="2"/>
      <c r="C75" s="2"/>
      <c r="D75" s="2"/>
      <c r="E75" s="2"/>
      <c r="F75" s="2"/>
      <c r="G75" s="2"/>
      <c r="H75" s="2"/>
      <c r="I75" s="2"/>
      <c r="J75" s="2"/>
      <c r="K75" s="2"/>
      <c r="L75" s="5">
        <f>L63-L68+L74</f>
        <v>0.2306481027720475</v>
      </c>
      <c r="M75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M38" sqref="M38"/>
    </sheetView>
  </sheetViews>
  <sheetFormatPr baseColWidth="10" defaultRowHeight="15" x14ac:dyDescent="0"/>
  <cols>
    <col min="13" max="13" width="10.83203125" style="5"/>
  </cols>
  <sheetData>
    <row r="1" spans="1:14">
      <c r="A1" t="s">
        <v>0</v>
      </c>
    </row>
    <row r="2" spans="1:14">
      <c r="A2" t="s">
        <v>1</v>
      </c>
      <c r="B2">
        <v>0</v>
      </c>
      <c r="C2">
        <v>1</v>
      </c>
      <c r="D2">
        <v>2</v>
      </c>
    </row>
    <row r="3" spans="1:14">
      <c r="A3">
        <v>1</v>
      </c>
      <c r="B3">
        <v>3</v>
      </c>
      <c r="C3">
        <v>0</v>
      </c>
      <c r="D3">
        <v>0</v>
      </c>
    </row>
    <row r="4" spans="1:14">
      <c r="A4">
        <v>2</v>
      </c>
      <c r="B4">
        <v>0</v>
      </c>
      <c r="C4">
        <v>4</v>
      </c>
      <c r="D4">
        <v>0</v>
      </c>
    </row>
    <row r="5" spans="1:14">
      <c r="A5">
        <v>1</v>
      </c>
      <c r="B5">
        <v>0</v>
      </c>
      <c r="C5">
        <v>0</v>
      </c>
      <c r="D5">
        <v>5</v>
      </c>
    </row>
    <row r="6" spans="1:14">
      <c r="A6">
        <v>1</v>
      </c>
      <c r="B6">
        <v>1</v>
      </c>
      <c r="C6">
        <v>0</v>
      </c>
      <c r="D6">
        <v>2</v>
      </c>
    </row>
    <row r="7" spans="1:14">
      <c r="A7">
        <v>1</v>
      </c>
      <c r="B7">
        <v>2</v>
      </c>
      <c r="C7">
        <v>3</v>
      </c>
      <c r="D7">
        <v>0</v>
      </c>
    </row>
    <row r="8" spans="1:14">
      <c r="A8" t="s">
        <v>2</v>
      </c>
      <c r="B8">
        <v>10</v>
      </c>
      <c r="C8">
        <v>15</v>
      </c>
      <c r="D8">
        <v>20</v>
      </c>
    </row>
    <row r="9" spans="1:14">
      <c r="A9" t="s">
        <v>3</v>
      </c>
      <c r="B9">
        <v>0.1</v>
      </c>
      <c r="C9">
        <v>0.2</v>
      </c>
      <c r="D9">
        <v>0.3</v>
      </c>
    </row>
    <row r="10" spans="1:14" ht="16">
      <c r="A10" s="1" t="s">
        <v>4</v>
      </c>
      <c r="B10">
        <v>-0.1</v>
      </c>
      <c r="C10">
        <v>0.1</v>
      </c>
      <c r="D10">
        <v>-0.2</v>
      </c>
    </row>
    <row r="11" spans="1:14">
      <c r="E11" t="s">
        <v>18</v>
      </c>
      <c r="I11" t="s">
        <v>19</v>
      </c>
      <c r="J11" t="s">
        <v>20</v>
      </c>
    </row>
    <row r="12" spans="1:14" ht="16">
      <c r="A12" t="s">
        <v>5</v>
      </c>
    </row>
    <row r="13" spans="1:14">
      <c r="A13">
        <v>0</v>
      </c>
      <c r="B13" s="2">
        <f>B$8*B$10</f>
        <v>-1</v>
      </c>
      <c r="C13" s="2">
        <f t="shared" ref="C13:D13" si="0">C$8*C$10</f>
        <v>1.5</v>
      </c>
      <c r="D13" s="2">
        <f t="shared" si="0"/>
        <v>-4</v>
      </c>
      <c r="E13" s="2"/>
      <c r="F13" s="2"/>
      <c r="G13" s="2"/>
      <c r="H13" s="2"/>
      <c r="I13" s="2"/>
      <c r="J13" s="2"/>
      <c r="K13" s="2"/>
      <c r="L13" s="2"/>
      <c r="M13" s="6">
        <f>SUM(B13:D13)</f>
        <v>-3.5</v>
      </c>
      <c r="N13" t="s">
        <v>17</v>
      </c>
    </row>
    <row r="14" spans="1:14">
      <c r="B14" s="2">
        <f>B$10*B3</f>
        <v>-0.30000000000000004</v>
      </c>
      <c r="C14" s="2">
        <f t="shared" ref="C14:D14" si="1">C$10*C3</f>
        <v>0</v>
      </c>
      <c r="D14" s="2">
        <f t="shared" si="1"/>
        <v>0</v>
      </c>
      <c r="E14" s="3">
        <f t="shared" ref="E14:E18" si="2">SUM(B14:D14)</f>
        <v>-0.30000000000000004</v>
      </c>
      <c r="F14" s="2">
        <f>B$9*B3</f>
        <v>0.30000000000000004</v>
      </c>
      <c r="G14" s="2">
        <f t="shared" ref="G14:H14" si="3">C$9*C3</f>
        <v>0</v>
      </c>
      <c r="H14" s="2">
        <f t="shared" si="3"/>
        <v>0</v>
      </c>
      <c r="I14" s="3">
        <f>SUM(F14:H14)</f>
        <v>0.30000000000000004</v>
      </c>
      <c r="J14" s="2">
        <f>I14/E14</f>
        <v>-1</v>
      </c>
      <c r="K14" s="2">
        <f>1/(J14+$A$13)</f>
        <v>-1</v>
      </c>
      <c r="L14" s="2">
        <f>K14*A3</f>
        <v>-1</v>
      </c>
    </row>
    <row r="15" spans="1:14">
      <c r="B15" s="2">
        <f t="shared" ref="B15:D15" si="4">B$10*B4</f>
        <v>0</v>
      </c>
      <c r="C15" s="2">
        <f t="shared" si="4"/>
        <v>0.4</v>
      </c>
      <c r="D15" s="2">
        <f t="shared" si="4"/>
        <v>0</v>
      </c>
      <c r="E15" s="3">
        <f t="shared" si="2"/>
        <v>0.4</v>
      </c>
      <c r="F15" s="2">
        <f t="shared" ref="F15:F18" si="5">B$9*B4</f>
        <v>0</v>
      </c>
      <c r="G15" s="2">
        <f t="shared" ref="G15:G18" si="6">C$9*C4</f>
        <v>0.8</v>
      </c>
      <c r="H15" s="2">
        <f t="shared" ref="H15:H18" si="7">D$9*D4</f>
        <v>0</v>
      </c>
      <c r="I15" s="3">
        <f t="shared" ref="I15:I18" si="8">SUM(F15:H15)</f>
        <v>0.8</v>
      </c>
      <c r="J15" s="2">
        <f t="shared" ref="J15:J18" si="9">I15/E15</f>
        <v>2</v>
      </c>
      <c r="K15" s="2">
        <f t="shared" ref="K15:K18" si="10">1/(J15+$A$13)</f>
        <v>0.5</v>
      </c>
      <c r="L15" s="2">
        <f t="shared" ref="L15:L18" si="11">K15*A4</f>
        <v>1</v>
      </c>
    </row>
    <row r="16" spans="1:14">
      <c r="B16" s="2">
        <f t="shared" ref="B16:D16" si="12">B$10*B5</f>
        <v>0</v>
      </c>
      <c r="C16" s="2">
        <f t="shared" si="12"/>
        <v>0</v>
      </c>
      <c r="D16" s="2">
        <f t="shared" si="12"/>
        <v>-1</v>
      </c>
      <c r="E16" s="3">
        <f t="shared" si="2"/>
        <v>-1</v>
      </c>
      <c r="F16" s="2">
        <f t="shared" si="5"/>
        <v>0</v>
      </c>
      <c r="G16" s="2">
        <f t="shared" si="6"/>
        <v>0</v>
      </c>
      <c r="H16" s="2">
        <f t="shared" si="7"/>
        <v>1.5</v>
      </c>
      <c r="I16" s="3">
        <f t="shared" si="8"/>
        <v>1.5</v>
      </c>
      <c r="J16" s="2">
        <f t="shared" si="9"/>
        <v>-1.5</v>
      </c>
      <c r="K16" s="2">
        <f t="shared" si="10"/>
        <v>-0.66666666666666663</v>
      </c>
      <c r="L16" s="2">
        <f t="shared" si="11"/>
        <v>-0.66666666666666663</v>
      </c>
    </row>
    <row r="17" spans="1:14">
      <c r="B17" s="2">
        <f t="shared" ref="B17:D17" si="13">B$10*B6</f>
        <v>-0.1</v>
      </c>
      <c r="C17" s="2">
        <f t="shared" si="13"/>
        <v>0</v>
      </c>
      <c r="D17" s="2">
        <f t="shared" si="13"/>
        <v>-0.4</v>
      </c>
      <c r="E17" s="3">
        <f t="shared" si="2"/>
        <v>-0.5</v>
      </c>
      <c r="F17" s="2">
        <f t="shared" si="5"/>
        <v>0.1</v>
      </c>
      <c r="G17" s="2">
        <f t="shared" si="6"/>
        <v>0</v>
      </c>
      <c r="H17" s="2">
        <f t="shared" si="7"/>
        <v>0.6</v>
      </c>
      <c r="I17" s="3">
        <f t="shared" si="8"/>
        <v>0.7</v>
      </c>
      <c r="J17" s="2">
        <f t="shared" si="9"/>
        <v>-1.4</v>
      </c>
      <c r="K17" s="2">
        <f t="shared" si="10"/>
        <v>-0.7142857142857143</v>
      </c>
      <c r="L17" s="2">
        <f t="shared" si="11"/>
        <v>-0.7142857142857143</v>
      </c>
    </row>
    <row r="18" spans="1:14">
      <c r="B18" s="2">
        <f t="shared" ref="B18:D18" si="14">B$10*B7</f>
        <v>-0.2</v>
      </c>
      <c r="C18" s="2">
        <f t="shared" si="14"/>
        <v>0.30000000000000004</v>
      </c>
      <c r="D18" s="2">
        <f t="shared" si="14"/>
        <v>0</v>
      </c>
      <c r="E18" s="3">
        <f t="shared" si="2"/>
        <v>0.10000000000000003</v>
      </c>
      <c r="F18" s="2">
        <f t="shared" si="5"/>
        <v>0.2</v>
      </c>
      <c r="G18" s="2">
        <f t="shared" si="6"/>
        <v>0.60000000000000009</v>
      </c>
      <c r="H18" s="2">
        <f t="shared" si="7"/>
        <v>0</v>
      </c>
      <c r="I18" s="3">
        <f t="shared" si="8"/>
        <v>0.8</v>
      </c>
      <c r="J18" s="2">
        <f t="shared" si="9"/>
        <v>7.9999999999999982</v>
      </c>
      <c r="K18" s="2">
        <f t="shared" si="10"/>
        <v>0.12500000000000003</v>
      </c>
      <c r="L18" s="2">
        <f t="shared" si="11"/>
        <v>0.12500000000000003</v>
      </c>
      <c r="M18" s="6">
        <f>SUM(L14:L18)</f>
        <v>-1.2559523809523809</v>
      </c>
      <c r="N18" t="s">
        <v>7</v>
      </c>
    </row>
    <row r="19" spans="1:1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5">
        <f>M13-M18</f>
        <v>-2.2440476190476191</v>
      </c>
      <c r="N19" t="s">
        <v>14</v>
      </c>
    </row>
    <row r="20" spans="1:1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4">
      <c r="B21" s="2"/>
      <c r="C21" s="2"/>
      <c r="D21" s="2"/>
      <c r="E21" s="2"/>
      <c r="F21" s="2"/>
      <c r="G21" s="2"/>
      <c r="H21" s="2"/>
      <c r="I21" s="2"/>
      <c r="J21" s="2"/>
      <c r="K21" s="2">
        <f>K14*K14</f>
        <v>1</v>
      </c>
      <c r="L21" s="2">
        <f>K21*A3</f>
        <v>1</v>
      </c>
      <c r="M21" s="6"/>
    </row>
    <row r="22" spans="1:14">
      <c r="B22" s="2"/>
      <c r="C22" s="2"/>
      <c r="D22" s="2"/>
      <c r="E22" s="3"/>
      <c r="F22" s="2"/>
      <c r="G22" s="2"/>
      <c r="H22" s="2"/>
      <c r="I22" s="3"/>
      <c r="J22" s="2"/>
      <c r="K22" s="2">
        <f t="shared" ref="K22:K25" si="15">K15*K15</f>
        <v>0.25</v>
      </c>
      <c r="L22" s="2">
        <f t="shared" ref="L22:L25" si="16">K22*A4</f>
        <v>0.5</v>
      </c>
    </row>
    <row r="23" spans="1:14">
      <c r="B23" s="2"/>
      <c r="C23" s="2"/>
      <c r="D23" s="2"/>
      <c r="E23" s="3"/>
      <c r="F23" s="2"/>
      <c r="G23" s="2"/>
      <c r="H23" s="2"/>
      <c r="I23" s="3"/>
      <c r="J23" s="2"/>
      <c r="K23" s="2">
        <f t="shared" si="15"/>
        <v>0.44444444444444442</v>
      </c>
      <c r="L23" s="2">
        <f t="shared" si="16"/>
        <v>0.44444444444444442</v>
      </c>
    </row>
    <row r="24" spans="1:14">
      <c r="B24" s="2"/>
      <c r="C24" s="2"/>
      <c r="D24" s="2"/>
      <c r="E24" s="3"/>
      <c r="F24" s="2"/>
      <c r="G24" s="2"/>
      <c r="H24" s="2"/>
      <c r="I24" s="3"/>
      <c r="J24" s="2"/>
      <c r="K24" s="2">
        <f t="shared" si="15"/>
        <v>0.51020408163265307</v>
      </c>
      <c r="L24" s="2">
        <f t="shared" si="16"/>
        <v>0.51020408163265307</v>
      </c>
    </row>
    <row r="25" spans="1:14">
      <c r="B25" s="2"/>
      <c r="C25" s="2"/>
      <c r="D25" s="2"/>
      <c r="E25" s="3"/>
      <c r="F25" s="2"/>
      <c r="G25" s="2"/>
      <c r="H25" s="2"/>
      <c r="I25" s="3"/>
      <c r="J25" s="2"/>
      <c r="K25" s="2">
        <f t="shared" si="15"/>
        <v>1.5625000000000007E-2</v>
      </c>
      <c r="L25" s="2">
        <f t="shared" si="16"/>
        <v>1.5625000000000007E-2</v>
      </c>
      <c r="M25" s="5">
        <f>SUM(L21:L25)</f>
        <v>2.4702735260770976</v>
      </c>
      <c r="N25" t="s">
        <v>15</v>
      </c>
    </row>
    <row r="26" spans="1:14">
      <c r="B26" s="2"/>
      <c r="C26" s="2"/>
      <c r="D26" s="2"/>
      <c r="E26" s="3"/>
      <c r="F26" s="2"/>
      <c r="G26" s="2"/>
      <c r="H26" s="2"/>
      <c r="I26" s="3"/>
      <c r="J26" s="2"/>
      <c r="K26" s="2"/>
      <c r="L26" s="2"/>
      <c r="M26" s="6"/>
    </row>
    <row r="27" spans="1:14" ht="16">
      <c r="A27" t="s">
        <v>21</v>
      </c>
      <c r="K27" s="2">
        <f>1/(J14+$A$28)</f>
        <v>-2</v>
      </c>
      <c r="L27" s="2">
        <f>K27*A3</f>
        <v>-2</v>
      </c>
    </row>
    <row r="28" spans="1:14">
      <c r="A28">
        <v>0.5</v>
      </c>
      <c r="K28" s="2">
        <f t="shared" ref="K28:K31" si="17">1/(J15+$A$28)</f>
        <v>0.4</v>
      </c>
      <c r="L28" s="2">
        <f t="shared" ref="L28:L31" si="18">K28*A4</f>
        <v>0.8</v>
      </c>
    </row>
    <row r="29" spans="1:14">
      <c r="B29" s="2"/>
      <c r="C29" s="2"/>
      <c r="D29" s="2"/>
      <c r="E29" s="2"/>
      <c r="F29" s="2"/>
      <c r="G29" s="2"/>
      <c r="H29" s="2"/>
      <c r="I29" s="2"/>
      <c r="J29" s="2"/>
      <c r="K29" s="2">
        <f t="shared" si="17"/>
        <v>-1</v>
      </c>
      <c r="L29" s="2">
        <f t="shared" si="18"/>
        <v>-1</v>
      </c>
    </row>
    <row r="30" spans="1:14">
      <c r="B30" s="2"/>
      <c r="C30" s="2"/>
      <c r="D30" s="2"/>
      <c r="E30" s="3"/>
      <c r="F30" s="2"/>
      <c r="G30" s="2"/>
      <c r="H30" s="2"/>
      <c r="I30" s="3"/>
      <c r="J30" s="2"/>
      <c r="K30" s="2">
        <f t="shared" si="17"/>
        <v>-1.1111111111111112</v>
      </c>
      <c r="L30" s="2">
        <f t="shared" si="18"/>
        <v>-1.1111111111111112</v>
      </c>
    </row>
    <row r="31" spans="1:14">
      <c r="B31" s="2"/>
      <c r="C31" s="2"/>
      <c r="D31" s="2"/>
      <c r="E31" s="3"/>
      <c r="F31" s="2"/>
      <c r="G31" s="2"/>
      <c r="H31" s="2"/>
      <c r="I31" s="3"/>
      <c r="J31" s="2"/>
      <c r="K31" s="2">
        <f t="shared" si="17"/>
        <v>0.11764705882352944</v>
      </c>
      <c r="L31" s="2">
        <f t="shared" si="18"/>
        <v>0.11764705882352944</v>
      </c>
      <c r="M31" s="6">
        <f>SUM(L27:L31)</f>
        <v>-3.1934640522875819</v>
      </c>
      <c r="N31" t="s">
        <v>7</v>
      </c>
    </row>
    <row r="32" spans="1:14">
      <c r="B32" s="2"/>
      <c r="C32" s="2"/>
      <c r="D32" s="2"/>
      <c r="E32" s="3"/>
      <c r="F32" s="2"/>
      <c r="G32" s="2"/>
      <c r="H32" s="2"/>
      <c r="I32" s="3"/>
      <c r="J32" s="2"/>
      <c r="K32" s="2"/>
      <c r="L32" s="2"/>
      <c r="M32" s="5">
        <f>M13-M31</f>
        <v>-0.3065359477124181</v>
      </c>
      <c r="N32" t="s">
        <v>14</v>
      </c>
    </row>
    <row r="33" spans="2:14">
      <c r="B33" s="2"/>
      <c r="C33" s="2"/>
      <c r="D33" s="2"/>
      <c r="E33" s="3"/>
      <c r="F33" s="2"/>
      <c r="G33" s="2"/>
      <c r="H33" s="2"/>
      <c r="I33" s="3"/>
      <c r="J33" s="2"/>
      <c r="K33" s="2"/>
      <c r="L33" s="2"/>
    </row>
    <row r="34" spans="2:14">
      <c r="B34" s="2"/>
      <c r="C34" s="2"/>
      <c r="D34" s="2"/>
      <c r="E34" s="3"/>
      <c r="F34" s="2"/>
      <c r="G34" s="2"/>
      <c r="H34" s="2"/>
      <c r="I34" s="3"/>
      <c r="J34" s="2"/>
      <c r="K34" s="2">
        <f>K27*K27</f>
        <v>4</v>
      </c>
      <c r="L34" s="2">
        <f>K34*A3</f>
        <v>4</v>
      </c>
      <c r="M34" s="6"/>
    </row>
    <row r="35" spans="2:14">
      <c r="B35" s="2"/>
      <c r="C35" s="2"/>
      <c r="D35" s="2"/>
      <c r="E35" s="2"/>
      <c r="F35" s="2"/>
      <c r="G35" s="2"/>
      <c r="H35" s="2"/>
      <c r="I35" s="2"/>
      <c r="J35" s="2"/>
      <c r="K35" s="2">
        <f t="shared" ref="K35:K38" si="19">K28*K28</f>
        <v>0.16000000000000003</v>
      </c>
      <c r="L35" s="2">
        <f t="shared" ref="L35:L38" si="20">K35*A4</f>
        <v>0.32000000000000006</v>
      </c>
    </row>
    <row r="36" spans="2:14">
      <c r="B36" s="2"/>
      <c r="C36" s="2"/>
      <c r="D36" s="2"/>
      <c r="E36" s="2"/>
      <c r="F36" s="2"/>
      <c r="G36" s="2"/>
      <c r="H36" s="2"/>
      <c r="I36" s="2"/>
      <c r="J36" s="2"/>
      <c r="K36" s="2">
        <f t="shared" si="19"/>
        <v>1</v>
      </c>
      <c r="L36" s="2">
        <f t="shared" si="20"/>
        <v>1</v>
      </c>
    </row>
    <row r="37" spans="2:14">
      <c r="B37" s="2"/>
      <c r="C37" s="2"/>
      <c r="D37" s="2"/>
      <c r="E37" s="2"/>
      <c r="F37" s="2"/>
      <c r="G37" s="2"/>
      <c r="H37" s="2"/>
      <c r="I37" s="2"/>
      <c r="J37" s="2"/>
      <c r="K37" s="2">
        <f t="shared" si="19"/>
        <v>1.2345679012345681</v>
      </c>
      <c r="L37" s="2">
        <f t="shared" si="20"/>
        <v>1.2345679012345681</v>
      </c>
    </row>
    <row r="38" spans="2:14">
      <c r="B38" s="2"/>
      <c r="C38" s="2"/>
      <c r="D38" s="2"/>
      <c r="E38" s="3"/>
      <c r="F38" s="2"/>
      <c r="G38" s="2"/>
      <c r="H38" s="2"/>
      <c r="I38" s="3"/>
      <c r="J38" s="2"/>
      <c r="K38" s="2">
        <f t="shared" si="19"/>
        <v>1.3840830449826995E-2</v>
      </c>
      <c r="L38" s="2">
        <f t="shared" si="20"/>
        <v>1.3840830449826995E-2</v>
      </c>
      <c r="M38" s="5">
        <f>SUM(L34:L38)</f>
        <v>6.5684087316843955</v>
      </c>
      <c r="N38" t="s">
        <v>15</v>
      </c>
    </row>
    <row r="39" spans="2:14">
      <c r="B39" s="2"/>
      <c r="C39" s="2"/>
      <c r="D39" s="2"/>
      <c r="E39" s="3"/>
      <c r="F39" s="2"/>
      <c r="G39" s="2"/>
      <c r="H39" s="2"/>
      <c r="I39" s="3"/>
      <c r="J39" s="2"/>
      <c r="K39" s="2"/>
      <c r="L39" s="2"/>
    </row>
    <row r="40" spans="2:14">
      <c r="B40" s="2"/>
      <c r="C40" s="2"/>
      <c r="D40" s="2"/>
      <c r="E40" s="3"/>
      <c r="F40" s="2"/>
      <c r="G40" s="2"/>
      <c r="H40" s="2"/>
      <c r="I40" s="3"/>
      <c r="J40" s="2"/>
      <c r="K40" s="2"/>
      <c r="L40" s="2"/>
    </row>
    <row r="41" spans="2:14">
      <c r="B41" s="2"/>
      <c r="C41" s="2"/>
      <c r="D41" s="2"/>
      <c r="E41" s="3"/>
      <c r="F41" s="2"/>
      <c r="G41" s="2"/>
      <c r="H41" s="2"/>
      <c r="I41" s="3"/>
      <c r="J41" s="2"/>
      <c r="K41" s="2"/>
      <c r="L41" s="2"/>
    </row>
    <row r="42" spans="2:14">
      <c r="B42" s="2"/>
      <c r="C42" s="2"/>
      <c r="D42" s="2"/>
      <c r="E42" s="3"/>
      <c r="F42" s="2"/>
      <c r="G42" s="2"/>
      <c r="H42" s="2"/>
      <c r="I42" s="3"/>
      <c r="J42" s="2"/>
      <c r="K42" s="2"/>
      <c r="L42" s="2"/>
      <c r="M42" s="6"/>
    </row>
    <row r="43" spans="2:14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4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4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4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4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6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linear</vt:lpstr>
    </vt:vector>
  </TitlesOfParts>
  <Company>Waikato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Cleary</dc:creator>
  <cp:lastModifiedBy>John Cleary</cp:lastModifiedBy>
  <dcterms:created xsi:type="dcterms:W3CDTF">2012-12-17T02:37:12Z</dcterms:created>
  <dcterms:modified xsi:type="dcterms:W3CDTF">2013-01-15T22:32:02Z</dcterms:modified>
</cp:coreProperties>
</file>