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4" firstSheet="0" showHorizontalScroll="true" showSheetTabs="true" showVerticalScroll="true" tabRatio="768" windowHeight="8192" windowWidth="16384" xWindow="0" yWindow="0"/>
  </bookViews>
  <sheets>
    <sheet name="forwardBackwardDDD_halfsib" sheetId="1" state="visible" r:id="rId2"/>
    <sheet name="testhaploiddiploidhaploid_diploidhaploid" sheetId="2" state="visible" r:id="rId3"/>
    <sheet name="testhaploidnonehaploid_nonehaploid" sheetId="3" state="visible" r:id="rId4"/>
    <sheet name="testdiploiddiploiddiploid_3" sheetId="4" state="visible" r:id="rId5"/>
    <sheet name="testhaploidnonehaploid" sheetId="5" state="visible" r:id="rId6"/>
    <sheet name="testhaploiddiploiddiploid" sheetId="6" state="visible" r:id="rId7"/>
    <sheet name="testhaploiddiploidhaploid" sheetId="7" state="visible" r:id="rId8"/>
    <sheet name="testdiploiddiploiddiploid_2" sheetId="8" state="visible" r:id="rId9"/>
    <sheet name="testdiploiddiploiddiploid" sheetId="9" state="visible" r:id="rId10"/>
    <sheet name="testhaploidnonenone" sheetId="10" state="visible" r:id="rId11"/>
    <sheet name="forwardBackwardDDD" sheetId="11" state="visible" r:id="rId12"/>
    <sheet name="Sheet7" sheetId="12" state="visible" r:id="rId13"/>
    <sheet name="testdiploiddiploiddiploid_denovo" sheetId="13" state="visible" r:id="rId14"/>
    <sheet name="testdiploiddiploiddiploid_denovo_2" sheetId="14" state="visible" r:id="rId15"/>
    <sheet name="testdiploiddiploiddiploid_denovoprior_nodenovo" sheetId="15" state="visible" r:id="rId16"/>
  </sheets>
  <calcPr iterateCount="100" refMode="A1" iterate="false" iterateDelta="0.0001"/>
</workbook>
</file>

<file path=xl/sharedStrings.xml><?xml version="1.0" encoding="utf-8"?>
<sst xmlns="http://schemas.openxmlformats.org/spreadsheetml/2006/main" count="599" uniqueCount="58">
  <si>
    <t>A</t>
  </si>
  <si>
    <t>C</t>
  </si>
  <si>
    <t>A:C</t>
  </si>
  <si>
    <t>ln</t>
  </si>
  <si>
    <t>Priors</t>
  </si>
  <si>
    <t>Models</t>
  </si>
  <si>
    <t>father</t>
  </si>
  <si>
    <t>mother1</t>
  </si>
  <si>
    <t>mother2</t>
  </si>
  <si>
    <t>child1</t>
  </si>
  <si>
    <t>child2</t>
  </si>
  <si>
    <t>Hypotheses</t>
  </si>
  <si>
    <t>mother</t>
  </si>
  <si>
    <t>child</t>
  </si>
  <si>
    <t>M</t>
  </si>
  <si>
    <t>D(child)</t>
  </si>
  <si>
    <t>e(mother)</t>
  </si>
  <si>
    <t>e(father)</t>
  </si>
  <si>
    <t>D(child)*M</t>
  </si>
  <si>
    <t>C(child)</t>
  </si>
  <si>
    <t>C*E(mother)</t>
  </si>
  <si>
    <t>C*E(father)</t>
  </si>
  <si>
    <t>init</t>
  </si>
  <si>
    <t>Ax</t>
  </si>
  <si>
    <t>Bx</t>
  </si>
  <si>
    <t>(fatherb)</t>
  </si>
  <si>
    <t>D(b)</t>
  </si>
  <si>
    <t>E(u,v)</t>
  </si>
  <si>
    <t>father(secondfam)post</t>
  </si>
  <si>
    <t>Aa,h</t>
  </si>
  <si>
    <t>tricky</t>
  </si>
  <si>
    <t>Q</t>
  </si>
  <si>
    <t>Bj</t>
  </si>
  <si>
    <t>child3</t>
  </si>
  <si>
    <t>M(child1)</t>
  </si>
  <si>
    <t>M(child2)</t>
  </si>
  <si>
    <t>M(child3)</t>
  </si>
  <si>
    <t>prior</t>
  </si>
  <si>
    <t>models</t>
  </si>
  <si>
    <t>P(D|H)P(H)</t>
  </si>
  <si>
    <t>P(H|D)</t>
  </si>
  <si>
    <t>mother0</t>
  </si>
  <si>
    <t>Marginals</t>
  </si>
  <si>
    <t>e^nip+1</t>
  </si>
  <si>
    <t>ln(e^nip+1)</t>
  </si>
  <si>
    <t>NonIdentityPosterior</t>
  </si>
  <si>
    <t>not eq</t>
  </si>
  <si>
    <t>eq</t>
  </si>
  <si>
    <t>s</t>
  </si>
  <si>
    <t>qual</t>
  </si>
  <si>
    <t>nip</t>
  </si>
  <si>
    <t>M*E</t>
  </si>
  <si>
    <t>denovo prior</t>
  </si>
  <si>
    <t>Parent prior</t>
  </si>
  <si>
    <t>final prior</t>
  </si>
  <si>
    <t>denovo</t>
  </si>
  <si>
    <t>nondenovo</t>
  </si>
  <si>
    <t>de novo:</t>
  </si>
</sst>
</file>

<file path=xl/styles.xml><?xml version="1.0" encoding="utf-8"?>
<styleSheet xmlns="http://schemas.openxmlformats.org/spreadsheetml/2006/main">
  <numFmts count="9">
    <numFmt formatCode="GENERAL" numFmtId="164"/>
    <numFmt formatCode="0.00" numFmtId="165"/>
    <numFmt formatCode="0.000000" numFmtId="166"/>
    <numFmt formatCode="0.0000" numFmtId="167"/>
    <numFmt formatCode="0" numFmtId="168"/>
    <numFmt formatCode="0.00000000" numFmtId="169"/>
    <numFmt formatCode="0.000000000" numFmtId="170"/>
    <numFmt formatCode="0.00000" numFmtId="171"/>
    <numFmt formatCode="0.0000000000" numFmtId="172"/>
  </numFmts>
  <fonts count="6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i val="true"/>
      <color rgb="00000000"/>
      <sz val="12"/>
    </font>
  </fonts>
  <fills count="4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23FF23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8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false" applyProtection="false" borderId="0" fillId="2" fontId="0" numFmtId="166" xfId="0"/>
    <xf applyAlignment="false" applyBorder="false" applyFont="true" applyProtection="false" borderId="0" fillId="0" fontId="5" numFmtId="166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3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1"/>
  <sheetViews>
    <sheetView colorId="64" defaultGridColor="true" rightToLeft="false" showFormulas="false" showGridLines="true" showOutlineSymbols="true" showRowColHeaders="true" showZeros="true" tabSelected="false" topLeftCell="A27" view="normal" windowProtection="false" workbookViewId="0" zoomScale="90" zoomScaleNormal="90" zoomScalePageLayoutView="100">
      <selection activeCell="I42" activeCellId="0" pane="topLeft" sqref="I42"/>
    </sheetView>
  </sheetViews>
  <cols>
    <col collapsed="false" hidden="false" max="6" min="1" style="0" width="8.44313725490196"/>
    <col collapsed="false" hidden="false" max="7" min="7" style="0" width="9.16470588235294"/>
    <col collapsed="false" hidden="false" max="8" min="8" style="0" width="8.06274509803922"/>
    <col collapsed="false" hidden="false" max="9" min="9" style="0" width="8.44313725490196"/>
    <col collapsed="false" hidden="false" max="10" min="10" style="0" width="9.38823529411765"/>
    <col collapsed="false" hidden="false" max="11" min="11" style="0" width="11.1529411764706"/>
    <col collapsed="false" hidden="false" max="12" min="12" style="0" width="10.9450980392157"/>
    <col collapsed="false" hidden="false" max="13" min="13" style="0" width="9.94117647058824"/>
    <col collapsed="false" hidden="false" max="14" min="14" style="0" width="8.44313725490196"/>
    <col collapsed="false" hidden="false" max="15" min="15" style="0" width="19.0549019607843"/>
    <col collapsed="false" hidden="false" max="257" min="16" style="0" width="8.44313725490196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 t="n">
        <f aca="false">LN(D5)</f>
        <v>-0.356674943938732</v>
      </c>
    </row>
    <row collapsed="false" customFormat="false" customHeight="false" hidden="false" ht="14.5" outlineLevel="0" r="6">
      <c r="A6" s="0" t="s">
        <v>7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8</v>
      </c>
      <c r="B7" s="1" t="n">
        <v>0.55</v>
      </c>
      <c r="C7" s="1" t="n">
        <v>0.2</v>
      </c>
      <c r="D7" s="1" t="n">
        <v>0.25</v>
      </c>
      <c r="E7" s="2"/>
      <c r="F7" s="2"/>
      <c r="G7" s="2"/>
    </row>
    <row collapsed="false" customFormat="false" customHeight="false" hidden="false" ht="14.5" outlineLevel="0" r="8">
      <c r="A8" s="0" t="s">
        <v>9</v>
      </c>
      <c r="B8" s="1" t="n">
        <v>0.65</v>
      </c>
      <c r="C8" s="1" t="n">
        <v>0.15</v>
      </c>
      <c r="D8" s="1" t="n">
        <v>0.2</v>
      </c>
      <c r="E8" s="2" t="n">
        <f aca="false">LN(B8)</f>
        <v>-0.430782916092454</v>
      </c>
      <c r="F8" s="2" t="n">
        <f aca="false">LN(C8)</f>
        <v>-1.89711998488588</v>
      </c>
      <c r="G8" s="2" t="n">
        <f aca="false">LN(D8)</f>
        <v>-1.6094379124341</v>
      </c>
    </row>
    <row collapsed="false" customFormat="false" customHeight="false" hidden="false" ht="14.5" outlineLevel="0" r="9">
      <c r="A9" s="0" t="s">
        <v>10</v>
      </c>
      <c r="B9" s="0" t="n">
        <v>0.5</v>
      </c>
      <c r="C9" s="0" t="n">
        <v>0.1</v>
      </c>
      <c r="D9" s="0" t="n">
        <v>0.4</v>
      </c>
    </row>
    <row collapsed="false" customFormat="false" customHeight="false" hidden="false" ht="14.5" outlineLevel="0" r="11">
      <c r="A11" s="0" t="s">
        <v>11</v>
      </c>
    </row>
    <row collapsed="false" customFormat="false" customHeight="false" hidden="false" ht="14.5" outlineLevel="0" r="12">
      <c r="B12" s="0" t="s">
        <v>6</v>
      </c>
      <c r="C12" s="0" t="s">
        <v>12</v>
      </c>
      <c r="D12" s="0" t="s">
        <v>13</v>
      </c>
      <c r="E12" s="0" t="s">
        <v>14</v>
      </c>
      <c r="F12" s="0" t="s">
        <v>15</v>
      </c>
      <c r="G12" s="0" t="s">
        <v>16</v>
      </c>
      <c r="H12" s="0" t="s">
        <v>17</v>
      </c>
      <c r="J12" s="0" t="s">
        <v>18</v>
      </c>
      <c r="K12" s="0" t="s">
        <v>19</v>
      </c>
      <c r="L12" s="0" t="s">
        <v>20</v>
      </c>
      <c r="M12" s="0" t="s">
        <v>21</v>
      </c>
      <c r="O12" s="0" t="s">
        <v>22</v>
      </c>
      <c r="P12" s="0" t="s">
        <v>0</v>
      </c>
      <c r="Q12" s="0" t="s">
        <v>1</v>
      </c>
      <c r="R12" s="0" t="s">
        <v>2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1" t="n">
        <v>1</v>
      </c>
      <c r="F13" s="0" t="n">
        <f aca="false">INDEX($P$29:$R$29, 1, 1 + D13)</f>
        <v>0.65</v>
      </c>
      <c r="G13" s="0" t="n">
        <f aca="false">INDEX($P$34:$R$34,1,$C13 + 1)</f>
        <v>0.12</v>
      </c>
      <c r="H13" s="0" t="n">
        <f aca="false">INDEX($P$33:$R$33,1,$B13 + 1)</f>
        <v>0.02</v>
      </c>
      <c r="I13" s="0" t="n">
        <f aca="false">E13*G13*H13</f>
        <v>0.0024</v>
      </c>
      <c r="J13" s="0" t="n">
        <f aca="false">F13*E13</f>
        <v>0.65</v>
      </c>
      <c r="K13" s="0" t="n">
        <f aca="false">SUM(J13:J15)</f>
        <v>0.65</v>
      </c>
      <c r="L13" s="0" t="n">
        <f aca="false">K13*G13</f>
        <v>0.078</v>
      </c>
      <c r="M13" s="0" t="n">
        <f aca="false">K13*H13</f>
        <v>0.013</v>
      </c>
      <c r="O13" s="0" t="s">
        <v>23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1</v>
      </c>
      <c r="E14" s="1" t="n">
        <v>0</v>
      </c>
      <c r="F14" s="0" t="n">
        <f aca="false">INDEX($P$29:$R$29, 1, 1 + D14)</f>
        <v>0.15</v>
      </c>
      <c r="G14" s="0" t="n">
        <f aca="false">INDEX($P$34:$R$34,1,$C14 + 1)</f>
        <v>0.12</v>
      </c>
      <c r="H14" s="0" t="n">
        <f aca="false">INDEX($P$33:$R$33,1,$B14 + 1)</f>
        <v>0.02</v>
      </c>
      <c r="I14" s="0" t="n">
        <f aca="false">E14*G14*H14</f>
        <v>0</v>
      </c>
      <c r="J14" s="0" t="n">
        <f aca="false">F14*E14</f>
        <v>0</v>
      </c>
      <c r="K14" s="0" t="n">
        <f aca="false">K13</f>
        <v>0.65</v>
      </c>
      <c r="L14" s="0" t="n">
        <f aca="false">K14*G14</f>
        <v>0.078</v>
      </c>
      <c r="M14" s="0" t="n">
        <f aca="false">K14*H14</f>
        <v>0.013</v>
      </c>
      <c r="O14" s="0" t="s">
        <v>6</v>
      </c>
      <c r="P14" s="0" t="n">
        <f aca="false">B$2</f>
        <v>0.2</v>
      </c>
      <c r="Q14" s="0" t="n">
        <f aca="false">C$2</f>
        <v>0.7</v>
      </c>
      <c r="R14" s="0" t="n">
        <f aca="false">D$2</f>
        <v>0.1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2</v>
      </c>
      <c r="E15" s="1" t="n">
        <v>0</v>
      </c>
      <c r="F15" s="0" t="n">
        <f aca="false">INDEX($P$29:$R$29, 1, 1 + D15)</f>
        <v>0.2</v>
      </c>
      <c r="G15" s="0" t="n">
        <f aca="false">INDEX($P$34:$R$34,1,$C15 + 1)</f>
        <v>0.12</v>
      </c>
      <c r="H15" s="0" t="n">
        <f aca="false">INDEX($P$33:$R$33,1,$B15 + 1)</f>
        <v>0.02</v>
      </c>
      <c r="I15" s="0" t="n">
        <f aca="false">E15*G15*H15</f>
        <v>0</v>
      </c>
      <c r="J15" s="0" t="n">
        <f aca="false">F15*E15</f>
        <v>0</v>
      </c>
      <c r="K15" s="0" t="n">
        <f aca="false">K14</f>
        <v>0.65</v>
      </c>
      <c r="L15" s="0" t="n">
        <f aca="false">K15*G15</f>
        <v>0.078</v>
      </c>
      <c r="M15" s="0" t="n">
        <f aca="false">K15*H15</f>
        <v>0.013</v>
      </c>
      <c r="O15" s="0" t="s">
        <v>12</v>
      </c>
      <c r="P15" s="0" t="n">
        <f aca="false">B$2</f>
        <v>0.2</v>
      </c>
      <c r="Q15" s="0" t="n">
        <f aca="false">C$2</f>
        <v>0.7</v>
      </c>
      <c r="R15" s="0" t="n">
        <f aca="false">D$2</f>
        <v>0.1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0</v>
      </c>
      <c r="E16" s="1" t="n">
        <v>0</v>
      </c>
      <c r="F16" s="0" t="n">
        <f aca="false">INDEX($P$29:$R$29, 1, 1 + D16)</f>
        <v>0.65</v>
      </c>
      <c r="G16" s="0" t="n">
        <f aca="false">INDEX($P$34:$R$34,1,$C16 + 1)</f>
        <v>0.175</v>
      </c>
      <c r="H16" s="0" t="n">
        <f aca="false">INDEX($P$33:$R$33,1,$B16 + 1)</f>
        <v>0.02</v>
      </c>
      <c r="I16" s="0" t="n">
        <f aca="false">E16*G16*H16</f>
        <v>0</v>
      </c>
      <c r="J16" s="0" t="n">
        <f aca="false">F16*E16</f>
        <v>0</v>
      </c>
      <c r="K16" s="0" t="n">
        <f aca="false">SUM(J16:J18)</f>
        <v>0.2</v>
      </c>
      <c r="L16" s="0" t="n">
        <f aca="false">K16*G16</f>
        <v>0.035</v>
      </c>
      <c r="M16" s="0" t="n">
        <f aca="false">K16*H16</f>
        <v>0.004</v>
      </c>
      <c r="O16" s="0" t="s">
        <v>13</v>
      </c>
      <c r="P16" s="0" t="n">
        <f aca="false">B$2</f>
        <v>0.2</v>
      </c>
      <c r="Q16" s="0" t="n">
        <f aca="false">C$2</f>
        <v>0.7</v>
      </c>
      <c r="R16" s="0" t="n">
        <f aca="false">D$2</f>
        <v>0.1</v>
      </c>
    </row>
    <row collapsed="false" customFormat="false" customHeight="false" hidden="false" ht="14.5" outlineLevel="0" r="17">
      <c r="B17" s="0" t="n">
        <v>0</v>
      </c>
      <c r="C17" s="0" t="n">
        <v>1</v>
      </c>
      <c r="D17" s="0" t="n">
        <v>1</v>
      </c>
      <c r="E17" s="1" t="n">
        <v>0</v>
      </c>
      <c r="F17" s="0" t="n">
        <f aca="false">INDEX($P$29:$R$29, 1, 1 + D17)</f>
        <v>0.15</v>
      </c>
      <c r="G17" s="0" t="n">
        <f aca="false">INDEX($P$34:$R$34,1,$C17 + 1)</f>
        <v>0.175</v>
      </c>
      <c r="H17" s="0" t="n">
        <f aca="false">INDEX($P$33:$R$33,1,$B17 + 1)</f>
        <v>0.02</v>
      </c>
      <c r="I17" s="0" t="n">
        <f aca="false">E17*G17*H17</f>
        <v>0</v>
      </c>
      <c r="J17" s="0" t="n">
        <f aca="false">F17*E17</f>
        <v>0</v>
      </c>
      <c r="K17" s="0" t="n">
        <f aca="false">K16</f>
        <v>0.2</v>
      </c>
      <c r="L17" s="0" t="n">
        <f aca="false">K17*G17</f>
        <v>0.035</v>
      </c>
      <c r="M17" s="0" t="n">
        <f aca="false">K17*H17</f>
        <v>0.004</v>
      </c>
      <c r="O17" s="0" t="s">
        <v>8</v>
      </c>
      <c r="P17" s="0" t="n">
        <f aca="false">B2</f>
        <v>0.2</v>
      </c>
      <c r="Q17" s="0" t="n">
        <f aca="false">C2</f>
        <v>0.7</v>
      </c>
      <c r="R17" s="0" t="n">
        <f aca="false">D2</f>
        <v>0.1</v>
      </c>
    </row>
    <row collapsed="false" customFormat="false" customHeight="false" hidden="false" ht="14.5" outlineLevel="0" r="18">
      <c r="B18" s="0" t="n">
        <v>0</v>
      </c>
      <c r="C18" s="0" t="n">
        <v>1</v>
      </c>
      <c r="D18" s="0" t="n">
        <v>2</v>
      </c>
      <c r="E18" s="1" t="n">
        <v>1</v>
      </c>
      <c r="F18" s="0" t="n">
        <f aca="false">INDEX($P$29:$R$29, 1, 1 + D18)</f>
        <v>0.2</v>
      </c>
      <c r="G18" s="0" t="n">
        <f aca="false">INDEX($P$34:$R$34,1,$C18 + 1)</f>
        <v>0.175</v>
      </c>
      <c r="H18" s="0" t="n">
        <f aca="false">INDEX($P$33:$R$33,1,$B18 + 1)</f>
        <v>0.02</v>
      </c>
      <c r="I18" s="0" t="n">
        <f aca="false">E18*G18*H18</f>
        <v>0.0035</v>
      </c>
      <c r="J18" s="0" t="n">
        <f aca="false">F18*E18</f>
        <v>0.2</v>
      </c>
      <c r="K18" s="0" t="n">
        <f aca="false">K17</f>
        <v>0.2</v>
      </c>
      <c r="L18" s="0" t="n">
        <f aca="false">K18*G18</f>
        <v>0.035</v>
      </c>
      <c r="M18" s="0" t="n">
        <f aca="false">K18*H18</f>
        <v>0.004</v>
      </c>
      <c r="O18" s="0" t="s">
        <v>10</v>
      </c>
      <c r="P18" s="0" t="n">
        <f aca="false">B2</f>
        <v>0.2</v>
      </c>
      <c r="Q18" s="0" t="n">
        <f aca="false">C2</f>
        <v>0.7</v>
      </c>
      <c r="R18" s="0" t="n">
        <f aca="false">D2</f>
        <v>0.1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0</v>
      </c>
      <c r="E19" s="1" t="n">
        <v>0.5</v>
      </c>
      <c r="F19" s="0" t="n">
        <f aca="false">INDEX($P$29:$R$29, 1, 1 + D19)</f>
        <v>0.65</v>
      </c>
      <c r="G19" s="0" t="n">
        <f aca="false">INDEX($P$34:$R$34,1,$C19 + 1)</f>
        <v>0.015</v>
      </c>
      <c r="H19" s="0" t="n">
        <f aca="false">INDEX($P$33:$R$33,1,$B19 + 1)</f>
        <v>0.02</v>
      </c>
      <c r="I19" s="0" t="n">
        <f aca="false">E19*G19*H19</f>
        <v>0.00015</v>
      </c>
      <c r="J19" s="0" t="n">
        <f aca="false">F19*E19</f>
        <v>0.325</v>
      </c>
      <c r="K19" s="0" t="n">
        <f aca="false">SUM(J19:J21)</f>
        <v>0.425</v>
      </c>
      <c r="L19" s="0" t="n">
        <f aca="false">K19*G19</f>
        <v>0.006375</v>
      </c>
      <c r="M19" s="0" t="n">
        <f aca="false">K19*H19</f>
        <v>0.0085</v>
      </c>
    </row>
    <row collapsed="false" customFormat="false" customHeight="false" hidden="false" ht="14.5" outlineLevel="0" r="20">
      <c r="B20" s="0" t="n">
        <v>0</v>
      </c>
      <c r="C20" s="0" t="n">
        <v>2</v>
      </c>
      <c r="D20" s="0" t="n">
        <v>1</v>
      </c>
      <c r="E20" s="1" t="n">
        <v>0</v>
      </c>
      <c r="F20" s="0" t="n">
        <f aca="false">INDEX($P$29:$R$29, 1, 1 + D20)</f>
        <v>0.15</v>
      </c>
      <c r="G20" s="0" t="n">
        <f aca="false">INDEX($P$34:$R$34,1,$C20 + 1)</f>
        <v>0.015</v>
      </c>
      <c r="H20" s="0" t="n">
        <f aca="false">INDEX($P$33:$R$33,1,$B20 + 1)</f>
        <v>0.02</v>
      </c>
      <c r="I20" s="0" t="n">
        <f aca="false">E20*G20*H20</f>
        <v>0</v>
      </c>
      <c r="J20" s="0" t="n">
        <f aca="false">F20*E20</f>
        <v>0</v>
      </c>
      <c r="K20" s="0" t="n">
        <f aca="false">K19</f>
        <v>0.425</v>
      </c>
      <c r="L20" s="0" t="n">
        <f aca="false">K20*G20</f>
        <v>0.006375</v>
      </c>
      <c r="M20" s="0" t="n">
        <f aca="false">K20*H20</f>
        <v>0.0085</v>
      </c>
      <c r="O20" s="0" t="s">
        <v>24</v>
      </c>
    </row>
    <row collapsed="false" customFormat="false" customHeight="false" hidden="false" ht="14.5" outlineLevel="0" r="21">
      <c r="B21" s="0" t="n">
        <v>0</v>
      </c>
      <c r="C21" s="0" t="n">
        <v>2</v>
      </c>
      <c r="D21" s="0" t="n">
        <v>2</v>
      </c>
      <c r="E21" s="1" t="n">
        <v>0.5</v>
      </c>
      <c r="F21" s="0" t="n">
        <f aca="false">INDEX($P$29:$R$29, 1, 1 + D21)</f>
        <v>0.2</v>
      </c>
      <c r="G21" s="0" t="n">
        <f aca="false">INDEX($P$34:$R$34,1,$C21 + 1)</f>
        <v>0.015</v>
      </c>
      <c r="H21" s="0" t="n">
        <f aca="false">INDEX($P$33:$R$33,1,$B21 + 1)</f>
        <v>0.02</v>
      </c>
      <c r="I21" s="0" t="n">
        <f aca="false">E21*G21*H21</f>
        <v>0.00015</v>
      </c>
      <c r="J21" s="0" t="n">
        <f aca="false">F21*E21</f>
        <v>0.1</v>
      </c>
      <c r="K21" s="0" t="n">
        <f aca="false">K20</f>
        <v>0.425</v>
      </c>
      <c r="L21" s="0" t="n">
        <f aca="false">K21*G21</f>
        <v>0.006375</v>
      </c>
      <c r="M21" s="0" t="n">
        <f aca="false">K21*H21</f>
        <v>0.0085</v>
      </c>
      <c r="O21" s="0" t="s">
        <v>6</v>
      </c>
      <c r="P21" s="0" t="n">
        <v>1</v>
      </c>
      <c r="Q21" s="0" t="n">
        <v>1</v>
      </c>
      <c r="R21" s="0" t="n">
        <v>1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0</v>
      </c>
      <c r="E22" s="1" t="n">
        <v>0</v>
      </c>
      <c r="F22" s="0" t="n">
        <f aca="false">INDEX($P$29:$R$29, 1, 1 + D22)</f>
        <v>0.65</v>
      </c>
      <c r="G22" s="0" t="n">
        <f aca="false">INDEX($P$34:$R$34,1,$C22 + 1)</f>
        <v>0.12</v>
      </c>
      <c r="H22" s="0" t="n">
        <f aca="false">INDEX($P$33:$R$33,1,$B22 + 1)</f>
        <v>0.14</v>
      </c>
      <c r="I22" s="0" t="n">
        <f aca="false">E22*G22*H22</f>
        <v>0</v>
      </c>
      <c r="J22" s="0" t="n">
        <f aca="false">F22*E22</f>
        <v>0</v>
      </c>
      <c r="K22" s="0" t="n">
        <f aca="false">SUM(J22:J24)</f>
        <v>0.2</v>
      </c>
      <c r="L22" s="0" t="n">
        <f aca="false">K22*G22</f>
        <v>0.024</v>
      </c>
      <c r="M22" s="0" t="n">
        <f aca="false">K22*H22</f>
        <v>0.028</v>
      </c>
      <c r="O22" s="0" t="s">
        <v>25</v>
      </c>
      <c r="P22" s="0" t="n">
        <v>1</v>
      </c>
      <c r="Q22" s="0" t="n">
        <v>1</v>
      </c>
      <c r="R22" s="0" t="n">
        <v>1</v>
      </c>
    </row>
    <row collapsed="false" customFormat="false" customHeight="false" hidden="false" ht="14.5" outlineLevel="0" r="23">
      <c r="B23" s="0" t="n">
        <v>1</v>
      </c>
      <c r="C23" s="0" t="n">
        <v>0</v>
      </c>
      <c r="D23" s="0" t="n">
        <v>1</v>
      </c>
      <c r="E23" s="1" t="n">
        <v>0</v>
      </c>
      <c r="F23" s="0" t="n">
        <f aca="false">INDEX($P$29:$R$29, 1, 1 + D23)</f>
        <v>0.15</v>
      </c>
      <c r="G23" s="0" t="n">
        <f aca="false">INDEX($P$34:$R$34,1,$C23 + 1)</f>
        <v>0.12</v>
      </c>
      <c r="H23" s="0" t="n">
        <f aca="false">INDEX($P$33:$R$33,1,$B23 + 1)</f>
        <v>0.14</v>
      </c>
      <c r="I23" s="0" t="n">
        <f aca="false">E23*G23*H23</f>
        <v>0</v>
      </c>
      <c r="J23" s="0" t="n">
        <f aca="false">F23*E23</f>
        <v>0</v>
      </c>
      <c r="K23" s="0" t="n">
        <f aca="false">K22</f>
        <v>0.2</v>
      </c>
      <c r="L23" s="0" t="n">
        <f aca="false">K23*G23</f>
        <v>0.024</v>
      </c>
      <c r="M23" s="0" t="n">
        <f aca="false">K23*H23</f>
        <v>0.028</v>
      </c>
      <c r="O23" s="0" t="s">
        <v>12</v>
      </c>
      <c r="P23" s="0" t="n">
        <v>1</v>
      </c>
      <c r="Q23" s="0" t="n">
        <v>1</v>
      </c>
      <c r="R23" s="0" t="n">
        <v>1</v>
      </c>
    </row>
    <row collapsed="false" customFormat="false" customHeight="false" hidden="false" ht="14.5" outlineLevel="0" r="24">
      <c r="B24" s="0" t="n">
        <v>1</v>
      </c>
      <c r="C24" s="0" t="n">
        <v>0</v>
      </c>
      <c r="D24" s="0" t="n">
        <v>2</v>
      </c>
      <c r="E24" s="1" t="n">
        <v>1</v>
      </c>
      <c r="F24" s="0" t="n">
        <f aca="false">INDEX($P$29:$R$29, 1, 1 + D24)</f>
        <v>0.2</v>
      </c>
      <c r="G24" s="0" t="n">
        <f aca="false">INDEX($P$34:$R$34,1,$C24 + 1)</f>
        <v>0.12</v>
      </c>
      <c r="H24" s="0" t="n">
        <f aca="false">INDEX($P$33:$R$33,1,$B24 + 1)</f>
        <v>0.14</v>
      </c>
      <c r="I24" s="0" t="n">
        <f aca="false">E24*G24*H24</f>
        <v>0.0168</v>
      </c>
      <c r="J24" s="0" t="n">
        <f aca="false">F24*E24</f>
        <v>0.2</v>
      </c>
      <c r="K24" s="0" t="n">
        <f aca="false">K23</f>
        <v>0.2</v>
      </c>
      <c r="L24" s="0" t="n">
        <f aca="false">K24*G24</f>
        <v>0.024</v>
      </c>
      <c r="M24" s="0" t="n">
        <f aca="false">K24*H24</f>
        <v>0.028</v>
      </c>
      <c r="O24" s="0" t="s">
        <v>13</v>
      </c>
      <c r="P24" s="0" t="n">
        <v>1</v>
      </c>
      <c r="Q24" s="0" t="n">
        <v>1</v>
      </c>
      <c r="R24" s="0" t="n">
        <v>1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0</v>
      </c>
      <c r="E25" s="1" t="n">
        <v>0</v>
      </c>
      <c r="F25" s="0" t="n">
        <f aca="false">INDEX($P$29:$R$29, 1, 1 + D25)</f>
        <v>0.65</v>
      </c>
      <c r="G25" s="0" t="n">
        <f aca="false">INDEX($P$34:$R$34,1,$C25 + 1)</f>
        <v>0.175</v>
      </c>
      <c r="H25" s="0" t="n">
        <f aca="false">INDEX($P$33:$R$33,1,$B25 + 1)</f>
        <v>0.14</v>
      </c>
      <c r="I25" s="0" t="n">
        <f aca="false">E25*G25*H25</f>
        <v>0</v>
      </c>
      <c r="J25" s="0" t="n">
        <f aca="false">F25*E25</f>
        <v>0</v>
      </c>
      <c r="K25" s="0" t="n">
        <f aca="false">SUM(J25:J27)</f>
        <v>0.15</v>
      </c>
      <c r="L25" s="0" t="n">
        <f aca="false">K25*G25</f>
        <v>0.02625</v>
      </c>
      <c r="M25" s="0" t="n">
        <f aca="false">K25*H25</f>
        <v>0.021</v>
      </c>
      <c r="O25" s="0" t="s">
        <v>8</v>
      </c>
      <c r="P25" s="0" t="n">
        <v>1</v>
      </c>
      <c r="Q25" s="0" t="n">
        <v>1</v>
      </c>
      <c r="R25" s="0" t="n">
        <v>1</v>
      </c>
    </row>
    <row collapsed="false" customFormat="false" customHeight="false" hidden="false" ht="14.5" outlineLevel="0" r="26">
      <c r="B26" s="0" t="n">
        <v>1</v>
      </c>
      <c r="C26" s="0" t="n">
        <v>1</v>
      </c>
      <c r="D26" s="0" t="n">
        <v>1</v>
      </c>
      <c r="E26" s="1" t="n">
        <v>1</v>
      </c>
      <c r="F26" s="0" t="n">
        <f aca="false">INDEX($P$29:$R$29, 1, 1 + D26)</f>
        <v>0.15</v>
      </c>
      <c r="G26" s="0" t="n">
        <f aca="false">INDEX($P$34:$R$34,1,$C26 + 1)</f>
        <v>0.175</v>
      </c>
      <c r="H26" s="0" t="n">
        <f aca="false">INDEX($P$33:$R$33,1,$B26 + 1)</f>
        <v>0.14</v>
      </c>
      <c r="I26" s="0" t="n">
        <f aca="false">E26*G26*H26</f>
        <v>0.0245</v>
      </c>
      <c r="J26" s="0" t="n">
        <f aca="false">F26*E26</f>
        <v>0.15</v>
      </c>
      <c r="K26" s="0" t="n">
        <f aca="false">K25</f>
        <v>0.15</v>
      </c>
      <c r="L26" s="0" t="n">
        <f aca="false">K26*G26</f>
        <v>0.02625</v>
      </c>
      <c r="M26" s="0" t="n">
        <f aca="false">K26*H26</f>
        <v>0.021</v>
      </c>
      <c r="O26" s="0" t="s">
        <v>10</v>
      </c>
      <c r="P26" s="0" t="n">
        <v>1</v>
      </c>
      <c r="Q26" s="0" t="n">
        <v>1</v>
      </c>
      <c r="R26" s="0" t="n">
        <v>1</v>
      </c>
    </row>
    <row collapsed="false" customFormat="false" customHeight="false" hidden="false" ht="14.5" outlineLevel="0" r="27">
      <c r="B27" s="0" t="n">
        <v>1</v>
      </c>
      <c r="C27" s="0" t="n">
        <v>1</v>
      </c>
      <c r="D27" s="0" t="n">
        <v>2</v>
      </c>
      <c r="E27" s="1" t="n">
        <v>0</v>
      </c>
      <c r="F27" s="0" t="n">
        <f aca="false">INDEX($P$29:$R$29, 1, 1 + D27)</f>
        <v>0.2</v>
      </c>
      <c r="G27" s="0" t="n">
        <f aca="false">INDEX($P$34:$R$34,1,$C27 + 1)</f>
        <v>0.175</v>
      </c>
      <c r="H27" s="0" t="n">
        <f aca="false">INDEX($P$33:$R$33,1,$B27 + 1)</f>
        <v>0.14</v>
      </c>
      <c r="I27" s="0" t="n">
        <f aca="false">E27*G27*H27</f>
        <v>0</v>
      </c>
      <c r="J27" s="0" t="n">
        <f aca="false">F27*E27</f>
        <v>0</v>
      </c>
      <c r="K27" s="0" t="n">
        <f aca="false">K26</f>
        <v>0.15</v>
      </c>
      <c r="L27" s="0" t="n">
        <f aca="false">K27*G27</f>
        <v>0.02625</v>
      </c>
      <c r="M27" s="0" t="n">
        <f aca="false">K27*H27</f>
        <v>0.021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0</v>
      </c>
      <c r="E28" s="1" t="n">
        <v>0</v>
      </c>
      <c r="F28" s="0" t="n">
        <f aca="false">INDEX($P$29:$R$29, 1, 1 + D28)</f>
        <v>0.65</v>
      </c>
      <c r="G28" s="0" t="n">
        <f aca="false">INDEX($P$34:$R$34,1,$C28 + 1)</f>
        <v>0.015</v>
      </c>
      <c r="H28" s="0" t="n">
        <f aca="false">INDEX($P$33:$R$33,1,$B28 + 1)</f>
        <v>0.14</v>
      </c>
      <c r="I28" s="0" t="n">
        <f aca="false">E28*G28*H28</f>
        <v>0</v>
      </c>
      <c r="J28" s="0" t="n">
        <f aca="false">F28*E28</f>
        <v>0</v>
      </c>
      <c r="K28" s="0" t="n">
        <f aca="false">SUM(J28:J30)</f>
        <v>0.175</v>
      </c>
      <c r="L28" s="0" t="n">
        <f aca="false">K28*G28</f>
        <v>0.002625</v>
      </c>
      <c r="M28" s="0" t="n">
        <f aca="false">K28*H28</f>
        <v>0.0245</v>
      </c>
      <c r="O28" s="0" t="s">
        <v>26</v>
      </c>
    </row>
    <row collapsed="false" customFormat="false" customHeight="false" hidden="false" ht="14.5" outlineLevel="0" r="29">
      <c r="B29" s="0" t="n">
        <v>1</v>
      </c>
      <c r="C29" s="0" t="n">
        <v>2</v>
      </c>
      <c r="D29" s="0" t="n">
        <v>1</v>
      </c>
      <c r="E29" s="1" t="n">
        <v>0.5</v>
      </c>
      <c r="F29" s="0" t="n">
        <f aca="false">INDEX($P$29:$R$29, 1, 1 + D29)</f>
        <v>0.15</v>
      </c>
      <c r="G29" s="0" t="n">
        <f aca="false">INDEX($P$34:$R$34,1,$C29 + 1)</f>
        <v>0.015</v>
      </c>
      <c r="H29" s="0" t="n">
        <f aca="false">INDEX($P$33:$R$33,1,$B29 + 1)</f>
        <v>0.14</v>
      </c>
      <c r="I29" s="0" t="n">
        <f aca="false">E29*G29*H29</f>
        <v>0.00105</v>
      </c>
      <c r="J29" s="0" t="n">
        <f aca="false">F29*E29</f>
        <v>0.075</v>
      </c>
      <c r="K29" s="0" t="n">
        <f aca="false">K28</f>
        <v>0.175</v>
      </c>
      <c r="L29" s="0" t="n">
        <f aca="false">K29*G29</f>
        <v>0.002625</v>
      </c>
      <c r="M29" s="0" t="n">
        <f aca="false">K29*H29</f>
        <v>0.0245</v>
      </c>
      <c r="O29" s="0" t="s">
        <v>13</v>
      </c>
      <c r="P29" s="0" t="n">
        <f aca="false">P24*B8</f>
        <v>0.65</v>
      </c>
      <c r="Q29" s="0" t="n">
        <f aca="false">Q24*C8</f>
        <v>0.15</v>
      </c>
      <c r="R29" s="0" t="n">
        <f aca="false">R24*D8</f>
        <v>0.2</v>
      </c>
    </row>
    <row collapsed="false" customFormat="false" customHeight="false" hidden="false" ht="14.5" outlineLevel="0" r="30">
      <c r="B30" s="0" t="n">
        <v>1</v>
      </c>
      <c r="C30" s="0" t="n">
        <v>2</v>
      </c>
      <c r="D30" s="0" t="n">
        <v>2</v>
      </c>
      <c r="E30" s="1" t="n">
        <v>0.5</v>
      </c>
      <c r="F30" s="0" t="n">
        <f aca="false">INDEX($P$29:$R$29, 1, 1 + D30)</f>
        <v>0.2</v>
      </c>
      <c r="G30" s="0" t="n">
        <f aca="false">INDEX($P$34:$R$34,1,$C30 + 1)</f>
        <v>0.015</v>
      </c>
      <c r="H30" s="0" t="n">
        <f aca="false">INDEX($P$33:$R$33,1,$B30 + 1)</f>
        <v>0.14</v>
      </c>
      <c r="I30" s="0" t="n">
        <f aca="false">E30*G30*H30</f>
        <v>0.00105</v>
      </c>
      <c r="J30" s="0" t="n">
        <f aca="false">F30*E30</f>
        <v>0.1</v>
      </c>
      <c r="K30" s="0" t="n">
        <f aca="false">K29</f>
        <v>0.175</v>
      </c>
      <c r="L30" s="0" t="n">
        <f aca="false">K30*G30</f>
        <v>0.002625</v>
      </c>
      <c r="M30" s="0" t="n">
        <f aca="false">K30*H30</f>
        <v>0.0245</v>
      </c>
      <c r="O30" s="0" t="s">
        <v>10</v>
      </c>
      <c r="P30" s="0" t="n">
        <f aca="false">B9</f>
        <v>0.5</v>
      </c>
      <c r="Q30" s="0" t="n">
        <f aca="false">C9</f>
        <v>0.1</v>
      </c>
      <c r="R30" s="0" t="n">
        <f aca="false">D9</f>
        <v>0.4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0</v>
      </c>
      <c r="E31" s="1" t="n">
        <v>0.5</v>
      </c>
      <c r="F31" s="0" t="n">
        <f aca="false">INDEX($P$29:$R$29, 1, 1 + D31)</f>
        <v>0.65</v>
      </c>
      <c r="G31" s="0" t="n">
        <f aca="false">INDEX($P$34:$R$34,1,$C31 + 1)</f>
        <v>0.12</v>
      </c>
      <c r="H31" s="0" t="n">
        <f aca="false">INDEX($P$33:$R$33,1,$B31 + 1)</f>
        <v>0.07</v>
      </c>
      <c r="I31" s="0" t="n">
        <f aca="false">E31*G31*H31</f>
        <v>0.0042</v>
      </c>
      <c r="J31" s="0" t="n">
        <f aca="false">F31*E31</f>
        <v>0.325</v>
      </c>
      <c r="K31" s="0" t="n">
        <f aca="false">SUM(J31:J33)</f>
        <v>0.425</v>
      </c>
      <c r="L31" s="0" t="n">
        <f aca="false">K31*G31</f>
        <v>0.051</v>
      </c>
      <c r="M31" s="0" t="n">
        <f aca="false">K31*H31</f>
        <v>0.02975</v>
      </c>
      <c r="N31" s="0" t="s">
        <v>0</v>
      </c>
    </row>
    <row collapsed="false" customFormat="false" customHeight="false" hidden="false" ht="14.5" outlineLevel="0" r="32">
      <c r="B32" s="0" t="n">
        <v>2</v>
      </c>
      <c r="C32" s="0" t="n">
        <v>0</v>
      </c>
      <c r="D32" s="0" t="n">
        <v>1</v>
      </c>
      <c r="E32" s="1" t="n">
        <v>0</v>
      </c>
      <c r="F32" s="0" t="n">
        <f aca="false">INDEX($P$29:$R$29, 1, 1 + D32)</f>
        <v>0.15</v>
      </c>
      <c r="G32" s="0" t="n">
        <f aca="false">INDEX($P$34:$R$34,1,$C32 + 1)</f>
        <v>0.12</v>
      </c>
      <c r="H32" s="0" t="n">
        <f aca="false">INDEX($P$33:$R$33,1,$B32 + 1)</f>
        <v>0.07</v>
      </c>
      <c r="I32" s="0" t="n">
        <f aca="false">E32*G32*H32</f>
        <v>0</v>
      </c>
      <c r="J32" s="0" t="n">
        <f aca="false">F32*E32</f>
        <v>0</v>
      </c>
      <c r="K32" s="0" t="n">
        <f aca="false">K31</f>
        <v>0.425</v>
      </c>
      <c r="L32" s="0" t="n">
        <f aca="false">K32*G32</f>
        <v>0.051</v>
      </c>
      <c r="M32" s="0" t="n">
        <f aca="false">K32*H32</f>
        <v>0.02975</v>
      </c>
      <c r="N32" s="0" t="s">
        <v>1</v>
      </c>
      <c r="O32" s="0" t="s">
        <v>27</v>
      </c>
    </row>
    <row collapsed="false" customFormat="false" customHeight="false" hidden="false" ht="14.5" outlineLevel="0" r="33">
      <c r="B33" s="0" t="n">
        <v>2</v>
      </c>
      <c r="C33" s="0" t="n">
        <v>0</v>
      </c>
      <c r="D33" s="0" t="n">
        <v>2</v>
      </c>
      <c r="E33" s="1" t="n">
        <v>0.5</v>
      </c>
      <c r="F33" s="0" t="n">
        <f aca="false">INDEX($P$29:$R$29, 1, 1 + D33)</f>
        <v>0.2</v>
      </c>
      <c r="G33" s="0" t="n">
        <f aca="false">INDEX($P$34:$R$34,1,$C33 + 1)</f>
        <v>0.12</v>
      </c>
      <c r="H33" s="0" t="n">
        <f aca="false">INDEX($P$33:$R$33,1,$B33 + 1)</f>
        <v>0.07</v>
      </c>
      <c r="I33" s="0" t="n">
        <f aca="false">E33*G33*H33</f>
        <v>0.0042</v>
      </c>
      <c r="J33" s="0" t="n">
        <f aca="false">F33*E33</f>
        <v>0.1</v>
      </c>
      <c r="K33" s="0" t="n">
        <f aca="false">K32</f>
        <v>0.425</v>
      </c>
      <c r="L33" s="0" t="n">
        <f aca="false">K33*G33</f>
        <v>0.051</v>
      </c>
      <c r="M33" s="0" t="n">
        <f aca="false">K33*H33</f>
        <v>0.02975</v>
      </c>
      <c r="N33" s="0" t="s">
        <v>2</v>
      </c>
      <c r="O33" s="0" t="s">
        <v>6</v>
      </c>
      <c r="P33" s="0" t="n">
        <f aca="false">P14*B5</f>
        <v>0.02</v>
      </c>
      <c r="Q33" s="0" t="n">
        <f aca="false">Q14*C5</f>
        <v>0.14</v>
      </c>
      <c r="R33" s="0" t="n">
        <f aca="false">R14*D5</f>
        <v>0.07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0</v>
      </c>
      <c r="E34" s="1" t="n">
        <v>0</v>
      </c>
      <c r="F34" s="0" t="n">
        <f aca="false">INDEX($P$29:$R$29, 1, 1 + D34)</f>
        <v>0.65</v>
      </c>
      <c r="G34" s="0" t="n">
        <f aca="false">INDEX($P$34:$R$34,1,$C34 + 1)</f>
        <v>0.175</v>
      </c>
      <c r="H34" s="0" t="n">
        <f aca="false">INDEX($P$33:$R$33,1,$B34 + 1)</f>
        <v>0.07</v>
      </c>
      <c r="I34" s="0" t="n">
        <f aca="false">E34*G34*H34</f>
        <v>0</v>
      </c>
      <c r="J34" s="0" t="n">
        <f aca="false">F34*E34</f>
        <v>0</v>
      </c>
      <c r="K34" s="0" t="n">
        <f aca="false">SUM(J34:J36)</f>
        <v>0.175</v>
      </c>
      <c r="L34" s="0" t="n">
        <f aca="false">K34*G34</f>
        <v>0.030625</v>
      </c>
      <c r="M34" s="0" t="n">
        <f aca="false">K34*H34</f>
        <v>0.01225</v>
      </c>
      <c r="O34" s="0" t="s">
        <v>12</v>
      </c>
      <c r="P34" s="0" t="n">
        <f aca="false">P15*B6</f>
        <v>0.12</v>
      </c>
      <c r="Q34" s="0" t="n">
        <f aca="false">Q15*C6</f>
        <v>0.175</v>
      </c>
      <c r="R34" s="0" t="n">
        <f aca="false">R15*D6</f>
        <v>0.015</v>
      </c>
    </row>
    <row collapsed="false" customFormat="false" customHeight="false" hidden="false" ht="14.5" outlineLevel="0" r="35">
      <c r="B35" s="0" t="n">
        <v>2</v>
      </c>
      <c r="C35" s="0" t="n">
        <v>1</v>
      </c>
      <c r="D35" s="0" t="n">
        <v>1</v>
      </c>
      <c r="E35" s="1" t="n">
        <v>0.5</v>
      </c>
      <c r="F35" s="0" t="n">
        <f aca="false">INDEX($P$29:$R$29, 1, 1 + D35)</f>
        <v>0.15</v>
      </c>
      <c r="G35" s="0" t="n">
        <f aca="false">INDEX($P$34:$R$34,1,$C35 + 1)</f>
        <v>0.175</v>
      </c>
      <c r="H35" s="0" t="n">
        <f aca="false">INDEX($P$33:$R$33,1,$B35 + 1)</f>
        <v>0.07</v>
      </c>
      <c r="I35" s="0" t="n">
        <f aca="false">E35*G35*H35</f>
        <v>0.006125</v>
      </c>
      <c r="J35" s="0" t="n">
        <f aca="false">F35*E35</f>
        <v>0.075</v>
      </c>
      <c r="K35" s="0" t="n">
        <f aca="false">K34</f>
        <v>0.175</v>
      </c>
      <c r="L35" s="0" t="n">
        <f aca="false">K35*G35</f>
        <v>0.030625</v>
      </c>
      <c r="M35" s="0" t="n">
        <f aca="false">K35*H35</f>
        <v>0.01225</v>
      </c>
      <c r="O35" s="0" t="s">
        <v>8</v>
      </c>
      <c r="P35" s="0" t="n">
        <f aca="false">B7*P17</f>
        <v>0.11</v>
      </c>
      <c r="Q35" s="0" t="n">
        <f aca="false">C7*Q17</f>
        <v>0.14</v>
      </c>
      <c r="R35" s="0" t="n">
        <f aca="false">D7*R17</f>
        <v>0.025</v>
      </c>
    </row>
    <row collapsed="false" customFormat="false" customHeight="false" hidden="false" ht="14.5" outlineLevel="0" r="36">
      <c r="B36" s="0" t="n">
        <v>2</v>
      </c>
      <c r="C36" s="0" t="n">
        <v>1</v>
      </c>
      <c r="D36" s="0" t="n">
        <v>2</v>
      </c>
      <c r="E36" s="1" t="n">
        <v>0.5</v>
      </c>
      <c r="F36" s="0" t="n">
        <f aca="false">INDEX($P$29:$R$29, 1, 1 + D36)</f>
        <v>0.2</v>
      </c>
      <c r="G36" s="0" t="n">
        <f aca="false">INDEX($P$34:$R$34,1,$C36 + 1)</f>
        <v>0.175</v>
      </c>
      <c r="H36" s="0" t="n">
        <f aca="false">INDEX($P$33:$R$33,1,$B36 + 1)</f>
        <v>0.07</v>
      </c>
      <c r="I36" s="0" t="n">
        <f aca="false">E36*G36*H36</f>
        <v>0.006125</v>
      </c>
      <c r="J36" s="0" t="n">
        <f aca="false">F36*E36</f>
        <v>0.1</v>
      </c>
      <c r="K36" s="0" t="n">
        <f aca="false">K35</f>
        <v>0.175</v>
      </c>
      <c r="L36" s="0" t="n">
        <f aca="false">K36*G36</f>
        <v>0.030625</v>
      </c>
      <c r="M36" s="0" t="n">
        <f aca="false">K36*H36</f>
        <v>0.01225</v>
      </c>
      <c r="O36" s="0" t="s">
        <v>28</v>
      </c>
      <c r="P36" s="0" t="n">
        <f aca="false">P14*B5*P67</f>
        <v>0.0071625</v>
      </c>
      <c r="Q36" s="0" t="n">
        <f aca="false">Q14*C5*Q67</f>
        <v>0.0222075</v>
      </c>
      <c r="R36" s="0" t="n">
        <f aca="false">R14*D5*R67</f>
        <v>0.01808625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0</v>
      </c>
      <c r="E37" s="1" t="n">
        <v>0.25</v>
      </c>
      <c r="F37" s="0" t="n">
        <f aca="false">INDEX($P$29:$R$29, 1, 1 + D37)</f>
        <v>0.65</v>
      </c>
      <c r="G37" s="0" t="n">
        <f aca="false">INDEX($P$34:$R$34,1,$C37 + 1)</f>
        <v>0.015</v>
      </c>
      <c r="H37" s="0" t="n">
        <f aca="false">INDEX($P$33:$R$33,1,$B37 + 1)</f>
        <v>0.07</v>
      </c>
      <c r="I37" s="0" t="n">
        <f aca="false">E37*G37*H37</f>
        <v>0.0002625</v>
      </c>
      <c r="J37" s="0" t="n">
        <f aca="false">F37*E37</f>
        <v>0.1625</v>
      </c>
      <c r="K37" s="0" t="n">
        <f aca="false">SUM(J37:J39)</f>
        <v>0.3</v>
      </c>
      <c r="L37" s="0" t="n">
        <f aca="false">K37*G37</f>
        <v>0.0045</v>
      </c>
      <c r="M37" s="0" t="n">
        <f aca="false">K37*H37</f>
        <v>0.021</v>
      </c>
    </row>
    <row collapsed="false" customFormat="false" customHeight="false" hidden="false" ht="14.5" outlineLevel="0" r="38">
      <c r="B38" s="0" t="n">
        <v>2</v>
      </c>
      <c r="C38" s="0" t="n">
        <v>2</v>
      </c>
      <c r="D38" s="0" t="n">
        <v>1</v>
      </c>
      <c r="E38" s="1" t="n">
        <v>0.25</v>
      </c>
      <c r="F38" s="0" t="n">
        <f aca="false">INDEX($P$29:$R$29, 1, 1 + D38)</f>
        <v>0.15</v>
      </c>
      <c r="G38" s="0" t="n">
        <f aca="false">INDEX($P$34:$R$34,1,$C38 + 1)</f>
        <v>0.015</v>
      </c>
      <c r="H38" s="0" t="n">
        <f aca="false">INDEX($P$33:$R$33,1,$B38 + 1)</f>
        <v>0.07</v>
      </c>
      <c r="I38" s="0" t="n">
        <f aca="false">E38*G38*H38</f>
        <v>0.0002625</v>
      </c>
      <c r="J38" s="0" t="n">
        <f aca="false">F38*E38</f>
        <v>0.0375</v>
      </c>
      <c r="K38" s="0" t="n">
        <f aca="false">K37</f>
        <v>0.3</v>
      </c>
      <c r="L38" s="0" t="n">
        <f aca="false">K38*G38</f>
        <v>0.0045</v>
      </c>
      <c r="M38" s="0" t="n">
        <f aca="false">K38*H38</f>
        <v>0.021</v>
      </c>
    </row>
    <row collapsed="false" customFormat="false" customHeight="false" hidden="false" ht="14.5" outlineLevel="0" r="39">
      <c r="B39" s="0" t="n">
        <v>2</v>
      </c>
      <c r="C39" s="0" t="n">
        <v>2</v>
      </c>
      <c r="D39" s="0" t="n">
        <v>2</v>
      </c>
      <c r="E39" s="1" t="n">
        <v>0.5</v>
      </c>
      <c r="F39" s="0" t="n">
        <f aca="false">INDEX($P$29:$R$29, 1, 1 + D39)</f>
        <v>0.2</v>
      </c>
      <c r="G39" s="0" t="n">
        <f aca="false">INDEX($P$34:$R$34,1,$C39 + 1)</f>
        <v>0.015</v>
      </c>
      <c r="H39" s="0" t="n">
        <f aca="false">INDEX($P$33:$R$33,1,$B39 + 1)</f>
        <v>0.07</v>
      </c>
      <c r="I39" s="0" t="n">
        <f aca="false">E39*G39*H39</f>
        <v>0.000525</v>
      </c>
      <c r="J39" s="0" t="n">
        <f aca="false">F39*E39</f>
        <v>0.1</v>
      </c>
      <c r="K39" s="0" t="n">
        <f aca="false">K38</f>
        <v>0.3</v>
      </c>
      <c r="L39" s="0" t="n">
        <f aca="false">K39*G39</f>
        <v>0.0045</v>
      </c>
      <c r="M39" s="0" t="n">
        <f aca="false">K39*H39</f>
        <v>0.021</v>
      </c>
    </row>
    <row collapsed="false" customFormat="false" customHeight="false" hidden="false" ht="14.5" outlineLevel="0" r="40">
      <c r="O40" s="0" t="s">
        <v>29</v>
      </c>
    </row>
    <row collapsed="false" customFormat="false" customHeight="false" hidden="false" ht="14.5" outlineLevel="0" r="41">
      <c r="B41" s="0" t="s">
        <v>6</v>
      </c>
      <c r="C41" s="0" t="s">
        <v>8</v>
      </c>
      <c r="D41" s="0" t="s">
        <v>10</v>
      </c>
      <c r="E41" s="0" t="s">
        <v>14</v>
      </c>
      <c r="F41" s="0" t="s">
        <v>15</v>
      </c>
      <c r="G41" s="0" t="s">
        <v>16</v>
      </c>
      <c r="H41" s="0" t="s">
        <v>17</v>
      </c>
      <c r="I41" s="0" t="s">
        <v>30</v>
      </c>
      <c r="J41" s="0" t="s">
        <v>18</v>
      </c>
      <c r="K41" s="0" t="s">
        <v>19</v>
      </c>
      <c r="L41" s="0" t="s">
        <v>20</v>
      </c>
      <c r="M41" s="0" t="s">
        <v>21</v>
      </c>
      <c r="O41" s="0" t="s">
        <v>9</v>
      </c>
      <c r="P41" s="0" t="n">
        <f aca="false">SUMIF($D$13:$D$39,"=0",$I$13:$I$39)</f>
        <v>0.0070125</v>
      </c>
    </row>
    <row collapsed="false" customFormat="false" customHeight="false" hidden="false" ht="14.5" outlineLevel="0" r="42">
      <c r="B42" s="0" t="n">
        <v>0</v>
      </c>
      <c r="C42" s="0" t="n">
        <v>0</v>
      </c>
      <c r="D42" s="0" t="n">
        <v>0</v>
      </c>
      <c r="E42" s="1" t="n">
        <v>1</v>
      </c>
      <c r="F42" s="0" t="n">
        <f aca="false">INDEX($P$30:$R$30, 1, 1 + D42)</f>
        <v>0.5</v>
      </c>
      <c r="G42" s="0" t="n">
        <f aca="false">INDEX($P$35:$R$35,1,$C42 + 1)</f>
        <v>0.11</v>
      </c>
      <c r="H42" s="0" t="n">
        <f aca="false">INDEX($P$36:$R$36,1,$B42 + 1)</f>
        <v>0.0071625</v>
      </c>
      <c r="I42" s="0" t="n">
        <f aca="false">E42*G42*H13</f>
        <v>0.0022</v>
      </c>
      <c r="J42" s="0" t="n">
        <f aca="false">F42*E42</f>
        <v>0.5</v>
      </c>
      <c r="K42" s="0" t="n">
        <f aca="false">SUM(J42:J44)</f>
        <v>0.5</v>
      </c>
      <c r="L42" s="0" t="n">
        <f aca="false">K42*G42</f>
        <v>0.055</v>
      </c>
      <c r="M42" s="0" t="n">
        <f aca="false">K42*H42</f>
        <v>0.00358125</v>
      </c>
      <c r="P42" s="0" t="n">
        <f aca="false">SUMIF($D$13:$D$39,"=1",$I$13:$I$39)</f>
        <v>0.0319375</v>
      </c>
    </row>
    <row collapsed="false" customFormat="false" customHeight="false" hidden="false" ht="14.5" outlineLevel="0" r="43">
      <c r="B43" s="0" t="n">
        <v>0</v>
      </c>
      <c r="C43" s="0" t="n">
        <v>0</v>
      </c>
      <c r="D43" s="0" t="n">
        <v>1</v>
      </c>
      <c r="E43" s="1" t="n">
        <v>0</v>
      </c>
      <c r="F43" s="0" t="n">
        <f aca="false">INDEX($P$30:$R$30, 1, 1 + D43)</f>
        <v>0.1</v>
      </c>
      <c r="G43" s="0" t="n">
        <f aca="false">INDEX($P$35:$R$35,1,$C43 + 1)</f>
        <v>0.11</v>
      </c>
      <c r="H43" s="0" t="n">
        <f aca="false">INDEX($P$36:$R$36,1,$B43 + 1)</f>
        <v>0.0071625</v>
      </c>
      <c r="I43" s="0" t="n">
        <f aca="false">E43*G43*H14</f>
        <v>0</v>
      </c>
      <c r="J43" s="0" t="n">
        <f aca="false">F43*E43</f>
        <v>0</v>
      </c>
      <c r="K43" s="0" t="n">
        <f aca="false">K42</f>
        <v>0.5</v>
      </c>
      <c r="L43" s="0" t="n">
        <f aca="false">K43*G43</f>
        <v>0.055</v>
      </c>
      <c r="M43" s="0" t="n">
        <f aca="false">K43*H43</f>
        <v>0.00358125</v>
      </c>
      <c r="P43" s="0" t="n">
        <f aca="false">SUMIF($D$13:$D$39,"=2",$I$13:$I$39)</f>
        <v>0.03235</v>
      </c>
    </row>
    <row collapsed="false" customFormat="false" customHeight="false" hidden="false" ht="14.5" outlineLevel="0" r="44">
      <c r="B44" s="0" t="n">
        <v>0</v>
      </c>
      <c r="C44" s="0" t="n">
        <v>0</v>
      </c>
      <c r="D44" s="0" t="n">
        <v>2</v>
      </c>
      <c r="E44" s="1" t="n">
        <v>0</v>
      </c>
      <c r="F44" s="0" t="n">
        <f aca="false">INDEX($P$30:$R$30, 1, 1 + D44)</f>
        <v>0.4</v>
      </c>
      <c r="G44" s="0" t="n">
        <f aca="false">INDEX($P$35:$R$35,1,$C44 + 1)</f>
        <v>0.11</v>
      </c>
      <c r="H44" s="0" t="n">
        <f aca="false">INDEX($P$36:$R$36,1,$B44 + 1)</f>
        <v>0.0071625</v>
      </c>
      <c r="I44" s="0" t="n">
        <f aca="false">E44*G44*H15</f>
        <v>0</v>
      </c>
      <c r="J44" s="0" t="n">
        <f aca="false">F44*E44</f>
        <v>0</v>
      </c>
      <c r="K44" s="0" t="n">
        <f aca="false">K43</f>
        <v>0.5</v>
      </c>
      <c r="L44" s="0" t="n">
        <f aca="false">K44*G44</f>
        <v>0.055</v>
      </c>
      <c r="M44" s="0" t="n">
        <f aca="false">K44*H44</f>
        <v>0.00358125</v>
      </c>
      <c r="O44" s="0" t="s">
        <v>31</v>
      </c>
    </row>
    <row collapsed="false" customFormat="false" customHeight="false" hidden="false" ht="14.5" outlineLevel="0" r="45">
      <c r="B45" s="0" t="n">
        <v>0</v>
      </c>
      <c r="C45" s="0" t="n">
        <v>1</v>
      </c>
      <c r="D45" s="0" t="n">
        <v>0</v>
      </c>
      <c r="E45" s="1" t="n">
        <v>0</v>
      </c>
      <c r="F45" s="0" t="n">
        <f aca="false">INDEX($P$30:$R$30, 1, 1 + D45)</f>
        <v>0.5</v>
      </c>
      <c r="G45" s="0" t="n">
        <f aca="false">INDEX($P$35:$R$35,1,$C45 + 1)</f>
        <v>0.14</v>
      </c>
      <c r="H45" s="0" t="n">
        <f aca="false">INDEX($P$36:$R$36,1,$B45 + 1)</f>
        <v>0.0071625</v>
      </c>
      <c r="I45" s="0" t="n">
        <f aca="false">E45*G45*H16</f>
        <v>0</v>
      </c>
      <c r="J45" s="0" t="n">
        <f aca="false">F45*E45</f>
        <v>0</v>
      </c>
      <c r="K45" s="0" t="n">
        <f aca="false">SUM(J45:J47)</f>
        <v>0.4</v>
      </c>
      <c r="L45" s="0" t="n">
        <f aca="false">K45*G45</f>
        <v>0.056</v>
      </c>
      <c r="M45" s="0" t="n">
        <f aca="false">K45*H45</f>
        <v>0.002865</v>
      </c>
      <c r="O45" s="0" t="s">
        <v>9</v>
      </c>
      <c r="P45" s="0" t="n">
        <f aca="false">P41*P29</f>
        <v>0.004558125</v>
      </c>
      <c r="Q45" s="0" t="n">
        <f aca="false">P42*Q29</f>
        <v>0.004790625</v>
      </c>
      <c r="R45" s="0" t="n">
        <f aca="false">P43*R29</f>
        <v>0.00647</v>
      </c>
      <c r="T45" s="0" t="n">
        <f aca="false">P45</f>
        <v>0.004558125</v>
      </c>
      <c r="U45" s="0" t="n">
        <f aca="false">Q45+R45</f>
        <v>0.011260625</v>
      </c>
    </row>
    <row collapsed="false" customFormat="false" customHeight="false" hidden="false" ht="14.5" outlineLevel="0" r="46">
      <c r="B46" s="0" t="n">
        <v>0</v>
      </c>
      <c r="C46" s="0" t="n">
        <v>1</v>
      </c>
      <c r="D46" s="0" t="n">
        <v>1</v>
      </c>
      <c r="E46" s="1" t="n">
        <v>0</v>
      </c>
      <c r="F46" s="0" t="n">
        <f aca="false">INDEX($P$30:$R$30, 1, 1 + D46)</f>
        <v>0.1</v>
      </c>
      <c r="G46" s="0" t="n">
        <f aca="false">INDEX($P$35:$R$35,1,$C46 + 1)</f>
        <v>0.14</v>
      </c>
      <c r="H46" s="0" t="n">
        <f aca="false">INDEX($P$36:$R$36,1,$B46 + 1)</f>
        <v>0.0071625</v>
      </c>
      <c r="I46" s="0" t="n">
        <f aca="false">E46*G46*H17</f>
        <v>0</v>
      </c>
      <c r="J46" s="0" t="n">
        <f aca="false">F46*E46</f>
        <v>0</v>
      </c>
      <c r="K46" s="0" t="n">
        <f aca="false">K45</f>
        <v>0.4</v>
      </c>
      <c r="L46" s="0" t="n">
        <f aca="false">K46*G46</f>
        <v>0.056</v>
      </c>
      <c r="M46" s="0" t="n">
        <f aca="false">K46*H46</f>
        <v>0.002865</v>
      </c>
      <c r="P46" s="0" t="n">
        <f aca="false">R45</f>
        <v>0.00647</v>
      </c>
      <c r="Q46" s="0" t="n">
        <f aca="false">P45+Q45</f>
        <v>0.00934875</v>
      </c>
      <c r="U46" s="0" t="n">
        <f aca="false">U45/T45</f>
        <v>2.47045111750994</v>
      </c>
    </row>
    <row collapsed="false" customFormat="false" customHeight="false" hidden="false" ht="14.5" outlineLevel="0" r="47">
      <c r="B47" s="0" t="n">
        <v>0</v>
      </c>
      <c r="C47" s="0" t="n">
        <v>1</v>
      </c>
      <c r="D47" s="0" t="n">
        <v>2</v>
      </c>
      <c r="E47" s="1" t="n">
        <v>1</v>
      </c>
      <c r="F47" s="0" t="n">
        <f aca="false">INDEX($P$30:$R$30, 1, 1 + D47)</f>
        <v>0.4</v>
      </c>
      <c r="G47" s="0" t="n">
        <f aca="false">INDEX($P$35:$R$35,1,$C47 + 1)</f>
        <v>0.14</v>
      </c>
      <c r="H47" s="0" t="n">
        <f aca="false">INDEX($P$36:$R$36,1,$B47 + 1)</f>
        <v>0.0071625</v>
      </c>
      <c r="I47" s="0" t="n">
        <f aca="false">E47*G47*H18</f>
        <v>0.0028</v>
      </c>
      <c r="J47" s="0" t="n">
        <f aca="false">F47*E47</f>
        <v>0.4</v>
      </c>
      <c r="K47" s="0" t="n">
        <f aca="false">K46</f>
        <v>0.4</v>
      </c>
      <c r="L47" s="0" t="n">
        <f aca="false">K47*G47</f>
        <v>0.056</v>
      </c>
      <c r="M47" s="0" t="n">
        <f aca="false">K47*H47</f>
        <v>0.002865</v>
      </c>
      <c r="P47" s="0" t="n">
        <f aca="false">P46/Q46</f>
        <v>0.692071132504346</v>
      </c>
    </row>
    <row collapsed="false" customFormat="false" customHeight="false" hidden="false" ht="14.5" outlineLevel="0" r="48">
      <c r="B48" s="0" t="n">
        <v>0</v>
      </c>
      <c r="C48" s="0" t="n">
        <v>2</v>
      </c>
      <c r="D48" s="0" t="n">
        <v>0</v>
      </c>
      <c r="E48" s="1" t="n">
        <v>0.5</v>
      </c>
      <c r="F48" s="0" t="n">
        <f aca="false">INDEX($P$30:$R$30, 1, 1 + D48)</f>
        <v>0.5</v>
      </c>
      <c r="G48" s="0" t="n">
        <f aca="false">INDEX($P$35:$R$35,1,$C48 + 1)</f>
        <v>0.025</v>
      </c>
      <c r="H48" s="0" t="n">
        <f aca="false">INDEX($P$36:$R$36,1,$B48 + 1)</f>
        <v>0.0071625</v>
      </c>
      <c r="I48" s="0" t="n">
        <f aca="false">E48*G48*H19</f>
        <v>0.00025</v>
      </c>
      <c r="J48" s="0" t="n">
        <f aca="false">F48*E48</f>
        <v>0.25</v>
      </c>
      <c r="K48" s="0" t="n">
        <f aca="false">SUM(J48:J50)</f>
        <v>0.45</v>
      </c>
      <c r="L48" s="0" t="n">
        <f aca="false">K48*G48</f>
        <v>0.01125</v>
      </c>
      <c r="M48" s="0" t="n">
        <f aca="false">K48*H48</f>
        <v>0.003223125</v>
      </c>
    </row>
    <row collapsed="false" customFormat="false" customHeight="false" hidden="false" ht="14.5" outlineLevel="0" r="49">
      <c r="B49" s="0" t="n">
        <v>0</v>
      </c>
      <c r="C49" s="0" t="n">
        <v>2</v>
      </c>
      <c r="D49" s="0" t="n">
        <v>1</v>
      </c>
      <c r="E49" s="1" t="n">
        <v>0</v>
      </c>
      <c r="F49" s="0" t="n">
        <f aca="false">INDEX($P$30:$R$30, 1, 1 + D49)</f>
        <v>0.1</v>
      </c>
      <c r="G49" s="0" t="n">
        <f aca="false">INDEX($P$35:$R$35,1,$C49 + 1)</f>
        <v>0.025</v>
      </c>
      <c r="H49" s="0" t="n">
        <f aca="false">INDEX($P$36:$R$36,1,$B49 + 1)</f>
        <v>0.0071625</v>
      </c>
      <c r="I49" s="0" t="n">
        <f aca="false">E49*G49*H20</f>
        <v>0</v>
      </c>
      <c r="J49" s="0" t="n">
        <f aca="false">F49*E49</f>
        <v>0</v>
      </c>
      <c r="K49" s="0" t="n">
        <f aca="false">K48</f>
        <v>0.45</v>
      </c>
      <c r="L49" s="0" t="n">
        <f aca="false">K49*G49</f>
        <v>0.01125</v>
      </c>
      <c r="M49" s="0" t="n">
        <f aca="false">K49*H49</f>
        <v>0.003223125</v>
      </c>
    </row>
    <row collapsed="false" customFormat="false" customHeight="false" hidden="false" ht="14.5" outlineLevel="0" r="50">
      <c r="B50" s="0" t="n">
        <v>0</v>
      </c>
      <c r="C50" s="0" t="n">
        <v>2</v>
      </c>
      <c r="D50" s="0" t="n">
        <v>2</v>
      </c>
      <c r="E50" s="1" t="n">
        <v>0.5</v>
      </c>
      <c r="F50" s="0" t="n">
        <f aca="false">INDEX($P$30:$R$30, 1, 1 + D50)</f>
        <v>0.4</v>
      </c>
      <c r="G50" s="0" t="n">
        <f aca="false">INDEX($P$35:$R$35,1,$C50 + 1)</f>
        <v>0.025</v>
      </c>
      <c r="H50" s="0" t="n">
        <f aca="false">INDEX($P$36:$R$36,1,$B50 + 1)</f>
        <v>0.0071625</v>
      </c>
      <c r="I50" s="0" t="n">
        <f aca="false">E50*G50*H21</f>
        <v>0.00025</v>
      </c>
      <c r="J50" s="0" t="n">
        <f aca="false">F50*E50</f>
        <v>0.2</v>
      </c>
      <c r="K50" s="0" t="n">
        <f aca="false">K49</f>
        <v>0.45</v>
      </c>
      <c r="L50" s="0" t="n">
        <f aca="false">K50*G50</f>
        <v>0.01125</v>
      </c>
      <c r="M50" s="0" t="n">
        <f aca="false">K50*H50</f>
        <v>0.003223125</v>
      </c>
      <c r="P50" s="3" t="n">
        <f aca="false">LN(P47)</f>
        <v>-0.368066536010931</v>
      </c>
      <c r="U50" s="3" t="n">
        <f aca="false">LN(U46)</f>
        <v>0.904400772631467</v>
      </c>
    </row>
    <row collapsed="false" customFormat="false" customHeight="false" hidden="false" ht="14.5" outlineLevel="0" r="51">
      <c r="B51" s="0" t="n">
        <v>1</v>
      </c>
      <c r="C51" s="0" t="n">
        <v>0</v>
      </c>
      <c r="D51" s="0" t="n">
        <v>0</v>
      </c>
      <c r="E51" s="1" t="n">
        <v>0</v>
      </c>
      <c r="F51" s="0" t="n">
        <f aca="false">INDEX($P$30:$R$30, 1, 1 + D51)</f>
        <v>0.5</v>
      </c>
      <c r="G51" s="0" t="n">
        <f aca="false">INDEX($P$35:$R$35,1,$C51 + 1)</f>
        <v>0.11</v>
      </c>
      <c r="H51" s="0" t="n">
        <f aca="false">INDEX($P$36:$R$36,1,$B51 + 1)</f>
        <v>0.0222075</v>
      </c>
      <c r="I51" s="0" t="n">
        <f aca="false">E51*G51*H22</f>
        <v>0</v>
      </c>
      <c r="J51" s="0" t="n">
        <f aca="false">F51*E51</f>
        <v>0</v>
      </c>
      <c r="K51" s="0" t="n">
        <f aca="false">SUM(J51:J53)</f>
        <v>0.4</v>
      </c>
      <c r="L51" s="0" t="n">
        <f aca="false">K51*G51</f>
        <v>0.044</v>
      </c>
      <c r="M51" s="0" t="n">
        <f aca="false">K51*H51</f>
        <v>0.008883</v>
      </c>
      <c r="P51" s="3"/>
    </row>
    <row collapsed="false" customFormat="false" customHeight="false" hidden="false" ht="14.5" outlineLevel="0" r="52">
      <c r="B52" s="0" t="n">
        <v>1</v>
      </c>
      <c r="C52" s="0" t="n">
        <v>0</v>
      </c>
      <c r="D52" s="0" t="n">
        <v>1</v>
      </c>
      <c r="E52" s="1" t="n">
        <v>0</v>
      </c>
      <c r="F52" s="0" t="n">
        <f aca="false">INDEX($P$30:$R$30, 1, 1 + D52)</f>
        <v>0.1</v>
      </c>
      <c r="G52" s="0" t="n">
        <f aca="false">INDEX($P$35:$R$35,1,$C52 + 1)</f>
        <v>0.11</v>
      </c>
      <c r="H52" s="0" t="n">
        <f aca="false">INDEX($P$36:$R$36,1,$B52 + 1)</f>
        <v>0.0222075</v>
      </c>
      <c r="I52" s="0" t="n">
        <f aca="false">E52*G52*H23</f>
        <v>0</v>
      </c>
      <c r="J52" s="0" t="n">
        <f aca="false">F52*E52</f>
        <v>0</v>
      </c>
      <c r="K52" s="0" t="n">
        <f aca="false">K51</f>
        <v>0.4</v>
      </c>
      <c r="L52" s="0" t="n">
        <f aca="false">K52*G52</f>
        <v>0.044</v>
      </c>
      <c r="M52" s="0" t="n">
        <f aca="false">K52*H52</f>
        <v>0.008883</v>
      </c>
      <c r="O52" s="0" t="s">
        <v>29</v>
      </c>
      <c r="P52" s="3"/>
    </row>
    <row collapsed="false" customFormat="false" customHeight="false" hidden="false" ht="14.5" outlineLevel="0" r="53">
      <c r="B53" s="0" t="n">
        <v>1</v>
      </c>
      <c r="C53" s="0" t="n">
        <v>0</v>
      </c>
      <c r="D53" s="0" t="n">
        <v>2</v>
      </c>
      <c r="E53" s="1" t="n">
        <v>1</v>
      </c>
      <c r="F53" s="0" t="n">
        <f aca="false">INDEX($P$30:$R$30, 1, 1 + D53)</f>
        <v>0.4</v>
      </c>
      <c r="G53" s="0" t="n">
        <f aca="false">INDEX($P$35:$R$35,1,$C53 + 1)</f>
        <v>0.11</v>
      </c>
      <c r="H53" s="0" t="n">
        <f aca="false">INDEX($P$36:$R$36,1,$B53 + 1)</f>
        <v>0.0222075</v>
      </c>
      <c r="I53" s="0" t="n">
        <f aca="false">E53*G53*H24</f>
        <v>0.0154</v>
      </c>
      <c r="J53" s="0" t="n">
        <f aca="false">F53*E53</f>
        <v>0.4</v>
      </c>
      <c r="K53" s="0" t="n">
        <f aca="false">K52</f>
        <v>0.4</v>
      </c>
      <c r="L53" s="0" t="n">
        <f aca="false">K53*G53</f>
        <v>0.044</v>
      </c>
      <c r="M53" s="0" t="n">
        <f aca="false">K53*H53</f>
        <v>0.008883</v>
      </c>
      <c r="O53" s="0" t="s">
        <v>10</v>
      </c>
      <c r="P53" s="0" t="n">
        <f aca="false">SUMIF($D$42:$D$68,"=0",$I$42:$I$68)</f>
        <v>0.0067375</v>
      </c>
    </row>
    <row collapsed="false" customFormat="false" customHeight="false" hidden="false" ht="14.5" outlineLevel="0" r="54">
      <c r="B54" s="0" t="n">
        <v>1</v>
      </c>
      <c r="C54" s="0" t="n">
        <v>1</v>
      </c>
      <c r="D54" s="0" t="n">
        <v>0</v>
      </c>
      <c r="E54" s="1" t="n">
        <v>0</v>
      </c>
      <c r="F54" s="0" t="n">
        <f aca="false">INDEX($P$30:$R$30, 1, 1 + D54)</f>
        <v>0.5</v>
      </c>
      <c r="G54" s="0" t="n">
        <f aca="false">INDEX($P$35:$R$35,1,$C54 + 1)</f>
        <v>0.14</v>
      </c>
      <c r="H54" s="0" t="n">
        <f aca="false">INDEX($P$36:$R$36,1,$B54 + 1)</f>
        <v>0.0222075</v>
      </c>
      <c r="I54" s="0" t="n">
        <f aca="false">E54*G54*H25</f>
        <v>0</v>
      </c>
      <c r="J54" s="0" t="n">
        <f aca="false">F54*E54</f>
        <v>0</v>
      </c>
      <c r="K54" s="0" t="n">
        <f aca="false">SUM(J54:J56)</f>
        <v>0.1</v>
      </c>
      <c r="L54" s="0" t="n">
        <f aca="false">K54*G54</f>
        <v>0.014</v>
      </c>
      <c r="M54" s="0" t="n">
        <f aca="false">K54*H54</f>
        <v>0.00222075</v>
      </c>
      <c r="P54" s="0" t="n">
        <f aca="false">SUMIF($D$42:$D$68,"=1",$I$42:$I$68)</f>
        <v>0.0266875</v>
      </c>
    </row>
    <row collapsed="false" customFormat="false" customHeight="false" hidden="false" ht="14.5" outlineLevel="0" r="55">
      <c r="B55" s="0" t="n">
        <v>1</v>
      </c>
      <c r="C55" s="0" t="n">
        <v>1</v>
      </c>
      <c r="D55" s="0" t="n">
        <v>1</v>
      </c>
      <c r="E55" s="1" t="n">
        <v>1</v>
      </c>
      <c r="F55" s="0" t="n">
        <f aca="false">INDEX($P$30:$R$30, 1, 1 + D55)</f>
        <v>0.1</v>
      </c>
      <c r="G55" s="0" t="n">
        <f aca="false">INDEX($P$35:$R$35,1,$C55 + 1)</f>
        <v>0.14</v>
      </c>
      <c r="H55" s="0" t="n">
        <f aca="false">INDEX($P$36:$R$36,1,$B55 + 1)</f>
        <v>0.0222075</v>
      </c>
      <c r="I55" s="0" t="n">
        <f aca="false">E55*G55*H26</f>
        <v>0.0196</v>
      </c>
      <c r="J55" s="0" t="n">
        <f aca="false">F55*E55</f>
        <v>0.1</v>
      </c>
      <c r="K55" s="0" t="n">
        <f aca="false">K54</f>
        <v>0.1</v>
      </c>
      <c r="L55" s="0" t="n">
        <f aca="false">K55*G55</f>
        <v>0.014</v>
      </c>
      <c r="M55" s="0" t="n">
        <f aca="false">K55*H55</f>
        <v>0.00222075</v>
      </c>
      <c r="P55" s="0" t="n">
        <f aca="false">SUMIF($D$42:$D$68,"=2",$I$42:$I$68)</f>
        <v>0.029825</v>
      </c>
    </row>
    <row collapsed="false" customFormat="false" customHeight="false" hidden="false" ht="14.5" outlineLevel="0" r="56">
      <c r="B56" s="0" t="n">
        <v>1</v>
      </c>
      <c r="C56" s="0" t="n">
        <v>1</v>
      </c>
      <c r="D56" s="0" t="n">
        <v>2</v>
      </c>
      <c r="E56" s="1" t="n">
        <v>0</v>
      </c>
      <c r="F56" s="0" t="n">
        <f aca="false">INDEX($P$30:$R$30, 1, 1 + D56)</f>
        <v>0.4</v>
      </c>
      <c r="G56" s="0" t="n">
        <f aca="false">INDEX($P$35:$R$35,1,$C56 + 1)</f>
        <v>0.14</v>
      </c>
      <c r="H56" s="0" t="n">
        <f aca="false">INDEX($P$36:$R$36,1,$B56 + 1)</f>
        <v>0.0222075</v>
      </c>
      <c r="I56" s="0" t="n">
        <f aca="false">E56*G56*H27</f>
        <v>0</v>
      </c>
      <c r="J56" s="0" t="n">
        <f aca="false">F56*E56</f>
        <v>0</v>
      </c>
      <c r="K56" s="0" t="n">
        <f aca="false">K55</f>
        <v>0.1</v>
      </c>
      <c r="L56" s="0" t="n">
        <f aca="false">K56*G56</f>
        <v>0.014</v>
      </c>
      <c r="M56" s="0" t="n">
        <f aca="false">K56*H56</f>
        <v>0.00222075</v>
      </c>
      <c r="P56" s="3"/>
    </row>
    <row collapsed="false" customFormat="false" customHeight="false" hidden="false" ht="14.5" outlineLevel="0" r="57">
      <c r="B57" s="0" t="n">
        <v>1</v>
      </c>
      <c r="C57" s="0" t="n">
        <v>2</v>
      </c>
      <c r="D57" s="0" t="n">
        <v>0</v>
      </c>
      <c r="E57" s="1" t="n">
        <v>0</v>
      </c>
      <c r="F57" s="0" t="n">
        <f aca="false">INDEX($P$30:$R$30, 1, 1 + D57)</f>
        <v>0.5</v>
      </c>
      <c r="G57" s="0" t="n">
        <f aca="false">INDEX($P$35:$R$35,1,$C57 + 1)</f>
        <v>0.025</v>
      </c>
      <c r="H57" s="0" t="n">
        <f aca="false">INDEX($P$36:$R$36,1,$B57 + 1)</f>
        <v>0.0222075</v>
      </c>
      <c r="I57" s="0" t="n">
        <f aca="false">E57*G57*H28</f>
        <v>0</v>
      </c>
      <c r="J57" s="0" t="n">
        <f aca="false">F57*E57</f>
        <v>0</v>
      </c>
      <c r="K57" s="0" t="n">
        <f aca="false">SUM(J57:J59)</f>
        <v>0.25</v>
      </c>
      <c r="L57" s="0" t="n">
        <f aca="false">K57*G57</f>
        <v>0.00625</v>
      </c>
      <c r="M57" s="0" t="n">
        <f aca="false">K57*H57</f>
        <v>0.005551875</v>
      </c>
      <c r="O57" s="0" t="s">
        <v>31</v>
      </c>
    </row>
    <row collapsed="false" customFormat="false" customHeight="false" hidden="false" ht="14.5" outlineLevel="0" r="58">
      <c r="B58" s="0" t="n">
        <v>1</v>
      </c>
      <c r="C58" s="0" t="n">
        <v>2</v>
      </c>
      <c r="D58" s="0" t="n">
        <v>1</v>
      </c>
      <c r="E58" s="1" t="n">
        <v>0.5</v>
      </c>
      <c r="F58" s="0" t="n">
        <f aca="false">INDEX($P$30:$R$30, 1, 1 + D58)</f>
        <v>0.1</v>
      </c>
      <c r="G58" s="0" t="n">
        <f aca="false">INDEX($P$35:$R$35,1,$C58 + 1)</f>
        <v>0.025</v>
      </c>
      <c r="H58" s="0" t="n">
        <f aca="false">INDEX($P$36:$R$36,1,$B58 + 1)</f>
        <v>0.0222075</v>
      </c>
      <c r="I58" s="0" t="n">
        <f aca="false">E58*G58*H29</f>
        <v>0.00175</v>
      </c>
      <c r="J58" s="0" t="n">
        <f aca="false">F58*E58</f>
        <v>0.05</v>
      </c>
      <c r="K58" s="0" t="n">
        <f aca="false">K57</f>
        <v>0.25</v>
      </c>
      <c r="L58" s="0" t="n">
        <f aca="false">K58*G58</f>
        <v>0.00625</v>
      </c>
      <c r="M58" s="0" t="n">
        <f aca="false">K58*H58</f>
        <v>0.005551875</v>
      </c>
      <c r="O58" s="0" t="s">
        <v>10</v>
      </c>
      <c r="P58" s="0" t="n">
        <f aca="false">P53*P30</f>
        <v>0.00336875</v>
      </c>
      <c r="Q58" s="0" t="n">
        <f aca="false">P54*Q30</f>
        <v>0.00266875</v>
      </c>
      <c r="R58" s="0" t="n">
        <f aca="false">P55*R30</f>
        <v>0.01193</v>
      </c>
      <c r="T58" s="0" t="n">
        <f aca="false">P58</f>
        <v>0.00336875</v>
      </c>
      <c r="U58" s="0" t="n">
        <f aca="false">Q58+R58</f>
        <v>0.01459875</v>
      </c>
    </row>
    <row collapsed="false" customFormat="false" customHeight="false" hidden="false" ht="14.5" outlineLevel="0" r="59">
      <c r="B59" s="0" t="n">
        <v>1</v>
      </c>
      <c r="C59" s="0" t="n">
        <v>2</v>
      </c>
      <c r="D59" s="0" t="n">
        <v>2</v>
      </c>
      <c r="E59" s="1" t="n">
        <v>0.5</v>
      </c>
      <c r="F59" s="0" t="n">
        <f aca="false">INDEX($P$30:$R$30, 1, 1 + D59)</f>
        <v>0.4</v>
      </c>
      <c r="G59" s="0" t="n">
        <f aca="false">INDEX($P$35:$R$35,1,$C59 + 1)</f>
        <v>0.025</v>
      </c>
      <c r="H59" s="0" t="n">
        <f aca="false">INDEX($P$36:$R$36,1,$B59 + 1)</f>
        <v>0.0222075</v>
      </c>
      <c r="I59" s="0" t="n">
        <f aca="false">E59*G59*H30</f>
        <v>0.00175</v>
      </c>
      <c r="J59" s="0" t="n">
        <f aca="false">F59*E59</f>
        <v>0.2</v>
      </c>
      <c r="K59" s="0" t="n">
        <f aca="false">K58</f>
        <v>0.25</v>
      </c>
      <c r="L59" s="0" t="n">
        <f aca="false">K59*G59</f>
        <v>0.00625</v>
      </c>
      <c r="M59" s="0" t="n">
        <f aca="false">K59*H59</f>
        <v>0.005551875</v>
      </c>
      <c r="P59" s="0" t="n">
        <f aca="false">R58</f>
        <v>0.01193</v>
      </c>
      <c r="Q59" s="0" t="n">
        <f aca="false">P58+Q58</f>
        <v>0.0060375</v>
      </c>
      <c r="U59" s="0" t="n">
        <f aca="false">U58/T58</f>
        <v>4.33358070500928</v>
      </c>
    </row>
    <row collapsed="false" customFormat="false" customHeight="false" hidden="false" ht="14.5" outlineLevel="0" r="60">
      <c r="B60" s="0" t="n">
        <v>2</v>
      </c>
      <c r="C60" s="0" t="n">
        <v>0</v>
      </c>
      <c r="D60" s="0" t="n">
        <v>0</v>
      </c>
      <c r="E60" s="1" t="n">
        <v>0.5</v>
      </c>
      <c r="F60" s="0" t="n">
        <f aca="false">INDEX($P$30:$R$30, 1, 1 + D60)</f>
        <v>0.5</v>
      </c>
      <c r="G60" s="0" t="n">
        <f aca="false">INDEX($P$35:$R$35,1,$C60 + 1)</f>
        <v>0.11</v>
      </c>
      <c r="H60" s="0" t="n">
        <f aca="false">INDEX($P$36:$R$36,1,$B60 + 1)</f>
        <v>0.01808625</v>
      </c>
      <c r="I60" s="0" t="n">
        <f aca="false">E60*G60*H31</f>
        <v>0.00385</v>
      </c>
      <c r="J60" s="0" t="n">
        <f aca="false">F60*E60</f>
        <v>0.25</v>
      </c>
      <c r="K60" s="0" t="n">
        <f aca="false">SUM(J60:J62)</f>
        <v>0.45</v>
      </c>
      <c r="L60" s="0" t="n">
        <f aca="false">K60*G60</f>
        <v>0.0495</v>
      </c>
      <c r="M60" s="0" t="n">
        <f aca="false">K60*H60</f>
        <v>0.00813881250000001</v>
      </c>
      <c r="P60" s="0" t="n">
        <f aca="false">P59/Q59</f>
        <v>1.975983436853</v>
      </c>
    </row>
    <row collapsed="false" customFormat="false" customHeight="false" hidden="false" ht="14.5" outlineLevel="0" r="61">
      <c r="B61" s="0" t="n">
        <v>2</v>
      </c>
      <c r="C61" s="0" t="n">
        <v>0</v>
      </c>
      <c r="D61" s="0" t="n">
        <v>1</v>
      </c>
      <c r="E61" s="1" t="n">
        <v>0</v>
      </c>
      <c r="F61" s="0" t="n">
        <f aca="false">INDEX($P$30:$R$30, 1, 1 + D61)</f>
        <v>0.1</v>
      </c>
      <c r="G61" s="0" t="n">
        <f aca="false">INDEX($P$35:$R$35,1,$C61 + 1)</f>
        <v>0.11</v>
      </c>
      <c r="H61" s="0" t="n">
        <f aca="false">INDEX($P$36:$R$36,1,$B61 + 1)</f>
        <v>0.01808625</v>
      </c>
      <c r="I61" s="0" t="n">
        <f aca="false">E61*G61*H32</f>
        <v>0</v>
      </c>
      <c r="J61" s="0" t="n">
        <f aca="false">F61*E61</f>
        <v>0</v>
      </c>
      <c r="K61" s="0" t="n">
        <f aca="false">K60</f>
        <v>0.45</v>
      </c>
      <c r="L61" s="0" t="n">
        <f aca="false">K61*G61</f>
        <v>0.0495</v>
      </c>
      <c r="M61" s="0" t="n">
        <f aca="false">K61*H61</f>
        <v>0.00813881250000001</v>
      </c>
    </row>
    <row collapsed="false" customFormat="false" customHeight="false" hidden="false" ht="14.5" outlineLevel="0" r="62">
      <c r="B62" s="0" t="n">
        <v>2</v>
      </c>
      <c r="C62" s="0" t="n">
        <v>0</v>
      </c>
      <c r="D62" s="0" t="n">
        <v>2</v>
      </c>
      <c r="E62" s="1" t="n">
        <v>0.5</v>
      </c>
      <c r="F62" s="0" t="n">
        <f aca="false">INDEX($P$30:$R$30, 1, 1 + D62)</f>
        <v>0.4</v>
      </c>
      <c r="G62" s="0" t="n">
        <f aca="false">INDEX($P$35:$R$35,1,$C62 + 1)</f>
        <v>0.11</v>
      </c>
      <c r="H62" s="0" t="n">
        <f aca="false">INDEX($P$36:$R$36,1,$B62 + 1)</f>
        <v>0.01808625</v>
      </c>
      <c r="I62" s="0" t="n">
        <f aca="false">E62*G62*H33</f>
        <v>0.00385</v>
      </c>
      <c r="J62" s="0" t="n">
        <f aca="false">F62*E62</f>
        <v>0.2</v>
      </c>
      <c r="K62" s="0" t="n">
        <f aca="false">K61</f>
        <v>0.45</v>
      </c>
      <c r="L62" s="0" t="n">
        <f aca="false">K62*G62</f>
        <v>0.0495</v>
      </c>
      <c r="M62" s="0" t="n">
        <f aca="false">K62*H62</f>
        <v>0.00813881250000001</v>
      </c>
    </row>
    <row collapsed="false" customFormat="false" customHeight="false" hidden="false" ht="14.5" outlineLevel="0" r="63">
      <c r="B63" s="0" t="n">
        <v>2</v>
      </c>
      <c r="C63" s="0" t="n">
        <v>1</v>
      </c>
      <c r="D63" s="0" t="n">
        <v>0</v>
      </c>
      <c r="E63" s="1" t="n">
        <v>0</v>
      </c>
      <c r="F63" s="0" t="n">
        <f aca="false">INDEX($P$30:$R$30, 1, 1 + D63)</f>
        <v>0.5</v>
      </c>
      <c r="G63" s="0" t="n">
        <f aca="false">INDEX($P$35:$R$35,1,$C63 + 1)</f>
        <v>0.14</v>
      </c>
      <c r="H63" s="0" t="n">
        <f aca="false">INDEX($P$36:$R$36,1,$B63 + 1)</f>
        <v>0.01808625</v>
      </c>
      <c r="I63" s="0" t="n">
        <f aca="false">E63*G63*H34</f>
        <v>0</v>
      </c>
      <c r="J63" s="0" t="n">
        <f aca="false">F63*E63</f>
        <v>0</v>
      </c>
      <c r="K63" s="0" t="n">
        <f aca="false">SUM(J63:J65)</f>
        <v>0.25</v>
      </c>
      <c r="L63" s="0" t="n">
        <f aca="false">K63*G63</f>
        <v>0.035</v>
      </c>
      <c r="M63" s="0" t="n">
        <f aca="false">K63*H63</f>
        <v>0.0045215625</v>
      </c>
      <c r="P63" s="3" t="n">
        <f aca="false">LN(P60)</f>
        <v>0.681066217131134</v>
      </c>
      <c r="U63" s="3" t="n">
        <f aca="false">LN(U59)</f>
        <v>1.46639415293547</v>
      </c>
    </row>
    <row collapsed="false" customFormat="false" customHeight="false" hidden="false" ht="14.5" outlineLevel="0" r="64">
      <c r="B64" s="0" t="n">
        <v>2</v>
      </c>
      <c r="C64" s="0" t="n">
        <v>1</v>
      </c>
      <c r="D64" s="0" t="n">
        <v>1</v>
      </c>
      <c r="E64" s="1" t="n">
        <v>0.5</v>
      </c>
      <c r="F64" s="0" t="n">
        <f aca="false">INDEX($P$30:$R$30, 1, 1 + D64)</f>
        <v>0.1</v>
      </c>
      <c r="G64" s="0" t="n">
        <f aca="false">INDEX($P$35:$R$35,1,$C64 + 1)</f>
        <v>0.14</v>
      </c>
      <c r="H64" s="0" t="n">
        <f aca="false">INDEX($P$36:$R$36,1,$B64 + 1)</f>
        <v>0.01808625</v>
      </c>
      <c r="I64" s="0" t="n">
        <f aca="false">E64*G64*H35</f>
        <v>0.0049</v>
      </c>
      <c r="J64" s="0" t="n">
        <f aca="false">F64*E64</f>
        <v>0.05</v>
      </c>
      <c r="K64" s="0" t="n">
        <f aca="false">K63</f>
        <v>0.25</v>
      </c>
      <c r="L64" s="0" t="n">
        <f aca="false">K64*G64</f>
        <v>0.035</v>
      </c>
      <c r="M64" s="0" t="n">
        <f aca="false">K64*H64</f>
        <v>0.0045215625</v>
      </c>
      <c r="P64" s="3"/>
    </row>
    <row collapsed="false" customFormat="false" customHeight="false" hidden="false" ht="14.5" outlineLevel="0" r="65">
      <c r="B65" s="0" t="n">
        <v>2</v>
      </c>
      <c r="C65" s="0" t="n">
        <v>1</v>
      </c>
      <c r="D65" s="0" t="n">
        <v>2</v>
      </c>
      <c r="E65" s="1" t="n">
        <v>0.5</v>
      </c>
      <c r="F65" s="0" t="n">
        <f aca="false">INDEX($P$30:$R$30, 1, 1 + D65)</f>
        <v>0.4</v>
      </c>
      <c r="G65" s="0" t="n">
        <f aca="false">INDEX($P$35:$R$35,1,$C65 + 1)</f>
        <v>0.14</v>
      </c>
      <c r="H65" s="0" t="n">
        <f aca="false">INDEX($P$36:$R$36,1,$B65 + 1)</f>
        <v>0.01808625</v>
      </c>
      <c r="I65" s="0" t="n">
        <f aca="false">E65*G65*H36</f>
        <v>0.0049</v>
      </c>
      <c r="J65" s="0" t="n">
        <f aca="false">F65*E65</f>
        <v>0.2</v>
      </c>
      <c r="K65" s="0" t="n">
        <f aca="false">K64</f>
        <v>0.25</v>
      </c>
      <c r="L65" s="0" t="n">
        <f aca="false">K65*G65</f>
        <v>0.035</v>
      </c>
      <c r="M65" s="0" t="n">
        <f aca="false">K65*H65</f>
        <v>0.0045215625</v>
      </c>
      <c r="P65" s="3"/>
    </row>
    <row collapsed="false" customFormat="false" customHeight="false" hidden="false" ht="14.5" outlineLevel="0" r="66">
      <c r="B66" s="0" t="n">
        <v>2</v>
      </c>
      <c r="C66" s="0" t="n">
        <v>2</v>
      </c>
      <c r="D66" s="0" t="n">
        <v>0</v>
      </c>
      <c r="E66" s="1" t="n">
        <v>0.25</v>
      </c>
      <c r="F66" s="0" t="n">
        <f aca="false">INDEX($P$30:$R$30, 1, 1 + D66)</f>
        <v>0.5</v>
      </c>
      <c r="G66" s="0" t="n">
        <f aca="false">INDEX($P$35:$R$35,1,$C66 + 1)</f>
        <v>0.025</v>
      </c>
      <c r="H66" s="0" t="n">
        <f aca="false">INDEX($P$36:$R$36,1,$B66 + 1)</f>
        <v>0.01808625</v>
      </c>
      <c r="I66" s="0" t="n">
        <f aca="false">E66*G66*H37</f>
        <v>0.0004375</v>
      </c>
      <c r="J66" s="0" t="n">
        <f aca="false">F66*E66</f>
        <v>0.125</v>
      </c>
      <c r="K66" s="0" t="n">
        <f aca="false">SUM(J66:J68)</f>
        <v>0.35</v>
      </c>
      <c r="L66" s="0" t="n">
        <f aca="false">K66*G66</f>
        <v>0.00875</v>
      </c>
      <c r="M66" s="0" t="n">
        <f aca="false">K66*H66</f>
        <v>0.0063301875</v>
      </c>
      <c r="O66" s="0" t="s">
        <v>32</v>
      </c>
    </row>
    <row collapsed="false" customFormat="false" customHeight="false" hidden="false" ht="14.5" outlineLevel="0" r="67">
      <c r="B67" s="0" t="n">
        <v>2</v>
      </c>
      <c r="C67" s="0" t="n">
        <v>2</v>
      </c>
      <c r="D67" s="0" t="n">
        <v>1</v>
      </c>
      <c r="E67" s="1" t="n">
        <v>0.25</v>
      </c>
      <c r="F67" s="0" t="n">
        <f aca="false">INDEX($P$30:$R$30, 1, 1 + D67)</f>
        <v>0.1</v>
      </c>
      <c r="G67" s="0" t="n">
        <f aca="false">INDEX($P$35:$R$35,1,$C67 + 1)</f>
        <v>0.025</v>
      </c>
      <c r="H67" s="0" t="n">
        <f aca="false">INDEX($P$36:$R$36,1,$B67 + 1)</f>
        <v>0.01808625</v>
      </c>
      <c r="I67" s="0" t="n">
        <f aca="false">E67*G67*H38</f>
        <v>0.0004375</v>
      </c>
      <c r="J67" s="0" t="n">
        <f aca="false">F67*E67</f>
        <v>0.025</v>
      </c>
      <c r="K67" s="0" t="n">
        <f aca="false">K66</f>
        <v>0.35</v>
      </c>
      <c r="L67" s="0" t="n">
        <f aca="false">K67*G67</f>
        <v>0.00875</v>
      </c>
      <c r="M67" s="0" t="n">
        <f aca="false">K67*H67</f>
        <v>0.0063301875</v>
      </c>
      <c r="O67" s="0" t="s">
        <v>6</v>
      </c>
      <c r="P67" s="0" t="n">
        <f aca="false">SUM(L13:L21)</f>
        <v>0.358125</v>
      </c>
      <c r="Q67" s="0" t="n">
        <f aca="false">SUM(L22:L30)</f>
        <v>0.158625</v>
      </c>
      <c r="R67" s="0" t="n">
        <f aca="false">SUM(L31:L39)</f>
        <v>0.258375</v>
      </c>
    </row>
    <row collapsed="false" customFormat="false" customHeight="false" hidden="false" ht="14.5" outlineLevel="0" r="68">
      <c r="B68" s="0" t="n">
        <v>2</v>
      </c>
      <c r="C68" s="0" t="n">
        <v>2</v>
      </c>
      <c r="D68" s="0" t="n">
        <v>2</v>
      </c>
      <c r="E68" s="1" t="n">
        <v>0.5</v>
      </c>
      <c r="F68" s="0" t="n">
        <f aca="false">INDEX($P$30:$R$30, 1, 1 + D68)</f>
        <v>0.4</v>
      </c>
      <c r="G68" s="0" t="n">
        <f aca="false">INDEX($P$35:$R$35,1,$C68 + 1)</f>
        <v>0.025</v>
      </c>
      <c r="H68" s="0" t="n">
        <f aca="false">INDEX($P$36:$R$36,1,$B68 + 1)</f>
        <v>0.01808625</v>
      </c>
      <c r="I68" s="0" t="n">
        <f aca="false">E68*G68*H39</f>
        <v>0.000875</v>
      </c>
      <c r="J68" s="0" t="n">
        <f aca="false">F68*E68</f>
        <v>0.2</v>
      </c>
      <c r="K68" s="0" t="n">
        <f aca="false">K67</f>
        <v>0.35</v>
      </c>
      <c r="L68" s="0" t="n">
        <f aca="false">K68*G68</f>
        <v>0.00875</v>
      </c>
      <c r="M68" s="0" t="n">
        <f aca="false">K68*H68</f>
        <v>0.0063301875</v>
      </c>
      <c r="O68" s="0" t="s">
        <v>25</v>
      </c>
      <c r="P68" s="0" t="n">
        <f aca="false">SUM(L42:L50)</f>
        <v>0.36675</v>
      </c>
      <c r="Q68" s="0" t="n">
        <f aca="false">SUM(L51:L59)</f>
        <v>0.19275</v>
      </c>
      <c r="R68" s="0" t="n">
        <f aca="false">SUM(L60:L68)</f>
        <v>0.27975</v>
      </c>
    </row>
    <row collapsed="false" customFormat="false" customHeight="false" hidden="false" ht="14.5" outlineLevel="0" r="69">
      <c r="O69" s="0" t="s">
        <v>12</v>
      </c>
      <c r="P69" s="0" t="n">
        <f aca="false">SUM(M13:M15)+SUM(M22:M24)+SUM(M31:M33)</f>
        <v>0.21225</v>
      </c>
      <c r="Q69" s="0" t="n">
        <f aca="false">SUM(M16:M18)+SUM(M25:M27)+SUM(M34:M36)</f>
        <v>0.11175</v>
      </c>
      <c r="R69" s="0" t="n">
        <f aca="false">SUM(M19:M21)+SUM(M28:M30)+SUM(M37:M39)</f>
        <v>0.162</v>
      </c>
    </row>
    <row collapsed="false" customFormat="false" customHeight="false" hidden="false" ht="14.5" outlineLevel="0" r="70">
      <c r="O70" s="0" t="s">
        <v>8</v>
      </c>
      <c r="P70" s="0" t="n">
        <f aca="false">SUMIF($C$42:$C$68, "=0", $M$42:$M$68)</f>
        <v>0.0618091875</v>
      </c>
      <c r="Q70" s="0" t="n">
        <f aca="false">SUMIF($C$42:$C$68, "=1", $M$42:$M$68)</f>
        <v>0.0288219375</v>
      </c>
      <c r="R70" s="0" t="n">
        <f aca="false">SUMIF($C$42:$C$68, "=2", $M$42:$M$68)</f>
        <v>0.0453155625</v>
      </c>
    </row>
    <row collapsed="false" customFormat="false" customHeight="false" hidden="false" ht="14.5" outlineLevel="0" r="72">
      <c r="O72" s="0" t="s">
        <v>31</v>
      </c>
    </row>
    <row collapsed="false" customFormat="false" customHeight="false" hidden="false" ht="14.5" outlineLevel="0" r="73">
      <c r="O73" s="0" t="s">
        <v>6</v>
      </c>
      <c r="P73" s="0" t="n">
        <f aca="false">P14*B5*P67*P68</f>
        <v>0.002626846875</v>
      </c>
      <c r="Q73" s="0" t="n">
        <f aca="false">Q14*C5*Q67*Q68</f>
        <v>0.004280495625</v>
      </c>
      <c r="R73" s="0" t="n">
        <f aca="false">R14*D5*R67*R68</f>
        <v>0.0050596284375</v>
      </c>
      <c r="T73" s="0" t="n">
        <f aca="false">P73</f>
        <v>0.002626846875</v>
      </c>
      <c r="U73" s="0" t="n">
        <f aca="false">Q73+R73</f>
        <v>0.0093401240625</v>
      </c>
    </row>
    <row collapsed="false" customFormat="false" customHeight="false" hidden="false" ht="14.5" outlineLevel="0" r="74">
      <c r="P74" s="0" t="n">
        <f aca="false">R73</f>
        <v>0.0050596284375</v>
      </c>
      <c r="Q74" s="0" t="n">
        <f aca="false">P73+Q73</f>
        <v>0.0069073425</v>
      </c>
      <c r="U74" s="0" t="n">
        <f aca="false">U73/T73</f>
        <v>3.55564085268579</v>
      </c>
    </row>
    <row collapsed="false" customFormat="false" customHeight="false" hidden="false" ht="14.5" outlineLevel="0" r="75">
      <c r="P75" s="0" t="n">
        <f aca="false">P74/Q74</f>
        <v>0.732500008143509</v>
      </c>
    </row>
    <row collapsed="false" customFormat="false" customHeight="false" hidden="false" ht="14.5" outlineLevel="0" r="77">
      <c r="P77" s="3" t="n">
        <f aca="false">LN(P75)</f>
        <v>-0.311291926973497</v>
      </c>
      <c r="U77" s="3" t="n">
        <f aca="false">LN(U74)</f>
        <v>1.26853531499363</v>
      </c>
    </row>
    <row collapsed="false" customFormat="false" customHeight="false" hidden="false" ht="14.5" outlineLevel="0" r="79">
      <c r="O79" s="0" t="s">
        <v>12</v>
      </c>
      <c r="P79" s="0" t="n">
        <f aca="false">B6*P69*P15</f>
        <v>0.02547</v>
      </c>
      <c r="Q79" s="0" t="n">
        <f aca="false">C6*Q69*Q15</f>
        <v>0.01955625</v>
      </c>
      <c r="R79" s="0" t="n">
        <f aca="false">D6*R69*R15</f>
        <v>0.00243</v>
      </c>
      <c r="T79" s="0" t="n">
        <f aca="false">P79</f>
        <v>0.02547</v>
      </c>
      <c r="U79" s="0" t="n">
        <f aca="false">Q79+R79</f>
        <v>0.02198625</v>
      </c>
    </row>
    <row collapsed="false" customFormat="false" customHeight="false" hidden="false" ht="14.5" outlineLevel="0" r="80">
      <c r="P80" s="0" t="n">
        <f aca="false">P79</f>
        <v>0.02547</v>
      </c>
      <c r="Q80" s="0" t="n">
        <f aca="false">Q79+R79</f>
        <v>0.02198625</v>
      </c>
      <c r="U80" s="0" t="n">
        <f aca="false">U79/T79</f>
        <v>0.863221436984688</v>
      </c>
    </row>
    <row collapsed="false" customFormat="false" customHeight="false" hidden="false" ht="14.5" outlineLevel="0" r="81">
      <c r="P81" s="0" t="n">
        <f aca="false">P80/Q80</f>
        <v>1.15845130479277</v>
      </c>
    </row>
    <row collapsed="false" customFormat="false" customHeight="false" hidden="false" ht="14.5" outlineLevel="0" r="83">
      <c r="P83" s="3" t="n">
        <f aca="false">LN(P81)</f>
        <v>0.147084031026968</v>
      </c>
      <c r="U83" s="3" t="n">
        <f aca="false">LN(U80)</f>
        <v>-0.147084031026968</v>
      </c>
    </row>
    <row collapsed="false" customFormat="false" customHeight="false" hidden="false" ht="14.5" outlineLevel="0" r="86">
      <c r="O86" s="0" t="s">
        <v>8</v>
      </c>
      <c r="P86" s="0" t="n">
        <f aca="false">P17*B7*P70</f>
        <v>0.006799010625</v>
      </c>
      <c r="Q86" s="0" t="n">
        <f aca="false">Q17*C7*Q70</f>
        <v>0.00403507125</v>
      </c>
      <c r="R86" s="0" t="n">
        <f aca="false">R17*D7*R70</f>
        <v>0.0011328890625</v>
      </c>
      <c r="T86" s="0" t="n">
        <f aca="false">P86</f>
        <v>0.006799010625</v>
      </c>
      <c r="U86" s="0" t="n">
        <f aca="false">Q86+R86</f>
        <v>0.0051679603125</v>
      </c>
    </row>
    <row collapsed="false" customFormat="false" customHeight="false" hidden="false" ht="14.5" outlineLevel="0" r="87">
      <c r="P87" s="0" t="n">
        <f aca="false">P86</f>
        <v>0.006799010625</v>
      </c>
      <c r="Q87" s="0" t="n">
        <f aca="false">Q86+R86</f>
        <v>0.0051679603125</v>
      </c>
      <c r="U87" s="0" t="n">
        <f aca="false">U86/T86</f>
        <v>0.760104756050443</v>
      </c>
    </row>
    <row collapsed="false" customFormat="false" customHeight="false" hidden="false" ht="14.5" outlineLevel="0" r="88">
      <c r="P88" s="0" t="n">
        <f aca="false">P87/Q87</f>
        <v>1.31560813432621</v>
      </c>
    </row>
    <row collapsed="false" customFormat="false" customHeight="false" hidden="false" ht="14.5" outlineLevel="0" r="90">
      <c r="U90" s="3" t="n">
        <f aca="false">LN(U87)</f>
        <v>-0.274299018291916</v>
      </c>
    </row>
    <row collapsed="false" customFormat="false" customHeight="false" hidden="false" ht="14.5" outlineLevel="0" r="91">
      <c r="P91" s="3" t="n">
        <f aca="false">LN(P88)</f>
        <v>0.274299018291916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257" min="1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 t="n">
        <v>0.2</v>
      </c>
      <c r="C3" s="1" t="n">
        <v>0.8</v>
      </c>
      <c r="D3" s="1"/>
      <c r="E3" s="2" t="n">
        <f aca="false">LN(B3)</f>
        <v>-1.6094379124341</v>
      </c>
      <c r="F3" s="2" t="n">
        <f aca="false">LN(C3)</f>
        <v>-0.22314355131421</v>
      </c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0.75</v>
      </c>
      <c r="C5" s="1" t="n">
        <v>0.25</v>
      </c>
      <c r="D5" s="2"/>
      <c r="E5" s="2" t="n">
        <f aca="false">LN(B5)</f>
        <v>-0.287682072451781</v>
      </c>
      <c r="F5" s="2" t="n">
        <f aca="false">LN(C5)</f>
        <v>-1.38629436111989</v>
      </c>
    </row>
    <row collapsed="false" customFormat="false" customHeight="false" hidden="false" ht="14.5" outlineLevel="0" r="7">
      <c r="A7" s="0" t="s">
        <v>11</v>
      </c>
    </row>
    <row collapsed="false" customFormat="false" customHeight="false" hidden="false" ht="14.5" outlineLevel="0" r="8">
      <c r="B8" s="0" t="s">
        <v>6</v>
      </c>
      <c r="C8" s="0" t="s">
        <v>14</v>
      </c>
      <c r="D8" s="0" t="s">
        <v>37</v>
      </c>
      <c r="E8" s="0" t="s">
        <v>38</v>
      </c>
      <c r="F8" s="0" t="s">
        <v>39</v>
      </c>
      <c r="G8" s="0" t="s">
        <v>40</v>
      </c>
      <c r="H8" s="0" t="s">
        <v>3</v>
      </c>
    </row>
    <row collapsed="false" customFormat="false" customHeight="false" hidden="false" ht="14.5" outlineLevel="0" r="9">
      <c r="B9" s="0" t="n">
        <v>0</v>
      </c>
      <c r="C9" s="1" t="n">
        <v>1</v>
      </c>
      <c r="D9" s="2" t="n">
        <f aca="false">INDEX($B$3:$C$3,1,B9+1)*C9</f>
        <v>0.2</v>
      </c>
      <c r="E9" s="2" t="n">
        <f aca="false">INDEX($B$5:$C$5,1,B9+1)</f>
        <v>0.75</v>
      </c>
      <c r="F9" s="2" t="n">
        <f aca="false">D9*E9</f>
        <v>0.15</v>
      </c>
      <c r="G9" s="2" t="n">
        <f aca="false">F9/$F$11</f>
        <v>0.428571428571429</v>
      </c>
      <c r="H9" s="5" t="n">
        <f aca="false">IF(F9=0,".",LN(F9))</f>
        <v>-1.89711998488588</v>
      </c>
    </row>
    <row collapsed="false" customFormat="false" customHeight="false" hidden="false" ht="14.5" outlineLevel="0" r="10">
      <c r="B10" s="0" t="n">
        <v>1</v>
      </c>
      <c r="C10" s="1" t="n">
        <v>1</v>
      </c>
      <c r="D10" s="2" t="n">
        <f aca="false">INDEX($B$3:$C$3,1,B10+1)*C10</f>
        <v>0.8</v>
      </c>
      <c r="E10" s="2" t="n">
        <f aca="false">INDEX($B$5:$C$5,1,B10+1)</f>
        <v>0.25</v>
      </c>
      <c r="F10" s="2" t="n">
        <f aca="false">D10*E10</f>
        <v>0.2</v>
      </c>
      <c r="G10" s="2" t="n">
        <f aca="false">F10/$F$11</f>
        <v>0.571428571428571</v>
      </c>
      <c r="H10" s="5" t="n">
        <f aca="false">IF(F10=0,".",LN(F10))</f>
        <v>-1.6094379124341</v>
      </c>
    </row>
    <row collapsed="false" customFormat="false" customHeight="false" hidden="false" ht="14.5" outlineLevel="0" r="11">
      <c r="D11" s="2"/>
      <c r="E11" s="2"/>
      <c r="F11" s="2" t="n">
        <f aca="false">SUM(F9:F10)</f>
        <v>0.35</v>
      </c>
      <c r="G11" s="2" t="n">
        <f aca="false">MAX(G9:G10)</f>
        <v>0.571428571428571</v>
      </c>
    </row>
    <row collapsed="false" customFormat="false" customHeight="false" hidden="false" ht="14.5" outlineLevel="0" r="12">
      <c r="E12" s="2"/>
      <c r="F12" s="2"/>
      <c r="G12" s="2"/>
      <c r="H12" s="2"/>
    </row>
    <row collapsed="false" customFormat="false" customHeight="false" hidden="false" ht="14.5" outlineLevel="0" r="13">
      <c r="A13" s="0" t="s">
        <v>42</v>
      </c>
      <c r="B13" s="0" t="s">
        <v>6</v>
      </c>
      <c r="E13" s="2"/>
      <c r="F13" s="2"/>
      <c r="G13" s="2"/>
      <c r="H13" s="2" t="s">
        <v>50</v>
      </c>
      <c r="I13" s="0" t="s">
        <v>43</v>
      </c>
      <c r="J13" s="0" t="s">
        <v>44</v>
      </c>
    </row>
    <row collapsed="false" customFormat="false" customHeight="false" hidden="false" ht="14.5" outlineLevel="0" r="14">
      <c r="B14" s="0" t="n">
        <v>0</v>
      </c>
      <c r="C14" s="2" t="n">
        <f aca="false">SUM(F9:F9)</f>
        <v>0.15</v>
      </c>
      <c r="F14" s="5" t="n">
        <f aca="false">LN(C15)</f>
        <v>-1.6094379124341</v>
      </c>
      <c r="G14" s="3" t="n">
        <f aca="false">F14-F15</f>
        <v>0.287682072451781</v>
      </c>
      <c r="H14" s="2" t="n">
        <f aca="false">-G14</f>
        <v>-0.287682072451781</v>
      </c>
      <c r="I14" s="9" t="n">
        <f aca="false">EXP(H14) + 1</f>
        <v>1.75</v>
      </c>
      <c r="J14" s="2" t="n">
        <f aca="false">LN(I14)</f>
        <v>0.559615787935423</v>
      </c>
    </row>
    <row collapsed="false" customFormat="false" customHeight="false" hidden="false" ht="14.5" outlineLevel="0" r="15">
      <c r="B15" s="0" t="n">
        <v>1</v>
      </c>
      <c r="C15" s="11" t="n">
        <f aca="false">SUM(F10:F10)</f>
        <v>0.2</v>
      </c>
      <c r="F15" s="5" t="n">
        <f aca="false">LN(C14)</f>
        <v>-1.89711998488588</v>
      </c>
      <c r="H15" s="2"/>
      <c r="I15" s="9"/>
      <c r="J15" s="2"/>
    </row>
    <row collapsed="false" customFormat="false" customHeight="false" hidden="false" ht="14.5" outlineLevel="0" r="16">
      <c r="C16" s="2"/>
      <c r="E16" s="2"/>
      <c r="F16" s="2"/>
      <c r="G16" s="2"/>
      <c r="H16" s="2"/>
      <c r="I16" s="9"/>
      <c r="J16" s="2"/>
    </row>
    <row collapsed="false" customFormat="false" customHeight="false" hidden="false" ht="14.5" outlineLevel="0" r="17">
      <c r="A17" s="0" t="s">
        <v>45</v>
      </c>
      <c r="I17" s="9"/>
      <c r="J17" s="2"/>
    </row>
    <row collapsed="false" customFormat="false" customHeight="false" hidden="false" ht="14.5" outlineLevel="0" r="18">
      <c r="A18" s="0" t="s">
        <v>46</v>
      </c>
      <c r="B18" s="2" t="n">
        <f aca="false">SUM(F10:F10)</f>
        <v>0.2</v>
      </c>
      <c r="C18" s="2" t="n">
        <f aca="false">B18/B19</f>
        <v>1.33333333333333</v>
      </c>
      <c r="D18" s="3" t="n">
        <f aca="false">LN(C18)</f>
        <v>0.287682072451781</v>
      </c>
      <c r="I18" s="9"/>
      <c r="J18" s="2"/>
    </row>
    <row collapsed="false" customFormat="false" customHeight="false" hidden="false" ht="14.5" outlineLevel="0" r="19">
      <c r="A19" s="0" t="s">
        <v>47</v>
      </c>
      <c r="B19" s="2" t="n">
        <f aca="false">F9</f>
        <v>0.15</v>
      </c>
      <c r="I19" s="9"/>
      <c r="J19" s="2"/>
    </row>
    <row collapsed="false" customFormat="false" customHeight="false" hidden="false" ht="14.5" outlineLevel="0" r="21">
      <c r="A21" s="0" t="s">
        <v>48</v>
      </c>
      <c r="B21" s="0" t="n">
        <f aca="false">SUM(J14)</f>
        <v>0.559615787935423</v>
      </c>
    </row>
    <row collapsed="false" customFormat="false" customHeight="false" hidden="false" ht="14.5" outlineLevel="0" r="22">
      <c r="A22" s="0" t="s">
        <v>49</v>
      </c>
      <c r="B22" s="0" t="n">
        <f aca="false">1-EXP(-B21)</f>
        <v>0.428571428571429</v>
      </c>
    </row>
    <row collapsed="false" customFormat="false" customHeight="false" hidden="false" ht="14.5" outlineLevel="0" r="23">
      <c r="A23" s="0" t="s">
        <v>31</v>
      </c>
      <c r="B23" s="5" t="n">
        <f aca="false">LN(EXP(B21)-1)</f>
        <v>-0.287682072451781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R30" activeCellId="0" pane="topLeft" sqref="R30"/>
    </sheetView>
  </sheetViews>
  <cols>
    <col collapsed="false" hidden="false" max="6" min="1" style="0" width="8.44313725490196"/>
    <col collapsed="false" hidden="false" max="7" min="7" style="0" width="9.16470588235294"/>
    <col collapsed="false" hidden="false" max="8" min="8" style="0" width="8.06274509803922"/>
    <col collapsed="false" hidden="false" max="9" min="9" style="0" width="8.44313725490196"/>
    <col collapsed="false" hidden="false" max="10" min="10" style="0" width="9.38823529411765"/>
    <col collapsed="false" hidden="false" max="11" min="11" style="0" width="11.1529411764706"/>
    <col collapsed="false" hidden="false" max="12" min="12" style="0" width="10.9450980392157"/>
    <col collapsed="false" hidden="false" max="13" min="13" style="0" width="9.94117647058824"/>
    <col collapsed="false" hidden="false" max="257" min="14" style="0" width="8.44313725490196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 t="n">
        <f aca="false">LN(D5)</f>
        <v>-0.356674943938732</v>
      </c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13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10">
      <c r="A10" s="0" t="s">
        <v>11</v>
      </c>
    </row>
    <row collapsed="false" customFormat="false" customHeight="false" hidden="false" ht="14.5" outlineLevel="0" r="11">
      <c r="B11" s="0" t="s">
        <v>6</v>
      </c>
      <c r="C11" s="0" t="s">
        <v>12</v>
      </c>
      <c r="D11" s="0" t="s">
        <v>13</v>
      </c>
      <c r="E11" s="0" t="s">
        <v>14</v>
      </c>
      <c r="F11" s="0" t="s">
        <v>15</v>
      </c>
      <c r="G11" s="0" t="s">
        <v>16</v>
      </c>
      <c r="H11" s="0" t="s">
        <v>17</v>
      </c>
      <c r="J11" s="0" t="s">
        <v>18</v>
      </c>
      <c r="K11" s="0" t="s">
        <v>19</v>
      </c>
      <c r="L11" s="0" t="s">
        <v>20</v>
      </c>
      <c r="M11" s="0" t="s">
        <v>21</v>
      </c>
      <c r="O11" s="0" t="s">
        <v>22</v>
      </c>
      <c r="P11" s="0" t="s">
        <v>0</v>
      </c>
      <c r="Q11" s="0" t="s">
        <v>1</v>
      </c>
      <c r="R11" s="0" t="s">
        <v>2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0" t="n">
        <v>0</v>
      </c>
      <c r="E12" s="1" t="n">
        <v>1</v>
      </c>
      <c r="F12" s="0" t="n">
        <f aca="false">INDEX($P$23:$R$23, 1, 1 + D12)</f>
        <v>0.65</v>
      </c>
      <c r="G12" s="0" t="n">
        <f aca="false">INDEX($P$27:$R$27,1,$C12 + 1)</f>
        <v>0.12</v>
      </c>
      <c r="H12" s="0" t="n">
        <f aca="false">INDEX($P$26:$R$26,1,$B12 + 1)</f>
        <v>0.02</v>
      </c>
      <c r="I12" s="0" t="n">
        <f aca="false">E12*G12*H12</f>
        <v>0.0024</v>
      </c>
      <c r="J12" s="0" t="n">
        <f aca="false">F12*E12</f>
        <v>0.65</v>
      </c>
      <c r="K12" s="0" t="n">
        <f aca="false">SUM(J12:J14)</f>
        <v>0.65</v>
      </c>
      <c r="L12" s="0" t="n">
        <f aca="false">K12*G12</f>
        <v>0.078</v>
      </c>
      <c r="M12" s="0" t="n">
        <f aca="false">K12*H12</f>
        <v>0.013</v>
      </c>
      <c r="O12" s="0" t="s">
        <v>23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1</v>
      </c>
      <c r="E13" s="1" t="n">
        <v>0</v>
      </c>
      <c r="F13" s="0" t="n">
        <f aca="false">INDEX($P$23:$R$23, 1, 1 + D13)</f>
        <v>0.15</v>
      </c>
      <c r="G13" s="0" t="n">
        <f aca="false">INDEX($P$27:$R$27,1,$C13 + 1)</f>
        <v>0.12</v>
      </c>
      <c r="H13" s="0" t="n">
        <f aca="false">INDEX($P$26:$R$26,1,$B13 + 1)</f>
        <v>0.02</v>
      </c>
      <c r="I13" s="0" t="n">
        <f aca="false">E13*G13*H13</f>
        <v>0</v>
      </c>
      <c r="J13" s="0" t="n">
        <f aca="false">F13*E13</f>
        <v>0</v>
      </c>
      <c r="K13" s="0" t="n">
        <f aca="false">K12</f>
        <v>0.65</v>
      </c>
      <c r="L13" s="0" t="n">
        <f aca="false">K13*G13</f>
        <v>0.078</v>
      </c>
      <c r="M13" s="0" t="n">
        <f aca="false">K13*H13</f>
        <v>0.013</v>
      </c>
      <c r="O13" s="0" t="s">
        <v>6</v>
      </c>
      <c r="P13" s="0" t="n">
        <f aca="false">B$2</f>
        <v>0.2</v>
      </c>
      <c r="Q13" s="0" t="n">
        <f aca="false">C$2</f>
        <v>0.7</v>
      </c>
      <c r="R13" s="0" t="n">
        <f aca="false">D$2</f>
        <v>0.1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2</v>
      </c>
      <c r="E14" s="1" t="n">
        <v>0</v>
      </c>
      <c r="F14" s="0" t="n">
        <f aca="false">INDEX($P$23:$R$23, 1, 1 + D14)</f>
        <v>0.2</v>
      </c>
      <c r="G14" s="0" t="n">
        <f aca="false">INDEX($P$27:$R$27,1,$C14 + 1)</f>
        <v>0.12</v>
      </c>
      <c r="H14" s="0" t="n">
        <f aca="false">INDEX($P$26:$R$26,1,$B14 + 1)</f>
        <v>0.02</v>
      </c>
      <c r="I14" s="0" t="n">
        <f aca="false">E14*G14*H14</f>
        <v>0</v>
      </c>
      <c r="J14" s="0" t="n">
        <f aca="false">F14*E14</f>
        <v>0</v>
      </c>
      <c r="K14" s="0" t="n">
        <f aca="false">K13</f>
        <v>0.65</v>
      </c>
      <c r="L14" s="0" t="n">
        <f aca="false">K14*G14</f>
        <v>0.078</v>
      </c>
      <c r="M14" s="0" t="n">
        <f aca="false">K14*H14</f>
        <v>0.013</v>
      </c>
      <c r="O14" s="0" t="s">
        <v>12</v>
      </c>
      <c r="P14" s="0" t="n">
        <f aca="false">B$2</f>
        <v>0.2</v>
      </c>
      <c r="Q14" s="0" t="n">
        <f aca="false">C$2</f>
        <v>0.7</v>
      </c>
      <c r="R14" s="0" t="n">
        <f aca="false">D$2</f>
        <v>0.1</v>
      </c>
    </row>
    <row collapsed="false" customFormat="false" customHeight="false" hidden="false" ht="14.5" outlineLevel="0" r="15">
      <c r="B15" s="0" t="n">
        <v>0</v>
      </c>
      <c r="C15" s="0" t="n">
        <v>1</v>
      </c>
      <c r="D15" s="0" t="n">
        <v>0</v>
      </c>
      <c r="E15" s="1" t="n">
        <v>0</v>
      </c>
      <c r="F15" s="0" t="n">
        <f aca="false">INDEX($P$23:$R$23, 1, 1 + D15)</f>
        <v>0.65</v>
      </c>
      <c r="G15" s="0" t="n">
        <f aca="false">INDEX($P$27:$R$27,1,$C15 + 1)</f>
        <v>0.175</v>
      </c>
      <c r="H15" s="0" t="n">
        <f aca="false">INDEX($P$26:$R$26,1,$B15 + 1)</f>
        <v>0.02</v>
      </c>
      <c r="I15" s="0" t="n">
        <f aca="false">E15*G15*H15</f>
        <v>0</v>
      </c>
      <c r="J15" s="0" t="n">
        <f aca="false">F15*E15</f>
        <v>0</v>
      </c>
      <c r="K15" s="0" t="n">
        <f aca="false">SUM(J15:J17)</f>
        <v>0.2</v>
      </c>
      <c r="L15" s="0" t="n">
        <f aca="false">K15*G15</f>
        <v>0.035</v>
      </c>
      <c r="M15" s="0" t="n">
        <f aca="false">K15*H15</f>
        <v>0.004</v>
      </c>
      <c r="O15" s="0" t="s">
        <v>13</v>
      </c>
      <c r="P15" s="0" t="n">
        <f aca="false">B$2</f>
        <v>0.2</v>
      </c>
      <c r="Q15" s="0" t="n">
        <f aca="false">C$2</f>
        <v>0.7</v>
      </c>
      <c r="R15" s="0" t="n">
        <f aca="false">D$2</f>
        <v>0.1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1</v>
      </c>
      <c r="E16" s="1" t="n">
        <v>0</v>
      </c>
      <c r="F16" s="0" t="n">
        <f aca="false">INDEX($P$23:$R$23, 1, 1 + D16)</f>
        <v>0.15</v>
      </c>
      <c r="G16" s="0" t="n">
        <f aca="false">INDEX($P$27:$R$27,1,$C16 + 1)</f>
        <v>0.175</v>
      </c>
      <c r="H16" s="0" t="n">
        <f aca="false">INDEX($P$26:$R$26,1,$B16 + 1)</f>
        <v>0.02</v>
      </c>
      <c r="I16" s="0" t="n">
        <f aca="false">E16*G16*H16</f>
        <v>0</v>
      </c>
      <c r="J16" s="0" t="n">
        <f aca="false">F16*E16</f>
        <v>0</v>
      </c>
      <c r="K16" s="0" t="n">
        <f aca="false">K15</f>
        <v>0.2</v>
      </c>
      <c r="L16" s="0" t="n">
        <f aca="false">K16*G16</f>
        <v>0.035</v>
      </c>
      <c r="M16" s="0" t="n">
        <f aca="false">K16*H16</f>
        <v>0.004</v>
      </c>
    </row>
    <row collapsed="false" customFormat="false" customHeight="false" hidden="false" ht="14.5" outlineLevel="0" r="17">
      <c r="B17" s="0" t="n">
        <v>0</v>
      </c>
      <c r="C17" s="0" t="n">
        <v>1</v>
      </c>
      <c r="D17" s="0" t="n">
        <v>2</v>
      </c>
      <c r="E17" s="1" t="n">
        <v>1</v>
      </c>
      <c r="F17" s="0" t="n">
        <f aca="false">INDEX($P$23:$R$23, 1, 1 + D17)</f>
        <v>0.2</v>
      </c>
      <c r="G17" s="0" t="n">
        <f aca="false">INDEX($P$27:$R$27,1,$C17 + 1)</f>
        <v>0.175</v>
      </c>
      <c r="H17" s="0" t="n">
        <f aca="false">INDEX($P$26:$R$26,1,$B17 + 1)</f>
        <v>0.02</v>
      </c>
      <c r="I17" s="0" t="n">
        <f aca="false">E17*G17*H17</f>
        <v>0.0035</v>
      </c>
      <c r="J17" s="0" t="n">
        <f aca="false">F17*E17</f>
        <v>0.2</v>
      </c>
      <c r="K17" s="0" t="n">
        <f aca="false">K16</f>
        <v>0.2</v>
      </c>
      <c r="L17" s="0" t="n">
        <f aca="false">K17*G17</f>
        <v>0.035</v>
      </c>
      <c r="M17" s="0" t="n">
        <f aca="false">K17*H17</f>
        <v>0.004</v>
      </c>
      <c r="O17" s="0" t="s">
        <v>24</v>
      </c>
    </row>
    <row collapsed="false" customFormat="false" customHeight="false" hidden="false" ht="14.5" outlineLevel="0" r="18">
      <c r="B18" s="0" t="n">
        <v>0</v>
      </c>
      <c r="C18" s="0" t="n">
        <v>2</v>
      </c>
      <c r="D18" s="0" t="n">
        <v>0</v>
      </c>
      <c r="E18" s="1" t="n">
        <v>0.5</v>
      </c>
      <c r="F18" s="0" t="n">
        <f aca="false">INDEX($P$23:$R$23, 1, 1 + D18)</f>
        <v>0.65</v>
      </c>
      <c r="G18" s="0" t="n">
        <f aca="false">INDEX($P$27:$R$27,1,$C18 + 1)</f>
        <v>0.015</v>
      </c>
      <c r="H18" s="0" t="n">
        <f aca="false">INDEX($P$26:$R$26,1,$B18 + 1)</f>
        <v>0.02</v>
      </c>
      <c r="I18" s="0" t="n">
        <f aca="false">E18*G18*H18</f>
        <v>0.00015</v>
      </c>
      <c r="J18" s="0" t="n">
        <f aca="false">F18*E18</f>
        <v>0.325</v>
      </c>
      <c r="K18" s="0" t="n">
        <f aca="false">SUM(J18:J20)</f>
        <v>0.425</v>
      </c>
      <c r="L18" s="0" t="n">
        <f aca="false">K18*G18</f>
        <v>0.006375</v>
      </c>
      <c r="M18" s="0" t="n">
        <f aca="false">K18*H18</f>
        <v>0.0085</v>
      </c>
      <c r="O18" s="0" t="s">
        <v>6</v>
      </c>
      <c r="P18" s="0" t="n">
        <v>1</v>
      </c>
      <c r="Q18" s="0" t="n">
        <v>1</v>
      </c>
      <c r="R18" s="0" t="n">
        <v>1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1</v>
      </c>
      <c r="E19" s="1" t="n">
        <v>0</v>
      </c>
      <c r="F19" s="0" t="n">
        <f aca="false">INDEX($P$23:$R$23, 1, 1 + D19)</f>
        <v>0.15</v>
      </c>
      <c r="G19" s="0" t="n">
        <f aca="false">INDEX($P$27:$R$27,1,$C19 + 1)</f>
        <v>0.015</v>
      </c>
      <c r="H19" s="0" t="n">
        <f aca="false">INDEX($P$26:$R$26,1,$B19 + 1)</f>
        <v>0.02</v>
      </c>
      <c r="I19" s="0" t="n">
        <f aca="false">E19*G19*H19</f>
        <v>0</v>
      </c>
      <c r="J19" s="0" t="n">
        <f aca="false">F19*E19</f>
        <v>0</v>
      </c>
      <c r="K19" s="0" t="n">
        <f aca="false">K18</f>
        <v>0.425</v>
      </c>
      <c r="L19" s="0" t="n">
        <f aca="false">K19*G19</f>
        <v>0.006375</v>
      </c>
      <c r="M19" s="0" t="n">
        <f aca="false">K19*H19</f>
        <v>0.0085</v>
      </c>
      <c r="O19" s="0" t="s">
        <v>12</v>
      </c>
      <c r="P19" s="0" t="n">
        <v>1</v>
      </c>
      <c r="Q19" s="0" t="n">
        <v>1</v>
      </c>
      <c r="R19" s="0" t="n">
        <v>1</v>
      </c>
    </row>
    <row collapsed="false" customFormat="false" customHeight="false" hidden="false" ht="14.5" outlineLevel="0" r="20">
      <c r="B20" s="0" t="n">
        <v>0</v>
      </c>
      <c r="C20" s="0" t="n">
        <v>2</v>
      </c>
      <c r="D20" s="0" t="n">
        <v>2</v>
      </c>
      <c r="E20" s="1" t="n">
        <v>0.5</v>
      </c>
      <c r="F20" s="0" t="n">
        <f aca="false">INDEX($P$23:$R$23, 1, 1 + D20)</f>
        <v>0.2</v>
      </c>
      <c r="G20" s="0" t="n">
        <f aca="false">INDEX($P$27:$R$27,1,$C20 + 1)</f>
        <v>0.015</v>
      </c>
      <c r="H20" s="0" t="n">
        <f aca="false">INDEX($P$26:$R$26,1,$B20 + 1)</f>
        <v>0.02</v>
      </c>
      <c r="I20" s="0" t="n">
        <f aca="false">E20*G20*H20</f>
        <v>0.00015</v>
      </c>
      <c r="J20" s="0" t="n">
        <f aca="false">F20*E20</f>
        <v>0.1</v>
      </c>
      <c r="K20" s="0" t="n">
        <f aca="false">K19</f>
        <v>0.425</v>
      </c>
      <c r="L20" s="0" t="n">
        <f aca="false">K20*G20</f>
        <v>0.006375</v>
      </c>
      <c r="M20" s="0" t="n">
        <f aca="false">K20*H20</f>
        <v>0.0085</v>
      </c>
      <c r="O20" s="0" t="s">
        <v>13</v>
      </c>
      <c r="P20" s="0" t="n">
        <v>1</v>
      </c>
      <c r="Q20" s="0" t="n">
        <v>1</v>
      </c>
      <c r="R20" s="0" t="n">
        <v>1</v>
      </c>
    </row>
    <row collapsed="false" customFormat="false" customHeight="false" hidden="false" ht="14.5" outlineLevel="0" r="21">
      <c r="B21" s="0" t="n">
        <v>1</v>
      </c>
      <c r="C21" s="0" t="n">
        <v>0</v>
      </c>
      <c r="D21" s="0" t="n">
        <v>0</v>
      </c>
      <c r="E21" s="1" t="n">
        <v>0</v>
      </c>
      <c r="F21" s="0" t="n">
        <f aca="false">INDEX($P$23:$R$23, 1, 1 + D21)</f>
        <v>0.65</v>
      </c>
      <c r="G21" s="0" t="n">
        <f aca="false">INDEX($P$27:$R$27,1,$C21 + 1)</f>
        <v>0.12</v>
      </c>
      <c r="H21" s="0" t="n">
        <f aca="false">INDEX($P$26:$R$26,1,$B21 + 1)</f>
        <v>0.14</v>
      </c>
      <c r="I21" s="0" t="n">
        <f aca="false">E21*G21*H21</f>
        <v>0</v>
      </c>
      <c r="J21" s="0" t="n">
        <f aca="false">F21*E21</f>
        <v>0</v>
      </c>
      <c r="K21" s="0" t="n">
        <f aca="false">SUM(J21:J23)</f>
        <v>0.2</v>
      </c>
      <c r="L21" s="0" t="n">
        <f aca="false">K21*G21</f>
        <v>0.024</v>
      </c>
      <c r="M21" s="0" t="n">
        <f aca="false">K21*H21</f>
        <v>0.028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1</v>
      </c>
      <c r="E22" s="1" t="n">
        <v>0</v>
      </c>
      <c r="F22" s="0" t="n">
        <f aca="false">INDEX($P$23:$R$23, 1, 1 + D22)</f>
        <v>0.15</v>
      </c>
      <c r="G22" s="0" t="n">
        <f aca="false">INDEX($P$27:$R$27,1,$C22 + 1)</f>
        <v>0.12</v>
      </c>
      <c r="H22" s="0" t="n">
        <f aca="false">INDEX($P$26:$R$26,1,$B22 + 1)</f>
        <v>0.14</v>
      </c>
      <c r="I22" s="0" t="n">
        <f aca="false">E22*G22*H22</f>
        <v>0</v>
      </c>
      <c r="J22" s="0" t="n">
        <f aca="false">F22*E22</f>
        <v>0</v>
      </c>
      <c r="K22" s="0" t="n">
        <f aca="false">K21</f>
        <v>0.2</v>
      </c>
      <c r="L22" s="0" t="n">
        <f aca="false">K22*G22</f>
        <v>0.024</v>
      </c>
      <c r="M22" s="0" t="n">
        <f aca="false">K22*H22</f>
        <v>0.028</v>
      </c>
      <c r="O22" s="0" t="s">
        <v>26</v>
      </c>
    </row>
    <row collapsed="false" customFormat="false" customHeight="false" hidden="false" ht="14.5" outlineLevel="0" r="23">
      <c r="B23" s="0" t="n">
        <v>1</v>
      </c>
      <c r="C23" s="0" t="n">
        <v>0</v>
      </c>
      <c r="D23" s="0" t="n">
        <v>2</v>
      </c>
      <c r="E23" s="1" t="n">
        <v>1</v>
      </c>
      <c r="F23" s="0" t="n">
        <f aca="false">INDEX($P$23:$R$23, 1, 1 + D23)</f>
        <v>0.2</v>
      </c>
      <c r="G23" s="0" t="n">
        <f aca="false">INDEX($P$27:$R$27,1,$C23 + 1)</f>
        <v>0.12</v>
      </c>
      <c r="H23" s="0" t="n">
        <f aca="false">INDEX($P$26:$R$26,1,$B23 + 1)</f>
        <v>0.14</v>
      </c>
      <c r="I23" s="0" t="n">
        <f aca="false">E23*G23*H23</f>
        <v>0.0168</v>
      </c>
      <c r="J23" s="0" t="n">
        <f aca="false">F23*E23</f>
        <v>0.2</v>
      </c>
      <c r="K23" s="0" t="n">
        <f aca="false">K22</f>
        <v>0.2</v>
      </c>
      <c r="L23" s="0" t="n">
        <f aca="false">K23*G23</f>
        <v>0.024</v>
      </c>
      <c r="M23" s="0" t="n">
        <f aca="false">K23*H23</f>
        <v>0.028</v>
      </c>
      <c r="O23" s="0" t="s">
        <v>13</v>
      </c>
      <c r="P23" s="0" t="n">
        <f aca="false">P20*B7</f>
        <v>0.65</v>
      </c>
      <c r="Q23" s="0" t="n">
        <f aca="false">Q20*C7</f>
        <v>0.15</v>
      </c>
      <c r="R23" s="0" t="n">
        <f aca="false">R20*D7</f>
        <v>0.2</v>
      </c>
    </row>
    <row collapsed="false" customFormat="false" customHeight="false" hidden="false" ht="14.5" outlineLevel="0" r="24">
      <c r="B24" s="0" t="n">
        <v>1</v>
      </c>
      <c r="C24" s="0" t="n">
        <v>1</v>
      </c>
      <c r="D24" s="0" t="n">
        <v>0</v>
      </c>
      <c r="E24" s="1" t="n">
        <v>0</v>
      </c>
      <c r="F24" s="0" t="n">
        <f aca="false">INDEX($P$23:$R$23, 1, 1 + D24)</f>
        <v>0.65</v>
      </c>
      <c r="G24" s="0" t="n">
        <f aca="false">INDEX($P$27:$R$27,1,$C24 + 1)</f>
        <v>0.175</v>
      </c>
      <c r="H24" s="0" t="n">
        <f aca="false">INDEX($P$26:$R$26,1,$B24 + 1)</f>
        <v>0.14</v>
      </c>
      <c r="I24" s="0" t="n">
        <f aca="false">E24*G24*H24</f>
        <v>0</v>
      </c>
      <c r="J24" s="0" t="n">
        <f aca="false">F24*E24</f>
        <v>0</v>
      </c>
      <c r="K24" s="0" t="n">
        <f aca="false">SUM(J24:J26)</f>
        <v>0.15</v>
      </c>
      <c r="L24" s="0" t="n">
        <f aca="false">K24*G24</f>
        <v>0.02625</v>
      </c>
      <c r="M24" s="0" t="n">
        <f aca="false">K24*H24</f>
        <v>0.021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1</v>
      </c>
      <c r="E25" s="1" t="n">
        <v>1</v>
      </c>
      <c r="F25" s="0" t="n">
        <f aca="false">INDEX($P$23:$R$23, 1, 1 + D25)</f>
        <v>0.15</v>
      </c>
      <c r="G25" s="0" t="n">
        <f aca="false">INDEX($P$27:$R$27,1,$C25 + 1)</f>
        <v>0.175</v>
      </c>
      <c r="H25" s="0" t="n">
        <f aca="false">INDEX($P$26:$R$26,1,$B25 + 1)</f>
        <v>0.14</v>
      </c>
      <c r="I25" s="0" t="n">
        <f aca="false">E25*G25*H25</f>
        <v>0.0245</v>
      </c>
      <c r="J25" s="0" t="n">
        <f aca="false">F25*E25</f>
        <v>0.15</v>
      </c>
      <c r="K25" s="0" t="n">
        <f aca="false">K24</f>
        <v>0.15</v>
      </c>
      <c r="L25" s="0" t="n">
        <f aca="false">K25*G25</f>
        <v>0.02625</v>
      </c>
      <c r="M25" s="0" t="n">
        <f aca="false">K25*H25</f>
        <v>0.021</v>
      </c>
      <c r="O25" s="0" t="s">
        <v>27</v>
      </c>
    </row>
    <row collapsed="false" customFormat="false" customHeight="false" hidden="false" ht="14.5" outlineLevel="0" r="26">
      <c r="B26" s="0" t="n">
        <v>1</v>
      </c>
      <c r="C26" s="0" t="n">
        <v>1</v>
      </c>
      <c r="D26" s="0" t="n">
        <v>2</v>
      </c>
      <c r="E26" s="1" t="n">
        <v>0</v>
      </c>
      <c r="F26" s="0" t="n">
        <f aca="false">INDEX($P$23:$R$23, 1, 1 + D26)</f>
        <v>0.2</v>
      </c>
      <c r="G26" s="0" t="n">
        <f aca="false">INDEX($P$27:$R$27,1,$C26 + 1)</f>
        <v>0.175</v>
      </c>
      <c r="H26" s="0" t="n">
        <f aca="false">INDEX($P$26:$R$26,1,$B26 + 1)</f>
        <v>0.14</v>
      </c>
      <c r="I26" s="0" t="n">
        <f aca="false">E26*G26*H26</f>
        <v>0</v>
      </c>
      <c r="J26" s="0" t="n">
        <f aca="false">F26*E26</f>
        <v>0</v>
      </c>
      <c r="K26" s="0" t="n">
        <f aca="false">K25</f>
        <v>0.15</v>
      </c>
      <c r="L26" s="0" t="n">
        <f aca="false">K26*G26</f>
        <v>0.02625</v>
      </c>
      <c r="M26" s="0" t="n">
        <f aca="false">K26*H26</f>
        <v>0.021</v>
      </c>
      <c r="O26" s="0" t="s">
        <v>6</v>
      </c>
      <c r="P26" s="0" t="n">
        <f aca="false">P13*B5</f>
        <v>0.02</v>
      </c>
      <c r="Q26" s="0" t="n">
        <f aca="false">Q13*C5</f>
        <v>0.14</v>
      </c>
      <c r="R26" s="0" t="n">
        <f aca="false">R13*D5</f>
        <v>0.07</v>
      </c>
    </row>
    <row collapsed="false" customFormat="false" customHeight="false" hidden="false" ht="14.5" outlineLevel="0" r="27">
      <c r="B27" s="0" t="n">
        <v>1</v>
      </c>
      <c r="C27" s="0" t="n">
        <v>2</v>
      </c>
      <c r="D27" s="0" t="n">
        <v>0</v>
      </c>
      <c r="E27" s="1" t="n">
        <v>0</v>
      </c>
      <c r="F27" s="0" t="n">
        <f aca="false">INDEX($P$23:$R$23, 1, 1 + D27)</f>
        <v>0.65</v>
      </c>
      <c r="G27" s="0" t="n">
        <f aca="false">INDEX($P$27:$R$27,1,$C27 + 1)</f>
        <v>0.015</v>
      </c>
      <c r="H27" s="0" t="n">
        <f aca="false">INDEX($P$26:$R$26,1,$B27 + 1)</f>
        <v>0.14</v>
      </c>
      <c r="I27" s="0" t="n">
        <f aca="false">E27*G27*H27</f>
        <v>0</v>
      </c>
      <c r="J27" s="0" t="n">
        <f aca="false">F27*E27</f>
        <v>0</v>
      </c>
      <c r="K27" s="0" t="n">
        <f aca="false">SUM(J27:J29)</f>
        <v>0.175</v>
      </c>
      <c r="L27" s="0" t="n">
        <f aca="false">K27*G27</f>
        <v>0.002625</v>
      </c>
      <c r="M27" s="0" t="n">
        <f aca="false">K27*H27</f>
        <v>0.0245</v>
      </c>
      <c r="O27" s="0" t="s">
        <v>12</v>
      </c>
      <c r="P27" s="0" t="n">
        <f aca="false">P14*B6</f>
        <v>0.12</v>
      </c>
      <c r="Q27" s="0" t="n">
        <f aca="false">Q14*C6</f>
        <v>0.175</v>
      </c>
      <c r="R27" s="0" t="n">
        <f aca="false">R14*D6</f>
        <v>0.015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1</v>
      </c>
      <c r="E28" s="1" t="n">
        <v>0.5</v>
      </c>
      <c r="F28" s="0" t="n">
        <f aca="false">INDEX($P$23:$R$23, 1, 1 + D28)</f>
        <v>0.15</v>
      </c>
      <c r="G28" s="0" t="n">
        <f aca="false">INDEX($P$27:$R$27,1,$C28 + 1)</f>
        <v>0.015</v>
      </c>
      <c r="H28" s="0" t="n">
        <f aca="false">INDEX($P$26:$R$26,1,$B28 + 1)</f>
        <v>0.14</v>
      </c>
      <c r="I28" s="0" t="n">
        <f aca="false">E28*G28*H28</f>
        <v>0.00105</v>
      </c>
      <c r="J28" s="0" t="n">
        <f aca="false">F28*E28</f>
        <v>0.075</v>
      </c>
      <c r="K28" s="0" t="n">
        <f aca="false">K27</f>
        <v>0.175</v>
      </c>
      <c r="L28" s="0" t="n">
        <f aca="false">K28*G28</f>
        <v>0.002625</v>
      </c>
      <c r="M28" s="0" t="n">
        <f aca="false">K28*H28</f>
        <v>0.0245</v>
      </c>
    </row>
    <row collapsed="false" customFormat="false" customHeight="false" hidden="false" ht="14.5" outlineLevel="0" r="29">
      <c r="B29" s="0" t="n">
        <v>1</v>
      </c>
      <c r="C29" s="0" t="n">
        <v>2</v>
      </c>
      <c r="D29" s="0" t="n">
        <v>2</v>
      </c>
      <c r="E29" s="1" t="n">
        <v>0.5</v>
      </c>
      <c r="F29" s="0" t="n">
        <f aca="false">INDEX($P$23:$R$23, 1, 1 + D29)</f>
        <v>0.2</v>
      </c>
      <c r="G29" s="0" t="n">
        <f aca="false">INDEX($P$27:$R$27,1,$C29 + 1)</f>
        <v>0.015</v>
      </c>
      <c r="H29" s="0" t="n">
        <f aca="false">INDEX($P$26:$R$26,1,$B29 + 1)</f>
        <v>0.14</v>
      </c>
      <c r="I29" s="0" t="n">
        <f aca="false">E29*G29*H29</f>
        <v>0.00105</v>
      </c>
      <c r="J29" s="0" t="n">
        <f aca="false">F29*E29</f>
        <v>0.1</v>
      </c>
      <c r="K29" s="0" t="n">
        <f aca="false">K28</f>
        <v>0.175</v>
      </c>
      <c r="L29" s="0" t="n">
        <f aca="false">K29*G29</f>
        <v>0.002625</v>
      </c>
      <c r="M29" s="0" t="n">
        <f aca="false">K29*H29</f>
        <v>0.0245</v>
      </c>
      <c r="O29" s="0" t="s">
        <v>29</v>
      </c>
    </row>
    <row collapsed="false" customFormat="false" customHeight="false" hidden="false" ht="14.5" outlineLevel="0" r="30">
      <c r="B30" s="0" t="n">
        <v>2</v>
      </c>
      <c r="C30" s="0" t="n">
        <v>0</v>
      </c>
      <c r="D30" s="0" t="n">
        <v>0</v>
      </c>
      <c r="E30" s="1" t="n">
        <v>0.5</v>
      </c>
      <c r="F30" s="0" t="n">
        <f aca="false">INDEX($P$23:$R$23, 1, 1 + D30)</f>
        <v>0.65</v>
      </c>
      <c r="G30" s="0" t="n">
        <f aca="false">INDEX($P$27:$R$27,1,$C30 + 1)</f>
        <v>0.12</v>
      </c>
      <c r="H30" s="0" t="n">
        <f aca="false">INDEX($P$26:$R$26,1,$B30 + 1)</f>
        <v>0.07</v>
      </c>
      <c r="I30" s="0" t="n">
        <f aca="false">E30*G30*H30</f>
        <v>0.0042</v>
      </c>
      <c r="J30" s="0" t="n">
        <f aca="false">F30*E30</f>
        <v>0.325</v>
      </c>
      <c r="K30" s="0" t="n">
        <f aca="false">SUM(J30:J32)</f>
        <v>0.425</v>
      </c>
      <c r="L30" s="0" t="n">
        <f aca="false">K30*G30</f>
        <v>0.051</v>
      </c>
      <c r="M30" s="0" t="n">
        <f aca="false">K30*H30</f>
        <v>0.02975</v>
      </c>
      <c r="N30" s="0" t="s">
        <v>0</v>
      </c>
      <c r="O30" s="0" t="s">
        <v>13</v>
      </c>
      <c r="P30" s="0" t="n">
        <f aca="false">I12+I15+I18+I21+I24+I27+I30+I33+I36</f>
        <v>0.0070125</v>
      </c>
      <c r="Q30" s="0" t="n">
        <f aca="false">SUM(K12:K38)</f>
        <v>8.1</v>
      </c>
      <c r="R30" s="0" t="n">
        <f aca="false">SUM(L12:L38)</f>
        <v>0.775125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1</v>
      </c>
      <c r="E31" s="1" t="n">
        <v>0</v>
      </c>
      <c r="F31" s="0" t="n">
        <f aca="false">INDEX($P$23:$R$23, 1, 1 + D31)</f>
        <v>0.15</v>
      </c>
      <c r="G31" s="0" t="n">
        <f aca="false">INDEX($P$27:$R$27,1,$C31 + 1)</f>
        <v>0.12</v>
      </c>
      <c r="H31" s="0" t="n">
        <f aca="false">INDEX($P$26:$R$26,1,$B31 + 1)</f>
        <v>0.07</v>
      </c>
      <c r="I31" s="0" t="n">
        <f aca="false">E31*G31*H31</f>
        <v>0</v>
      </c>
      <c r="J31" s="0" t="n">
        <f aca="false">F31*E31</f>
        <v>0</v>
      </c>
      <c r="K31" s="0" t="n">
        <f aca="false">K30</f>
        <v>0.425</v>
      </c>
      <c r="L31" s="0" t="n">
        <f aca="false">K31*G31</f>
        <v>0.051</v>
      </c>
      <c r="M31" s="0" t="n">
        <f aca="false">K31*H31</f>
        <v>0.02975</v>
      </c>
      <c r="N31" s="0" t="s">
        <v>1</v>
      </c>
      <c r="P31" s="0" t="n">
        <f aca="false">I13+I16+I19+I22+I25+I28+I31+I34+I37</f>
        <v>0.0319375</v>
      </c>
    </row>
    <row collapsed="false" customFormat="false" customHeight="false" hidden="false" ht="14.5" outlineLevel="0" r="32">
      <c r="B32" s="0" t="n">
        <v>2</v>
      </c>
      <c r="C32" s="0" t="n">
        <v>0</v>
      </c>
      <c r="D32" s="0" t="n">
        <v>2</v>
      </c>
      <c r="E32" s="1" t="n">
        <v>0.5</v>
      </c>
      <c r="F32" s="0" t="n">
        <f aca="false">INDEX($P$23:$R$23, 1, 1 + D32)</f>
        <v>0.2</v>
      </c>
      <c r="G32" s="0" t="n">
        <f aca="false">INDEX($P$27:$R$27,1,$C32 + 1)</f>
        <v>0.12</v>
      </c>
      <c r="H32" s="0" t="n">
        <f aca="false">INDEX($P$26:$R$26,1,$B32 + 1)</f>
        <v>0.07</v>
      </c>
      <c r="I32" s="0" t="n">
        <f aca="false">E32*G32*H32</f>
        <v>0.0042</v>
      </c>
      <c r="J32" s="0" t="n">
        <f aca="false">F32*E32</f>
        <v>0.1</v>
      </c>
      <c r="K32" s="0" t="n">
        <f aca="false">K31</f>
        <v>0.425</v>
      </c>
      <c r="L32" s="0" t="n">
        <f aca="false">K32*G32</f>
        <v>0.051</v>
      </c>
      <c r="M32" s="0" t="n">
        <f aca="false">K32*H32</f>
        <v>0.02975</v>
      </c>
      <c r="N32" s="0" t="s">
        <v>2</v>
      </c>
      <c r="P32" s="0" t="n">
        <f aca="false">I14+I17+I20+I23+I26+I29+I32+I35+I38</f>
        <v>0.03235</v>
      </c>
    </row>
    <row collapsed="false" customFormat="false" customHeight="false" hidden="false" ht="14.5" outlineLevel="0" r="33">
      <c r="B33" s="0" t="n">
        <v>2</v>
      </c>
      <c r="C33" s="0" t="n">
        <v>1</v>
      </c>
      <c r="D33" s="0" t="n">
        <v>0</v>
      </c>
      <c r="E33" s="1" t="n">
        <v>0</v>
      </c>
      <c r="F33" s="0" t="n">
        <f aca="false">INDEX($P$23:$R$23, 1, 1 + D33)</f>
        <v>0.65</v>
      </c>
      <c r="G33" s="0" t="n">
        <f aca="false">INDEX($P$27:$R$27,1,$C33 + 1)</f>
        <v>0.175</v>
      </c>
      <c r="H33" s="0" t="n">
        <f aca="false">INDEX($P$26:$R$26,1,$B33 + 1)</f>
        <v>0.07</v>
      </c>
      <c r="I33" s="0" t="n">
        <f aca="false">E33*G33*H33</f>
        <v>0</v>
      </c>
      <c r="J33" s="0" t="n">
        <f aca="false">F33*E33</f>
        <v>0</v>
      </c>
      <c r="K33" s="0" t="n">
        <f aca="false">SUM(J33:J35)</f>
        <v>0.175</v>
      </c>
      <c r="L33" s="0" t="n">
        <f aca="false">K33*G33</f>
        <v>0.030625</v>
      </c>
      <c r="M33" s="0" t="n">
        <f aca="false">K33*H33</f>
        <v>0.01225</v>
      </c>
      <c r="O33" s="0" t="s">
        <v>31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1</v>
      </c>
      <c r="E34" s="1" t="n">
        <v>0.5</v>
      </c>
      <c r="F34" s="0" t="n">
        <f aca="false">INDEX($P$23:$R$23, 1, 1 + D34)</f>
        <v>0.15</v>
      </c>
      <c r="G34" s="0" t="n">
        <f aca="false">INDEX($P$27:$R$27,1,$C34 + 1)</f>
        <v>0.175</v>
      </c>
      <c r="H34" s="0" t="n">
        <f aca="false">INDEX($P$26:$R$26,1,$B34 + 1)</f>
        <v>0.07</v>
      </c>
      <c r="I34" s="0" t="n">
        <f aca="false">E34*G34*H34</f>
        <v>0.006125</v>
      </c>
      <c r="J34" s="0" t="n">
        <f aca="false">F34*E34</f>
        <v>0.075</v>
      </c>
      <c r="K34" s="0" t="n">
        <f aca="false">K33</f>
        <v>0.175</v>
      </c>
      <c r="L34" s="0" t="n">
        <f aca="false">K34*G34</f>
        <v>0.030625</v>
      </c>
      <c r="M34" s="0" t="n">
        <f aca="false">K34*H34</f>
        <v>0.01225</v>
      </c>
      <c r="O34" s="0" t="s">
        <v>13</v>
      </c>
      <c r="P34" s="0" t="n">
        <f aca="false">P30*P23</f>
        <v>0.004558125</v>
      </c>
      <c r="Q34" s="0" t="n">
        <f aca="false">P31*Q23</f>
        <v>0.004790625</v>
      </c>
      <c r="R34" s="0" t="n">
        <f aca="false">P32*R23</f>
        <v>0.00647</v>
      </c>
    </row>
    <row collapsed="false" customFormat="false" customHeight="false" hidden="false" ht="14.5" outlineLevel="0" r="35">
      <c r="B35" s="0" t="n">
        <v>2</v>
      </c>
      <c r="C35" s="0" t="n">
        <v>1</v>
      </c>
      <c r="D35" s="0" t="n">
        <v>2</v>
      </c>
      <c r="E35" s="1" t="n">
        <v>0.5</v>
      </c>
      <c r="F35" s="0" t="n">
        <f aca="false">INDEX($P$23:$R$23, 1, 1 + D35)</f>
        <v>0.2</v>
      </c>
      <c r="G35" s="0" t="n">
        <f aca="false">INDEX($P$27:$R$27,1,$C35 + 1)</f>
        <v>0.175</v>
      </c>
      <c r="H35" s="0" t="n">
        <f aca="false">INDEX($P$26:$R$26,1,$B35 + 1)</f>
        <v>0.07</v>
      </c>
      <c r="I35" s="0" t="n">
        <f aca="false">E35*G35*H35</f>
        <v>0.006125</v>
      </c>
      <c r="J35" s="0" t="n">
        <f aca="false">F35*E35</f>
        <v>0.1</v>
      </c>
      <c r="K35" s="0" t="n">
        <f aca="false">K34</f>
        <v>0.175</v>
      </c>
      <c r="L35" s="0" t="n">
        <f aca="false">K35*G35</f>
        <v>0.030625</v>
      </c>
      <c r="M35" s="0" t="n">
        <f aca="false">K35*H35</f>
        <v>0.01225</v>
      </c>
      <c r="P35" s="0" t="n">
        <f aca="false">R34</f>
        <v>0.00647</v>
      </c>
      <c r="Q35" s="0" t="n">
        <f aca="false">P34+Q34</f>
        <v>0.00934875</v>
      </c>
    </row>
    <row collapsed="false" customFormat="false" customHeight="false" hidden="false" ht="14.5" outlineLevel="0" r="36">
      <c r="B36" s="0" t="n">
        <v>2</v>
      </c>
      <c r="C36" s="0" t="n">
        <v>2</v>
      </c>
      <c r="D36" s="0" t="n">
        <v>0</v>
      </c>
      <c r="E36" s="1" t="n">
        <v>0.25</v>
      </c>
      <c r="F36" s="0" t="n">
        <f aca="false">INDEX($P$23:$R$23, 1, 1 + D36)</f>
        <v>0.65</v>
      </c>
      <c r="G36" s="0" t="n">
        <f aca="false">INDEX($P$27:$R$27,1,$C36 + 1)</f>
        <v>0.015</v>
      </c>
      <c r="H36" s="0" t="n">
        <f aca="false">INDEX($P$26:$R$26,1,$B36 + 1)</f>
        <v>0.07</v>
      </c>
      <c r="I36" s="0" t="n">
        <f aca="false">E36*G36*H36</f>
        <v>0.0002625</v>
      </c>
      <c r="J36" s="0" t="n">
        <f aca="false">F36*E36</f>
        <v>0.1625</v>
      </c>
      <c r="K36" s="0" t="n">
        <f aca="false">SUM(J36:J38)</f>
        <v>0.3</v>
      </c>
      <c r="L36" s="0" t="n">
        <f aca="false">K36*G36</f>
        <v>0.0045</v>
      </c>
      <c r="M36" s="0" t="n">
        <f aca="false">K36*H36</f>
        <v>0.021</v>
      </c>
      <c r="P36" s="0" t="n">
        <f aca="false">P35/Q35</f>
        <v>0.692071132504345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1</v>
      </c>
      <c r="E37" s="1" t="n">
        <v>0.25</v>
      </c>
      <c r="F37" s="0" t="n">
        <f aca="false">INDEX($P$23:$R$23, 1, 1 + D37)</f>
        <v>0.15</v>
      </c>
      <c r="G37" s="0" t="n">
        <f aca="false">INDEX($P$27:$R$27,1,$C37 + 1)</f>
        <v>0.015</v>
      </c>
      <c r="H37" s="0" t="n">
        <f aca="false">INDEX($P$26:$R$26,1,$B37 + 1)</f>
        <v>0.07</v>
      </c>
      <c r="I37" s="0" t="n">
        <f aca="false">E37*G37*H37</f>
        <v>0.0002625</v>
      </c>
      <c r="J37" s="0" t="n">
        <f aca="false">F37*E37</f>
        <v>0.0375</v>
      </c>
      <c r="K37" s="0" t="n">
        <f aca="false">K36</f>
        <v>0.3</v>
      </c>
      <c r="L37" s="0" t="n">
        <f aca="false">K37*G37</f>
        <v>0.0045</v>
      </c>
      <c r="M37" s="0" t="n">
        <f aca="false">K37*H37</f>
        <v>0.021</v>
      </c>
    </row>
    <row collapsed="false" customFormat="false" customHeight="false" hidden="false" ht="14.5" outlineLevel="0" r="38">
      <c r="B38" s="0" t="n">
        <v>2</v>
      </c>
      <c r="C38" s="0" t="n">
        <v>2</v>
      </c>
      <c r="D38" s="0" t="n">
        <v>2</v>
      </c>
      <c r="E38" s="1" t="n">
        <v>0.5</v>
      </c>
      <c r="F38" s="0" t="n">
        <f aca="false">INDEX($P$23:$R$23, 1, 1 + D38)</f>
        <v>0.2</v>
      </c>
      <c r="G38" s="0" t="n">
        <f aca="false">INDEX($P$27:$R$27,1,$C38 + 1)</f>
        <v>0.015</v>
      </c>
      <c r="H38" s="0" t="n">
        <f aca="false">INDEX($P$26:$R$26,1,$B38 + 1)</f>
        <v>0.07</v>
      </c>
      <c r="I38" s="0" t="n">
        <f aca="false">E38*G38*H38</f>
        <v>0.000525</v>
      </c>
      <c r="J38" s="0" t="n">
        <f aca="false">F38*E38</f>
        <v>0.1</v>
      </c>
      <c r="K38" s="0" t="n">
        <f aca="false">K37</f>
        <v>0.3</v>
      </c>
      <c r="L38" s="0" t="n">
        <f aca="false">K38*G38</f>
        <v>0.0045</v>
      </c>
      <c r="M38" s="0" t="n">
        <f aca="false">K38*H38</f>
        <v>0.021</v>
      </c>
    </row>
    <row collapsed="false" customFormat="false" customHeight="false" hidden="false" ht="14.5" outlineLevel="0" r="39">
      <c r="P39" s="3" t="n">
        <f aca="false">LN(P36)</f>
        <v>-0.368066536010931</v>
      </c>
    </row>
    <row collapsed="false" customFormat="false" customHeight="false" hidden="false" ht="14.5" outlineLevel="0" r="41">
      <c r="O41" s="0" t="s">
        <v>32</v>
      </c>
    </row>
    <row collapsed="false" customFormat="false" customHeight="false" hidden="false" ht="14.5" outlineLevel="0" r="42">
      <c r="O42" s="0" t="s">
        <v>6</v>
      </c>
      <c r="P42" s="0" t="n">
        <f aca="false">SUM(L12:L20)</f>
        <v>0.358125</v>
      </c>
      <c r="Q42" s="0" t="n">
        <f aca="false">SUM(L21:L29)</f>
        <v>0.158625</v>
      </c>
      <c r="R42" s="0" t="n">
        <f aca="false">SUM(L30:L38)</f>
        <v>0.258375</v>
      </c>
    </row>
    <row collapsed="false" customFormat="false" customHeight="false" hidden="false" ht="14.5" outlineLevel="0" r="43">
      <c r="O43" s="0" t="s">
        <v>12</v>
      </c>
      <c r="P43" s="0" t="n">
        <f aca="false">SUM(M12:M14)+SUM(M21:M23)+SUM(M30:M32)</f>
        <v>0.21225</v>
      </c>
      <c r="Q43" s="0" t="n">
        <f aca="false">SUM(M15:M17)+SUM(M24:M26)+SUM(M33:M35)</f>
        <v>0.11175</v>
      </c>
      <c r="R43" s="0" t="n">
        <f aca="false">SUM(M18:M20)+SUM(M27:M29)+SUM(M36:M38)</f>
        <v>0.162</v>
      </c>
    </row>
    <row collapsed="false" customFormat="false" customHeight="false" hidden="false" ht="14.5" outlineLevel="0" r="45">
      <c r="O45" s="0" t="s">
        <v>31</v>
      </c>
    </row>
    <row collapsed="false" customFormat="false" customHeight="false" hidden="false" ht="14.5" outlineLevel="0" r="46">
      <c r="O46" s="0" t="s">
        <v>6</v>
      </c>
      <c r="P46" s="0" t="n">
        <f aca="false">B5*P42*P13</f>
        <v>0.0071625</v>
      </c>
      <c r="Q46" s="0" t="n">
        <f aca="false">C5*Q42*Q13</f>
        <v>0.0222075</v>
      </c>
      <c r="R46" s="0" t="n">
        <f aca="false">D5*R42*R13</f>
        <v>0.01808625</v>
      </c>
    </row>
    <row collapsed="false" customFormat="false" customHeight="false" hidden="false" ht="14.5" outlineLevel="0" r="47">
      <c r="P47" s="0" t="n">
        <f aca="false">Q46</f>
        <v>0.0222075</v>
      </c>
      <c r="Q47" s="0" t="n">
        <f aca="false">P46+R46</f>
        <v>0.02524875</v>
      </c>
    </row>
    <row collapsed="false" customFormat="false" customHeight="false" hidden="false" ht="14.5" outlineLevel="0" r="48">
      <c r="P48" s="0" t="n">
        <f aca="false">P47/Q47</f>
        <v>0.879548492499628</v>
      </c>
    </row>
    <row collapsed="false" customFormat="false" customHeight="false" hidden="false" ht="14.5" outlineLevel="0" r="50">
      <c r="P50" s="3" t="n">
        <f aca="false">LN(P48)</f>
        <v>-0.128346579883745</v>
      </c>
    </row>
    <row collapsed="false" customFormat="false" customHeight="false" hidden="false" ht="14.5" outlineLevel="0" r="52">
      <c r="O52" s="0" t="s">
        <v>12</v>
      </c>
      <c r="P52" s="0" t="n">
        <f aca="false">B6*P43*P14</f>
        <v>0.02547</v>
      </c>
      <c r="Q52" s="0" t="n">
        <f aca="false">C6*Q43*Q14</f>
        <v>0.01955625</v>
      </c>
      <c r="R52" s="0" t="n">
        <f aca="false">D6*R43*R14</f>
        <v>0.00243</v>
      </c>
    </row>
    <row collapsed="false" customFormat="false" customHeight="false" hidden="false" ht="14.5" outlineLevel="0" r="53">
      <c r="P53" s="0" t="n">
        <f aca="false">P52</f>
        <v>0.02547</v>
      </c>
      <c r="Q53" s="0" t="n">
        <f aca="false">Q52+R52</f>
        <v>0.02198625</v>
      </c>
    </row>
    <row collapsed="false" customFormat="false" customHeight="false" hidden="false" ht="14.5" outlineLevel="0" r="54">
      <c r="P54" s="0" t="n">
        <f aca="false">P53/Q53</f>
        <v>1.15845130479277</v>
      </c>
    </row>
    <row collapsed="false" customFormat="false" customHeight="false" hidden="false" ht="14.5" outlineLevel="0" r="56">
      <c r="P56" s="3" t="n">
        <f aca="false">LN(P54)</f>
        <v>0.147084031026968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F6" activeCellId="0" pane="topLeft" sqref="F6"/>
    </sheetView>
  </sheetViews>
  <cols>
    <col collapsed="false" hidden="false" max="8" min="1" style="0" width="8.44313725490196"/>
    <col collapsed="false" hidden="false" max="9" min="9" style="0" width="9.38823529411765"/>
    <col collapsed="false" hidden="false" max="10" min="10" style="0" width="8.44313725490196"/>
    <col collapsed="false" hidden="false" max="11" min="11" style="0" width="11.121568627451"/>
    <col collapsed="false" hidden="false" max="12" min="12" style="0" width="10.1176470588235"/>
    <col collapsed="false" hidden="false" max="257" min="13" style="0" width="8.44313725490196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0.8</v>
      </c>
      <c r="D2" s="1"/>
      <c r="E2" s="2" t="n">
        <f aca="false">LN(B2)</f>
        <v>-1.6094379124341</v>
      </c>
      <c r="F2" s="2" t="n">
        <f aca="false">LN(C2)</f>
        <v>-0.22314355131421</v>
      </c>
      <c r="G2" s="2" t="e">
        <f aca="false">LN(D2)</f>
        <v>#VALUE!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0.75</v>
      </c>
      <c r="C5" s="1" t="n">
        <v>0.25</v>
      </c>
      <c r="D5" s="2"/>
      <c r="E5" s="2" t="n">
        <f aca="false">LN(B5)</f>
        <v>-0.287682072451781</v>
      </c>
      <c r="F5" s="2" t="n">
        <f aca="false">LN(C5)</f>
        <v>-1.38629436111989</v>
      </c>
      <c r="G5" s="2"/>
    </row>
    <row collapsed="false" customFormat="false" customHeight="false" hidden="false" ht="14.5" outlineLevel="0" r="6">
      <c r="A6" s="0" t="s">
        <v>12</v>
      </c>
      <c r="B6" s="1"/>
      <c r="C6" s="1"/>
      <c r="D6" s="1"/>
      <c r="E6" s="2"/>
      <c r="F6" s="2"/>
      <c r="G6" s="2"/>
    </row>
    <row collapsed="false" customFormat="false" customHeight="false" hidden="false" ht="14.5" outlineLevel="0" r="7">
      <c r="A7" s="0" t="s">
        <v>13</v>
      </c>
      <c r="B7" s="1" t="n">
        <v>0.7</v>
      </c>
      <c r="C7" s="1" t="n">
        <v>0.3</v>
      </c>
      <c r="D7" s="1"/>
      <c r="E7" s="2" t="n">
        <f aca="false">LN(B7)</f>
        <v>-0.356674943938732</v>
      </c>
      <c r="F7" s="2" t="n">
        <f aca="false">LN(C7)</f>
        <v>-1.20397280432594</v>
      </c>
      <c r="G7" s="2"/>
    </row>
    <row collapsed="false" customFormat="false" customHeight="false" hidden="false" ht="14.5" outlineLevel="0" r="10">
      <c r="A10" s="0" t="s">
        <v>11</v>
      </c>
    </row>
    <row collapsed="false" customFormat="false" customHeight="false" hidden="false" ht="14.5" outlineLevel="0" r="11">
      <c r="B11" s="0" t="s">
        <v>6</v>
      </c>
      <c r="C11" s="0" t="s">
        <v>13</v>
      </c>
      <c r="D11" s="0" t="s">
        <v>14</v>
      </c>
      <c r="E11" s="0" t="s">
        <v>15</v>
      </c>
      <c r="F11" s="0" t="s">
        <v>16</v>
      </c>
      <c r="G11" s="0" t="s">
        <v>17</v>
      </c>
      <c r="H11" s="0" t="s">
        <v>51</v>
      </c>
      <c r="I11" s="0" t="s">
        <v>18</v>
      </c>
      <c r="J11" s="0" t="s">
        <v>19</v>
      </c>
      <c r="K11" s="0" t="s">
        <v>20</v>
      </c>
      <c r="L11" s="0" t="s">
        <v>21</v>
      </c>
      <c r="O11" s="0" t="s">
        <v>22</v>
      </c>
      <c r="P11" s="0" t="s">
        <v>0</v>
      </c>
      <c r="Q11" s="0" t="s">
        <v>1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1" t="n">
        <v>1</v>
      </c>
      <c r="E12" s="0" t="n">
        <f aca="false">INDEX($P$23:$Q$23, 1 , 1 +C12)</f>
        <v>0.7</v>
      </c>
      <c r="G12" s="0" t="n">
        <f aca="false">INDEX($P$26:$Q$26, 1, B12+1)</f>
        <v>0.15</v>
      </c>
      <c r="H12" s="0" t="n">
        <f aca="false">G12*D12</f>
        <v>0.15</v>
      </c>
      <c r="I12" s="0" t="n">
        <f aca="false">E12*D12</f>
        <v>0.7</v>
      </c>
      <c r="J12" s="0" t="n">
        <f aca="false">SUM(I12:I13)</f>
        <v>0.7</v>
      </c>
      <c r="K12" s="0" t="n">
        <f aca="false">J12</f>
        <v>0.7</v>
      </c>
      <c r="L12" s="0" t="n">
        <f aca="false">J12*G12</f>
        <v>0.105</v>
      </c>
      <c r="O12" s="0" t="s">
        <v>23</v>
      </c>
    </row>
    <row collapsed="false" customFormat="false" customHeight="false" hidden="false" ht="14.5" outlineLevel="0" r="13">
      <c r="B13" s="0" t="n">
        <v>0</v>
      </c>
      <c r="C13" s="0" t="n">
        <v>1</v>
      </c>
      <c r="D13" s="1" t="n">
        <v>0</v>
      </c>
      <c r="E13" s="0" t="n">
        <f aca="false">INDEX($P$23:$Q$23, 1 , 1 +C13)</f>
        <v>0.3</v>
      </c>
      <c r="G13" s="0" t="n">
        <f aca="false">INDEX($P$26:$Q$26, 1, B13+1)</f>
        <v>0.15</v>
      </c>
      <c r="H13" s="0" t="n">
        <f aca="false">G13*D13</f>
        <v>0</v>
      </c>
      <c r="I13" s="0" t="n">
        <f aca="false">E13*D13</f>
        <v>0</v>
      </c>
      <c r="J13" s="0" t="n">
        <f aca="false">J12</f>
        <v>0.7</v>
      </c>
      <c r="K13" s="0" t="n">
        <f aca="false">J13</f>
        <v>0.7</v>
      </c>
      <c r="L13" s="0" t="n">
        <f aca="false">J13*G13</f>
        <v>0.105</v>
      </c>
      <c r="O13" s="0" t="s">
        <v>6</v>
      </c>
      <c r="P13" s="0" t="n">
        <f aca="false">B$2</f>
        <v>0.2</v>
      </c>
      <c r="Q13" s="0" t="n">
        <f aca="false">C$2</f>
        <v>0.8</v>
      </c>
      <c r="S13" s="0" t="n">
        <f aca="false">LN(P13)</f>
        <v>-1.6094379124341</v>
      </c>
      <c r="T13" s="0" t="n">
        <f aca="false">LN(Q13)</f>
        <v>-0.22314355131421</v>
      </c>
    </row>
    <row collapsed="false" customFormat="false" customHeight="false" hidden="false" ht="14.5" outlineLevel="0" r="14">
      <c r="B14" s="0" t="n">
        <v>1</v>
      </c>
      <c r="C14" s="0" t="n">
        <v>0</v>
      </c>
      <c r="D14" s="1" t="n">
        <v>0</v>
      </c>
      <c r="E14" s="0" t="n">
        <f aca="false">INDEX($P$23:$Q$23, 1 , 1 +C14)</f>
        <v>0.7</v>
      </c>
      <c r="G14" s="0" t="n">
        <f aca="false">INDEX($P$26:$Q$26, 1, B14+1)</f>
        <v>0.2</v>
      </c>
      <c r="H14" s="0" t="n">
        <f aca="false">G14*D14</f>
        <v>0</v>
      </c>
      <c r="I14" s="0" t="n">
        <f aca="false">E14*D14</f>
        <v>0</v>
      </c>
      <c r="J14" s="0" t="n">
        <f aca="false">SUM(I14:I15)</f>
        <v>0.3</v>
      </c>
      <c r="K14" s="0" t="n">
        <f aca="false">J14</f>
        <v>0.3</v>
      </c>
      <c r="L14" s="0" t="n">
        <f aca="false">J14*G14</f>
        <v>0.06</v>
      </c>
      <c r="O14" s="0" t="s">
        <v>12</v>
      </c>
      <c r="P14" s="0" t="n">
        <f aca="false">B$2</f>
        <v>0.2</v>
      </c>
      <c r="Q14" s="0" t="n">
        <f aca="false">C$2</f>
        <v>0.8</v>
      </c>
    </row>
    <row collapsed="false" customFormat="false" customHeight="false" hidden="false" ht="14.5" outlineLevel="0" r="15">
      <c r="B15" s="0" t="n">
        <v>1</v>
      </c>
      <c r="C15" s="0" t="n">
        <v>1</v>
      </c>
      <c r="D15" s="1" t="n">
        <v>1</v>
      </c>
      <c r="E15" s="0" t="n">
        <f aca="false">INDEX($P$23:$Q$23, 1 , 1 +C15)</f>
        <v>0.3</v>
      </c>
      <c r="G15" s="0" t="n">
        <f aca="false">INDEX($P$26:$Q$26, 1, B15+1)</f>
        <v>0.2</v>
      </c>
      <c r="H15" s="0" t="n">
        <f aca="false">G15*D15</f>
        <v>0.2</v>
      </c>
      <c r="I15" s="0" t="n">
        <f aca="false">E15*D15</f>
        <v>0.3</v>
      </c>
      <c r="J15" s="0" t="n">
        <f aca="false">J14</f>
        <v>0.3</v>
      </c>
      <c r="K15" s="0" t="n">
        <f aca="false">J15</f>
        <v>0.3</v>
      </c>
      <c r="L15" s="0" t="n">
        <f aca="false">J15*G15</f>
        <v>0.06</v>
      </c>
      <c r="O15" s="0" t="s">
        <v>13</v>
      </c>
      <c r="P15" s="0" t="n">
        <f aca="false">B$2</f>
        <v>0.2</v>
      </c>
      <c r="Q15" s="0" t="n">
        <f aca="false">C$2</f>
        <v>0.8</v>
      </c>
    </row>
    <row collapsed="false" customFormat="false" customHeight="false" hidden="false" ht="14.5" outlineLevel="0" r="17">
      <c r="D17" s="1"/>
      <c r="O17" s="0" t="s">
        <v>24</v>
      </c>
    </row>
    <row collapsed="false" customFormat="false" customHeight="false" hidden="false" ht="14.5" outlineLevel="0" r="18">
      <c r="D18" s="1"/>
      <c r="O18" s="0" t="s">
        <v>6</v>
      </c>
      <c r="P18" s="0" t="n">
        <v>1</v>
      </c>
      <c r="Q18" s="0" t="n">
        <v>1</v>
      </c>
    </row>
    <row collapsed="false" customFormat="false" customHeight="false" hidden="false" ht="14.5" outlineLevel="0" r="19">
      <c r="D19" s="1"/>
      <c r="O19" s="0" t="s">
        <v>12</v>
      </c>
      <c r="P19" s="0" t="n">
        <v>1</v>
      </c>
      <c r="Q19" s="0" t="n">
        <v>1</v>
      </c>
    </row>
    <row collapsed="false" customFormat="false" customHeight="false" hidden="false" ht="14.5" outlineLevel="0" r="20">
      <c r="D20" s="1"/>
      <c r="O20" s="0" t="s">
        <v>13</v>
      </c>
      <c r="P20" s="0" t="n">
        <v>1</v>
      </c>
      <c r="Q20" s="0" t="n">
        <v>1</v>
      </c>
    </row>
    <row collapsed="false" customFormat="false" customHeight="false" hidden="false" ht="14.5" outlineLevel="0" r="22">
      <c r="O22" s="0" t="s">
        <v>26</v>
      </c>
    </row>
    <row collapsed="false" customFormat="false" customHeight="false" hidden="false" ht="14.5" outlineLevel="0" r="23">
      <c r="O23" s="0" t="s">
        <v>13</v>
      </c>
      <c r="P23" s="0" t="n">
        <f aca="false">B7*P20</f>
        <v>0.7</v>
      </c>
      <c r="Q23" s="0" t="n">
        <f aca="false">C7*Q20</f>
        <v>0.3</v>
      </c>
    </row>
    <row collapsed="false" customFormat="false" customHeight="false" hidden="false" ht="14.5" outlineLevel="0" r="24">
      <c r="D24" s="1"/>
    </row>
    <row collapsed="false" customFormat="false" customHeight="false" hidden="false" ht="14.5" outlineLevel="0" r="25">
      <c r="D25" s="1"/>
      <c r="O25" s="0" t="s">
        <v>27</v>
      </c>
    </row>
    <row collapsed="false" customFormat="false" customHeight="false" hidden="false" ht="14.5" outlineLevel="0" r="26">
      <c r="D26" s="1"/>
      <c r="O26" s="0" t="s">
        <v>6</v>
      </c>
      <c r="P26" s="0" t="n">
        <f aca="false">P13*B5</f>
        <v>0.15</v>
      </c>
      <c r="Q26" s="0" t="n">
        <f aca="false">Q13*C5</f>
        <v>0.2</v>
      </c>
      <c r="S26" s="0" t="n">
        <f aca="false">LN(P26)</f>
        <v>-1.89711998488588</v>
      </c>
      <c r="T26" s="0" t="n">
        <f aca="false">LN(Q26)</f>
        <v>-1.6094379124341</v>
      </c>
    </row>
    <row collapsed="false" customFormat="false" customHeight="false" hidden="false" ht="14.5" outlineLevel="0" r="27">
      <c r="D27" s="1"/>
    </row>
    <row collapsed="false" customFormat="false" customHeight="false" hidden="false" ht="14.5" outlineLevel="0" r="28">
      <c r="D28" s="1"/>
    </row>
    <row collapsed="false" customFormat="false" customHeight="false" hidden="false" ht="14.5" outlineLevel="0" r="29">
      <c r="D29" s="1"/>
      <c r="O29" s="0" t="s">
        <v>29</v>
      </c>
    </row>
    <row collapsed="false" customFormat="false" customHeight="false" hidden="false" ht="14.5" outlineLevel="0" r="30">
      <c r="N30" s="0" t="s">
        <v>0</v>
      </c>
      <c r="O30" s="0" t="s">
        <v>13</v>
      </c>
      <c r="P30" s="0" t="n">
        <f aca="false">H12+H14</f>
        <v>0.15</v>
      </c>
    </row>
    <row collapsed="false" customFormat="false" customHeight="false" hidden="false" ht="14.5" outlineLevel="0" r="31">
      <c r="N31" s="0" t="s">
        <v>1</v>
      </c>
      <c r="P31" s="0" t="n">
        <f aca="false">H13+H15</f>
        <v>0.2</v>
      </c>
    </row>
    <row collapsed="false" customFormat="false" customHeight="false" hidden="false" ht="14.5" outlineLevel="0" r="33">
      <c r="O33" s="0" t="s">
        <v>31</v>
      </c>
    </row>
    <row collapsed="false" customFormat="false" customHeight="false" hidden="false" ht="14.5" outlineLevel="0" r="34">
      <c r="O34" s="0" t="s">
        <v>13</v>
      </c>
      <c r="P34" s="0" t="n">
        <f aca="false">P30*B7</f>
        <v>0.105</v>
      </c>
      <c r="Q34" s="0" t="n">
        <f aca="false">P31*C7</f>
        <v>0.06</v>
      </c>
    </row>
    <row collapsed="false" customFormat="false" customHeight="false" hidden="false" ht="14.5" outlineLevel="0" r="35">
      <c r="P35" s="0" t="n">
        <f aca="false">P34</f>
        <v>0.105</v>
      </c>
      <c r="Q35" s="0" t="n">
        <f aca="false">Q34</f>
        <v>0.06</v>
      </c>
    </row>
    <row collapsed="false" customFormat="false" customHeight="false" hidden="false" ht="14.5" outlineLevel="0" r="36">
      <c r="P36" s="0" t="n">
        <f aca="false">P35/Q35</f>
        <v>1.75</v>
      </c>
    </row>
    <row collapsed="false" customFormat="false" customHeight="false" hidden="false" ht="14.5" outlineLevel="0" r="38">
      <c r="P38" s="3" t="n">
        <f aca="false">LN(P36)</f>
        <v>0.559615787935423</v>
      </c>
    </row>
    <row collapsed="false" customFormat="false" customHeight="false" hidden="false" ht="14.5" outlineLevel="0" r="39">
      <c r="O39" s="0" t="s">
        <v>32</v>
      </c>
    </row>
    <row collapsed="false" customFormat="false" customHeight="false" hidden="false" ht="14.5" outlineLevel="0" r="40">
      <c r="O40" s="0" t="s">
        <v>6</v>
      </c>
      <c r="P40" s="0" t="n">
        <f aca="false">SUM(K12:K13)</f>
        <v>1.4</v>
      </c>
      <c r="Q40" s="0" t="n">
        <f aca="false">SUM(K14:K15)</f>
        <v>0.6</v>
      </c>
    </row>
    <row collapsed="false" customFormat="false" customHeight="false" hidden="false" ht="14.5" outlineLevel="0" r="42">
      <c r="O42" s="0" t="s">
        <v>31</v>
      </c>
    </row>
    <row collapsed="false" customFormat="false" customHeight="false" hidden="false" ht="14.5" outlineLevel="0" r="43">
      <c r="O43" s="0" t="s">
        <v>6</v>
      </c>
      <c r="P43" s="0" t="n">
        <f aca="false">P13*B5*P40</f>
        <v>0.21</v>
      </c>
      <c r="Q43" s="0" t="n">
        <f aca="false">Q13*C5*Q40</f>
        <v>0.12</v>
      </c>
    </row>
    <row collapsed="false" customFormat="false" customHeight="false" hidden="false" ht="14.5" outlineLevel="0" r="44">
      <c r="P44" s="0" t="n">
        <f aca="false">P43</f>
        <v>0.21</v>
      </c>
      <c r="Q44" s="0" t="n">
        <f aca="false">Q43</f>
        <v>0.12</v>
      </c>
    </row>
    <row collapsed="false" customFormat="false" customHeight="false" hidden="false" ht="14.5" outlineLevel="0" r="45">
      <c r="P45" s="0" t="n">
        <f aca="false">P44/Q44</f>
        <v>1.75</v>
      </c>
    </row>
    <row collapsed="false" customFormat="false" customHeight="false" hidden="false" ht="14.5" outlineLevel="0" r="47">
      <c r="P47" s="3" t="n">
        <f aca="false">LN(P45)</f>
        <v>0.559615787935423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G18" activeCellId="0" pane="topLeft" sqref="G18"/>
    </sheetView>
  </sheetViews>
  <cols>
    <col collapsed="false" hidden="false" max="6" min="1" style="0" width="10.5294117647059"/>
    <col collapsed="false" hidden="false" max="7" min="7" style="0" width="11.3764705882353"/>
    <col collapsed="false" hidden="false" max="8" min="8" style="0" width="11.1803921568627"/>
    <col collapsed="false" hidden="false" max="257" min="9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/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  <c r="I6" s="0" t="n">
        <f aca="false">INDEX($B$2:$D$3,1,B15+1)*INDEX($B$2:$E$2,1,C15+1)</f>
        <v>0.04</v>
      </c>
      <c r="J6" s="0" t="n">
        <f aca="false">I6*B5*B6</f>
        <v>0.0024</v>
      </c>
      <c r="K6" s="0" t="n">
        <f aca="false">J6*D7*G15</f>
        <v>5.52E-008</v>
      </c>
    </row>
    <row collapsed="false" customFormat="false" customHeight="false" hidden="false" ht="14.5" outlineLevel="0" r="7">
      <c r="A7" s="0" t="s">
        <v>13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8">
      <c r="B8" s="1"/>
      <c r="C8" s="1"/>
      <c r="D8" s="1"/>
      <c r="E8" s="2"/>
      <c r="F8" s="2"/>
      <c r="G8" s="2"/>
    </row>
    <row collapsed="false" customFormat="false" customHeight="false" hidden="false" ht="14.5" outlineLevel="0" r="9">
      <c r="A9" s="0" t="s">
        <v>52</v>
      </c>
      <c r="B9" s="13" t="n">
        <v>0.00023</v>
      </c>
      <c r="C9" s="13" t="n">
        <v>2.3E-007</v>
      </c>
      <c r="D9" s="1"/>
      <c r="E9" s="2"/>
      <c r="F9" s="2"/>
      <c r="G9" s="14"/>
    </row>
    <row collapsed="false" customFormat="false" customHeight="false" hidden="false" ht="14.5" outlineLevel="0" r="11">
      <c r="A11" s="0" t="s">
        <v>11</v>
      </c>
    </row>
    <row collapsed="false" customFormat="false" customHeight="false" hidden="false" ht="14.5" outlineLevel="0" r="12">
      <c r="B12" s="0" t="s">
        <v>6</v>
      </c>
      <c r="C12" s="0" t="s">
        <v>12</v>
      </c>
      <c r="D12" s="0" t="s">
        <v>13</v>
      </c>
      <c r="E12" s="0" t="s">
        <v>14</v>
      </c>
      <c r="F12" s="0" t="s">
        <v>53</v>
      </c>
      <c r="G12" s="0" t="s">
        <v>52</v>
      </c>
      <c r="H12" s="0" t="s">
        <v>54</v>
      </c>
      <c r="I12" s="0" t="s">
        <v>38</v>
      </c>
      <c r="J12" s="0" t="s">
        <v>39</v>
      </c>
      <c r="K12" s="0" t="s">
        <v>40</v>
      </c>
      <c r="L12" s="0" t="s">
        <v>3</v>
      </c>
      <c r="N12" s="0" t="s">
        <v>55</v>
      </c>
      <c r="O12" s="0" t="s">
        <v>56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1" t="n">
        <v>1</v>
      </c>
      <c r="F13" s="2" t="n">
        <f aca="false">INDEX($B$2:$D$3,1,B13+1)*INDEX($B$2:$E$2,1,C13+1)</f>
        <v>0.04</v>
      </c>
      <c r="G13" s="13" t="n">
        <v>0</v>
      </c>
      <c r="H13" s="13" t="n">
        <f aca="false">IF(E13&gt;0,E13,G13)*F13</f>
        <v>0.04</v>
      </c>
      <c r="I13" s="2" t="n">
        <f aca="false">INDEX($B$5:$D$5,1,B13+1)*INDEX($B$6:$D$6,1,C13+1)*INDEX($B$7:$D$7,1,D13+1)</f>
        <v>0.039</v>
      </c>
      <c r="J13" s="2" t="n">
        <f aca="false">H13*I13</f>
        <v>0.00156</v>
      </c>
      <c r="K13" s="2" t="n">
        <f aca="false">J13/$J$40</f>
        <v>0.0986167688248462</v>
      </c>
      <c r="L13" s="2" t="n">
        <f aca="false">IF(J13=0,".",LN(J13))</f>
        <v>-6.46306945772069</v>
      </c>
      <c r="N13" s="13" t="n">
        <f aca="false">IF(E13&gt;0, 0,J13)</f>
        <v>0</v>
      </c>
      <c r="O13" s="0" t="n">
        <f aca="false">IF(E13&gt;0,J13,0)</f>
        <v>0.00156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1</v>
      </c>
      <c r="E14" s="1" t="n">
        <v>0</v>
      </c>
      <c r="F14" s="2" t="n">
        <f aca="false">INDEX($B$2:$D$3,1,B14+1)*INDEX($B$2:$E$2,1,C14+1)</f>
        <v>0.04</v>
      </c>
      <c r="G14" s="13" t="n">
        <f aca="false">0</f>
        <v>0</v>
      </c>
      <c r="H14" s="13" t="n">
        <f aca="false">IF(E14&gt;0,E14,G14)*F14</f>
        <v>0</v>
      </c>
      <c r="I14" s="2" t="n">
        <f aca="false">INDEX($B$5:$D$5,1,B14+1)*INDEX($B$6:$D$6,1,C14+1)*INDEX($B$7:$D$7,1,D14+1)</f>
        <v>0.009</v>
      </c>
      <c r="J14" s="2" t="n">
        <f aca="false">H14*I14</f>
        <v>0</v>
      </c>
      <c r="K14" s="2" t="n">
        <f aca="false">J14/$J$40</f>
        <v>0</v>
      </c>
      <c r="L14" s="2" t="str">
        <f aca="false">IF(J14=0,".",LN(J14))</f>
        <v>.</v>
      </c>
      <c r="N14" s="13" t="n">
        <f aca="false">IF(E14&gt;0, 0,J14)</f>
        <v>0</v>
      </c>
      <c r="O14" s="0" t="n">
        <f aca="false">IF(E14&gt;0,J14,0)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2</v>
      </c>
      <c r="E15" s="1" t="n">
        <v>0</v>
      </c>
      <c r="F15" s="2" t="n">
        <f aca="false">INDEX($B$2:$D$3,1,B15+1)*INDEX($B$2:$E$2,1,C15+1)</f>
        <v>0.04</v>
      </c>
      <c r="G15" s="13" t="n">
        <f aca="false">B9/2</f>
        <v>0.000115</v>
      </c>
      <c r="H15" s="13" t="n">
        <f aca="false">IF(E15&gt;0,E15,G15)*F15</f>
        <v>4.6E-006</v>
      </c>
      <c r="I15" s="2" t="n">
        <f aca="false">INDEX($B$5:$D$5,1,B15+1)*INDEX($B$6:$D$6,1,C15+1)*INDEX($B$7:$D$7,1,D15+1)</f>
        <v>0.012</v>
      </c>
      <c r="J15" s="2" t="n">
        <f aca="false">H15*I15</f>
        <v>5.52E-008</v>
      </c>
      <c r="K15" s="2" t="n">
        <f aca="false">J15/$J$40</f>
        <v>3.48951643534071E-006</v>
      </c>
      <c r="L15" s="2" t="n">
        <f aca="false">IF(J15=0,".",LN(J15))</f>
        <v>-16.7123028836634</v>
      </c>
      <c r="N15" s="13" t="n">
        <f aca="false">IF(E15&gt;0, 0,J15)</f>
        <v>5.52E-008</v>
      </c>
      <c r="O15" s="0" t="n">
        <f aca="false">IF(E15&gt;0,J15,0)</f>
        <v>0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0</v>
      </c>
      <c r="E16" s="1" t="n">
        <v>0</v>
      </c>
      <c r="F16" s="2" t="n">
        <f aca="false">INDEX($B$2:$D$3,1,B16+1)*INDEX($B$2:$E$2,1,C16+1)</f>
        <v>0.14</v>
      </c>
      <c r="G16" s="13" t="n">
        <f aca="false">C9</f>
        <v>2.3E-007</v>
      </c>
      <c r="H16" s="13" t="n">
        <f aca="false">IF(E16&gt;0,E16,G16)*F16</f>
        <v>3.22E-008</v>
      </c>
      <c r="I16" s="2" t="n">
        <f aca="false">INDEX($B$5:$D$5,1,B16+1)*INDEX($B$6:$D$6,1,C16+1)*INDEX($B$7:$D$7,1,D16+1)</f>
        <v>0.01625</v>
      </c>
      <c r="J16" s="2" t="n">
        <f aca="false">H16*I16</f>
        <v>5.2325E-010</v>
      </c>
      <c r="K16" s="2" t="n">
        <f aca="false">J16/$J$40</f>
        <v>3.30777078766671E-008</v>
      </c>
      <c r="L16" s="2" t="n">
        <f aca="false">IF(J16=0,".",LN(J16))</f>
        <v>-21.3709617546024</v>
      </c>
      <c r="N16" s="13" t="n">
        <f aca="false">IF(E16&gt;0, 0,J16)</f>
        <v>5.2325E-010</v>
      </c>
      <c r="O16" s="0" t="n">
        <f aca="false">IF(E16&gt;0,J16,0)</f>
        <v>0</v>
      </c>
    </row>
    <row collapsed="false" customFormat="false" customHeight="false" hidden="false" ht="14.5" outlineLevel="0" r="17">
      <c r="B17" s="0" t="n">
        <v>0</v>
      </c>
      <c r="C17" s="0" t="n">
        <v>1</v>
      </c>
      <c r="D17" s="0" t="n">
        <v>1</v>
      </c>
      <c r="E17" s="1" t="n">
        <v>0</v>
      </c>
      <c r="F17" s="2" t="n">
        <f aca="false">INDEX($B$2:$D$3,1,B17+1)*INDEX($B$2:$E$2,1,C17+1)</f>
        <v>0.14</v>
      </c>
      <c r="G17" s="13" t="n">
        <f aca="false">C9</f>
        <v>2.3E-007</v>
      </c>
      <c r="H17" s="13" t="n">
        <f aca="false">IF(E17&gt;0,E17,G17)*F17</f>
        <v>3.22E-008</v>
      </c>
      <c r="I17" s="2" t="n">
        <f aca="false">INDEX($B$5:$D$5,1,B17+1)*INDEX($B$6:$D$6,1,C17+1)*INDEX($B$7:$D$7,1,D17+1)</f>
        <v>0.00375</v>
      </c>
      <c r="J17" s="2" t="n">
        <f aca="false">H17*I17</f>
        <v>1.2075E-010</v>
      </c>
      <c r="K17" s="2" t="n">
        <f aca="false">J17/$J$40</f>
        <v>7.6333172023078E-009</v>
      </c>
      <c r="L17" s="2" t="n">
        <f aca="false">IF(J17=0,".",LN(J17))</f>
        <v>-22.8372988233959</v>
      </c>
      <c r="N17" s="13" t="n">
        <f aca="false">IF(E17&gt;0, 0,J17)</f>
        <v>1.2075E-010</v>
      </c>
      <c r="O17" s="0" t="n">
        <f aca="false">IF(E17&gt;0,J17,0)</f>
        <v>0</v>
      </c>
    </row>
    <row collapsed="false" customFormat="false" customHeight="false" hidden="false" ht="14.5" outlineLevel="0" r="18">
      <c r="B18" s="0" t="n">
        <v>0</v>
      </c>
      <c r="C18" s="0" t="n">
        <v>1</v>
      </c>
      <c r="D18" s="0" t="n">
        <v>2</v>
      </c>
      <c r="E18" s="1" t="n">
        <v>1</v>
      </c>
      <c r="F18" s="2" t="n">
        <f aca="false">INDEX($B$2:$D$3,1,B18+1)*INDEX($B$2:$E$2,1,C18+1)</f>
        <v>0.14</v>
      </c>
      <c r="G18" s="13" t="n">
        <v>0</v>
      </c>
      <c r="H18" s="13" t="n">
        <f aca="false">IF(E18&gt;0,E18,G18)*F18</f>
        <v>0.14</v>
      </c>
      <c r="I18" s="2" t="n">
        <f aca="false">INDEX($B$5:$D$5,1,B18+1)*INDEX($B$6:$D$6,1,C18+1)*INDEX($B$7:$D$7,1,D18+1)</f>
        <v>0.005</v>
      </c>
      <c r="J18" s="2" t="n">
        <f aca="false">H18*I18</f>
        <v>0.0007</v>
      </c>
      <c r="K18" s="2" t="n">
        <f aca="false">J18/$J$40</f>
        <v>0.0442511142162771</v>
      </c>
      <c r="L18" s="2" t="n">
        <f aca="false">IF(J18=0,".",LN(J18))</f>
        <v>-7.26443022292087</v>
      </c>
      <c r="N18" s="13" t="n">
        <f aca="false">IF(E18&gt;0, 0,J18)</f>
        <v>0</v>
      </c>
      <c r="O18" s="0" t="n">
        <f aca="false">IF(E18&gt;0,J18,0)</f>
        <v>0.0007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0</v>
      </c>
      <c r="E19" s="1" t="n">
        <v>0.5</v>
      </c>
      <c r="F19" s="2" t="n">
        <f aca="false">INDEX($B$2:$D$3,1,B19+1)*INDEX($B$2:$E$2,1,C19+1)</f>
        <v>0.02</v>
      </c>
      <c r="G19" s="13" t="n">
        <v>0</v>
      </c>
      <c r="H19" s="13" t="n">
        <f aca="false">IF(E19&gt;0,E19,G19)*F19</f>
        <v>0.01</v>
      </c>
      <c r="I19" s="2" t="n">
        <f aca="false">INDEX($B$5:$D$5,1,B19+1)*INDEX($B$6:$D$6,1,C19+1)*INDEX($B$7:$D$7,1,D19+1)</f>
        <v>0.00975</v>
      </c>
      <c r="J19" s="2" t="n">
        <f aca="false">H19*I19</f>
        <v>9.75E-005</v>
      </c>
      <c r="K19" s="2" t="n">
        <f aca="false">J19/$J$40</f>
        <v>0.00616354805155289</v>
      </c>
      <c r="L19" s="2" t="n">
        <f aca="false">IF(J19=0,".",LN(J19))</f>
        <v>-9.23565817996047</v>
      </c>
      <c r="N19" s="13" t="n">
        <f aca="false">IF(E19&gt;0, 0,J19)</f>
        <v>0</v>
      </c>
      <c r="O19" s="0" t="n">
        <f aca="false">IF(E19&gt;0,J19,0)</f>
        <v>9.75E-005</v>
      </c>
    </row>
    <row collapsed="false" customFormat="false" customHeight="false" hidden="false" ht="14.5" outlineLevel="0" r="20">
      <c r="B20" s="0" t="n">
        <v>0</v>
      </c>
      <c r="C20" s="0" t="n">
        <v>2</v>
      </c>
      <c r="D20" s="0" t="n">
        <v>1</v>
      </c>
      <c r="E20" s="1" t="n">
        <v>0</v>
      </c>
      <c r="F20" s="2" t="n">
        <f aca="false">INDEX($B$2:$D$3,1,B20+1)*INDEX($B$2:$E$2,1,C20+1)</f>
        <v>0.02</v>
      </c>
      <c r="G20" s="13" t="n">
        <f aca="false">C9/2</f>
        <v>1.15E-007</v>
      </c>
      <c r="H20" s="13" t="n">
        <f aca="false">IF(E20&gt;0,E20,G20)*F20</f>
        <v>2.3E-009</v>
      </c>
      <c r="I20" s="2" t="n">
        <f aca="false">INDEX($B$5:$D$5,1,B20+1)*INDEX($B$6:$D$6,1,C20+1)*INDEX($B$7:$D$7,1,D20+1)</f>
        <v>0.00225</v>
      </c>
      <c r="J20" s="2" t="n">
        <f aca="false">H20*I20</f>
        <v>5.175E-012</v>
      </c>
      <c r="K20" s="2" t="n">
        <f aca="false">J20/$J$40</f>
        <v>3.27142165813192E-010</v>
      </c>
      <c r="L20" s="2" t="n">
        <f aca="false">IF(J20=0,".",LN(J20))</f>
        <v>-25.9871817767771</v>
      </c>
      <c r="N20" s="13" t="n">
        <f aca="false">IF(E20&gt;0, 0,J20)</f>
        <v>5.175E-012</v>
      </c>
      <c r="O20" s="0" t="n">
        <f aca="false">IF(E20&gt;0,J20,0)</f>
        <v>0</v>
      </c>
    </row>
    <row collapsed="false" customFormat="false" customHeight="false" hidden="false" ht="14.5" outlineLevel="0" r="21">
      <c r="B21" s="0" t="n">
        <v>0</v>
      </c>
      <c r="C21" s="0" t="n">
        <v>2</v>
      </c>
      <c r="D21" s="0" t="n">
        <v>2</v>
      </c>
      <c r="E21" s="1" t="n">
        <v>0.5</v>
      </c>
      <c r="F21" s="2" t="n">
        <f aca="false">INDEX($B$2:$D$3,1,B21+1)*INDEX($B$2:$E$2,1,C21+1)</f>
        <v>0.02</v>
      </c>
      <c r="G21" s="13" t="n">
        <v>0</v>
      </c>
      <c r="H21" s="13" t="n">
        <f aca="false">IF(E21&gt;0,E21,G21)*F21</f>
        <v>0.01</v>
      </c>
      <c r="I21" s="2" t="n">
        <f aca="false">INDEX($B$5:$D$5,1,B21+1)*INDEX($B$6:$D$6,1,C21+1)*INDEX($B$7:$D$7,1,D21+1)</f>
        <v>0.003</v>
      </c>
      <c r="J21" s="2" t="n">
        <f aca="false">H21*I21</f>
        <v>3E-005</v>
      </c>
      <c r="K21" s="2" t="n">
        <f aca="false">J21/$J$40</f>
        <v>0.00189647632355473</v>
      </c>
      <c r="L21" s="2" t="n">
        <f aca="false">IF(J21=0,".",LN(J21))</f>
        <v>-10.4143131763021</v>
      </c>
      <c r="N21" s="13" t="n">
        <f aca="false">IF(E21&gt;0, 0,J21)</f>
        <v>0</v>
      </c>
      <c r="O21" s="0" t="n">
        <f aca="false">IF(E21&gt;0,J21,0)</f>
        <v>3E-005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0</v>
      </c>
      <c r="E22" s="1" t="n">
        <v>0</v>
      </c>
      <c r="F22" s="2" t="n">
        <f aca="false">INDEX($B$2:$D$3,1,B22+1)*INDEX($B$2:$E$2,1,C22+1)</f>
        <v>0.14</v>
      </c>
      <c r="G22" s="13" t="n">
        <f aca="false">C9</f>
        <v>2.3E-007</v>
      </c>
      <c r="H22" s="13" t="n">
        <f aca="false">IF(E22&gt;0,E22,G22)*F22</f>
        <v>3.22E-008</v>
      </c>
      <c r="I22" s="2" t="n">
        <f aca="false">INDEX($B$5:$D$5,1,B22+1)*INDEX($B$6:$D$6,1,C22+1)*INDEX($B$7:$D$7,1,D22+1)</f>
        <v>0.078</v>
      </c>
      <c r="J22" s="2" t="n">
        <f aca="false">H22*I22</f>
        <v>2.5116E-009</v>
      </c>
      <c r="K22" s="2" t="n">
        <f aca="false">J22/$J$40</f>
        <v>1.58772997808002E-007</v>
      </c>
      <c r="L22" s="2" t="n">
        <f aca="false">IF(J22=0,".",LN(J22))</f>
        <v>-19.8023458366886</v>
      </c>
      <c r="N22" s="13" t="n">
        <f aca="false">IF(E22&gt;0, 0,J22)</f>
        <v>2.5116E-009</v>
      </c>
      <c r="O22" s="0" t="n">
        <f aca="false">IF(E22&gt;0,J22,0)</f>
        <v>0</v>
      </c>
    </row>
    <row collapsed="false" customFormat="false" customHeight="false" hidden="false" ht="14.5" outlineLevel="0" r="23">
      <c r="B23" s="0" t="n">
        <v>1</v>
      </c>
      <c r="C23" s="0" t="n">
        <v>0</v>
      </c>
      <c r="D23" s="0" t="n">
        <v>1</v>
      </c>
      <c r="E23" s="1" t="n">
        <v>0</v>
      </c>
      <c r="F23" s="2" t="n">
        <f aca="false">INDEX($B$2:$D$3,1,B23+1)*INDEX($B$2:$E$2,1,C23+1)</f>
        <v>0.14</v>
      </c>
      <c r="G23" s="13" t="n">
        <f aca="false">C9</f>
        <v>2.3E-007</v>
      </c>
      <c r="H23" s="13" t="n">
        <f aca="false">IF(E23&gt;0,E23,G23)*F23</f>
        <v>3.22E-008</v>
      </c>
      <c r="I23" s="2" t="n">
        <f aca="false">INDEX($B$5:$D$5,1,B23+1)*INDEX($B$6:$D$6,1,C23+1)*INDEX($B$7:$D$7,1,D23+1)</f>
        <v>0.018</v>
      </c>
      <c r="J23" s="2" t="n">
        <f aca="false">H23*I23</f>
        <v>5.796E-010</v>
      </c>
      <c r="K23" s="2" t="n">
        <f aca="false">J23/$J$40</f>
        <v>3.66399225710775E-008</v>
      </c>
      <c r="L23" s="2" t="n">
        <f aca="false">IF(J23=0,".",LN(J23))</f>
        <v>-21.268682905482</v>
      </c>
      <c r="N23" s="13" t="n">
        <f aca="false">IF(E23&gt;0, 0,J23)</f>
        <v>5.796E-010</v>
      </c>
      <c r="O23" s="0" t="n">
        <f aca="false">IF(E23&gt;0,J23,0)</f>
        <v>0</v>
      </c>
    </row>
    <row collapsed="false" customFormat="false" customHeight="false" hidden="false" ht="14.5" outlineLevel="0" r="24">
      <c r="B24" s="0" t="n">
        <v>1</v>
      </c>
      <c r="C24" s="0" t="n">
        <v>0</v>
      </c>
      <c r="D24" s="0" t="n">
        <v>2</v>
      </c>
      <c r="E24" s="1" t="n">
        <v>1</v>
      </c>
      <c r="F24" s="2" t="n">
        <f aca="false">INDEX($B$2:$D$3,1,B24+1)*INDEX($B$2:$E$2,1,C24+1)</f>
        <v>0.14</v>
      </c>
      <c r="G24" s="13" t="n">
        <v>0</v>
      </c>
      <c r="H24" s="13" t="n">
        <f aca="false">IF(E24&gt;0,E24,G24)*F24</f>
        <v>0.14</v>
      </c>
      <c r="I24" s="2" t="n">
        <f aca="false">INDEX($B$5:$D$5,1,B24+1)*INDEX($B$6:$D$6,1,C24+1)*INDEX($B$7:$D$7,1,D24+1)</f>
        <v>0.024</v>
      </c>
      <c r="J24" s="2" t="n">
        <f aca="false">H24*I24</f>
        <v>0.00336</v>
      </c>
      <c r="K24" s="2" t="n">
        <f aca="false">J24/$J$40</f>
        <v>0.21240534823813</v>
      </c>
      <c r="L24" s="2" t="n">
        <f aca="false">IF(J24=0,".",LN(J24))</f>
        <v>-5.69581430500702</v>
      </c>
      <c r="N24" s="13" t="n">
        <f aca="false">IF(E24&gt;0, 0,J24)</f>
        <v>0</v>
      </c>
      <c r="O24" s="0" t="n">
        <f aca="false">IF(E24&gt;0,J24,0)</f>
        <v>0.00336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0</v>
      </c>
      <c r="E25" s="1" t="n">
        <v>0</v>
      </c>
      <c r="F25" s="2" t="n">
        <f aca="false">INDEX($B$2:$D$3,1,B25+1)*INDEX($B$2:$E$2,1,C25+1)</f>
        <v>0.49</v>
      </c>
      <c r="G25" s="13" t="n">
        <v>0</v>
      </c>
      <c r="H25" s="13" t="n">
        <f aca="false">IF(E25&gt;0,E25,G25)*F25</f>
        <v>0</v>
      </c>
      <c r="I25" s="2" t="n">
        <f aca="false">INDEX($B$5:$D$5,1,B25+1)*INDEX($B$6:$D$6,1,C25+1)*INDEX($B$7:$D$7,1,D25+1)</f>
        <v>0.0325</v>
      </c>
      <c r="J25" s="2" t="n">
        <f aca="false">H25*I25</f>
        <v>0</v>
      </c>
      <c r="K25" s="2" t="n">
        <f aca="false">J25/$J$40</f>
        <v>0</v>
      </c>
      <c r="L25" s="2" t="str">
        <f aca="false">IF(J25=0,".",LN(J25))</f>
        <v>.</v>
      </c>
      <c r="N25" s="13" t="n">
        <f aca="false">IF(E25&gt;0, 0,J25)</f>
        <v>0</v>
      </c>
      <c r="O25" s="0" t="n">
        <f aca="false">IF(E25&gt;0,J25,0)</f>
        <v>0</v>
      </c>
    </row>
    <row collapsed="false" customFormat="false" customHeight="false" hidden="false" ht="14.5" outlineLevel="0" r="26">
      <c r="B26" s="0" t="n">
        <v>1</v>
      </c>
      <c r="C26" s="0" t="n">
        <v>1</v>
      </c>
      <c r="D26" s="0" t="n">
        <v>1</v>
      </c>
      <c r="E26" s="1" t="n">
        <v>1</v>
      </c>
      <c r="F26" s="2" t="n">
        <f aca="false">INDEX($B$2:$D$3,1,B26+1)*INDEX($B$2:$E$2,1,C26+1)</f>
        <v>0.49</v>
      </c>
      <c r="G26" s="13" t="n">
        <v>0</v>
      </c>
      <c r="H26" s="13" t="n">
        <f aca="false">IF(E26&gt;0,E26,G26)*F26</f>
        <v>0.49</v>
      </c>
      <c r="I26" s="2" t="n">
        <f aca="false">INDEX($B$5:$D$5,1,B26+1)*INDEX($B$6:$D$6,1,C26+1)*INDEX($B$7:$D$7,1,D26+1)</f>
        <v>0.0075</v>
      </c>
      <c r="J26" s="2" t="n">
        <f aca="false">H26*I26</f>
        <v>0.003675</v>
      </c>
      <c r="K26" s="2" t="n">
        <f aca="false">J26/$J$40</f>
        <v>0.232318349635455</v>
      </c>
      <c r="L26" s="2" t="n">
        <f aca="false">IF(J26=0,".",LN(J26))</f>
        <v>-5.60620214631734</v>
      </c>
      <c r="N26" s="13" t="n">
        <f aca="false">IF(E26&gt;0, 0,J26)</f>
        <v>0</v>
      </c>
      <c r="O26" s="0" t="n">
        <f aca="false">IF(E26&gt;0,J26,0)</f>
        <v>0.003675</v>
      </c>
    </row>
    <row collapsed="false" customFormat="false" customHeight="false" hidden="false" ht="14.5" outlineLevel="0" r="27">
      <c r="B27" s="0" t="n">
        <v>1</v>
      </c>
      <c r="C27" s="0" t="n">
        <v>1</v>
      </c>
      <c r="D27" s="0" t="n">
        <v>2</v>
      </c>
      <c r="E27" s="1" t="n">
        <v>0</v>
      </c>
      <c r="F27" s="2" t="n">
        <f aca="false">INDEX($B$2:$D$3,1,B27+1)*INDEX($B$2:$E$2,1,C27+1)</f>
        <v>0.49</v>
      </c>
      <c r="G27" s="13" t="n">
        <f aca="false">C9/2</f>
        <v>1.15E-007</v>
      </c>
      <c r="H27" s="13" t="n">
        <f aca="false">IF(E27&gt;0,E27,G27)*F27</f>
        <v>5.635E-008</v>
      </c>
      <c r="I27" s="2" t="n">
        <f aca="false">INDEX($B$5:$D$5,1,B27+1)*INDEX($B$6:$D$6,1,C27+1)*INDEX($B$7:$D$7,1,D27+1)</f>
        <v>0.01</v>
      </c>
      <c r="J27" s="2" t="n">
        <f aca="false">H27*I27</f>
        <v>5.635E-010</v>
      </c>
      <c r="K27" s="2" t="n">
        <f aca="false">J27/$J$40</f>
        <v>3.56221469441031E-008</v>
      </c>
      <c r="L27" s="2" t="n">
        <f aca="false">IF(J27=0,".",LN(J27))</f>
        <v>-21.2968537824487</v>
      </c>
      <c r="N27" s="13" t="n">
        <f aca="false">IF(E27&gt;0, 0,J27)</f>
        <v>5.635E-010</v>
      </c>
      <c r="O27" s="0" t="n">
        <f aca="false">IF(E27&gt;0,J27,0)</f>
        <v>0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0</v>
      </c>
      <c r="E28" s="1" t="n">
        <v>0</v>
      </c>
      <c r="F28" s="2" t="n">
        <f aca="false">INDEX($B$2:$D$3,1,B28+1)*INDEX($B$2:$E$2,1,C28+1)</f>
        <v>0.07</v>
      </c>
      <c r="G28" s="13" t="n">
        <f aca="false">C9/2</f>
        <v>1.15E-007</v>
      </c>
      <c r="H28" s="13" t="n">
        <f aca="false">IF(E28&gt;0,E28,G28)*F28</f>
        <v>8.05E-009</v>
      </c>
      <c r="I28" s="2" t="n">
        <f aca="false">INDEX($B$5:$D$5,1,B28+1)*INDEX($B$6:$D$6,1,C28+1)*INDEX($B$7:$D$7,1,D28+1)</f>
        <v>0.0195</v>
      </c>
      <c r="J28" s="2" t="n">
        <f aca="false">H28*I28</f>
        <v>1.56975E-010</v>
      </c>
      <c r="K28" s="2" t="n">
        <f aca="false">J28/$J$40</f>
        <v>9.92331236300014E-009</v>
      </c>
      <c r="L28" s="2" t="n">
        <f aca="false">IF(J28=0,".",LN(J28))</f>
        <v>-22.5749345589284</v>
      </c>
      <c r="N28" s="13" t="n">
        <f aca="false">IF(E28&gt;0, 0,J28)</f>
        <v>1.56975E-010</v>
      </c>
      <c r="O28" s="0" t="n">
        <f aca="false">IF(E28&gt;0,J28,0)</f>
        <v>0</v>
      </c>
    </row>
    <row collapsed="false" customFormat="false" customHeight="false" hidden="false" ht="14.5" outlineLevel="0" r="29">
      <c r="B29" s="0" t="n">
        <v>1</v>
      </c>
      <c r="C29" s="0" t="n">
        <v>2</v>
      </c>
      <c r="D29" s="0" t="n">
        <v>1</v>
      </c>
      <c r="E29" s="1" t="n">
        <v>0.5</v>
      </c>
      <c r="F29" s="2" t="n">
        <f aca="false">INDEX($B$2:$D$3,1,B29+1)*INDEX($B$2:$E$2,1,C29+1)</f>
        <v>0.07</v>
      </c>
      <c r="G29" s="13" t="n">
        <v>0</v>
      </c>
      <c r="H29" s="13" t="n">
        <f aca="false">IF(E29&gt;0,E29,G29)*F29</f>
        <v>0.035</v>
      </c>
      <c r="I29" s="2" t="n">
        <f aca="false">INDEX($B$5:$D$5,1,B29+1)*INDEX($B$6:$D$6,1,C29+1)*INDEX($B$7:$D$7,1,D29+1)</f>
        <v>0.0045</v>
      </c>
      <c r="J29" s="2" t="n">
        <f aca="false">H29*I29</f>
        <v>0.0001575</v>
      </c>
      <c r="K29" s="2" t="n">
        <f aca="false">J29/$J$40</f>
        <v>0.00995650069866235</v>
      </c>
      <c r="L29" s="2" t="n">
        <f aca="false">IF(J29=0,".",LN(J29))</f>
        <v>-8.75608509969859</v>
      </c>
      <c r="N29" s="13" t="n">
        <f aca="false">IF(E29&gt;0, 0,J29)</f>
        <v>0</v>
      </c>
      <c r="O29" s="0" t="n">
        <f aca="false">IF(E29&gt;0,J29,0)</f>
        <v>0.0001575</v>
      </c>
    </row>
    <row collapsed="false" customFormat="false" customHeight="false" hidden="false" ht="14.5" outlineLevel="0" r="30">
      <c r="B30" s="0" t="n">
        <v>1</v>
      </c>
      <c r="C30" s="0" t="n">
        <v>2</v>
      </c>
      <c r="D30" s="0" t="n">
        <v>2</v>
      </c>
      <c r="E30" s="1" t="n">
        <v>0.5</v>
      </c>
      <c r="F30" s="2" t="n">
        <f aca="false">INDEX($B$2:$D$3,1,B30+1)*INDEX($B$2:$E$2,1,C30+1)</f>
        <v>0.07</v>
      </c>
      <c r="G30" s="13" t="n">
        <v>0</v>
      </c>
      <c r="H30" s="13" t="n">
        <f aca="false">IF(E30&gt;0,E30,G30)*F30</f>
        <v>0.035</v>
      </c>
      <c r="I30" s="2" t="n">
        <f aca="false">INDEX($B$5:$D$5,1,B30+1)*INDEX($B$6:$D$6,1,C30+1)*INDEX($B$7:$D$7,1,D30+1)</f>
        <v>0.006</v>
      </c>
      <c r="J30" s="2" t="n">
        <f aca="false">H30*I30</f>
        <v>0.00021</v>
      </c>
      <c r="K30" s="2" t="n">
        <f aca="false">J30/$J$40</f>
        <v>0.0132753342648831</v>
      </c>
      <c r="L30" s="2" t="n">
        <f aca="false">IF(J30=0,".",LN(J30))</f>
        <v>-8.46840302724681</v>
      </c>
      <c r="N30" s="13" t="n">
        <f aca="false">IF(E30&gt;0, 0,J30)</f>
        <v>0</v>
      </c>
      <c r="O30" s="0" t="n">
        <f aca="false">IF(E30&gt;0,J30,0)</f>
        <v>0.00021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0</v>
      </c>
      <c r="E31" s="1" t="n">
        <v>0.5</v>
      </c>
      <c r="F31" s="2" t="n">
        <f aca="false">INDEX($B$2:$D$3,1,B31+1)*INDEX($B$2:$E$2,1,C31+1)</f>
        <v>0.02</v>
      </c>
      <c r="G31" s="13" t="n">
        <v>0</v>
      </c>
      <c r="H31" s="13" t="n">
        <f aca="false">IF(E31&gt;0,E31,G31)*F31</f>
        <v>0.01</v>
      </c>
      <c r="I31" s="2" t="n">
        <f aca="false">INDEX($B$5:$D$5,1,B31+1)*INDEX($B$6:$D$6,1,C31+1)*INDEX($B$7:$D$7,1,D31+1)</f>
        <v>0.273</v>
      </c>
      <c r="J31" s="2" t="n">
        <f aca="false">H31*I31</f>
        <v>0.00273</v>
      </c>
      <c r="K31" s="2" t="n">
        <f aca="false">J31/$J$40</f>
        <v>0.172579345443481</v>
      </c>
      <c r="L31" s="2" t="n">
        <f aca="false">IF(J31=0,".",LN(J31))</f>
        <v>-5.90345366978527</v>
      </c>
      <c r="N31" s="13" t="n">
        <f aca="false">IF(E31&gt;0, 0,J31)</f>
        <v>0</v>
      </c>
      <c r="O31" s="0" t="n">
        <f aca="false">IF(E31&gt;0,J31,0)</f>
        <v>0.00273</v>
      </c>
    </row>
    <row collapsed="false" customFormat="false" customHeight="false" hidden="false" ht="14.5" outlineLevel="0" r="32">
      <c r="B32" s="0" t="n">
        <v>2</v>
      </c>
      <c r="C32" s="0" t="n">
        <v>0</v>
      </c>
      <c r="D32" s="0" t="n">
        <v>1</v>
      </c>
      <c r="E32" s="1" t="n">
        <v>0</v>
      </c>
      <c r="F32" s="2" t="n">
        <f aca="false">INDEX($B$2:$D$3,1,B32+1)*INDEX($B$2:$E$2,1,C32+1)</f>
        <v>0.02</v>
      </c>
      <c r="G32" s="13" t="n">
        <f aca="false">C9/2</f>
        <v>1.15E-007</v>
      </c>
      <c r="H32" s="13" t="n">
        <f aca="false">IF(E32&gt;0,E32,G32)*F32</f>
        <v>2.3E-009</v>
      </c>
      <c r="I32" s="2" t="n">
        <f aca="false">INDEX($B$5:$D$5,1,B32+1)*INDEX($B$6:$D$6,1,C32+1)*INDEX($B$7:$D$7,1,D32+1)</f>
        <v>0.063</v>
      </c>
      <c r="J32" s="2" t="n">
        <f aca="false">H32*I32</f>
        <v>1.449E-010</v>
      </c>
      <c r="K32" s="2" t="n">
        <f aca="false">J32/$J$40</f>
        <v>9.15998064276937E-009</v>
      </c>
      <c r="L32" s="2" t="n">
        <f aca="false">IF(J32=0,".",LN(J32))</f>
        <v>-22.6549772666019</v>
      </c>
      <c r="N32" s="13" t="n">
        <f aca="false">IF(E32&gt;0, 0,J32)</f>
        <v>1.449E-010</v>
      </c>
      <c r="O32" s="0" t="n">
        <f aca="false">IF(E32&gt;0,J32,0)</f>
        <v>0</v>
      </c>
    </row>
    <row collapsed="false" customFormat="false" customHeight="false" hidden="false" ht="14.5" outlineLevel="0" r="33">
      <c r="B33" s="0" t="n">
        <v>2</v>
      </c>
      <c r="C33" s="0" t="n">
        <v>0</v>
      </c>
      <c r="D33" s="0" t="n">
        <v>2</v>
      </c>
      <c r="E33" s="1" t="n">
        <v>0.5</v>
      </c>
      <c r="F33" s="2" t="n">
        <f aca="false">INDEX($B$2:$D$3,1,B33+1)*INDEX($B$2:$E$2,1,C33+1)</f>
        <v>0.02</v>
      </c>
      <c r="G33" s="13" t="n">
        <v>0</v>
      </c>
      <c r="H33" s="13" t="n">
        <f aca="false">IF(E33&gt;0,E33,G33)*F33</f>
        <v>0.01</v>
      </c>
      <c r="I33" s="2" t="n">
        <f aca="false">INDEX($B$5:$D$5,1,B33+1)*INDEX($B$6:$D$6,1,C33+1)*INDEX($B$7:$D$7,1,D33+1)</f>
        <v>0.084</v>
      </c>
      <c r="J33" s="2" t="n">
        <f aca="false">H33*I33</f>
        <v>0.00084</v>
      </c>
      <c r="K33" s="2" t="n">
        <f aca="false">J33/$J$40</f>
        <v>0.0531013370595326</v>
      </c>
      <c r="L33" s="2" t="n">
        <f aca="false">IF(J33=0,".",LN(J33))</f>
        <v>-7.08210866612691</v>
      </c>
      <c r="N33" s="13" t="n">
        <f aca="false">IF(E33&gt;0, 0,J33)</f>
        <v>0</v>
      </c>
      <c r="O33" s="0" t="n">
        <f aca="false">IF(E33&gt;0,J33,0)</f>
        <v>0.00084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0</v>
      </c>
      <c r="E34" s="1" t="n">
        <v>0</v>
      </c>
      <c r="F34" s="2" t="n">
        <f aca="false">INDEX($B$2:$D$3,1,B34+1)*INDEX($B$2:$E$2,1,C34+1)</f>
        <v>0.07</v>
      </c>
      <c r="G34" s="13" t="n">
        <f aca="false">C9/2</f>
        <v>1.15E-007</v>
      </c>
      <c r="H34" s="13" t="n">
        <f aca="false">IF(E34&gt;0,E34,G34)*F34</f>
        <v>8.05E-009</v>
      </c>
      <c r="I34" s="2" t="n">
        <f aca="false">INDEX($B$5:$D$5,1,B34+1)*INDEX($B$6:$D$6,1,C34+1)*INDEX($B$7:$D$7,1,D34+1)</f>
        <v>0.11375</v>
      </c>
      <c r="J34" s="2" t="n">
        <f aca="false">H34*I34</f>
        <v>9.156875E-010</v>
      </c>
      <c r="K34" s="2" t="n">
        <f aca="false">J34/$J$40</f>
        <v>5.78859887841675E-008</v>
      </c>
      <c r="L34" s="2" t="n">
        <f aca="false">IF(J34=0,".",LN(J34))</f>
        <v>-20.811345966667</v>
      </c>
      <c r="N34" s="13" t="n">
        <f aca="false">IF(E34&gt;0, 0,J34)</f>
        <v>9.156875E-010</v>
      </c>
      <c r="O34" s="0" t="n">
        <f aca="false">IF(E34&gt;0,J34,0)</f>
        <v>0</v>
      </c>
    </row>
    <row collapsed="false" customFormat="false" customHeight="false" hidden="false" ht="14.5" outlineLevel="0" r="35">
      <c r="B35" s="0" t="n">
        <v>2</v>
      </c>
      <c r="C35" s="0" t="n">
        <v>1</v>
      </c>
      <c r="D35" s="0" t="n">
        <v>1</v>
      </c>
      <c r="E35" s="1" t="n">
        <v>0.5</v>
      </c>
      <c r="F35" s="2" t="n">
        <f aca="false">INDEX($B$2:$D$3,1,B35+1)*INDEX($B$2:$E$2,1,C35+1)</f>
        <v>0.07</v>
      </c>
      <c r="G35" s="13" t="n">
        <v>0</v>
      </c>
      <c r="H35" s="13" t="n">
        <f aca="false">IF(E35&gt;0,E35,G35)*F35</f>
        <v>0.035</v>
      </c>
      <c r="I35" s="2" t="n">
        <f aca="false">INDEX($B$5:$D$5,1,B35+1)*INDEX($B$6:$D$6,1,C35+1)*INDEX($B$7:$D$7,1,D35+1)</f>
        <v>0.02625</v>
      </c>
      <c r="J35" s="2" t="n">
        <f aca="false">H35*I35</f>
        <v>0.00091875</v>
      </c>
      <c r="K35" s="2" t="n">
        <f aca="false">J35/$J$40</f>
        <v>0.0580795874088637</v>
      </c>
      <c r="L35" s="2" t="n">
        <f aca="false">IF(J35=0,".",LN(J35))</f>
        <v>-6.99249650743723</v>
      </c>
      <c r="N35" s="13" t="n">
        <f aca="false">IF(E35&gt;0, 0,J35)</f>
        <v>0</v>
      </c>
      <c r="O35" s="0" t="n">
        <f aca="false">IF(E35&gt;0,J35,0)</f>
        <v>0.00091875</v>
      </c>
    </row>
    <row collapsed="false" customFormat="false" customHeight="false" hidden="false" ht="14.5" outlineLevel="0" r="36">
      <c r="B36" s="0" t="n">
        <v>2</v>
      </c>
      <c r="C36" s="0" t="n">
        <v>1</v>
      </c>
      <c r="D36" s="0" t="n">
        <v>2</v>
      </c>
      <c r="E36" s="1" t="n">
        <v>0.5</v>
      </c>
      <c r="F36" s="2" t="n">
        <f aca="false">INDEX($B$2:$D$3,1,B36+1)*INDEX($B$2:$E$2,1,C36+1)</f>
        <v>0.07</v>
      </c>
      <c r="G36" s="13" t="n">
        <v>0</v>
      </c>
      <c r="H36" s="13" t="n">
        <f aca="false">IF(E36&gt;0,E36,G36)*F36</f>
        <v>0.035</v>
      </c>
      <c r="I36" s="2" t="n">
        <f aca="false">INDEX($B$5:$D$5,1,B36+1)*INDEX($B$6:$D$6,1,C36+1)*INDEX($B$7:$D$7,1,D36+1)</f>
        <v>0.035</v>
      </c>
      <c r="J36" s="2" t="n">
        <f aca="false">H36*I36</f>
        <v>0.001225</v>
      </c>
      <c r="K36" s="2" t="n">
        <f aca="false">J36/$J$40</f>
        <v>0.077439449878485</v>
      </c>
      <c r="L36" s="2" t="n">
        <f aca="false">IF(J36=0,".",LN(J36))</f>
        <v>-6.70481443498545</v>
      </c>
      <c r="N36" s="13" t="n">
        <f aca="false">IF(E36&gt;0, 0,J36)</f>
        <v>0</v>
      </c>
      <c r="O36" s="0" t="n">
        <f aca="false">IF(E36&gt;0,J36,0)</f>
        <v>0.001225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0</v>
      </c>
      <c r="E37" s="1" t="n">
        <v>0.25</v>
      </c>
      <c r="F37" s="2" t="n">
        <f aca="false">INDEX($B$2:$D$3,1,B37+1)*INDEX($B$2:$E$2,1,C37+1)</f>
        <v>0.01</v>
      </c>
      <c r="G37" s="13" t="n">
        <v>0</v>
      </c>
      <c r="H37" s="13" t="n">
        <f aca="false">IF(E37&gt;0,E37,G37)*F37</f>
        <v>0.0025</v>
      </c>
      <c r="I37" s="2" t="n">
        <f aca="false">INDEX($B$5:$D$5,1,B37+1)*INDEX($B$6:$D$6,1,C37+1)*INDEX($B$7:$D$7,1,D37+1)</f>
        <v>0.06825</v>
      </c>
      <c r="J37" s="2" t="n">
        <f aca="false">H37*I37</f>
        <v>0.000170625</v>
      </c>
      <c r="K37" s="2" t="n">
        <f aca="false">J37/$J$40</f>
        <v>0.0107862090902175</v>
      </c>
      <c r="L37" s="2" t="n">
        <f aca="false">IF(J37=0,".",LN(J37))</f>
        <v>-8.67604239202505</v>
      </c>
      <c r="N37" s="13" t="n">
        <f aca="false">IF(E37&gt;0, 0,J37)</f>
        <v>0</v>
      </c>
      <c r="O37" s="0" t="n">
        <f aca="false">IF(E37&gt;0,J37,0)</f>
        <v>0.000170625</v>
      </c>
    </row>
    <row collapsed="false" customFormat="false" customHeight="false" hidden="false" ht="14.5" outlineLevel="0" r="38">
      <c r="B38" s="0" t="n">
        <v>2</v>
      </c>
      <c r="C38" s="0" t="n">
        <v>2</v>
      </c>
      <c r="D38" s="0" t="n">
        <v>1</v>
      </c>
      <c r="E38" s="1" t="n">
        <v>0.25</v>
      </c>
      <c r="F38" s="2" t="n">
        <f aca="false">INDEX($B$2:$D$3,1,B38+1)*INDEX($B$2:$E$2,1,C38+1)</f>
        <v>0.01</v>
      </c>
      <c r="G38" s="13" t="n">
        <v>0</v>
      </c>
      <c r="H38" s="13" t="n">
        <f aca="false">IF(E38&gt;0,E38,G38)*F38</f>
        <v>0.0025</v>
      </c>
      <c r="I38" s="2" t="n">
        <f aca="false">INDEX($B$5:$D$5,1,B38+1)*INDEX($B$6:$D$6,1,C38+1)*INDEX($B$7:$D$7,1,D38+1)</f>
        <v>0.01575</v>
      </c>
      <c r="J38" s="2" t="n">
        <f aca="false">H38*I38</f>
        <v>3.9375E-005</v>
      </c>
      <c r="K38" s="2" t="n">
        <f aca="false">J38/$J$40</f>
        <v>0.00248912517466559</v>
      </c>
      <c r="L38" s="2" t="n">
        <f aca="false">IF(J38=0,".",LN(J38))</f>
        <v>-10.1423794608185</v>
      </c>
      <c r="N38" s="13" t="n">
        <f aca="false">IF(E38&gt;0, 0,J38)</f>
        <v>0</v>
      </c>
      <c r="O38" s="0" t="n">
        <f aca="false">IF(E38&gt;0,J38,0)</f>
        <v>3.9375E-005</v>
      </c>
    </row>
    <row collapsed="false" customFormat="false" customHeight="false" hidden="false" ht="14.5" outlineLevel="0" r="39">
      <c r="B39" s="0" t="n">
        <v>2</v>
      </c>
      <c r="C39" s="0" t="n">
        <v>2</v>
      </c>
      <c r="D39" s="0" t="n">
        <v>2</v>
      </c>
      <c r="E39" s="1" t="n">
        <v>0.5</v>
      </c>
      <c r="F39" s="2" t="n">
        <f aca="false">INDEX($B$2:$D$3,1,B39+1)*INDEX($B$2:$E$2,1,C39+1)</f>
        <v>0.01</v>
      </c>
      <c r="G39" s="13" t="n">
        <v>0</v>
      </c>
      <c r="H39" s="13" t="n">
        <f aca="false">IF(E39&gt;0,E39,G39)*F39</f>
        <v>0.005</v>
      </c>
      <c r="I39" s="2" t="n">
        <f aca="false">INDEX($B$5:$D$5,1,B39+1)*INDEX($B$6:$D$6,1,C39+1)*INDEX($B$7:$D$7,1,D39+1)</f>
        <v>0.021</v>
      </c>
      <c r="J39" s="2" t="n">
        <f aca="false">H39*I39</f>
        <v>0.000105</v>
      </c>
      <c r="K39" s="2" t="n">
        <f aca="false">J39/$J$40</f>
        <v>0.00663766713244157</v>
      </c>
      <c r="L39" s="2" t="n">
        <f aca="false">IF(J39=0,".",LN(J39))</f>
        <v>-9.16155020780675</v>
      </c>
      <c r="N39" s="13" t="n">
        <f aca="false">IF(E39&gt;0, 0,J39)</f>
        <v>0</v>
      </c>
      <c r="O39" s="0" t="n">
        <f aca="false">IF(E39&gt;0,J39,0)</f>
        <v>0.000105</v>
      </c>
    </row>
    <row collapsed="false" customFormat="false" customHeight="false" hidden="false" ht="14.5" outlineLevel="0" r="40">
      <c r="G40" s="2"/>
      <c r="H40" s="2"/>
      <c r="I40" s="2"/>
      <c r="J40" s="2" t="n">
        <f aca="false">SUM(J13:J39)</f>
        <v>0.0158188107214375</v>
      </c>
      <c r="K40" s="2" t="n">
        <f aca="false">MAX(K13:K39)</f>
        <v>0.232318349635455</v>
      </c>
      <c r="N40" s="0" t="n">
        <f aca="false">SUM(N13:N39)</f>
        <v>6.07214375E-008</v>
      </c>
      <c r="O40" s="0" t="n">
        <f aca="false">SUM(O13:O39)</f>
        <v>0.01581875</v>
      </c>
    </row>
    <row collapsed="false" customFormat="false" customHeight="false" hidden="false" ht="14.5" outlineLevel="0" r="41">
      <c r="G41" s="2"/>
      <c r="H41" s="2"/>
      <c r="I41" s="2"/>
      <c r="J41" s="2"/>
      <c r="K41" s="12" t="n">
        <f aca="false">SUM(K13:K39)</f>
        <v>1</v>
      </c>
      <c r="N41" s="0" t="n">
        <f aca="false">N40/O40</f>
        <v>3.83857368629E-006</v>
      </c>
      <c r="O41" s="0" t="n">
        <f aca="false">LN(N41)</f>
        <v>-12.470409696226</v>
      </c>
    </row>
    <row collapsed="false" customFormat="false" customHeight="false" hidden="false" ht="14.5" outlineLevel="0" r="42">
      <c r="A42" s="0" t="s">
        <v>42</v>
      </c>
      <c r="B42" s="0" t="s">
        <v>6</v>
      </c>
      <c r="E42" s="2"/>
      <c r="F42" s="2"/>
      <c r="G42" s="2"/>
      <c r="H42" s="2"/>
      <c r="K42" s="0" t="s">
        <v>43</v>
      </c>
      <c r="L42" s="0" t="s">
        <v>44</v>
      </c>
      <c r="N42" s="0" t="n">
        <f aca="false">SUM(N13:N39)/SUM(O13:O39)</f>
        <v>3.83857368629E-006</v>
      </c>
    </row>
    <row collapsed="false" customFormat="false" customHeight="false" hidden="false" ht="14.5" outlineLevel="0" r="43">
      <c r="B43" s="0" t="n">
        <v>0</v>
      </c>
      <c r="C43" s="2" t="n">
        <f aca="false">SUM(J13:J21)</f>
        <v>0.002387555849175</v>
      </c>
      <c r="D43" s="2" t="n">
        <f aca="false">C44</f>
        <v>0.007402503811675</v>
      </c>
      <c r="E43" s="5" t="n">
        <f aca="false">D43/D44</f>
        <v>0.879542998020719</v>
      </c>
      <c r="F43" s="5" t="n">
        <f aca="false">LN(C43)</f>
        <v>-6.03748509355838</v>
      </c>
      <c r="G43" s="3" t="n">
        <f aca="false">LN(E43)</f>
        <v>-0.128352826834445</v>
      </c>
      <c r="H43" s="2" t="n">
        <f aca="false">C43</f>
        <v>0.002387555849175</v>
      </c>
      <c r="I43" s="2" t="n">
        <f aca="false">H44/H43</f>
        <v>5.62552489689553</v>
      </c>
      <c r="J43" s="3" t="n">
        <f aca="false">LN(I43)</f>
        <v>1.72731425874056</v>
      </c>
      <c r="K43" s="9" t="n">
        <f aca="false">EXP(J43) + 1</f>
        <v>6.62552489689553</v>
      </c>
      <c r="L43" s="2" t="n">
        <f aca="false">LN(K43)</f>
        <v>1.89092959845386</v>
      </c>
    </row>
    <row collapsed="false" customFormat="false" customHeight="false" hidden="false" ht="14.5" outlineLevel="0" r="44">
      <c r="B44" s="0" t="n">
        <v>1</v>
      </c>
      <c r="C44" s="11" t="n">
        <f aca="false">SUM(J22:J30)</f>
        <v>0.007402503811675</v>
      </c>
      <c r="D44" s="2" t="n">
        <f aca="false">C43+C45</f>
        <v>0.0084163069097625</v>
      </c>
      <c r="E44" s="5"/>
      <c r="F44" s="5" t="n">
        <f aca="false">LN(C44)</f>
        <v>-4.9059369830714</v>
      </c>
      <c r="H44" s="2" t="n">
        <f aca="false">C44+C45</f>
        <v>0.0134312548722625</v>
      </c>
      <c r="I44" s="2"/>
      <c r="K44" s="9"/>
      <c r="L44" s="2"/>
    </row>
    <row collapsed="false" customFormat="false" customHeight="false" hidden="false" ht="14.5" outlineLevel="0" r="45">
      <c r="B45" s="0" t="n">
        <v>2</v>
      </c>
      <c r="C45" s="2" t="n">
        <f aca="false">SUM(J31:J39)</f>
        <v>0.0060287510605875</v>
      </c>
      <c r="D45" s="2"/>
      <c r="E45" s="5"/>
      <c r="F45" s="5" t="n">
        <f aca="false">LN(C45)</f>
        <v>-5.11121541065948</v>
      </c>
      <c r="H45" s="2"/>
      <c r="K45" s="9"/>
      <c r="L45" s="2"/>
    </row>
    <row collapsed="false" customFormat="false" customHeight="false" hidden="false" ht="14.5" outlineLevel="0" r="46">
      <c r="E46" s="5"/>
      <c r="F46" s="2"/>
      <c r="G46" s="2"/>
      <c r="H46" s="2"/>
      <c r="K46" s="9"/>
      <c r="L46" s="2"/>
    </row>
    <row collapsed="false" customFormat="false" customHeight="false" hidden="false" ht="14.5" outlineLevel="0" r="47">
      <c r="B47" s="0" t="s">
        <v>12</v>
      </c>
      <c r="E47" s="5"/>
      <c r="F47" s="0" t="s">
        <v>3</v>
      </c>
      <c r="K47" s="9"/>
      <c r="L47" s="2"/>
    </row>
    <row collapsed="false" customFormat="false" customHeight="false" hidden="false" ht="14.5" outlineLevel="0" r="48">
      <c r="B48" s="0" t="n">
        <v>0</v>
      </c>
      <c r="C48" s="11" t="n">
        <f aca="false">SUM(J13:J15)+SUM(J22:J24)+SUM(J31:J33)</f>
        <v>0.0084900584361</v>
      </c>
      <c r="D48" s="2" t="n">
        <f aca="false">C48</f>
        <v>0.0084900584361</v>
      </c>
      <c r="E48" s="5" t="n">
        <f aca="false">D48/D49</f>
        <v>1.15845891709096</v>
      </c>
      <c r="F48" s="5" t="n">
        <f aca="false">LN(C48)</f>
        <v>-4.76885939574971</v>
      </c>
      <c r="G48" s="3" t="n">
        <f aca="false">LN(E48)</f>
        <v>0.147090602104365</v>
      </c>
      <c r="H48" s="2" t="n">
        <f aca="false">C48</f>
        <v>0.0084900584361</v>
      </c>
      <c r="I48" s="2" t="n">
        <f aca="false">H49/H48</f>
        <v>0.863215764708451</v>
      </c>
      <c r="J48" s="3" t="n">
        <f aca="false">LN(I48)</f>
        <v>-0.147090602104365</v>
      </c>
      <c r="K48" s="9" t="n">
        <f aca="false">EXP(J48) + 1</f>
        <v>1.86321576470845</v>
      </c>
      <c r="L48" s="2" t="n">
        <f aca="false">LN(K48)</f>
        <v>0.622303900645185</v>
      </c>
    </row>
    <row collapsed="false" customFormat="false" customHeight="false" hidden="false" ht="14.5" outlineLevel="0" r="49">
      <c r="B49" s="0" t="n">
        <v>1</v>
      </c>
      <c r="C49" s="2" t="n">
        <f aca="false">SUM(J16:J18)+SUM(J25:J27)+SUM(J34:J36)</f>
        <v>0.0065187521231875</v>
      </c>
      <c r="D49" s="2" t="n">
        <f aca="false">C49+C50</f>
        <v>0.0073287522853375</v>
      </c>
      <c r="E49" s="5"/>
      <c r="F49" s="5" t="n">
        <f aca="false">LN(C49)</f>
        <v>-5.03307231351055</v>
      </c>
      <c r="H49" s="2" t="n">
        <f aca="false">C49+C50</f>
        <v>0.0073287522853375</v>
      </c>
      <c r="I49" s="2"/>
      <c r="K49" s="9"/>
      <c r="L49" s="2"/>
    </row>
    <row collapsed="false" customFormat="false" customHeight="false" hidden="false" ht="14.5" outlineLevel="0" r="50">
      <c r="B50" s="0" t="n">
        <v>2</v>
      </c>
      <c r="C50" s="2" t="n">
        <f aca="false">SUM(J19:J21)+SUM(J28:J30)+SUM(J37:J39)</f>
        <v>0.00081000016215</v>
      </c>
      <c r="D50" s="2"/>
      <c r="E50" s="5"/>
      <c r="F50" s="5" t="n">
        <f aca="false">LN(C50)</f>
        <v>-7.11847611011262</v>
      </c>
      <c r="K50" s="9"/>
      <c r="L50" s="2"/>
    </row>
    <row collapsed="false" customFormat="false" customHeight="false" hidden="false" ht="14.5" outlineLevel="0" r="51">
      <c r="D51" s="5"/>
      <c r="E51" s="5"/>
      <c r="K51" s="9"/>
      <c r="L51" s="2"/>
    </row>
    <row collapsed="false" customFormat="false" customHeight="false" hidden="false" ht="14.5" outlineLevel="0" r="52">
      <c r="B52" s="0" t="s">
        <v>13</v>
      </c>
      <c r="D52" s="5"/>
      <c r="E52" s="5"/>
      <c r="K52" s="9"/>
      <c r="L52" s="2"/>
    </row>
    <row collapsed="false" customFormat="false" customHeight="false" hidden="false" ht="14.5" outlineLevel="0" r="53">
      <c r="B53" s="0" t="n">
        <v>0</v>
      </c>
      <c r="C53" s="2" t="n">
        <f aca="false">J13+J16+J19+J22+J25+J28+J31+J34+J37</f>
        <v>0.0045581291075125</v>
      </c>
      <c r="D53" s="2" t="n">
        <f aca="false">C55</f>
        <v>0.0064700557635</v>
      </c>
      <c r="E53" s="5" t="n">
        <f aca="false">D53/D54</f>
        <v>0.692076730282319</v>
      </c>
      <c r="F53" s="5" t="n">
        <f aca="false">LN(C53)</f>
        <v>-5.39084302308536</v>
      </c>
      <c r="G53" s="3" t="n">
        <f aca="false">LN(E53)</f>
        <v>-0.368058447600547</v>
      </c>
      <c r="H53" s="2" t="n">
        <f aca="false">C53</f>
        <v>0.0045581291075125</v>
      </c>
      <c r="I53" s="2" t="n">
        <f aca="false">H54/H53</f>
        <v>2.47046131171793</v>
      </c>
      <c r="J53" s="3" t="n">
        <f aca="false">LN(I53)</f>
        <v>0.904404899079014</v>
      </c>
      <c r="K53" s="9" t="n">
        <f aca="false">EXP(J53) + 1</f>
        <v>3.47046131171793</v>
      </c>
      <c r="L53" s="2" t="n">
        <f aca="false">LN(K53)</f>
        <v>1.24428752798084</v>
      </c>
    </row>
    <row collapsed="false" customFormat="false" customHeight="false" hidden="false" ht="14.5" outlineLevel="0" r="54">
      <c r="B54" s="0" t="n">
        <v>1</v>
      </c>
      <c r="C54" s="2" t="n">
        <f aca="false">J14+J17+J20+J23+J26+J29+J32+J35+J38</f>
        <v>0.004790625850425</v>
      </c>
      <c r="D54" s="2" t="n">
        <f aca="false">C53+C54</f>
        <v>0.0093487549579375</v>
      </c>
      <c r="E54" s="5"/>
      <c r="F54" s="5" t="n">
        <f aca="false">LN(C54)</f>
        <v>-5.34109421838552</v>
      </c>
      <c r="H54" s="2" t="n">
        <f aca="false">C54+C55</f>
        <v>0.011260681613925</v>
      </c>
      <c r="I54" s="2"/>
      <c r="K54" s="9"/>
      <c r="L54" s="2"/>
    </row>
    <row collapsed="false" customFormat="false" customHeight="false" hidden="false" ht="14.5" outlineLevel="0" r="55">
      <c r="B55" s="0" t="n">
        <v>2</v>
      </c>
      <c r="C55" s="11" t="n">
        <f aca="false">J15+J18+J21+J24+J27+J30+J33+J36+J39</f>
        <v>0.0064700557635</v>
      </c>
      <c r="D55" s="2"/>
      <c r="E55" s="5"/>
      <c r="F55" s="5" t="n">
        <f aca="false">LN(C55)</f>
        <v>-5.04057055172749</v>
      </c>
      <c r="K55" s="9"/>
      <c r="L55" s="2"/>
    </row>
    <row collapsed="false" customFormat="false" customHeight="false" hidden="false" ht="14.5" outlineLevel="0" r="56">
      <c r="K56" s="9"/>
      <c r="L56" s="2"/>
    </row>
    <row collapsed="false" customFormat="false" customHeight="false" hidden="false" ht="14.5" outlineLevel="0" r="57">
      <c r="A57" s="0" t="s">
        <v>45</v>
      </c>
      <c r="K57" s="9"/>
      <c r="L57" s="2"/>
    </row>
    <row collapsed="false" customFormat="false" customHeight="false" hidden="false" ht="14.5" outlineLevel="0" r="58">
      <c r="A58" s="0" t="s">
        <v>46</v>
      </c>
      <c r="B58" s="2" t="n">
        <f aca="false">SUM(J14:J39)</f>
        <v>0.0142588107214375</v>
      </c>
      <c r="C58" s="2" t="n">
        <f aca="false">B58/B59</f>
        <v>9.14026328297276</v>
      </c>
      <c r="D58" s="3" t="n">
        <f aca="false">LN(C58)</f>
        <v>2.21268919062807</v>
      </c>
      <c r="K58" s="9"/>
      <c r="L58" s="2"/>
    </row>
    <row collapsed="false" customFormat="false" customHeight="false" hidden="false" ht="14.5" outlineLevel="0" r="59">
      <c r="A59" s="0" t="s">
        <v>47</v>
      </c>
      <c r="B59" s="2" t="n">
        <f aca="false">J13</f>
        <v>0.00156</v>
      </c>
    </row>
    <row collapsed="false" customFormat="false" customHeight="false" hidden="false" ht="14.5" outlineLevel="0" r="61">
      <c r="A61" s="0" t="s">
        <v>48</v>
      </c>
      <c r="B61" s="0" t="n">
        <f aca="false">SUM(L43:L53)</f>
        <v>3.75752102707988</v>
      </c>
    </row>
    <row collapsed="false" customFormat="false" customHeight="false" hidden="false" ht="14.5" outlineLevel="0" r="62">
      <c r="A62" s="0" t="s">
        <v>49</v>
      </c>
      <c r="B62" s="0" t="n">
        <f aca="false">1-EXP(-B61)</f>
        <v>0.976658468261217</v>
      </c>
    </row>
    <row collapsed="false" customFormat="false" customHeight="false" hidden="false" ht="14.5" outlineLevel="0" r="63">
      <c r="A63" s="0" t="s">
        <v>31</v>
      </c>
      <c r="B63" s="5" t="n">
        <f aca="false">LN(EXP(B61)-1)</f>
        <v>3.73390276713373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8" activeCellId="0" pane="topLeft" sqref="B8"/>
    </sheetView>
  </sheetViews>
  <cols>
    <col collapsed="false" hidden="false" max="6" min="1" style="0" width="10.5294117647059"/>
    <col collapsed="false" hidden="false" max="7" min="7" style="0" width="11.3764705882353"/>
    <col collapsed="false" hidden="false" max="8" min="8" style="0" width="11.1803921568627"/>
    <col collapsed="false" hidden="false" max="13" min="9" style="0" width="10.5294117647059"/>
    <col collapsed="false" hidden="false" max="14" min="14" style="0" width="12.9725490196078"/>
    <col collapsed="false" hidden="false" max="257" min="15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0.8</v>
      </c>
      <c r="C2" s="1" t="n">
        <v>0.1</v>
      </c>
      <c r="D2" s="1" t="n">
        <v>0.1</v>
      </c>
      <c r="E2" s="2" t="n">
        <f aca="false">LN(B2)</f>
        <v>-0.22314355131421</v>
      </c>
      <c r="F2" s="2" t="n">
        <f aca="false">LN(C2)</f>
        <v>-2.30258509299405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5" t="n">
        <v>0.999</v>
      </c>
      <c r="C5" s="15" t="n">
        <v>0.0001</v>
      </c>
      <c r="D5" s="15" t="n">
        <v>0.0009</v>
      </c>
      <c r="E5" s="2" t="n">
        <f aca="false">LN(B5)</f>
        <v>-0.00100050033358353</v>
      </c>
      <c r="F5" s="2" t="n">
        <f aca="false">LN(C5)</f>
        <v>-9.21034037197618</v>
      </c>
      <c r="G5" s="2"/>
    </row>
    <row collapsed="false" customFormat="false" customHeight="false" hidden="false" ht="14.5" outlineLevel="0" r="6">
      <c r="A6" s="0" t="s">
        <v>12</v>
      </c>
      <c r="B6" s="15" t="n">
        <v>0.998</v>
      </c>
      <c r="C6" s="15" t="n">
        <v>0.00015</v>
      </c>
      <c r="D6" s="15" t="n">
        <v>0.00185</v>
      </c>
      <c r="E6" s="2" t="n">
        <f aca="false">LN(B6)</f>
        <v>-0.00200200267067308</v>
      </c>
      <c r="F6" s="2" t="n">
        <f aca="false">LN(C6)</f>
        <v>-8.80487526386802</v>
      </c>
      <c r="G6" s="2" t="n">
        <f aca="false">LN(D6)</f>
        <v>-6.2925696398919</v>
      </c>
      <c r="I6" s="0" t="n">
        <f aca="false">INDEX($B$2:$D$3,1,B15+1)*INDEX($B$2:$E$2,1,C15+1)</f>
        <v>0.64</v>
      </c>
      <c r="J6" s="0" t="n">
        <f aca="false">I6*B5*B6</f>
        <v>0.63808128</v>
      </c>
      <c r="K6" s="0" t="n">
        <f aca="false">J6*D7*G15</f>
        <v>0.0007337200926528</v>
      </c>
    </row>
    <row collapsed="false" customFormat="false" customHeight="false" hidden="false" ht="14.5" outlineLevel="0" r="7">
      <c r="A7" s="0" t="s">
        <v>13</v>
      </c>
      <c r="B7" s="15" t="n">
        <v>5E-005</v>
      </c>
      <c r="C7" s="15" t="n">
        <v>5E-005</v>
      </c>
      <c r="D7" s="15" t="n">
        <v>0.9999</v>
      </c>
      <c r="E7" s="2" t="n">
        <f aca="false">LN(B7)</f>
        <v>-9.90348755253613</v>
      </c>
      <c r="F7" s="2" t="n">
        <f aca="false">LN(C7)</f>
        <v>-9.90348755253613</v>
      </c>
      <c r="G7" s="2" t="n">
        <f aca="false">LN(D7)</f>
        <v>-0.000100005000333347</v>
      </c>
    </row>
    <row collapsed="false" customFormat="false" customHeight="false" hidden="false" ht="14.5" outlineLevel="0" r="8">
      <c r="B8" s="1"/>
      <c r="C8" s="1"/>
      <c r="D8" s="1"/>
      <c r="E8" s="2"/>
      <c r="F8" s="2"/>
      <c r="G8" s="2"/>
    </row>
    <row collapsed="false" customFormat="false" customHeight="false" hidden="false" ht="14.5" outlineLevel="0" r="9">
      <c r="A9" s="0" t="s">
        <v>52</v>
      </c>
      <c r="B9" s="13" t="n">
        <v>0.0023</v>
      </c>
      <c r="C9" s="13" t="n">
        <v>2.3E-006</v>
      </c>
      <c r="D9" s="1"/>
      <c r="E9" s="2"/>
      <c r="F9" s="2"/>
      <c r="G9" s="14"/>
    </row>
    <row collapsed="false" customFormat="false" customHeight="false" hidden="false" ht="14.5" outlineLevel="0" r="11">
      <c r="A11" s="0" t="s">
        <v>11</v>
      </c>
    </row>
    <row collapsed="false" customFormat="false" customHeight="false" hidden="false" ht="14.5" outlineLevel="0" r="12">
      <c r="B12" s="0" t="s">
        <v>6</v>
      </c>
      <c r="C12" s="0" t="s">
        <v>12</v>
      </c>
      <c r="D12" s="0" t="s">
        <v>13</v>
      </c>
      <c r="E12" s="0" t="s">
        <v>14</v>
      </c>
      <c r="F12" s="0" t="s">
        <v>53</v>
      </c>
      <c r="G12" s="0" t="s">
        <v>52</v>
      </c>
      <c r="H12" s="0" t="s">
        <v>54</v>
      </c>
      <c r="I12" s="0" t="s">
        <v>38</v>
      </c>
      <c r="J12" s="0" t="s">
        <v>39</v>
      </c>
      <c r="K12" s="0" t="s">
        <v>40</v>
      </c>
      <c r="L12" s="0" t="s">
        <v>3</v>
      </c>
      <c r="N12" s="0" t="s">
        <v>55</v>
      </c>
      <c r="O12" s="0" t="s">
        <v>56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1" t="n">
        <v>1</v>
      </c>
      <c r="F13" s="2" t="n">
        <f aca="false">INDEX($B$2:$D$3,1,B13+1)*INDEX($B$2:$E$2,1,C13+1)</f>
        <v>0.64</v>
      </c>
      <c r="G13" s="13" t="n">
        <v>0</v>
      </c>
      <c r="H13" s="13" t="n">
        <f aca="false">IF(E13&gt;0,E13,G13)*F13</f>
        <v>0.64</v>
      </c>
      <c r="I13" s="2" t="n">
        <f aca="false">INDEX($B$5:$D$5,1,B13+1)*INDEX($B$6:$D$6,1,C13+1)*INDEX($B$7:$D$7,1,D13+1)</f>
        <v>4.98501E-005</v>
      </c>
      <c r="J13" s="13" t="n">
        <f aca="false">H13*I13</f>
        <v>3.1904064E-005</v>
      </c>
      <c r="K13" s="2" t="n">
        <f aca="false">J13/$J$40</f>
        <v>0.0356289817134185</v>
      </c>
      <c r="L13" s="2" t="n">
        <f aca="false">IF(J13=0,".",LN(J13))</f>
        <v>-10.3527771581688</v>
      </c>
      <c r="N13" s="16" t="n">
        <f aca="false">IF(E13&gt;0, 0,J13)</f>
        <v>0</v>
      </c>
      <c r="O13" s="0" t="n">
        <f aca="false">IF(E13&gt;0,J13,0)</f>
        <v>3.1904064E-005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1</v>
      </c>
      <c r="E14" s="1" t="n">
        <v>0</v>
      </c>
      <c r="F14" s="2" t="n">
        <f aca="false">INDEX($B$2:$D$3,1,B14+1)*INDEX($B$2:$E$2,1,C14+1)</f>
        <v>0.64</v>
      </c>
      <c r="G14" s="13" t="n">
        <f aca="false">0</f>
        <v>0</v>
      </c>
      <c r="H14" s="13" t="n">
        <f aca="false">IF(E14&gt;0,E14,G14)*F14</f>
        <v>0</v>
      </c>
      <c r="I14" s="2" t="n">
        <f aca="false">INDEX($B$5:$D$5,1,B14+1)*INDEX($B$6:$D$6,1,C14+1)*INDEX($B$7:$D$7,1,D14+1)</f>
        <v>4.98501E-005</v>
      </c>
      <c r="J14" s="13" t="n">
        <f aca="false">H14*I14</f>
        <v>0</v>
      </c>
      <c r="K14" s="2" t="n">
        <f aca="false">J14/$J$40</f>
        <v>0</v>
      </c>
      <c r="L14" s="2" t="str">
        <f aca="false">IF(J14=0,".",LN(J14))</f>
        <v>.</v>
      </c>
      <c r="N14" s="16" t="n">
        <f aca="false">IF(E14&gt;0, 0,J14)</f>
        <v>0</v>
      </c>
      <c r="O14" s="0" t="n">
        <f aca="false">IF(E14&gt;0,J14,0)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2</v>
      </c>
      <c r="E15" s="1" t="n">
        <v>0</v>
      </c>
      <c r="F15" s="2" t="n">
        <f aca="false">INDEX($B$2:$D$3,1,B15+1)*INDEX($B$2:$E$2,1,C15+1)</f>
        <v>0.64</v>
      </c>
      <c r="G15" s="13" t="n">
        <f aca="false">B9/2</f>
        <v>0.00115</v>
      </c>
      <c r="H15" s="13" t="n">
        <f aca="false">IF(E15&gt;0,E15,G15)*F15</f>
        <v>0.000736</v>
      </c>
      <c r="I15" s="2" t="n">
        <f aca="false">INDEX($B$5:$D$5,1,B15+1)*INDEX($B$6:$D$6,1,C15+1)*INDEX($B$7:$D$7,1,D15+1)</f>
        <v>0.9969022998</v>
      </c>
      <c r="J15" s="13" t="n">
        <f aca="false">H15*I15</f>
        <v>0.0007337200926528</v>
      </c>
      <c r="K15" s="2" t="n">
        <f aca="false">J15/$J$40</f>
        <v>0.819384632750685</v>
      </c>
      <c r="L15" s="2" t="n">
        <f aca="false">IF(J15=0,".",LN(J15))</f>
        <v>-7.21738294723999</v>
      </c>
      <c r="N15" s="16" t="n">
        <f aca="false">IF(E15&gt;0, 0,J15)</f>
        <v>0.0007337200926528</v>
      </c>
      <c r="O15" s="0" t="n">
        <f aca="false">IF(E15&gt;0,J15,0)</f>
        <v>0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0</v>
      </c>
      <c r="E16" s="1" t="n">
        <v>0</v>
      </c>
      <c r="F16" s="2" t="n">
        <f aca="false">INDEX($B$2:$D$3,1,B16+1)*INDEX($B$2:$E$2,1,C16+1)</f>
        <v>0.08</v>
      </c>
      <c r="G16" s="13" t="n">
        <f aca="false">C9</f>
        <v>2.3E-006</v>
      </c>
      <c r="H16" s="13" t="n">
        <f aca="false">IF(E16&gt;0,E16,G16)*F16</f>
        <v>1.84E-007</v>
      </c>
      <c r="I16" s="2" t="n">
        <f aca="false">INDEX($B$5:$D$5,1,B16+1)*INDEX($B$6:$D$6,1,C16+1)*INDEX($B$7:$D$7,1,D16+1)</f>
        <v>7.4925E-009</v>
      </c>
      <c r="J16" s="13" t="n">
        <f aca="false">H16*I16</f>
        <v>1.37862E-015</v>
      </c>
      <c r="K16" s="2" t="n">
        <f aca="false">J16/$J$40</f>
        <v>1.53957899437993E-012</v>
      </c>
      <c r="L16" s="2" t="n">
        <f aca="false">IF(J16=0,".",LN(J16))</f>
        <v>-34.2176933960752</v>
      </c>
      <c r="N16" s="16" t="n">
        <f aca="false">IF(E16&gt;0, 0,J16)</f>
        <v>1.37862E-015</v>
      </c>
      <c r="O16" s="0" t="n">
        <f aca="false">IF(E16&gt;0,J16,0)</f>
        <v>0</v>
      </c>
    </row>
    <row collapsed="false" customFormat="false" customHeight="false" hidden="false" ht="14.5" outlineLevel="0" r="17">
      <c r="B17" s="0" t="n">
        <v>0</v>
      </c>
      <c r="C17" s="0" t="n">
        <v>1</v>
      </c>
      <c r="D17" s="0" t="n">
        <v>1</v>
      </c>
      <c r="E17" s="1" t="n">
        <v>0</v>
      </c>
      <c r="F17" s="2" t="n">
        <f aca="false">INDEX($B$2:$D$3,1,B17+1)*INDEX($B$2:$E$2,1,C17+1)</f>
        <v>0.08</v>
      </c>
      <c r="G17" s="13" t="n">
        <f aca="false">C9</f>
        <v>2.3E-006</v>
      </c>
      <c r="H17" s="13" t="n">
        <f aca="false">IF(E17&gt;0,E17,G17)*F17</f>
        <v>1.84E-007</v>
      </c>
      <c r="I17" s="2" t="n">
        <f aca="false">INDEX($B$5:$D$5,1,B17+1)*INDEX($B$6:$D$6,1,C17+1)*INDEX($B$7:$D$7,1,D17+1)</f>
        <v>7.4925E-009</v>
      </c>
      <c r="J17" s="13" t="n">
        <f aca="false">H17*I17</f>
        <v>1.37862E-015</v>
      </c>
      <c r="K17" s="2" t="n">
        <f aca="false">J17/$J$40</f>
        <v>1.53957899437993E-012</v>
      </c>
      <c r="L17" s="2" t="n">
        <f aca="false">IF(J17=0,".",LN(J17))</f>
        <v>-34.2176933960752</v>
      </c>
      <c r="N17" s="16" t="n">
        <f aca="false">IF(E17&gt;0, 0,J17)</f>
        <v>1.37862E-015</v>
      </c>
      <c r="O17" s="0" t="n">
        <f aca="false">IF(E17&gt;0,J17,0)</f>
        <v>0</v>
      </c>
    </row>
    <row collapsed="false" customFormat="false" customHeight="false" hidden="false" ht="14.5" outlineLevel="0" r="18">
      <c r="B18" s="0" t="n">
        <v>0</v>
      </c>
      <c r="C18" s="0" t="n">
        <v>1</v>
      </c>
      <c r="D18" s="0" t="n">
        <v>2</v>
      </c>
      <c r="E18" s="1" t="n">
        <v>1</v>
      </c>
      <c r="F18" s="2" t="n">
        <f aca="false">INDEX($B$2:$D$3,1,B18+1)*INDEX($B$2:$E$2,1,C18+1)</f>
        <v>0.08</v>
      </c>
      <c r="G18" s="13" t="n">
        <v>0</v>
      </c>
      <c r="H18" s="13" t="n">
        <f aca="false">IF(E18&gt;0,E18,G18)*F18</f>
        <v>0.08</v>
      </c>
      <c r="I18" s="2" t="n">
        <f aca="false">INDEX($B$5:$D$5,1,B18+1)*INDEX($B$6:$D$6,1,C18+1)*INDEX($B$7:$D$7,1,D18+1)</f>
        <v>0.000149835015</v>
      </c>
      <c r="J18" s="13" t="n">
        <f aca="false">H18*I18</f>
        <v>1.19868012E-005</v>
      </c>
      <c r="K18" s="2" t="n">
        <f aca="false">J18/$J$40</f>
        <v>0.0133863046650478</v>
      </c>
      <c r="L18" s="2" t="n">
        <f aca="false">IF(J18=0,".",LN(J18))</f>
        <v>-11.3317044135102</v>
      </c>
      <c r="N18" s="16" t="n">
        <f aca="false">IF(E18&gt;0, 0,J18)</f>
        <v>0</v>
      </c>
      <c r="O18" s="0" t="n">
        <f aca="false">IF(E18&gt;0,J18,0)</f>
        <v>1.19868012E-005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0</v>
      </c>
      <c r="E19" s="1" t="n">
        <v>0.5</v>
      </c>
      <c r="F19" s="2" t="n">
        <f aca="false">INDEX($B$2:$D$3,1,B19+1)*INDEX($B$2:$E$2,1,C19+1)</f>
        <v>0.08</v>
      </c>
      <c r="G19" s="13" t="n">
        <v>0</v>
      </c>
      <c r="H19" s="13" t="n">
        <f aca="false">IF(E19&gt;0,E19,G19)*F19</f>
        <v>0.04</v>
      </c>
      <c r="I19" s="2" t="n">
        <f aca="false">INDEX($B$5:$D$5,1,B19+1)*INDEX($B$6:$D$6,1,C19+1)*INDEX($B$7:$D$7,1,D19+1)</f>
        <v>9.24075E-008</v>
      </c>
      <c r="J19" s="13" t="n">
        <f aca="false">H19*I19</f>
        <v>3.6963E-009</v>
      </c>
      <c r="K19" s="2" t="n">
        <f aca="false">J19/$J$40</f>
        <v>4.12785672406214E-006</v>
      </c>
      <c r="L19" s="2" t="n">
        <f aca="false">IF(J19=0,".",LN(J19))</f>
        <v>-19.4159335176298</v>
      </c>
      <c r="N19" s="16" t="n">
        <f aca="false">IF(E19&gt;0, 0,J19)</f>
        <v>0</v>
      </c>
      <c r="O19" s="0" t="n">
        <f aca="false">IF(E19&gt;0,J19,0)</f>
        <v>3.6963E-009</v>
      </c>
    </row>
    <row collapsed="false" customFormat="false" customHeight="false" hidden="false" ht="14.5" outlineLevel="0" r="20">
      <c r="B20" s="0" t="n">
        <v>0</v>
      </c>
      <c r="C20" s="0" t="n">
        <v>2</v>
      </c>
      <c r="D20" s="0" t="n">
        <v>1</v>
      </c>
      <c r="E20" s="1" t="n">
        <v>0</v>
      </c>
      <c r="F20" s="2" t="n">
        <f aca="false">INDEX($B$2:$D$3,1,B20+1)*INDEX($B$2:$E$2,1,C20+1)</f>
        <v>0.08</v>
      </c>
      <c r="G20" s="13" t="n">
        <f aca="false">C9/2</f>
        <v>1.15E-006</v>
      </c>
      <c r="H20" s="13" t="n">
        <f aca="false">IF(E20&gt;0,E20,G20)*F20</f>
        <v>9.2E-008</v>
      </c>
      <c r="I20" s="2" t="n">
        <f aca="false">INDEX($B$5:$D$5,1,B20+1)*INDEX($B$6:$D$6,1,C20+1)*INDEX($B$7:$D$7,1,D20+1)</f>
        <v>9.24075E-008</v>
      </c>
      <c r="J20" s="13" t="n">
        <f aca="false">H20*I20</f>
        <v>8.50149E-015</v>
      </c>
      <c r="K20" s="2" t="n">
        <f aca="false">J20/$J$40</f>
        <v>9.49407046534292E-012</v>
      </c>
      <c r="L20" s="2" t="n">
        <f aca="false">IF(J20=0,".",LN(J20))</f>
        <v>-32.398534952659</v>
      </c>
      <c r="N20" s="16" t="n">
        <f aca="false">IF(E20&gt;0, 0,J20)</f>
        <v>8.50149E-015</v>
      </c>
      <c r="O20" s="0" t="n">
        <f aca="false">IF(E20&gt;0,J20,0)</f>
        <v>0</v>
      </c>
    </row>
    <row collapsed="false" customFormat="false" customHeight="false" hidden="false" ht="14.5" outlineLevel="0" r="21">
      <c r="B21" s="0" t="n">
        <v>0</v>
      </c>
      <c r="C21" s="0" t="n">
        <v>2</v>
      </c>
      <c r="D21" s="0" t="n">
        <v>2</v>
      </c>
      <c r="E21" s="1" t="n">
        <v>0.5</v>
      </c>
      <c r="F21" s="2" t="n">
        <f aca="false">INDEX($B$2:$D$3,1,B21+1)*INDEX($B$2:$E$2,1,C21+1)</f>
        <v>0.08</v>
      </c>
      <c r="G21" s="13" t="n">
        <v>0</v>
      </c>
      <c r="H21" s="13" t="n">
        <f aca="false">IF(E21&gt;0,E21,G21)*F21</f>
        <v>0.04</v>
      </c>
      <c r="I21" s="2" t="n">
        <f aca="false">INDEX($B$5:$D$5,1,B21+1)*INDEX($B$6:$D$6,1,C21+1)*INDEX($B$7:$D$7,1,D21+1)</f>
        <v>0.001847965185</v>
      </c>
      <c r="J21" s="13" t="n">
        <f aca="false">H21*I21</f>
        <v>7.39186074E-005</v>
      </c>
      <c r="K21" s="2" t="n">
        <f aca="false">J21/$J$40</f>
        <v>0.0825488787677947</v>
      </c>
      <c r="L21" s="2" t="n">
        <f aca="false">IF(J21=0,".",LN(J21))</f>
        <v>-9.51254597009402</v>
      </c>
      <c r="N21" s="16" t="n">
        <f aca="false">IF(E21&gt;0, 0,J21)</f>
        <v>0</v>
      </c>
      <c r="O21" s="0" t="n">
        <f aca="false">IF(E21&gt;0,J21,0)</f>
        <v>7.39186074E-005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0</v>
      </c>
      <c r="E22" s="1" t="n">
        <v>0</v>
      </c>
      <c r="F22" s="2" t="n">
        <f aca="false">INDEX($B$2:$D$3,1,B22+1)*INDEX($B$2:$E$2,1,C22+1)</f>
        <v>0.08</v>
      </c>
      <c r="G22" s="13" t="n">
        <f aca="false">C9</f>
        <v>2.3E-006</v>
      </c>
      <c r="H22" s="13" t="n">
        <f aca="false">IF(E22&gt;0,E22,G22)*F22</f>
        <v>1.84E-007</v>
      </c>
      <c r="I22" s="2" t="n">
        <f aca="false">INDEX($B$5:$D$5,1,B22+1)*INDEX($B$6:$D$6,1,C22+1)*INDEX($B$7:$D$7,1,D22+1)</f>
        <v>4.99E-009</v>
      </c>
      <c r="J22" s="13" t="n">
        <f aca="false">H22*I22</f>
        <v>9.1816E-016</v>
      </c>
      <c r="K22" s="2" t="n">
        <f aca="false">J22/$J$40</f>
        <v>1.02535858284363E-012</v>
      </c>
      <c r="L22" s="2" t="n">
        <f aca="false">IF(J22=0,".",LN(J22))</f>
        <v>-34.6241600065204</v>
      </c>
      <c r="N22" s="16" t="n">
        <f aca="false">IF(E22&gt;0, 0,J22)</f>
        <v>9.1816E-016</v>
      </c>
      <c r="O22" s="0" t="n">
        <f aca="false">IF(E22&gt;0,J22,0)</f>
        <v>0</v>
      </c>
    </row>
    <row collapsed="false" customFormat="false" customHeight="false" hidden="false" ht="14.5" outlineLevel="0" r="23">
      <c r="B23" s="0" t="n">
        <v>1</v>
      </c>
      <c r="C23" s="0" t="n">
        <v>0</v>
      </c>
      <c r="D23" s="0" t="n">
        <v>1</v>
      </c>
      <c r="E23" s="1" t="n">
        <v>0</v>
      </c>
      <c r="F23" s="2" t="n">
        <f aca="false">INDEX($B$2:$D$3,1,B23+1)*INDEX($B$2:$E$2,1,C23+1)</f>
        <v>0.08</v>
      </c>
      <c r="G23" s="13" t="n">
        <f aca="false">C9</f>
        <v>2.3E-006</v>
      </c>
      <c r="H23" s="13" t="n">
        <f aca="false">IF(E23&gt;0,E23,G23)*F23</f>
        <v>1.84E-007</v>
      </c>
      <c r="I23" s="2" t="n">
        <f aca="false">INDEX($B$5:$D$5,1,B23+1)*INDEX($B$6:$D$6,1,C23+1)*INDEX($B$7:$D$7,1,D23+1)</f>
        <v>4.99E-009</v>
      </c>
      <c r="J23" s="13" t="n">
        <f aca="false">H23*I23</f>
        <v>9.1816E-016</v>
      </c>
      <c r="K23" s="2" t="n">
        <f aca="false">J23/$J$40</f>
        <v>1.02535858284363E-012</v>
      </c>
      <c r="L23" s="2" t="n">
        <f aca="false">IF(J23=0,".",LN(J23))</f>
        <v>-34.6241600065204</v>
      </c>
      <c r="N23" s="16" t="n">
        <f aca="false">IF(E23&gt;0, 0,J23)</f>
        <v>9.1816E-016</v>
      </c>
      <c r="O23" s="0" t="n">
        <f aca="false">IF(E23&gt;0,J23,0)</f>
        <v>0</v>
      </c>
    </row>
    <row collapsed="false" customFormat="false" customHeight="false" hidden="false" ht="14.5" outlineLevel="0" r="24">
      <c r="B24" s="0" t="n">
        <v>1</v>
      </c>
      <c r="C24" s="0" t="n">
        <v>0</v>
      </c>
      <c r="D24" s="0" t="n">
        <v>2</v>
      </c>
      <c r="E24" s="1" t="n">
        <v>1</v>
      </c>
      <c r="F24" s="2" t="n">
        <f aca="false">INDEX($B$2:$D$3,1,B24+1)*INDEX($B$2:$E$2,1,C24+1)</f>
        <v>0.08</v>
      </c>
      <c r="G24" s="13" t="n">
        <v>0</v>
      </c>
      <c r="H24" s="13" t="n">
        <f aca="false">IF(E24&gt;0,E24,G24)*F24</f>
        <v>0.08</v>
      </c>
      <c r="I24" s="2" t="n">
        <f aca="false">INDEX($B$5:$D$5,1,B24+1)*INDEX($B$6:$D$6,1,C24+1)*INDEX($B$7:$D$7,1,D24+1)</f>
        <v>9.979002E-005</v>
      </c>
      <c r="J24" s="13" t="n">
        <f aca="false">H24*I24</f>
        <v>7.9832016E-006</v>
      </c>
      <c r="K24" s="2" t="n">
        <f aca="false">J24/$J$40</f>
        <v>0.00891526997378558</v>
      </c>
      <c r="L24" s="2" t="n">
        <f aca="false">IF(J24=0,".",LN(J24))</f>
        <v>-11.7381710239554</v>
      </c>
      <c r="N24" s="16" t="n">
        <f aca="false">IF(E24&gt;0, 0,J24)</f>
        <v>0</v>
      </c>
      <c r="O24" s="0" t="n">
        <f aca="false">IF(E24&gt;0,J24,0)</f>
        <v>7.9832016E-006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0</v>
      </c>
      <c r="E25" s="1" t="n">
        <v>0</v>
      </c>
      <c r="F25" s="2" t="n">
        <f aca="false">INDEX($B$2:$D$3,1,B25+1)*INDEX($B$2:$E$2,1,C25+1)</f>
        <v>0.01</v>
      </c>
      <c r="G25" s="13" t="n">
        <v>0</v>
      </c>
      <c r="H25" s="13" t="n">
        <f aca="false">IF(E25&gt;0,E25,G25)*F25</f>
        <v>0</v>
      </c>
      <c r="I25" s="2" t="n">
        <f aca="false">INDEX($B$5:$D$5,1,B25+1)*INDEX($B$6:$D$6,1,C25+1)*INDEX($B$7:$D$7,1,D25+1)</f>
        <v>7.5E-013</v>
      </c>
      <c r="J25" s="13" t="n">
        <f aca="false">H25*I25</f>
        <v>0</v>
      </c>
      <c r="K25" s="2" t="n">
        <f aca="false">J25/$J$40</f>
        <v>0</v>
      </c>
      <c r="L25" s="2" t="str">
        <f aca="false">IF(J25=0,".",LN(J25))</f>
        <v>.</v>
      </c>
      <c r="N25" s="16" t="n">
        <f aca="false">IF(E25&gt;0, 0,J25)</f>
        <v>0</v>
      </c>
      <c r="O25" s="0" t="n">
        <f aca="false">IF(E25&gt;0,J25,0)</f>
        <v>0</v>
      </c>
    </row>
    <row collapsed="false" customFormat="false" customHeight="false" hidden="false" ht="14.5" outlineLevel="0" r="26">
      <c r="B26" s="0" t="n">
        <v>1</v>
      </c>
      <c r="C26" s="0" t="n">
        <v>1</v>
      </c>
      <c r="D26" s="0" t="n">
        <v>1</v>
      </c>
      <c r="E26" s="1" t="n">
        <v>1</v>
      </c>
      <c r="F26" s="2" t="n">
        <f aca="false">INDEX($B$2:$D$3,1,B26+1)*INDEX($B$2:$E$2,1,C26+1)</f>
        <v>0.01</v>
      </c>
      <c r="G26" s="13" t="n">
        <v>0</v>
      </c>
      <c r="H26" s="13" t="n">
        <f aca="false">IF(E26&gt;0,E26,G26)*F26</f>
        <v>0.01</v>
      </c>
      <c r="I26" s="2" t="n">
        <f aca="false">INDEX($B$5:$D$5,1,B26+1)*INDEX($B$6:$D$6,1,C26+1)*INDEX($B$7:$D$7,1,D26+1)</f>
        <v>7.5E-013</v>
      </c>
      <c r="J26" s="13" t="n">
        <f aca="false">H26*I26</f>
        <v>7.5E-015</v>
      </c>
      <c r="K26" s="2" t="n">
        <f aca="false">J26/$J$40</f>
        <v>8.37565279616537E-012</v>
      </c>
      <c r="L26" s="2" t="n">
        <f aca="false">IF(J26=0,".",LN(J26))</f>
        <v>-32.5238733743684</v>
      </c>
      <c r="N26" s="16" t="n">
        <f aca="false">IF(E26&gt;0, 0,J26)</f>
        <v>0</v>
      </c>
      <c r="O26" s="0" t="n">
        <f aca="false">IF(E26&gt;0,J26,0)</f>
        <v>7.5E-015</v>
      </c>
    </row>
    <row collapsed="false" customFormat="false" customHeight="false" hidden="false" ht="14.5" outlineLevel="0" r="27">
      <c r="B27" s="0" t="n">
        <v>1</v>
      </c>
      <c r="C27" s="0" t="n">
        <v>1</v>
      </c>
      <c r="D27" s="0" t="n">
        <v>2</v>
      </c>
      <c r="E27" s="1" t="n">
        <v>0</v>
      </c>
      <c r="F27" s="2" t="n">
        <f aca="false">INDEX($B$2:$D$3,1,B27+1)*INDEX($B$2:$E$2,1,C27+1)</f>
        <v>0.01</v>
      </c>
      <c r="G27" s="13" t="n">
        <f aca="false">C9/2</f>
        <v>1.15E-006</v>
      </c>
      <c r="H27" s="13" t="n">
        <f aca="false">IF(E27&gt;0,E27,G27)*F27</f>
        <v>1.15E-008</v>
      </c>
      <c r="I27" s="2" t="n">
        <f aca="false">INDEX($B$5:$D$5,1,B27+1)*INDEX($B$6:$D$6,1,C27+1)*INDEX($B$7:$D$7,1,D27+1)</f>
        <v>1.49985E-008</v>
      </c>
      <c r="J27" s="13" t="n">
        <f aca="false">H27*I27</f>
        <v>1.7248275E-016</v>
      </c>
      <c r="K27" s="2" t="n">
        <f aca="false">J27/$J$40</f>
        <v>1.92620750310372E-013</v>
      </c>
      <c r="L27" s="2" t="n">
        <f aca="false">IF(J27=0,".",LN(J27))</f>
        <v>-36.2962344424217</v>
      </c>
      <c r="N27" s="16" t="n">
        <f aca="false">IF(E27&gt;0, 0,J27)</f>
        <v>1.7248275E-016</v>
      </c>
      <c r="O27" s="0" t="n">
        <f aca="false">IF(E27&gt;0,J27,0)</f>
        <v>0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0</v>
      </c>
      <c r="E28" s="1" t="n">
        <v>0</v>
      </c>
      <c r="F28" s="2" t="n">
        <f aca="false">INDEX($B$2:$D$3,1,B28+1)*INDEX($B$2:$E$2,1,C28+1)</f>
        <v>0.01</v>
      </c>
      <c r="G28" s="13" t="n">
        <f aca="false">C9/2</f>
        <v>1.15E-006</v>
      </c>
      <c r="H28" s="13" t="n">
        <f aca="false">IF(E28&gt;0,E28,G28)*F28</f>
        <v>1.15E-008</v>
      </c>
      <c r="I28" s="2" t="n">
        <f aca="false">INDEX($B$5:$D$5,1,B28+1)*INDEX($B$6:$D$6,1,C28+1)*INDEX($B$7:$D$7,1,D28+1)</f>
        <v>9.25E-012</v>
      </c>
      <c r="J28" s="13" t="n">
        <f aca="false">H28*I28</f>
        <v>1.06375E-019</v>
      </c>
      <c r="K28" s="2" t="n">
        <f aca="false">J28/$J$40</f>
        <v>1.18794675492279E-016</v>
      </c>
      <c r="L28" s="2" t="n">
        <f aca="false">IF(J28=0,".",LN(J28))</f>
        <v>-43.6873163659814</v>
      </c>
      <c r="N28" s="16" t="n">
        <f aca="false">IF(E28&gt;0, 0,J28)</f>
        <v>1.06375E-019</v>
      </c>
      <c r="O28" s="0" t="n">
        <f aca="false">IF(E28&gt;0,J28,0)</f>
        <v>0</v>
      </c>
    </row>
    <row collapsed="false" customFormat="false" customHeight="false" hidden="false" ht="14.5" outlineLevel="0" r="29">
      <c r="B29" s="0" t="n">
        <v>1</v>
      </c>
      <c r="C29" s="0" t="n">
        <v>2</v>
      </c>
      <c r="D29" s="0" t="n">
        <v>1</v>
      </c>
      <c r="E29" s="1" t="n">
        <v>0.5</v>
      </c>
      <c r="F29" s="2" t="n">
        <f aca="false">INDEX($B$2:$D$3,1,B29+1)*INDEX($B$2:$E$2,1,C29+1)</f>
        <v>0.01</v>
      </c>
      <c r="G29" s="13" t="n">
        <v>0</v>
      </c>
      <c r="H29" s="13" t="n">
        <f aca="false">IF(E29&gt;0,E29,G29)*F29</f>
        <v>0.005</v>
      </c>
      <c r="I29" s="2" t="n">
        <f aca="false">INDEX($B$5:$D$5,1,B29+1)*INDEX($B$6:$D$6,1,C29+1)*INDEX($B$7:$D$7,1,D29+1)</f>
        <v>9.25E-012</v>
      </c>
      <c r="J29" s="13" t="n">
        <f aca="false">H29*I29</f>
        <v>4.625E-014</v>
      </c>
      <c r="K29" s="2" t="n">
        <f aca="false">J29/$J$40</f>
        <v>5.16498589096865E-011</v>
      </c>
      <c r="L29" s="2" t="n">
        <f aca="false">IF(J29=0,".",LN(J29))</f>
        <v>-30.7047149309522</v>
      </c>
      <c r="N29" s="16" t="n">
        <f aca="false">IF(E29&gt;0, 0,J29)</f>
        <v>0</v>
      </c>
      <c r="O29" s="0" t="n">
        <f aca="false">IF(E29&gt;0,J29,0)</f>
        <v>4.625E-014</v>
      </c>
    </row>
    <row collapsed="false" customFormat="false" customHeight="false" hidden="false" ht="14.5" outlineLevel="0" r="30">
      <c r="B30" s="0" t="n">
        <v>1</v>
      </c>
      <c r="C30" s="0" t="n">
        <v>2</v>
      </c>
      <c r="D30" s="0" t="n">
        <v>2</v>
      </c>
      <c r="E30" s="1" t="n">
        <v>0.5</v>
      </c>
      <c r="F30" s="2" t="n">
        <f aca="false">INDEX($B$2:$D$3,1,B30+1)*INDEX($B$2:$E$2,1,C30+1)</f>
        <v>0.01</v>
      </c>
      <c r="G30" s="13" t="n">
        <v>0</v>
      </c>
      <c r="H30" s="13" t="n">
        <f aca="false">IF(E30&gt;0,E30,G30)*F30</f>
        <v>0.005</v>
      </c>
      <c r="I30" s="2" t="n">
        <f aca="false">INDEX($B$5:$D$5,1,B30+1)*INDEX($B$6:$D$6,1,C30+1)*INDEX($B$7:$D$7,1,D30+1)</f>
        <v>1.849815E-007</v>
      </c>
      <c r="J30" s="13" t="n">
        <f aca="false">H30*I30</f>
        <v>9.249075E-010</v>
      </c>
      <c r="K30" s="2" t="n">
        <f aca="false">J30/$J$40</f>
        <v>1.03289387847591E-006</v>
      </c>
      <c r="L30" s="2" t="n">
        <f aca="false">IF(J30=0,".",LN(J30))</f>
        <v>-20.8013273834165</v>
      </c>
      <c r="N30" s="16" t="n">
        <f aca="false">IF(E30&gt;0, 0,J30)</f>
        <v>0</v>
      </c>
      <c r="O30" s="0" t="n">
        <f aca="false">IF(E30&gt;0,J30,0)</f>
        <v>9.249075E-010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0</v>
      </c>
      <c r="E31" s="1" t="n">
        <v>0.5</v>
      </c>
      <c r="F31" s="2" t="n">
        <f aca="false">INDEX($B$2:$D$3,1,B31+1)*INDEX($B$2:$E$2,1,C31+1)</f>
        <v>0.08</v>
      </c>
      <c r="G31" s="13" t="n">
        <v>0</v>
      </c>
      <c r="H31" s="13" t="n">
        <f aca="false">IF(E31&gt;0,E31,G31)*F31</f>
        <v>0.04</v>
      </c>
      <c r="I31" s="2" t="n">
        <f aca="false">INDEX($B$5:$D$5,1,B31+1)*INDEX($B$6:$D$6,1,C31+1)*INDEX($B$7:$D$7,1,D31+1)</f>
        <v>4.491E-008</v>
      </c>
      <c r="J31" s="13" t="n">
        <f aca="false">H31*I31</f>
        <v>1.7964E-009</v>
      </c>
      <c r="K31" s="2" t="n">
        <f aca="false">J31/$J$40</f>
        <v>2.00613635773753E-006</v>
      </c>
      <c r="L31" s="2" t="n">
        <f aca="false">IF(J31=0,".",LN(J31))</f>
        <v>-20.137481174715</v>
      </c>
      <c r="N31" s="16" t="n">
        <f aca="false">IF(E31&gt;0, 0,J31)</f>
        <v>0</v>
      </c>
      <c r="O31" s="0" t="n">
        <f aca="false">IF(E31&gt;0,J31,0)</f>
        <v>1.7964E-009</v>
      </c>
    </row>
    <row collapsed="false" customFormat="false" customHeight="false" hidden="false" ht="14.5" outlineLevel="0" r="32">
      <c r="B32" s="0" t="n">
        <v>2</v>
      </c>
      <c r="C32" s="0" t="n">
        <v>0</v>
      </c>
      <c r="D32" s="0" t="n">
        <v>1</v>
      </c>
      <c r="E32" s="1" t="n">
        <v>0</v>
      </c>
      <c r="F32" s="2" t="n">
        <f aca="false">INDEX($B$2:$D$3,1,B32+1)*INDEX($B$2:$E$2,1,C32+1)</f>
        <v>0.08</v>
      </c>
      <c r="G32" s="13" t="n">
        <f aca="false">C9/2</f>
        <v>1.15E-006</v>
      </c>
      <c r="H32" s="13" t="n">
        <f aca="false">IF(E32&gt;0,E32,G32)*F32</f>
        <v>9.2E-008</v>
      </c>
      <c r="I32" s="2" t="n">
        <f aca="false">INDEX($B$5:$D$5,1,B32+1)*INDEX($B$6:$D$6,1,C32+1)*INDEX($B$7:$D$7,1,D32+1)</f>
        <v>4.491E-008</v>
      </c>
      <c r="J32" s="13" t="n">
        <f aca="false">H32*I32</f>
        <v>4.13172E-015</v>
      </c>
      <c r="K32" s="2" t="n">
        <f aca="false">J32/$J$40</f>
        <v>4.61411362279632E-012</v>
      </c>
      <c r="L32" s="2" t="n">
        <f aca="false">IF(J32=0,".",LN(J32))</f>
        <v>-33.1200826097441</v>
      </c>
      <c r="N32" s="16" t="n">
        <f aca="false">IF(E32&gt;0, 0,J32)</f>
        <v>4.13172E-015</v>
      </c>
      <c r="O32" s="0" t="n">
        <f aca="false">IF(E32&gt;0,J32,0)</f>
        <v>0</v>
      </c>
    </row>
    <row collapsed="false" customFormat="false" customHeight="false" hidden="false" ht="14.5" outlineLevel="0" r="33">
      <c r="B33" s="0" t="n">
        <v>2</v>
      </c>
      <c r="C33" s="0" t="n">
        <v>0</v>
      </c>
      <c r="D33" s="0" t="n">
        <v>2</v>
      </c>
      <c r="E33" s="1" t="n">
        <v>0.5</v>
      </c>
      <c r="F33" s="2" t="n">
        <f aca="false">INDEX($B$2:$D$3,1,B33+1)*INDEX($B$2:$E$2,1,C33+1)</f>
        <v>0.08</v>
      </c>
      <c r="G33" s="13" t="n">
        <v>0</v>
      </c>
      <c r="H33" s="13" t="n">
        <f aca="false">IF(E33&gt;0,E33,G33)*F33</f>
        <v>0.04</v>
      </c>
      <c r="I33" s="2" t="n">
        <f aca="false">INDEX($B$5:$D$5,1,B33+1)*INDEX($B$6:$D$6,1,C33+1)*INDEX($B$7:$D$7,1,D33+1)</f>
        <v>0.00089811018</v>
      </c>
      <c r="J33" s="13" t="n">
        <f aca="false">H33*I33</f>
        <v>3.59244072E-005</v>
      </c>
      <c r="K33" s="2" t="n">
        <f aca="false">J33/$J$40</f>
        <v>0.0401187148820351</v>
      </c>
      <c r="L33" s="2" t="n">
        <f aca="false">IF(J33=0,".",LN(J33))</f>
        <v>-10.2340936271792</v>
      </c>
      <c r="N33" s="16" t="n">
        <f aca="false">IF(E33&gt;0, 0,J33)</f>
        <v>0</v>
      </c>
      <c r="O33" s="0" t="n">
        <f aca="false">IF(E33&gt;0,J33,0)</f>
        <v>3.59244072E-005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0</v>
      </c>
      <c r="E34" s="1" t="n">
        <v>0</v>
      </c>
      <c r="F34" s="2" t="n">
        <f aca="false">INDEX($B$2:$D$3,1,B34+1)*INDEX($B$2:$E$2,1,C34+1)</f>
        <v>0.01</v>
      </c>
      <c r="G34" s="13" t="n">
        <f aca="false">C9/2</f>
        <v>1.15E-006</v>
      </c>
      <c r="H34" s="13" t="n">
        <f aca="false">IF(E34&gt;0,E34,G34)*F34</f>
        <v>1.15E-008</v>
      </c>
      <c r="I34" s="2" t="n">
        <f aca="false">INDEX($B$5:$D$5,1,B34+1)*INDEX($B$6:$D$6,1,C34+1)*INDEX($B$7:$D$7,1,D34+1)</f>
        <v>6.75E-012</v>
      </c>
      <c r="J34" s="13" t="n">
        <f aca="false">H34*I34</f>
        <v>7.7625E-020</v>
      </c>
      <c r="K34" s="2" t="n">
        <f aca="false">J34/$J$40</f>
        <v>8.66880064403116E-017</v>
      </c>
      <c r="L34" s="2" t="n">
        <f aca="false">IF(J34=0,".",LN(J34))</f>
        <v>-44.0023974126213</v>
      </c>
      <c r="N34" s="16" t="n">
        <f aca="false">IF(E34&gt;0, 0,J34)</f>
        <v>7.7625E-020</v>
      </c>
      <c r="O34" s="0" t="n">
        <f aca="false">IF(E34&gt;0,J34,0)</f>
        <v>0</v>
      </c>
    </row>
    <row collapsed="false" customFormat="false" customHeight="false" hidden="false" ht="14.5" outlineLevel="0" r="35">
      <c r="B35" s="0" t="n">
        <v>2</v>
      </c>
      <c r="C35" s="0" t="n">
        <v>1</v>
      </c>
      <c r="D35" s="0" t="n">
        <v>1</v>
      </c>
      <c r="E35" s="1" t="n">
        <v>0.5</v>
      </c>
      <c r="F35" s="2" t="n">
        <f aca="false">INDEX($B$2:$D$3,1,B35+1)*INDEX($B$2:$E$2,1,C35+1)</f>
        <v>0.01</v>
      </c>
      <c r="G35" s="13" t="n">
        <v>0</v>
      </c>
      <c r="H35" s="13" t="n">
        <f aca="false">IF(E35&gt;0,E35,G35)*F35</f>
        <v>0.005</v>
      </c>
      <c r="I35" s="2" t="n">
        <f aca="false">INDEX($B$5:$D$5,1,B35+1)*INDEX($B$6:$D$6,1,C35+1)*INDEX($B$7:$D$7,1,D35+1)</f>
        <v>6.75E-012</v>
      </c>
      <c r="J35" s="13" t="n">
        <f aca="false">H35*I35</f>
        <v>3.375E-014</v>
      </c>
      <c r="K35" s="2" t="n">
        <f aca="false">J35/$J$40</f>
        <v>3.76904375827442E-011</v>
      </c>
      <c r="L35" s="2" t="n">
        <f aca="false">IF(J35=0,".",LN(J35))</f>
        <v>-31.0197959775921</v>
      </c>
      <c r="N35" s="16" t="n">
        <f aca="false">IF(E35&gt;0, 0,J35)</f>
        <v>0</v>
      </c>
      <c r="O35" s="0" t="n">
        <f aca="false">IF(E35&gt;0,J35,0)</f>
        <v>3.375E-014</v>
      </c>
    </row>
    <row collapsed="false" customFormat="false" customHeight="false" hidden="false" ht="14.5" outlineLevel="0" r="36">
      <c r="B36" s="0" t="n">
        <v>2</v>
      </c>
      <c r="C36" s="0" t="n">
        <v>1</v>
      </c>
      <c r="D36" s="0" t="n">
        <v>2</v>
      </c>
      <c r="E36" s="1" t="n">
        <v>0.5</v>
      </c>
      <c r="F36" s="2" t="n">
        <f aca="false">INDEX($B$2:$D$3,1,B36+1)*INDEX($B$2:$E$2,1,C36+1)</f>
        <v>0.01</v>
      </c>
      <c r="G36" s="13" t="n">
        <v>0</v>
      </c>
      <c r="H36" s="13" t="n">
        <f aca="false">IF(E36&gt;0,E36,G36)*F36</f>
        <v>0.005</v>
      </c>
      <c r="I36" s="2" t="n">
        <f aca="false">INDEX($B$5:$D$5,1,B36+1)*INDEX($B$6:$D$6,1,C36+1)*INDEX($B$7:$D$7,1,D36+1)</f>
        <v>1.349865E-007</v>
      </c>
      <c r="J36" s="13" t="n">
        <f aca="false">H36*I36</f>
        <v>6.749325E-010</v>
      </c>
      <c r="K36" s="2" t="n">
        <f aca="false">J36/$J$40</f>
        <v>7.53733370779718E-007</v>
      </c>
      <c r="L36" s="2" t="n">
        <f aca="false">IF(J36=0,".",LN(J36))</f>
        <v>-21.1164084300564</v>
      </c>
      <c r="N36" s="16" t="n">
        <f aca="false">IF(E36&gt;0, 0,J36)</f>
        <v>0</v>
      </c>
      <c r="O36" s="0" t="n">
        <f aca="false">IF(E36&gt;0,J36,0)</f>
        <v>6.749325E-010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0</v>
      </c>
      <c r="E37" s="1" t="n">
        <v>0.25</v>
      </c>
      <c r="F37" s="2" t="n">
        <f aca="false">INDEX($B$2:$D$3,1,B37+1)*INDEX($B$2:$E$2,1,C37+1)</f>
        <v>0.01</v>
      </c>
      <c r="G37" s="13" t="n">
        <v>0</v>
      </c>
      <c r="H37" s="13" t="n">
        <f aca="false">IF(E37&gt;0,E37,G37)*F37</f>
        <v>0.0025</v>
      </c>
      <c r="I37" s="2" t="n">
        <f aca="false">INDEX($B$5:$D$5,1,B37+1)*INDEX($B$6:$D$6,1,C37+1)*INDEX($B$7:$D$7,1,D37+1)</f>
        <v>8.325E-011</v>
      </c>
      <c r="J37" s="13" t="n">
        <f aca="false">H37*I37</f>
        <v>2.08125E-013</v>
      </c>
      <c r="K37" s="2" t="n">
        <f aca="false">J37/$J$40</f>
        <v>2.32424365093589E-010</v>
      </c>
      <c r="L37" s="2" t="n">
        <f aca="false">IF(J37=0,".",LN(J37))</f>
        <v>-29.200637534176</v>
      </c>
      <c r="N37" s="16" t="n">
        <f aca="false">IF(E37&gt;0, 0,J37)</f>
        <v>0</v>
      </c>
      <c r="O37" s="0" t="n">
        <f aca="false">IF(E37&gt;0,J37,0)</f>
        <v>2.08125E-013</v>
      </c>
    </row>
    <row collapsed="false" customFormat="false" customHeight="false" hidden="false" ht="14.5" outlineLevel="0" r="38">
      <c r="B38" s="0" t="n">
        <v>2</v>
      </c>
      <c r="C38" s="0" t="n">
        <v>2</v>
      </c>
      <c r="D38" s="0" t="n">
        <v>1</v>
      </c>
      <c r="E38" s="1" t="n">
        <v>0.25</v>
      </c>
      <c r="F38" s="2" t="n">
        <f aca="false">INDEX($B$2:$D$3,1,B38+1)*INDEX($B$2:$E$2,1,C38+1)</f>
        <v>0.01</v>
      </c>
      <c r="G38" s="13" t="n">
        <v>0</v>
      </c>
      <c r="H38" s="13" t="n">
        <f aca="false">IF(E38&gt;0,E38,G38)*F38</f>
        <v>0.0025</v>
      </c>
      <c r="I38" s="2" t="n">
        <f aca="false">INDEX($B$5:$D$5,1,B38+1)*INDEX($B$6:$D$6,1,C38+1)*INDEX($B$7:$D$7,1,D38+1)</f>
        <v>8.325E-011</v>
      </c>
      <c r="J38" s="13" t="n">
        <f aca="false">H38*I38</f>
        <v>2.08125E-013</v>
      </c>
      <c r="K38" s="2" t="n">
        <f aca="false">J38/$J$40</f>
        <v>2.32424365093589E-010</v>
      </c>
      <c r="L38" s="2" t="n">
        <f aca="false">IF(J38=0,".",LN(J38))</f>
        <v>-29.200637534176</v>
      </c>
      <c r="N38" s="16" t="n">
        <f aca="false">IF(E38&gt;0, 0,J38)</f>
        <v>0</v>
      </c>
      <c r="O38" s="0" t="n">
        <f aca="false">IF(E38&gt;0,J38,0)</f>
        <v>2.08125E-013</v>
      </c>
    </row>
    <row collapsed="false" customFormat="false" customHeight="false" hidden="false" ht="14.5" outlineLevel="0" r="39">
      <c r="B39" s="0" t="n">
        <v>2</v>
      </c>
      <c r="C39" s="0" t="n">
        <v>2</v>
      </c>
      <c r="D39" s="0" t="n">
        <v>2</v>
      </c>
      <c r="E39" s="1" t="n">
        <v>0.5</v>
      </c>
      <c r="F39" s="2" t="n">
        <f aca="false">INDEX($B$2:$D$3,1,B39+1)*INDEX($B$2:$E$2,1,C39+1)</f>
        <v>0.01</v>
      </c>
      <c r="G39" s="13" t="n">
        <v>0</v>
      </c>
      <c r="H39" s="13" t="n">
        <f aca="false">IF(E39&gt;0,E39,G39)*F39</f>
        <v>0.005</v>
      </c>
      <c r="I39" s="2" t="n">
        <f aca="false">INDEX($B$5:$D$5,1,B39+1)*INDEX($B$6:$D$6,1,C39+1)*INDEX($B$7:$D$7,1,D39+1)</f>
        <v>1.6648335E-006</v>
      </c>
      <c r="J39" s="13" t="n">
        <f aca="false">H39*I39</f>
        <v>8.3241675E-009</v>
      </c>
      <c r="K39" s="2" t="n">
        <f aca="false">J39/$J$40</f>
        <v>9.29604490628319E-006</v>
      </c>
      <c r="L39" s="2" t="n">
        <f aca="false">IF(J39=0,".",LN(J39))</f>
        <v>-18.6041028060802</v>
      </c>
      <c r="N39" s="16" t="n">
        <f aca="false">IF(E39&gt;0, 0,J39)</f>
        <v>0</v>
      </c>
      <c r="O39" s="0" t="n">
        <f aca="false">IF(E39&gt;0,J39,0)</f>
        <v>8.3241675E-009</v>
      </c>
    </row>
    <row collapsed="false" customFormat="false" customHeight="false" hidden="false" ht="14.5" outlineLevel="0" r="40">
      <c r="G40" s="2"/>
      <c r="H40" s="2"/>
      <c r="I40" s="2"/>
      <c r="J40" s="13" t="n">
        <f aca="false">SUM(J13:J39)</f>
        <v>0.00089545259128145</v>
      </c>
      <c r="K40" s="2" t="n">
        <f aca="false">MAX(K13:K39)</f>
        <v>0.819384632750685</v>
      </c>
      <c r="N40" s="0" t="n">
        <f aca="false">SUM(N13:N39)</f>
        <v>0.000733720092670199</v>
      </c>
      <c r="O40" s="0" t="n">
        <f aca="false">SUM(O13:O39)</f>
        <v>0.00016173249861125</v>
      </c>
    </row>
    <row collapsed="false" customFormat="false" customHeight="false" hidden="false" ht="14.5" outlineLevel="0" r="41">
      <c r="G41" s="2"/>
      <c r="H41" s="2"/>
      <c r="I41" s="2"/>
      <c r="J41" s="2"/>
      <c r="K41" s="12" t="n">
        <f aca="false">SUM(K13:K39)</f>
        <v>1</v>
      </c>
      <c r="M41" s="0" t="s">
        <v>57</v>
      </c>
      <c r="N41" s="0" t="n">
        <f aca="false">N40/O40</f>
        <v>4.53662744946403</v>
      </c>
      <c r="O41" s="3" t="n">
        <f aca="false">LN(N41)</f>
        <v>1.51218388346063</v>
      </c>
    </row>
    <row collapsed="false" customFormat="false" customHeight="false" hidden="false" ht="14.5" outlineLevel="0" r="42">
      <c r="A42" s="0" t="s">
        <v>42</v>
      </c>
      <c r="B42" s="0" t="s">
        <v>6</v>
      </c>
      <c r="E42" s="2"/>
      <c r="F42" s="2"/>
      <c r="G42" s="2"/>
      <c r="H42" s="2"/>
      <c r="K42" s="0" t="s">
        <v>43</v>
      </c>
      <c r="L42" s="0" t="s">
        <v>44</v>
      </c>
    </row>
    <row collapsed="false" customFormat="false" customHeight="false" hidden="false" ht="14.5" outlineLevel="0" r="43">
      <c r="B43" s="0" t="n">
        <v>0</v>
      </c>
      <c r="C43" s="17" t="n">
        <f aca="false">SUM(J13:J21)</f>
        <v>0.000851533261564059</v>
      </c>
      <c r="D43" s="2" t="n">
        <f aca="false">MAX(C43:C45)</f>
        <v>0.000851533261564059</v>
      </c>
      <c r="E43" s="5" t="n">
        <f aca="false">D43/D44</f>
        <v>19.3885759879181</v>
      </c>
      <c r="F43" s="5" t="n">
        <f aca="false">LN(C43)</f>
        <v>-7.06847199630611</v>
      </c>
      <c r="G43" s="3" t="n">
        <f aca="false">LN(E43)</f>
        <v>2.96468402601709</v>
      </c>
      <c r="H43" s="2" t="n">
        <f aca="false">C43</f>
        <v>0.000851533261564059</v>
      </c>
      <c r="I43" s="2" t="n">
        <f aca="false">H44/H43</f>
        <v>0.0515767635861007</v>
      </c>
      <c r="J43" s="3" t="n">
        <f aca="false">LN(I43)</f>
        <v>-2.96468402601709</v>
      </c>
      <c r="K43" s="9" t="n">
        <f aca="false">EXP(J43) + 1</f>
        <v>1.0515767635861</v>
      </c>
      <c r="L43" s="2" t="n">
        <f aca="false">LN(K43)</f>
        <v>0.0502907173819365</v>
      </c>
    </row>
    <row collapsed="false" customFormat="false" customHeight="false" hidden="false" ht="14.5" outlineLevel="0" r="44">
      <c r="B44" s="0" t="n">
        <v>1</v>
      </c>
      <c r="C44" s="2" t="n">
        <f aca="false">SUM(J22:J30)</f>
        <v>7.98412656325891E-006</v>
      </c>
      <c r="D44" s="2" t="n">
        <f aca="false">SUM(C43:C45)-MAX(C43:C45)</f>
        <v>4.39193297173908E-005</v>
      </c>
      <c r="E44" s="5"/>
      <c r="F44" s="5" t="n">
        <f aca="false">LN(C44)</f>
        <v>-11.7380551669692</v>
      </c>
      <c r="H44" s="2" t="n">
        <f aca="false">C44+C45</f>
        <v>4.39193297173907E-005</v>
      </c>
      <c r="I44" s="2"/>
      <c r="K44" s="9"/>
      <c r="L44" s="2"/>
    </row>
    <row collapsed="false" customFormat="false" customHeight="false" hidden="false" ht="14.5" outlineLevel="0" r="45">
      <c r="B45" s="0" t="n">
        <v>2</v>
      </c>
      <c r="C45" s="2" t="n">
        <f aca="false">SUM(J31:J39)</f>
        <v>3.59352031541318E-005</v>
      </c>
      <c r="D45" s="2"/>
      <c r="E45" s="5"/>
      <c r="F45" s="5" t="n">
        <f aca="false">LN(C45)</f>
        <v>-10.233793153682</v>
      </c>
      <c r="H45" s="2"/>
      <c r="K45" s="9"/>
      <c r="L45" s="2"/>
    </row>
    <row collapsed="false" customFormat="false" customHeight="false" hidden="false" ht="14.5" outlineLevel="0" r="46">
      <c r="E46" s="5"/>
      <c r="F46" s="2"/>
      <c r="G46" s="2"/>
      <c r="H46" s="2"/>
      <c r="K46" s="9"/>
      <c r="L46" s="2"/>
    </row>
    <row collapsed="false" customFormat="false" customHeight="false" hidden="false" ht="14.5" outlineLevel="0" r="47">
      <c r="B47" s="0" t="s">
        <v>12</v>
      </c>
      <c r="E47" s="5"/>
      <c r="F47" s="0" t="s">
        <v>3</v>
      </c>
      <c r="K47" s="9"/>
      <c r="L47" s="2"/>
    </row>
    <row collapsed="false" customFormat="false" customHeight="false" hidden="false" ht="14.5" outlineLevel="0" r="48">
      <c r="B48" s="0" t="n">
        <v>0</v>
      </c>
      <c r="C48" s="17" t="n">
        <f aca="false">SUM(J13:J15)+SUM(J22:J24)+SUM(J31:J33)</f>
        <v>0.000809533561858768</v>
      </c>
      <c r="D48" s="2" t="n">
        <f aca="false">MAX(C48:C50)</f>
        <v>0.000809533561858768</v>
      </c>
      <c r="E48" s="5" t="n">
        <f aca="false">D48/D49</f>
        <v>9.42205198660058</v>
      </c>
      <c r="F48" s="5" t="n">
        <f aca="false">LN(C48)</f>
        <v>-7.1190523257199</v>
      </c>
      <c r="G48" s="3" t="n">
        <f aca="false">LN(E48)</f>
        <v>2.24305289783857</v>
      </c>
      <c r="H48" s="2" t="n">
        <f aca="false">C48</f>
        <v>0.000809533561858768</v>
      </c>
      <c r="I48" s="2" t="n">
        <f aca="false">H49/H48</f>
        <v>0.106133993043356</v>
      </c>
      <c r="J48" s="3" t="n">
        <f aca="false">LN(I48)</f>
        <v>-2.24305289783857</v>
      </c>
      <c r="K48" s="9" t="n">
        <f aca="false">EXP(J48) + 1</f>
        <v>1.10613399304336</v>
      </c>
      <c r="L48" s="2" t="n">
        <f aca="false">LN(K48)</f>
        <v>0.100871046795725</v>
      </c>
    </row>
    <row collapsed="false" customFormat="false" customHeight="false" hidden="false" ht="14.5" outlineLevel="0" r="49">
      <c r="B49" s="0" t="n">
        <v>1</v>
      </c>
      <c r="C49" s="2" t="n">
        <f aca="false">SUM(J16:J18)+SUM(J25:J27)+SUM(J34:J36)</f>
        <v>1.19874761766798E-005</v>
      </c>
      <c r="D49" s="2" t="n">
        <f aca="false">SUM(C48:C50)-MAX(C48:C50)</f>
        <v>8.59190294226814E-005</v>
      </c>
      <c r="E49" s="5"/>
      <c r="F49" s="5" t="n">
        <f aca="false">LN(C49)</f>
        <v>-11.3316481051035</v>
      </c>
      <c r="H49" s="2" t="n">
        <f aca="false">C49+C50</f>
        <v>8.59190294226814E-005</v>
      </c>
      <c r="I49" s="2"/>
      <c r="K49" s="9"/>
      <c r="L49" s="2"/>
    </row>
    <row collapsed="false" customFormat="false" customHeight="false" hidden="false" ht="14.5" outlineLevel="0" r="50">
      <c r="B50" s="0" t="n">
        <v>2</v>
      </c>
      <c r="C50" s="2" t="n">
        <f aca="false">SUM(J19:J21)+SUM(J28:J30)+SUM(J37:J39)</f>
        <v>7.39315532460016E-005</v>
      </c>
      <c r="D50" s="2"/>
      <c r="E50" s="5"/>
      <c r="F50" s="5" t="n">
        <f aca="false">LN(C50)</f>
        <v>-9.51237084893111</v>
      </c>
      <c r="K50" s="9"/>
      <c r="L50" s="2"/>
    </row>
    <row collapsed="false" customFormat="false" customHeight="false" hidden="false" ht="14.5" outlineLevel="0" r="51">
      <c r="D51" s="5"/>
      <c r="E51" s="5"/>
      <c r="K51" s="9"/>
      <c r="L51" s="2"/>
    </row>
    <row collapsed="false" customFormat="false" customHeight="false" hidden="false" ht="14.5" outlineLevel="0" r="52">
      <c r="B52" s="0" t="s">
        <v>13</v>
      </c>
      <c r="D52" s="5"/>
      <c r="E52" s="5"/>
      <c r="K52" s="9"/>
      <c r="L52" s="2"/>
    </row>
    <row collapsed="false" customFormat="false" customHeight="false" hidden="false" ht="14.5" outlineLevel="0" r="53">
      <c r="B53" s="0" t="n">
        <v>0</v>
      </c>
      <c r="C53" s="2" t="n">
        <f aca="false">J13+J16+J19+J22+J25+J28+J31+J34+J37</f>
        <v>3.1909556910422E-005</v>
      </c>
      <c r="D53" s="2" t="n">
        <f aca="false">MAX(C53:C55)</f>
        <v>0.000863543034060473</v>
      </c>
      <c r="E53" s="5" t="n">
        <f aca="false">D53/D54</f>
        <v>27.0622067263531</v>
      </c>
      <c r="F53" s="5" t="n">
        <f aca="false">LN(C53)</f>
        <v>-10.3526050033731</v>
      </c>
      <c r="G53" s="3" t="n">
        <f aca="false">LN(E53)</f>
        <v>3.29813816880249</v>
      </c>
      <c r="H53" s="2" t="n">
        <f aca="false">C53</f>
        <v>3.1909556910422E-005</v>
      </c>
      <c r="I53" s="2" t="n">
        <f aca="false">H54/H53</f>
        <v>27.0622069994644</v>
      </c>
      <c r="J53" s="3" t="n">
        <f aca="false">LN(I53)</f>
        <v>3.29813817889447</v>
      </c>
      <c r="K53" s="9" t="n">
        <f aca="false">EXP(J53) + 1</f>
        <v>28.0622069994644</v>
      </c>
      <c r="L53" s="2" t="n">
        <f aca="false">LN(K53)</f>
        <v>3.33442372444892</v>
      </c>
    </row>
    <row collapsed="false" customFormat="false" customHeight="false" hidden="false" ht="14.5" outlineLevel="0" r="54">
      <c r="B54" s="0" t="n">
        <v>1</v>
      </c>
      <c r="C54" s="2" t="n">
        <f aca="false">J14+J17+J20+J23+J26+J29+J32+J35+J38</f>
        <v>3.1055499E-013</v>
      </c>
      <c r="D54" s="2" t="n">
        <f aca="false">SUM(C53:C55)-MAX(C53:C55)</f>
        <v>3.19095572209769E-005</v>
      </c>
      <c r="E54" s="5"/>
      <c r="F54" s="5" t="n">
        <f aca="false">LN(C54)</f>
        <v>-28.8004154077685</v>
      </c>
      <c r="H54" s="2" t="n">
        <f aca="false">C54+C55</f>
        <v>0.000863543034371028</v>
      </c>
      <c r="I54" s="2"/>
      <c r="K54" s="9"/>
      <c r="L54" s="2"/>
    </row>
    <row collapsed="false" customFormat="false" customHeight="false" hidden="false" ht="14.5" outlineLevel="0" r="55">
      <c r="B55" s="0" t="n">
        <v>2</v>
      </c>
      <c r="C55" s="17" t="n">
        <f aca="false">J15+J18+J21+J24+J27+J30+J33+J36+J39</f>
        <v>0.000863543034060473</v>
      </c>
      <c r="D55" s="2"/>
      <c r="E55" s="5"/>
      <c r="F55" s="5" t="n">
        <f aca="false">LN(C55)</f>
        <v>-7.05446682483826</v>
      </c>
      <c r="K55" s="9"/>
      <c r="L55" s="2"/>
    </row>
    <row collapsed="false" customFormat="false" customHeight="false" hidden="false" ht="14.5" outlineLevel="0" r="56">
      <c r="K56" s="9"/>
      <c r="L56" s="2"/>
    </row>
    <row collapsed="false" customFormat="false" customHeight="false" hidden="false" ht="14.5" outlineLevel="0" r="57">
      <c r="A57" s="0" t="s">
        <v>45</v>
      </c>
      <c r="K57" s="9"/>
      <c r="L57" s="2"/>
    </row>
    <row collapsed="false" customFormat="false" customHeight="false" hidden="false" ht="14.5" outlineLevel="0" r="58">
      <c r="A58" s="0" t="s">
        <v>46</v>
      </c>
      <c r="B58" s="2" t="n">
        <f aca="false">SUM(J14:J39)</f>
        <v>0.00086354852728145</v>
      </c>
      <c r="C58" s="2" t="n">
        <f aca="false">B58/B59</f>
        <v>27.0670384588449</v>
      </c>
      <c r="D58" s="3" t="n">
        <f aca="false">LN(C58)</f>
        <v>3.2983166945694</v>
      </c>
      <c r="G58" s="0" t="n">
        <f aca="false">LN(B58)</f>
        <v>-7.0544604635994</v>
      </c>
      <c r="K58" s="9"/>
      <c r="L58" s="2"/>
    </row>
    <row collapsed="false" customFormat="false" customHeight="false" hidden="false" ht="14.5" outlineLevel="0" r="59">
      <c r="A59" s="0" t="s">
        <v>47</v>
      </c>
      <c r="B59" s="2" t="n">
        <f aca="false">J13</f>
        <v>3.1904064E-005</v>
      </c>
      <c r="G59" s="0" t="n">
        <f aca="false">LN(B59)</f>
        <v>-10.3527771581688</v>
      </c>
    </row>
    <row collapsed="false" customFormat="false" customHeight="false" hidden="false" ht="14.5" outlineLevel="0" r="61">
      <c r="A61" s="0" t="s">
        <v>48</v>
      </c>
      <c r="B61" s="0" t="n">
        <f aca="false">SUM(L43:L53)</f>
        <v>3.48558548862658</v>
      </c>
    </row>
    <row collapsed="false" customFormat="false" customHeight="false" hidden="false" ht="14.5" outlineLevel="0" r="62">
      <c r="A62" s="0" t="s">
        <v>49</v>
      </c>
      <c r="B62" s="0" t="n">
        <f aca="false">1-EXP(-B61)</f>
        <v>0.969364183744735</v>
      </c>
    </row>
    <row collapsed="false" customFormat="false" customHeight="false" hidden="false" ht="14.5" outlineLevel="0" r="63">
      <c r="A63" s="0" t="s">
        <v>31</v>
      </c>
      <c r="B63" s="5" t="n">
        <f aca="false">LN(EXP(B61)-1)</f>
        <v>3.45447058554496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colorId="64" defaultGridColor="true" rightToLeft="false" showFormulas="false" showGridLines="true" showOutlineSymbols="true" showRowColHeaders="true" showZeros="true" tabSelected="true" topLeftCell="A22" view="normal" windowProtection="false" workbookViewId="0" zoomScale="100" zoomScaleNormal="100" zoomScalePageLayoutView="100">
      <selection activeCell="L60" activeCellId="0" pane="topLeft" sqref="L60"/>
    </sheetView>
  </sheetViews>
  <cols>
    <col collapsed="false" hidden="false" max="6" min="1" style="0" width="10.5294117647059"/>
    <col collapsed="false" hidden="false" max="7" min="7" style="0" width="11.3764705882353"/>
    <col collapsed="false" hidden="false" max="8" min="8" style="0" width="11.1803921568627"/>
    <col collapsed="false" hidden="false" max="13" min="9" style="0" width="10.5294117647059"/>
    <col collapsed="false" hidden="false" max="14" min="14" style="0" width="12.9725490196078"/>
    <col collapsed="false" hidden="false" max="257" min="15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5" t="n">
        <v>0.1</v>
      </c>
      <c r="C5" s="15" t="n">
        <v>0.2</v>
      </c>
      <c r="D5" s="15" t="n">
        <v>0.7</v>
      </c>
      <c r="E5" s="2" t="n">
        <f aca="false">LN(B5)</f>
        <v>-2.30258509299405</v>
      </c>
      <c r="F5" s="2" t="n">
        <f aca="false">LN(C5)</f>
        <v>-1.6094379124341</v>
      </c>
      <c r="G5" s="2"/>
    </row>
    <row collapsed="false" customFormat="false" customHeight="false" hidden="false" ht="14.5" outlineLevel="0" r="6">
      <c r="A6" s="0" t="s">
        <v>12</v>
      </c>
      <c r="B6" s="15" t="n">
        <v>0.6</v>
      </c>
      <c r="C6" s="15" t="n">
        <v>0.25</v>
      </c>
      <c r="D6" s="15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  <c r="I6" s="0" t="n">
        <f aca="false">INDEX($B$2:$D$3,1,B15+1)*INDEX($B$2:$E$2,1,C15+1)</f>
        <v>0.04</v>
      </c>
      <c r="J6" s="0" t="n">
        <f aca="false">I6*B5*B6</f>
        <v>0.0024</v>
      </c>
      <c r="K6" s="0" t="n">
        <f aca="false">J6*D7*G15</f>
        <v>2.4E-006</v>
      </c>
    </row>
    <row collapsed="false" customFormat="false" customHeight="false" hidden="false" ht="14.5" outlineLevel="0" r="7">
      <c r="A7" s="0" t="s">
        <v>13</v>
      </c>
      <c r="B7" s="15" t="n">
        <v>0.65</v>
      </c>
      <c r="C7" s="15" t="n">
        <v>0.15</v>
      </c>
      <c r="D7" s="15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8">
      <c r="B8" s="1"/>
      <c r="C8" s="1"/>
      <c r="D8" s="1"/>
      <c r="E8" s="2"/>
      <c r="F8" s="2"/>
      <c r="G8" s="2"/>
    </row>
    <row collapsed="false" customFormat="false" customHeight="false" hidden="false" ht="14.5" outlineLevel="0" r="9">
      <c r="A9" s="0" t="s">
        <v>52</v>
      </c>
      <c r="B9" s="13" t="n">
        <v>0.01</v>
      </c>
      <c r="C9" s="13" t="n">
        <v>1E-005</v>
      </c>
      <c r="D9" s="1"/>
      <c r="E9" s="2"/>
      <c r="F9" s="2"/>
      <c r="G9" s="14"/>
    </row>
    <row collapsed="false" customFormat="false" customHeight="false" hidden="false" ht="14.5" outlineLevel="0" r="11">
      <c r="A11" s="0" t="s">
        <v>11</v>
      </c>
    </row>
    <row collapsed="false" customFormat="false" customHeight="false" hidden="false" ht="14.5" outlineLevel="0" r="12">
      <c r="B12" s="0" t="s">
        <v>6</v>
      </c>
      <c r="C12" s="0" t="s">
        <v>12</v>
      </c>
      <c r="D12" s="0" t="s">
        <v>13</v>
      </c>
      <c r="E12" s="0" t="s">
        <v>14</v>
      </c>
      <c r="F12" s="0" t="s">
        <v>53</v>
      </c>
      <c r="G12" s="0" t="s">
        <v>52</v>
      </c>
      <c r="H12" s="0" t="s">
        <v>54</v>
      </c>
      <c r="I12" s="0" t="s">
        <v>38</v>
      </c>
      <c r="J12" s="0" t="s">
        <v>39</v>
      </c>
      <c r="K12" s="0" t="s">
        <v>40</v>
      </c>
      <c r="L12" s="0" t="s">
        <v>3</v>
      </c>
      <c r="N12" s="0" t="s">
        <v>55</v>
      </c>
      <c r="O12" s="0" t="s">
        <v>56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1" t="n">
        <v>1</v>
      </c>
      <c r="F13" s="2" t="n">
        <f aca="false">INDEX($B$2:$D$3,1,B13+1)*INDEX($B$2:$E$2,1,C13+1)</f>
        <v>0.04</v>
      </c>
      <c r="G13" s="13" t="n">
        <v>0</v>
      </c>
      <c r="H13" s="13" t="n">
        <f aca="false">IF(E13&gt;0,E13,G13)*F13</f>
        <v>0.04</v>
      </c>
      <c r="I13" s="2" t="n">
        <f aca="false">INDEX($B$5:$D$5,1,B13+1)*INDEX($B$6:$D$6,1,C13+1)*INDEX($B$7:$D$7,1,D13+1)</f>
        <v>0.039</v>
      </c>
      <c r="J13" s="13" t="n">
        <f aca="false">H13*I13</f>
        <v>0.00156</v>
      </c>
      <c r="K13" s="2" t="n">
        <f aca="false">J13/$J$40</f>
        <v>0.0986006914586807</v>
      </c>
      <c r="L13" s="2" t="n">
        <f aca="false">IF(J13=0,".",LN(J13))</f>
        <v>-6.46306945772069</v>
      </c>
      <c r="N13" s="16" t="n">
        <f aca="false">IF(E13&gt;0, 0,J13)</f>
        <v>0</v>
      </c>
      <c r="O13" s="0" t="n">
        <f aca="false">IF(E13&gt;0,J13,0)</f>
        <v>0.00156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1</v>
      </c>
      <c r="E14" s="1" t="n">
        <v>0</v>
      </c>
      <c r="F14" s="2" t="n">
        <f aca="false">INDEX($B$2:$D$3,1,B14+1)*INDEX($B$2:$E$2,1,C14+1)</f>
        <v>0.04</v>
      </c>
      <c r="G14" s="13" t="n">
        <f aca="false">0</f>
        <v>0</v>
      </c>
      <c r="H14" s="13" t="n">
        <f aca="false">IF(E14&gt;0,E14,G14)*F14</f>
        <v>0</v>
      </c>
      <c r="I14" s="2" t="n">
        <f aca="false">INDEX($B$5:$D$5,1,B14+1)*INDEX($B$6:$D$6,1,C14+1)*INDEX($B$7:$D$7,1,D14+1)</f>
        <v>0.009</v>
      </c>
      <c r="J14" s="13" t="n">
        <f aca="false">H14*I14</f>
        <v>0</v>
      </c>
      <c r="K14" s="2" t="n">
        <f aca="false">J14/$J$40</f>
        <v>0</v>
      </c>
      <c r="L14" s="2" t="str">
        <f aca="false">IF(J14=0,".",LN(J14))</f>
        <v>.</v>
      </c>
      <c r="N14" s="16" t="n">
        <f aca="false">IF(E14&gt;0, 0,J14)</f>
        <v>0</v>
      </c>
      <c r="O14" s="0" t="n">
        <f aca="false">IF(E14&gt;0,J14,0)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2</v>
      </c>
      <c r="E15" s="1" t="n">
        <v>0</v>
      </c>
      <c r="F15" s="2" t="n">
        <f aca="false">INDEX($B$2:$D$3,1,B15+1)*INDEX($B$2:$E$2,1,C15+1)</f>
        <v>0.04</v>
      </c>
      <c r="G15" s="13" t="n">
        <f aca="false">B9/2</f>
        <v>0.005</v>
      </c>
      <c r="H15" s="13" t="n">
        <f aca="false">IF(E15&gt;0,E15,G15)*F15</f>
        <v>0.0002</v>
      </c>
      <c r="I15" s="2" t="n">
        <f aca="false">INDEX($B$5:$D$5,1,B15+1)*INDEX($B$6:$D$6,1,C15+1)*INDEX($B$7:$D$7,1,D15+1)</f>
        <v>0.012</v>
      </c>
      <c r="J15" s="13" t="n">
        <f aca="false">H15*I15</f>
        <v>2.4E-006</v>
      </c>
      <c r="K15" s="2" t="n">
        <f aca="false">J15/$J$40</f>
        <v>0.000151693371474893</v>
      </c>
      <c r="L15" s="2" t="n">
        <f aca="false">IF(J15=0,".",LN(J15))</f>
        <v>-12.9400418206104</v>
      </c>
      <c r="N15" s="16" t="n">
        <f aca="false">IF(E15&gt;0, 0,J15)</f>
        <v>2.4E-006</v>
      </c>
      <c r="O15" s="0" t="n">
        <f aca="false">IF(E15&gt;0,J15,0)</f>
        <v>0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0</v>
      </c>
      <c r="E16" s="1" t="n">
        <v>0</v>
      </c>
      <c r="F16" s="2" t="n">
        <f aca="false">INDEX($B$2:$D$3,1,B16+1)*INDEX($B$2:$E$2,1,C16+1)</f>
        <v>0.14</v>
      </c>
      <c r="G16" s="13" t="n">
        <f aca="false">C9</f>
        <v>1E-005</v>
      </c>
      <c r="H16" s="13" t="n">
        <f aca="false">IF(E16&gt;0,E16,G16)*F16</f>
        <v>1.4E-006</v>
      </c>
      <c r="I16" s="2" t="n">
        <f aca="false">INDEX($B$5:$D$5,1,B16+1)*INDEX($B$6:$D$6,1,C16+1)*INDEX($B$7:$D$7,1,D16+1)</f>
        <v>0.01625</v>
      </c>
      <c r="J16" s="13" t="n">
        <f aca="false">H16*I16</f>
        <v>2.275E-008</v>
      </c>
      <c r="K16" s="2" t="n">
        <f aca="false">J16/$J$40</f>
        <v>1.43792675043909E-006</v>
      </c>
      <c r="L16" s="2" t="n">
        <f aca="false">IF(J16=0,".",LN(J16))</f>
        <v>-17.5987006915495</v>
      </c>
      <c r="N16" s="16" t="n">
        <f aca="false">IF(E16&gt;0, 0,J16)</f>
        <v>2.275E-008</v>
      </c>
      <c r="O16" s="0" t="n">
        <f aca="false">IF(E16&gt;0,J16,0)</f>
        <v>0</v>
      </c>
    </row>
    <row collapsed="false" customFormat="false" customHeight="false" hidden="false" ht="14.5" outlineLevel="0" r="17">
      <c r="B17" s="0" t="n">
        <v>0</v>
      </c>
      <c r="C17" s="0" t="n">
        <v>1</v>
      </c>
      <c r="D17" s="0" t="n">
        <v>1</v>
      </c>
      <c r="E17" s="1" t="n">
        <v>0</v>
      </c>
      <c r="F17" s="2" t="n">
        <f aca="false">INDEX($B$2:$D$3,1,B17+1)*INDEX($B$2:$E$2,1,C17+1)</f>
        <v>0.14</v>
      </c>
      <c r="G17" s="13" t="n">
        <f aca="false">C9</f>
        <v>1E-005</v>
      </c>
      <c r="H17" s="13" t="n">
        <f aca="false">IF(E17&gt;0,E17,G17)*F17</f>
        <v>1.4E-006</v>
      </c>
      <c r="I17" s="2" t="n">
        <f aca="false">INDEX($B$5:$D$5,1,B17+1)*INDEX($B$6:$D$6,1,C17+1)*INDEX($B$7:$D$7,1,D17+1)</f>
        <v>0.00375</v>
      </c>
      <c r="J17" s="13" t="n">
        <f aca="false">H17*I17</f>
        <v>5.25E-009</v>
      </c>
      <c r="K17" s="2" t="n">
        <f aca="false">J17/$J$40</f>
        <v>3.31829250101329E-007</v>
      </c>
      <c r="L17" s="2" t="n">
        <f aca="false">IF(J17=0,".",LN(J17))</f>
        <v>-19.0650377603429</v>
      </c>
      <c r="N17" s="16" t="n">
        <f aca="false">IF(E17&gt;0, 0,J17)</f>
        <v>5.25E-009</v>
      </c>
      <c r="O17" s="0" t="n">
        <f aca="false">IF(E17&gt;0,J17,0)</f>
        <v>0</v>
      </c>
    </row>
    <row collapsed="false" customFormat="false" customHeight="false" hidden="false" ht="14.5" outlineLevel="0" r="18">
      <c r="B18" s="0" t="n">
        <v>0</v>
      </c>
      <c r="C18" s="0" t="n">
        <v>1</v>
      </c>
      <c r="D18" s="0" t="n">
        <v>2</v>
      </c>
      <c r="E18" s="1" t="n">
        <v>1</v>
      </c>
      <c r="F18" s="2" t="n">
        <f aca="false">INDEX($B$2:$D$3,1,B18+1)*INDEX($B$2:$E$2,1,C18+1)</f>
        <v>0.14</v>
      </c>
      <c r="G18" s="13" t="n">
        <v>0</v>
      </c>
      <c r="H18" s="13" t="n">
        <f aca="false">IF(E18&gt;0,E18,G18)*F18</f>
        <v>0.14</v>
      </c>
      <c r="I18" s="2" t="n">
        <f aca="false">INDEX($B$5:$D$5,1,B18+1)*INDEX($B$6:$D$6,1,C18+1)*INDEX($B$7:$D$7,1,D18+1)</f>
        <v>0.005</v>
      </c>
      <c r="J18" s="13" t="n">
        <f aca="false">H18*I18</f>
        <v>0.0007</v>
      </c>
      <c r="K18" s="2" t="n">
        <f aca="false">J18/$J$40</f>
        <v>0.0442439000135106</v>
      </c>
      <c r="L18" s="2" t="n">
        <f aca="false">IF(J18=0,".",LN(J18))</f>
        <v>-7.26443022292087</v>
      </c>
      <c r="N18" s="16" t="n">
        <f aca="false">IF(E18&gt;0, 0,J18)</f>
        <v>0</v>
      </c>
      <c r="O18" s="0" t="n">
        <f aca="false">IF(E18&gt;0,J18,0)</f>
        <v>0.0007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0</v>
      </c>
      <c r="E19" s="1" t="n">
        <v>0.5</v>
      </c>
      <c r="F19" s="2" t="n">
        <f aca="false">INDEX($B$2:$D$3,1,B19+1)*INDEX($B$2:$E$2,1,C19+1)</f>
        <v>0.02</v>
      </c>
      <c r="G19" s="13" t="n">
        <v>0</v>
      </c>
      <c r="H19" s="13" t="n">
        <f aca="false">IF(E19&gt;0,E19,G19)*F19</f>
        <v>0.01</v>
      </c>
      <c r="I19" s="2" t="n">
        <f aca="false">INDEX($B$5:$D$5,1,B19+1)*INDEX($B$6:$D$6,1,C19+1)*INDEX($B$7:$D$7,1,D19+1)</f>
        <v>0.00975</v>
      </c>
      <c r="J19" s="13" t="n">
        <f aca="false">H19*I19</f>
        <v>9.75E-005</v>
      </c>
      <c r="K19" s="2" t="n">
        <f aca="false">J19/$J$40</f>
        <v>0.00616254321616755</v>
      </c>
      <c r="L19" s="2" t="n">
        <f aca="false">IF(J19=0,".",LN(J19))</f>
        <v>-9.23565817996047</v>
      </c>
      <c r="N19" s="16" t="n">
        <f aca="false">IF(E19&gt;0, 0,J19)</f>
        <v>0</v>
      </c>
      <c r="O19" s="0" t="n">
        <f aca="false">IF(E19&gt;0,J19,0)</f>
        <v>9.75E-005</v>
      </c>
    </row>
    <row collapsed="false" customFormat="false" customHeight="false" hidden="false" ht="14.5" outlineLevel="0" r="20">
      <c r="B20" s="0" t="n">
        <v>0</v>
      </c>
      <c r="C20" s="0" t="n">
        <v>2</v>
      </c>
      <c r="D20" s="0" t="n">
        <v>1</v>
      </c>
      <c r="E20" s="1" t="n">
        <v>0</v>
      </c>
      <c r="F20" s="2" t="n">
        <f aca="false">INDEX($B$2:$D$3,1,B20+1)*INDEX($B$2:$E$2,1,C20+1)</f>
        <v>0.02</v>
      </c>
      <c r="G20" s="13" t="n">
        <f aca="false">C9/2</f>
        <v>5E-006</v>
      </c>
      <c r="H20" s="13" t="n">
        <f aca="false">IF(E20&gt;0,E20,G20)*F20</f>
        <v>1E-007</v>
      </c>
      <c r="I20" s="2" t="n">
        <f aca="false">INDEX($B$5:$D$5,1,B20+1)*INDEX($B$6:$D$6,1,C20+1)*INDEX($B$7:$D$7,1,D20+1)</f>
        <v>0.00225</v>
      </c>
      <c r="J20" s="13" t="n">
        <f aca="false">H20*I20</f>
        <v>2.25E-010</v>
      </c>
      <c r="K20" s="2" t="n">
        <f aca="false">J20/$J$40</f>
        <v>1.42212535757713E-008</v>
      </c>
      <c r="L20" s="2" t="n">
        <f aca="false">IF(J20=0,".",LN(J20))</f>
        <v>-22.2149207137241</v>
      </c>
      <c r="N20" s="16" t="n">
        <f aca="false">IF(E20&gt;0, 0,J20)</f>
        <v>2.25E-010</v>
      </c>
      <c r="O20" s="0" t="n">
        <f aca="false">IF(E20&gt;0,J20,0)</f>
        <v>0</v>
      </c>
    </row>
    <row collapsed="false" customFormat="false" customHeight="false" hidden="false" ht="14.5" outlineLevel="0" r="21">
      <c r="B21" s="0" t="n">
        <v>0</v>
      </c>
      <c r="C21" s="0" t="n">
        <v>2</v>
      </c>
      <c r="D21" s="0" t="n">
        <v>2</v>
      </c>
      <c r="E21" s="1" t="n">
        <v>0.5</v>
      </c>
      <c r="F21" s="2" t="n">
        <f aca="false">INDEX($B$2:$D$3,1,B21+1)*INDEX($B$2:$E$2,1,C21+1)</f>
        <v>0.02</v>
      </c>
      <c r="G21" s="13" t="n">
        <v>0</v>
      </c>
      <c r="H21" s="13" t="n">
        <f aca="false">IF(E21&gt;0,E21,G21)*F21</f>
        <v>0.01</v>
      </c>
      <c r="I21" s="2" t="n">
        <f aca="false">INDEX($B$5:$D$5,1,B21+1)*INDEX($B$6:$D$6,1,C21+1)*INDEX($B$7:$D$7,1,D21+1)</f>
        <v>0.003</v>
      </c>
      <c r="J21" s="13" t="n">
        <f aca="false">H21*I21</f>
        <v>3E-005</v>
      </c>
      <c r="K21" s="2" t="n">
        <f aca="false">J21/$J$40</f>
        <v>0.00189616714343617</v>
      </c>
      <c r="L21" s="2" t="n">
        <f aca="false">IF(J21=0,".",LN(J21))</f>
        <v>-10.4143131763021</v>
      </c>
      <c r="N21" s="16" t="n">
        <f aca="false">IF(E21&gt;0, 0,J21)</f>
        <v>0</v>
      </c>
      <c r="O21" s="0" t="n">
        <f aca="false">IF(E21&gt;0,J21,0)</f>
        <v>3E-005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0</v>
      </c>
      <c r="E22" s="1" t="n">
        <v>0</v>
      </c>
      <c r="F22" s="2" t="n">
        <f aca="false">INDEX($B$2:$D$3,1,B22+1)*INDEX($B$2:$E$2,1,C22+1)</f>
        <v>0.14</v>
      </c>
      <c r="G22" s="13" t="n">
        <f aca="false">C9</f>
        <v>1E-005</v>
      </c>
      <c r="H22" s="13" t="n">
        <f aca="false">IF(E22&gt;0,E22,G22)*F22</f>
        <v>1.4E-006</v>
      </c>
      <c r="I22" s="2" t="n">
        <f aca="false">INDEX($B$5:$D$5,1,B22+1)*INDEX($B$6:$D$6,1,C22+1)*INDEX($B$7:$D$7,1,D22+1)</f>
        <v>0.078</v>
      </c>
      <c r="J22" s="13" t="n">
        <f aca="false">H22*I22</f>
        <v>1.092E-007</v>
      </c>
      <c r="K22" s="2" t="n">
        <f aca="false">J22/$J$40</f>
        <v>6.90204840210765E-006</v>
      </c>
      <c r="L22" s="2" t="n">
        <f aca="false">IF(J22=0,".",LN(J22))</f>
        <v>-16.0300847736356</v>
      </c>
      <c r="N22" s="16" t="n">
        <f aca="false">IF(E22&gt;0, 0,J22)</f>
        <v>1.092E-007</v>
      </c>
      <c r="O22" s="0" t="n">
        <f aca="false">IF(E22&gt;0,J22,0)</f>
        <v>0</v>
      </c>
    </row>
    <row collapsed="false" customFormat="false" customHeight="false" hidden="false" ht="14.5" outlineLevel="0" r="23">
      <c r="B23" s="0" t="n">
        <v>1</v>
      </c>
      <c r="C23" s="0" t="n">
        <v>0</v>
      </c>
      <c r="D23" s="0" t="n">
        <v>1</v>
      </c>
      <c r="E23" s="1" t="n">
        <v>0</v>
      </c>
      <c r="F23" s="2" t="n">
        <f aca="false">INDEX($B$2:$D$3,1,B23+1)*INDEX($B$2:$E$2,1,C23+1)</f>
        <v>0.14</v>
      </c>
      <c r="G23" s="13" t="n">
        <f aca="false">C9</f>
        <v>1E-005</v>
      </c>
      <c r="H23" s="13" t="n">
        <f aca="false">IF(E23&gt;0,E23,G23)*F23</f>
        <v>1.4E-006</v>
      </c>
      <c r="I23" s="2" t="n">
        <f aca="false">INDEX($B$5:$D$5,1,B23+1)*INDEX($B$6:$D$6,1,C23+1)*INDEX($B$7:$D$7,1,D23+1)</f>
        <v>0.018</v>
      </c>
      <c r="J23" s="13" t="n">
        <f aca="false">H23*I23</f>
        <v>2.52E-008</v>
      </c>
      <c r="K23" s="2" t="n">
        <f aca="false">J23/$J$40</f>
        <v>1.59278040048638E-006</v>
      </c>
      <c r="L23" s="2" t="n">
        <f aca="false">IF(J23=0,".",LN(J23))</f>
        <v>-17.496421842429</v>
      </c>
      <c r="N23" s="16" t="n">
        <f aca="false">IF(E23&gt;0, 0,J23)</f>
        <v>2.52E-008</v>
      </c>
      <c r="O23" s="0" t="n">
        <f aca="false">IF(E23&gt;0,J23,0)</f>
        <v>0</v>
      </c>
    </row>
    <row collapsed="false" customFormat="false" customHeight="false" hidden="false" ht="14.5" outlineLevel="0" r="24">
      <c r="B24" s="0" t="n">
        <v>1</v>
      </c>
      <c r="C24" s="0" t="n">
        <v>0</v>
      </c>
      <c r="D24" s="0" t="n">
        <v>2</v>
      </c>
      <c r="E24" s="1" t="n">
        <v>1</v>
      </c>
      <c r="F24" s="2" t="n">
        <f aca="false">INDEX($B$2:$D$3,1,B24+1)*INDEX($B$2:$E$2,1,C24+1)</f>
        <v>0.14</v>
      </c>
      <c r="G24" s="13" t="n">
        <v>0</v>
      </c>
      <c r="H24" s="13" t="n">
        <f aca="false">IF(E24&gt;0,E24,G24)*F24</f>
        <v>0.14</v>
      </c>
      <c r="I24" s="2" t="n">
        <f aca="false">INDEX($B$5:$D$5,1,B24+1)*INDEX($B$6:$D$6,1,C24+1)*INDEX($B$7:$D$7,1,D24+1)</f>
        <v>0.024</v>
      </c>
      <c r="J24" s="13" t="n">
        <f aca="false">H24*I24</f>
        <v>0.00336</v>
      </c>
      <c r="K24" s="2" t="n">
        <f aca="false">J24/$J$40</f>
        <v>0.212370720064851</v>
      </c>
      <c r="L24" s="2" t="n">
        <f aca="false">IF(J24=0,".",LN(J24))</f>
        <v>-5.69581430500702</v>
      </c>
      <c r="N24" s="16" t="n">
        <f aca="false">IF(E24&gt;0, 0,J24)</f>
        <v>0</v>
      </c>
      <c r="O24" s="0" t="n">
        <f aca="false">IF(E24&gt;0,J24,0)</f>
        <v>0.00336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0</v>
      </c>
      <c r="E25" s="1" t="n">
        <v>0</v>
      </c>
      <c r="F25" s="2" t="n">
        <f aca="false">INDEX($B$2:$D$3,1,B25+1)*INDEX($B$2:$E$2,1,C25+1)</f>
        <v>0.49</v>
      </c>
      <c r="G25" s="13" t="n">
        <v>0</v>
      </c>
      <c r="H25" s="13" t="n">
        <f aca="false">IF(E25&gt;0,E25,G25)*F25</f>
        <v>0</v>
      </c>
      <c r="I25" s="2" t="n">
        <f aca="false">INDEX($B$5:$D$5,1,B25+1)*INDEX($B$6:$D$6,1,C25+1)*INDEX($B$7:$D$7,1,D25+1)</f>
        <v>0.0325</v>
      </c>
      <c r="J25" s="13" t="n">
        <f aca="false">H25*I25</f>
        <v>0</v>
      </c>
      <c r="K25" s="2" t="n">
        <f aca="false">J25/$J$40</f>
        <v>0</v>
      </c>
      <c r="L25" s="2" t="str">
        <f aca="false">IF(J25=0,".",LN(J25))</f>
        <v>.</v>
      </c>
      <c r="N25" s="16" t="n">
        <f aca="false">IF(E25&gt;0, 0,J25)</f>
        <v>0</v>
      </c>
      <c r="O25" s="0" t="n">
        <f aca="false">IF(E25&gt;0,J25,0)</f>
        <v>0</v>
      </c>
    </row>
    <row collapsed="false" customFormat="false" customHeight="false" hidden="false" ht="14.5" outlineLevel="0" r="26">
      <c r="B26" s="0" t="n">
        <v>1</v>
      </c>
      <c r="C26" s="0" t="n">
        <v>1</v>
      </c>
      <c r="D26" s="0" t="n">
        <v>1</v>
      </c>
      <c r="E26" s="1" t="n">
        <v>1</v>
      </c>
      <c r="F26" s="2" t="n">
        <f aca="false">INDEX($B$2:$D$3,1,B26+1)*INDEX($B$2:$E$2,1,C26+1)</f>
        <v>0.49</v>
      </c>
      <c r="G26" s="13" t="n">
        <v>0</v>
      </c>
      <c r="H26" s="13" t="n">
        <f aca="false">IF(E26&gt;0,E26,G26)*F26</f>
        <v>0.49</v>
      </c>
      <c r="I26" s="2" t="n">
        <f aca="false">INDEX($B$5:$D$5,1,B26+1)*INDEX($B$6:$D$6,1,C26+1)*INDEX($B$7:$D$7,1,D26+1)</f>
        <v>0.0075</v>
      </c>
      <c r="J26" s="13" t="n">
        <f aca="false">H26*I26</f>
        <v>0.003675</v>
      </c>
      <c r="K26" s="2" t="n">
        <f aca="false">J26/$J$40</f>
        <v>0.232280475070931</v>
      </c>
      <c r="L26" s="2" t="n">
        <f aca="false">IF(J26=0,".",LN(J26))</f>
        <v>-5.60620214631734</v>
      </c>
      <c r="N26" s="16" t="n">
        <f aca="false">IF(E26&gt;0, 0,J26)</f>
        <v>0</v>
      </c>
      <c r="O26" s="0" t="n">
        <f aca="false">IF(E26&gt;0,J26,0)</f>
        <v>0.003675</v>
      </c>
    </row>
    <row collapsed="false" customFormat="false" customHeight="false" hidden="false" ht="14.5" outlineLevel="0" r="27">
      <c r="B27" s="0" t="n">
        <v>1</v>
      </c>
      <c r="C27" s="0" t="n">
        <v>1</v>
      </c>
      <c r="D27" s="0" t="n">
        <v>2</v>
      </c>
      <c r="E27" s="1" t="n">
        <v>0</v>
      </c>
      <c r="F27" s="2" t="n">
        <f aca="false">INDEX($B$2:$D$3,1,B27+1)*INDEX($B$2:$E$2,1,C27+1)</f>
        <v>0.49</v>
      </c>
      <c r="G27" s="13" t="n">
        <f aca="false">C9/2</f>
        <v>5E-006</v>
      </c>
      <c r="H27" s="13" t="n">
        <f aca="false">IF(E27&gt;0,E27,G27)*F27</f>
        <v>2.45E-006</v>
      </c>
      <c r="I27" s="2" t="n">
        <f aca="false">INDEX($B$5:$D$5,1,B27+1)*INDEX($B$6:$D$6,1,C27+1)*INDEX($B$7:$D$7,1,D27+1)</f>
        <v>0.01</v>
      </c>
      <c r="J27" s="13" t="n">
        <f aca="false">H27*I27</f>
        <v>2.45E-008</v>
      </c>
      <c r="K27" s="2" t="n">
        <f aca="false">J27/$J$40</f>
        <v>1.54853650047287E-006</v>
      </c>
      <c r="L27" s="2" t="n">
        <f aca="false">IF(J27=0,".",LN(J27))</f>
        <v>-17.5245927193957</v>
      </c>
      <c r="N27" s="16" t="n">
        <f aca="false">IF(E27&gt;0, 0,J27)</f>
        <v>2.45E-008</v>
      </c>
      <c r="O27" s="0" t="n">
        <f aca="false">IF(E27&gt;0,J27,0)</f>
        <v>0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0</v>
      </c>
      <c r="E28" s="1" t="n">
        <v>0</v>
      </c>
      <c r="F28" s="2" t="n">
        <f aca="false">INDEX($B$2:$D$3,1,B28+1)*INDEX($B$2:$E$2,1,C28+1)</f>
        <v>0.07</v>
      </c>
      <c r="G28" s="13" t="n">
        <f aca="false">C9/2</f>
        <v>5E-006</v>
      </c>
      <c r="H28" s="13" t="n">
        <f aca="false">IF(E28&gt;0,E28,G28)*F28</f>
        <v>3.5E-007</v>
      </c>
      <c r="I28" s="2" t="n">
        <f aca="false">INDEX($B$5:$D$5,1,B28+1)*INDEX($B$6:$D$6,1,C28+1)*INDEX($B$7:$D$7,1,D28+1)</f>
        <v>0.0195</v>
      </c>
      <c r="J28" s="13" t="n">
        <f aca="false">H28*I28</f>
        <v>6.825E-009</v>
      </c>
      <c r="K28" s="2" t="n">
        <f aca="false">J28/$J$40</f>
        <v>4.31378025131728E-007</v>
      </c>
      <c r="L28" s="2" t="n">
        <f aca="false">IF(J28=0,".",LN(J28))</f>
        <v>-18.8026734958754</v>
      </c>
      <c r="N28" s="16" t="n">
        <f aca="false">IF(E28&gt;0, 0,J28)</f>
        <v>6.825E-009</v>
      </c>
      <c r="O28" s="0" t="n">
        <f aca="false">IF(E28&gt;0,J28,0)</f>
        <v>0</v>
      </c>
    </row>
    <row collapsed="false" customFormat="false" customHeight="false" hidden="false" ht="14.5" outlineLevel="0" r="29">
      <c r="B29" s="0" t="n">
        <v>1</v>
      </c>
      <c r="C29" s="0" t="n">
        <v>2</v>
      </c>
      <c r="D29" s="0" t="n">
        <v>1</v>
      </c>
      <c r="E29" s="1" t="n">
        <v>0.5</v>
      </c>
      <c r="F29" s="2" t="n">
        <f aca="false">INDEX($B$2:$D$3,1,B29+1)*INDEX($B$2:$E$2,1,C29+1)</f>
        <v>0.07</v>
      </c>
      <c r="G29" s="13" t="n">
        <v>0</v>
      </c>
      <c r="H29" s="13" t="n">
        <f aca="false">IF(E29&gt;0,E29,G29)*F29</f>
        <v>0.035</v>
      </c>
      <c r="I29" s="2" t="n">
        <f aca="false">INDEX($B$5:$D$5,1,B29+1)*INDEX($B$6:$D$6,1,C29+1)*INDEX($B$7:$D$7,1,D29+1)</f>
        <v>0.0045</v>
      </c>
      <c r="J29" s="13" t="n">
        <f aca="false">H29*I29</f>
        <v>0.0001575</v>
      </c>
      <c r="K29" s="2" t="n">
        <f aca="false">J29/$J$40</f>
        <v>0.00995487750303988</v>
      </c>
      <c r="L29" s="2" t="n">
        <f aca="false">IF(J29=0,".",LN(J29))</f>
        <v>-8.75608509969859</v>
      </c>
      <c r="N29" s="16" t="n">
        <f aca="false">IF(E29&gt;0, 0,J29)</f>
        <v>0</v>
      </c>
      <c r="O29" s="0" t="n">
        <f aca="false">IF(E29&gt;0,J29,0)</f>
        <v>0.0001575</v>
      </c>
    </row>
    <row collapsed="false" customFormat="false" customHeight="false" hidden="false" ht="14.5" outlineLevel="0" r="30">
      <c r="B30" s="0" t="n">
        <v>1</v>
      </c>
      <c r="C30" s="0" t="n">
        <v>2</v>
      </c>
      <c r="D30" s="0" t="n">
        <v>2</v>
      </c>
      <c r="E30" s="1" t="n">
        <v>0.5</v>
      </c>
      <c r="F30" s="2" t="n">
        <f aca="false">INDEX($B$2:$D$3,1,B30+1)*INDEX($B$2:$E$2,1,C30+1)</f>
        <v>0.07</v>
      </c>
      <c r="G30" s="13" t="n">
        <v>0</v>
      </c>
      <c r="H30" s="13" t="n">
        <f aca="false">IF(E30&gt;0,E30,G30)*F30</f>
        <v>0.035</v>
      </c>
      <c r="I30" s="2" t="n">
        <f aca="false">INDEX($B$5:$D$5,1,B30+1)*INDEX($B$6:$D$6,1,C30+1)*INDEX($B$7:$D$7,1,D30+1)</f>
        <v>0.006</v>
      </c>
      <c r="J30" s="13" t="n">
        <f aca="false">H30*I30</f>
        <v>0.00021</v>
      </c>
      <c r="K30" s="2" t="n">
        <f aca="false">J30/$J$40</f>
        <v>0.0132731700040532</v>
      </c>
      <c r="L30" s="2" t="n">
        <f aca="false">IF(J30=0,".",LN(J30))</f>
        <v>-8.46840302724681</v>
      </c>
      <c r="N30" s="16" t="n">
        <f aca="false">IF(E30&gt;0, 0,J30)</f>
        <v>0</v>
      </c>
      <c r="O30" s="0" t="n">
        <f aca="false">IF(E30&gt;0,J30,0)</f>
        <v>0.00021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0</v>
      </c>
      <c r="E31" s="1" t="n">
        <v>0.5</v>
      </c>
      <c r="F31" s="2" t="n">
        <f aca="false">INDEX($B$2:$D$3,1,B31+1)*INDEX($B$2:$E$2,1,C31+1)</f>
        <v>0.02</v>
      </c>
      <c r="G31" s="13" t="n">
        <v>0</v>
      </c>
      <c r="H31" s="13" t="n">
        <f aca="false">IF(E31&gt;0,E31,G31)*F31</f>
        <v>0.01</v>
      </c>
      <c r="I31" s="2" t="n">
        <f aca="false">INDEX($B$5:$D$5,1,B31+1)*INDEX($B$6:$D$6,1,C31+1)*INDEX($B$7:$D$7,1,D31+1)</f>
        <v>0.273</v>
      </c>
      <c r="J31" s="13" t="n">
        <f aca="false">H31*I31</f>
        <v>0.00273</v>
      </c>
      <c r="K31" s="2" t="n">
        <f aca="false">J31/$J$40</f>
        <v>0.172551210052691</v>
      </c>
      <c r="L31" s="2" t="n">
        <f aca="false">IF(J31=0,".",LN(J31))</f>
        <v>-5.90345366978527</v>
      </c>
      <c r="N31" s="16" t="n">
        <f aca="false">IF(E31&gt;0, 0,J31)</f>
        <v>0</v>
      </c>
      <c r="O31" s="0" t="n">
        <f aca="false">IF(E31&gt;0,J31,0)</f>
        <v>0.00273</v>
      </c>
    </row>
    <row collapsed="false" customFormat="false" customHeight="false" hidden="false" ht="14.5" outlineLevel="0" r="32">
      <c r="B32" s="0" t="n">
        <v>2</v>
      </c>
      <c r="C32" s="0" t="n">
        <v>0</v>
      </c>
      <c r="D32" s="0" t="n">
        <v>1</v>
      </c>
      <c r="E32" s="1" t="n">
        <v>0</v>
      </c>
      <c r="F32" s="2" t="n">
        <f aca="false">INDEX($B$2:$D$3,1,B32+1)*INDEX($B$2:$E$2,1,C32+1)</f>
        <v>0.02</v>
      </c>
      <c r="G32" s="13" t="n">
        <f aca="false">C9/2</f>
        <v>5E-006</v>
      </c>
      <c r="H32" s="13" t="n">
        <f aca="false">IF(E32&gt;0,E32,G32)*F32</f>
        <v>1E-007</v>
      </c>
      <c r="I32" s="2" t="n">
        <f aca="false">INDEX($B$5:$D$5,1,B32+1)*INDEX($B$6:$D$6,1,C32+1)*INDEX($B$7:$D$7,1,D32+1)</f>
        <v>0.063</v>
      </c>
      <c r="J32" s="13" t="n">
        <f aca="false">H32*I32</f>
        <v>6.3E-009</v>
      </c>
      <c r="K32" s="2" t="n">
        <f aca="false">J32/$J$40</f>
        <v>3.98195100121595E-007</v>
      </c>
      <c r="L32" s="2" t="n">
        <f aca="false">IF(J32=0,".",LN(J32))</f>
        <v>-18.8827162035489</v>
      </c>
      <c r="N32" s="16" t="n">
        <f aca="false">IF(E32&gt;0, 0,J32)</f>
        <v>6.3E-009</v>
      </c>
      <c r="O32" s="0" t="n">
        <f aca="false">IF(E32&gt;0,J32,0)</f>
        <v>0</v>
      </c>
    </row>
    <row collapsed="false" customFormat="false" customHeight="false" hidden="false" ht="14.5" outlineLevel="0" r="33">
      <c r="B33" s="0" t="n">
        <v>2</v>
      </c>
      <c r="C33" s="0" t="n">
        <v>0</v>
      </c>
      <c r="D33" s="0" t="n">
        <v>2</v>
      </c>
      <c r="E33" s="1" t="n">
        <v>0.5</v>
      </c>
      <c r="F33" s="2" t="n">
        <f aca="false">INDEX($B$2:$D$3,1,B33+1)*INDEX($B$2:$E$2,1,C33+1)</f>
        <v>0.02</v>
      </c>
      <c r="G33" s="13" t="n">
        <v>0</v>
      </c>
      <c r="H33" s="13" t="n">
        <f aca="false">IF(E33&gt;0,E33,G33)*F33</f>
        <v>0.01</v>
      </c>
      <c r="I33" s="2" t="n">
        <f aca="false">INDEX($B$5:$D$5,1,B33+1)*INDEX($B$6:$D$6,1,C33+1)*INDEX($B$7:$D$7,1,D33+1)</f>
        <v>0.084</v>
      </c>
      <c r="J33" s="13" t="n">
        <f aca="false">H33*I33</f>
        <v>0.00084</v>
      </c>
      <c r="K33" s="2" t="n">
        <f aca="false">J33/$J$40</f>
        <v>0.0530926800162127</v>
      </c>
      <c r="L33" s="2" t="n">
        <f aca="false">IF(J33=0,".",LN(J33))</f>
        <v>-7.08210866612691</v>
      </c>
      <c r="N33" s="16" t="n">
        <f aca="false">IF(E33&gt;0, 0,J33)</f>
        <v>0</v>
      </c>
      <c r="O33" s="0" t="n">
        <f aca="false">IF(E33&gt;0,J33,0)</f>
        <v>0.00084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0</v>
      </c>
      <c r="E34" s="1" t="n">
        <v>0</v>
      </c>
      <c r="F34" s="2" t="n">
        <f aca="false">INDEX($B$2:$D$3,1,B34+1)*INDEX($B$2:$E$2,1,C34+1)</f>
        <v>0.07</v>
      </c>
      <c r="G34" s="13" t="n">
        <f aca="false">C9/2</f>
        <v>5E-006</v>
      </c>
      <c r="H34" s="13" t="n">
        <f aca="false">IF(E34&gt;0,E34,G34)*F34</f>
        <v>3.5E-007</v>
      </c>
      <c r="I34" s="2" t="n">
        <f aca="false">INDEX($B$5:$D$5,1,B34+1)*INDEX($B$6:$D$6,1,C34+1)*INDEX($B$7:$D$7,1,D34+1)</f>
        <v>0.11375</v>
      </c>
      <c r="J34" s="13" t="n">
        <f aca="false">H34*I34</f>
        <v>3.98125E-008</v>
      </c>
      <c r="K34" s="2" t="n">
        <f aca="false">J34/$J$40</f>
        <v>2.51637181326842E-006</v>
      </c>
      <c r="L34" s="2" t="n">
        <f aca="false">IF(J34=0,".",LN(J34))</f>
        <v>-17.039084903614</v>
      </c>
      <c r="N34" s="16" t="n">
        <f aca="false">IF(E34&gt;0, 0,J34)</f>
        <v>3.98125E-008</v>
      </c>
      <c r="O34" s="0" t="n">
        <f aca="false">IF(E34&gt;0,J34,0)</f>
        <v>0</v>
      </c>
    </row>
    <row collapsed="false" customFormat="false" customHeight="false" hidden="false" ht="14.5" outlineLevel="0" r="35">
      <c r="B35" s="0" t="n">
        <v>2</v>
      </c>
      <c r="C35" s="0" t="n">
        <v>1</v>
      </c>
      <c r="D35" s="0" t="n">
        <v>1</v>
      </c>
      <c r="E35" s="1" t="n">
        <v>0.5</v>
      </c>
      <c r="F35" s="2" t="n">
        <f aca="false">INDEX($B$2:$D$3,1,B35+1)*INDEX($B$2:$E$2,1,C35+1)</f>
        <v>0.07</v>
      </c>
      <c r="G35" s="13" t="n">
        <v>0</v>
      </c>
      <c r="H35" s="13" t="n">
        <f aca="false">IF(E35&gt;0,E35,G35)*F35</f>
        <v>0.035</v>
      </c>
      <c r="I35" s="2" t="n">
        <f aca="false">INDEX($B$5:$D$5,1,B35+1)*INDEX($B$6:$D$6,1,C35+1)*INDEX($B$7:$D$7,1,D35+1)</f>
        <v>0.02625</v>
      </c>
      <c r="J35" s="13" t="n">
        <f aca="false">H35*I35</f>
        <v>0.00091875</v>
      </c>
      <c r="K35" s="2" t="n">
        <f aca="false">J35/$J$40</f>
        <v>0.0580701187677327</v>
      </c>
      <c r="L35" s="2" t="n">
        <f aca="false">IF(J35=0,".",LN(J35))</f>
        <v>-6.99249650743723</v>
      </c>
      <c r="N35" s="16" t="n">
        <f aca="false">IF(E35&gt;0, 0,J35)</f>
        <v>0</v>
      </c>
      <c r="O35" s="0" t="n">
        <f aca="false">IF(E35&gt;0,J35,0)</f>
        <v>0.00091875</v>
      </c>
    </row>
    <row collapsed="false" customFormat="false" customHeight="false" hidden="false" ht="14.5" outlineLevel="0" r="36">
      <c r="B36" s="0" t="n">
        <v>2</v>
      </c>
      <c r="C36" s="0" t="n">
        <v>1</v>
      </c>
      <c r="D36" s="0" t="n">
        <v>2</v>
      </c>
      <c r="E36" s="1" t="n">
        <v>0.5</v>
      </c>
      <c r="F36" s="2" t="n">
        <f aca="false">INDEX($B$2:$D$3,1,B36+1)*INDEX($B$2:$E$2,1,C36+1)</f>
        <v>0.07</v>
      </c>
      <c r="G36" s="13" t="n">
        <v>0</v>
      </c>
      <c r="H36" s="13" t="n">
        <f aca="false">IF(E36&gt;0,E36,G36)*F36</f>
        <v>0.035</v>
      </c>
      <c r="I36" s="2" t="n">
        <f aca="false">INDEX($B$5:$D$5,1,B36+1)*INDEX($B$6:$D$6,1,C36+1)*INDEX($B$7:$D$7,1,D36+1)</f>
        <v>0.035</v>
      </c>
      <c r="J36" s="13" t="n">
        <f aca="false">H36*I36</f>
        <v>0.001225</v>
      </c>
      <c r="K36" s="2" t="n">
        <f aca="false">J36/$J$40</f>
        <v>0.0774268250236435</v>
      </c>
      <c r="L36" s="2" t="n">
        <f aca="false">IF(J36=0,".",LN(J36))</f>
        <v>-6.70481443498545</v>
      </c>
      <c r="N36" s="16" t="n">
        <f aca="false">IF(E36&gt;0, 0,J36)</f>
        <v>0</v>
      </c>
      <c r="O36" s="0" t="n">
        <f aca="false">IF(E36&gt;0,J36,0)</f>
        <v>0.001225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0</v>
      </c>
      <c r="E37" s="1" t="n">
        <v>0.25</v>
      </c>
      <c r="F37" s="2" t="n">
        <f aca="false">INDEX($B$2:$D$3,1,B37+1)*INDEX($B$2:$E$2,1,C37+1)</f>
        <v>0.01</v>
      </c>
      <c r="G37" s="13" t="n">
        <v>0</v>
      </c>
      <c r="H37" s="13" t="n">
        <f aca="false">IF(E37&gt;0,E37,G37)*F37</f>
        <v>0.0025</v>
      </c>
      <c r="I37" s="2" t="n">
        <f aca="false">INDEX($B$5:$D$5,1,B37+1)*INDEX($B$6:$D$6,1,C37+1)*INDEX($B$7:$D$7,1,D37+1)</f>
        <v>0.06825</v>
      </c>
      <c r="J37" s="13" t="n">
        <f aca="false">H37*I37</f>
        <v>0.000170625</v>
      </c>
      <c r="K37" s="2" t="n">
        <f aca="false">J37/$J$40</f>
        <v>0.0107844506282932</v>
      </c>
      <c r="L37" s="2" t="n">
        <f aca="false">IF(J37=0,".",LN(J37))</f>
        <v>-8.67604239202505</v>
      </c>
      <c r="N37" s="16" t="n">
        <f aca="false">IF(E37&gt;0, 0,J37)</f>
        <v>0</v>
      </c>
      <c r="O37" s="0" t="n">
        <f aca="false">IF(E37&gt;0,J37,0)</f>
        <v>0.000170625</v>
      </c>
    </row>
    <row collapsed="false" customFormat="false" customHeight="false" hidden="false" ht="14.5" outlineLevel="0" r="38">
      <c r="B38" s="0" t="n">
        <v>2</v>
      </c>
      <c r="C38" s="0" t="n">
        <v>2</v>
      </c>
      <c r="D38" s="0" t="n">
        <v>1</v>
      </c>
      <c r="E38" s="1" t="n">
        <v>0.25</v>
      </c>
      <c r="F38" s="2" t="n">
        <f aca="false">INDEX($B$2:$D$3,1,B38+1)*INDEX($B$2:$E$2,1,C38+1)</f>
        <v>0.01</v>
      </c>
      <c r="G38" s="13" t="n">
        <v>0</v>
      </c>
      <c r="H38" s="13" t="n">
        <f aca="false">IF(E38&gt;0,E38,G38)*F38</f>
        <v>0.0025</v>
      </c>
      <c r="I38" s="2" t="n">
        <f aca="false">INDEX($B$5:$D$5,1,B38+1)*INDEX($B$6:$D$6,1,C38+1)*INDEX($B$7:$D$7,1,D38+1)</f>
        <v>0.01575</v>
      </c>
      <c r="J38" s="13" t="n">
        <f aca="false">H38*I38</f>
        <v>3.9375E-005</v>
      </c>
      <c r="K38" s="2" t="n">
        <f aca="false">J38/$J$40</f>
        <v>0.00248871937575997</v>
      </c>
      <c r="L38" s="2" t="n">
        <f aca="false">IF(J38=0,".",LN(J38))</f>
        <v>-10.1423794608185</v>
      </c>
      <c r="N38" s="16" t="n">
        <f aca="false">IF(E38&gt;0, 0,J38)</f>
        <v>0</v>
      </c>
      <c r="O38" s="0" t="n">
        <f aca="false">IF(E38&gt;0,J38,0)</f>
        <v>3.9375E-005</v>
      </c>
    </row>
    <row collapsed="false" customFormat="false" customHeight="false" hidden="false" ht="14.5" outlineLevel="0" r="39">
      <c r="B39" s="0" t="n">
        <v>2</v>
      </c>
      <c r="C39" s="0" t="n">
        <v>2</v>
      </c>
      <c r="D39" s="0" t="n">
        <v>2</v>
      </c>
      <c r="E39" s="1" t="n">
        <v>0.5</v>
      </c>
      <c r="F39" s="2" t="n">
        <f aca="false">INDEX($B$2:$D$3,1,B39+1)*INDEX($B$2:$E$2,1,C39+1)</f>
        <v>0.01</v>
      </c>
      <c r="G39" s="13" t="n">
        <v>0</v>
      </c>
      <c r="H39" s="13" t="n">
        <f aca="false">IF(E39&gt;0,E39,G39)*F39</f>
        <v>0.005</v>
      </c>
      <c r="I39" s="2" t="n">
        <f aca="false">INDEX($B$5:$D$5,1,B39+1)*INDEX($B$6:$D$6,1,C39+1)*INDEX($B$7:$D$7,1,D39+1)</f>
        <v>0.021</v>
      </c>
      <c r="J39" s="13" t="n">
        <f aca="false">H39*I39</f>
        <v>0.000105</v>
      </c>
      <c r="K39" s="2" t="n">
        <f aca="false">J39/$J$40</f>
        <v>0.00663658500202659</v>
      </c>
      <c r="L39" s="2" t="n">
        <f aca="false">IF(J39=0,".",LN(J39))</f>
        <v>-9.16155020780675</v>
      </c>
      <c r="N39" s="16" t="n">
        <f aca="false">IF(E39&gt;0, 0,J39)</f>
        <v>0</v>
      </c>
      <c r="O39" s="0" t="n">
        <f aca="false">IF(E39&gt;0,J39,0)</f>
        <v>0.000105</v>
      </c>
    </row>
    <row collapsed="false" customFormat="false" customHeight="false" hidden="false" ht="14.5" outlineLevel="0" r="40">
      <c r="G40" s="2"/>
      <c r="H40" s="2"/>
      <c r="I40" s="2"/>
      <c r="J40" s="13" t="n">
        <f aca="false">SUM(J13:J39)</f>
        <v>0.0158213900625</v>
      </c>
      <c r="K40" s="2" t="n">
        <f aca="false">MAX(K13:K39)</f>
        <v>0.232280475070931</v>
      </c>
      <c r="N40" s="0" t="n">
        <f aca="false">SUM(N13:N39)</f>
        <v>2.6400625E-006</v>
      </c>
      <c r="O40" s="0" t="n">
        <f aca="false">SUM(O13:O39)</f>
        <v>0.01581875</v>
      </c>
    </row>
    <row collapsed="false" customFormat="false" customHeight="false" hidden="false" ht="14.5" outlineLevel="0" r="41">
      <c r="G41" s="2"/>
      <c r="H41" s="2"/>
      <c r="I41" s="2"/>
      <c r="J41" s="2"/>
      <c r="K41" s="12" t="n">
        <f aca="false">SUM(K13:K39)</f>
        <v>1</v>
      </c>
      <c r="M41" s="0" t="s">
        <v>57</v>
      </c>
      <c r="N41" s="0" t="n">
        <f aca="false">N40/O40</f>
        <v>0.000166894508099565</v>
      </c>
      <c r="O41" s="3" t="n">
        <f aca="false">LN(N41)</f>
        <v>-8.69814863317302</v>
      </c>
    </row>
    <row collapsed="false" customFormat="false" customHeight="false" hidden="false" ht="14.5" outlineLevel="0" r="42">
      <c r="A42" s="0" t="s">
        <v>42</v>
      </c>
      <c r="B42" s="0" t="s">
        <v>6</v>
      </c>
      <c r="E42" s="2"/>
      <c r="F42" s="2"/>
      <c r="G42" s="2"/>
      <c r="H42" s="2"/>
      <c r="K42" s="0" t="s">
        <v>43</v>
      </c>
      <c r="L42" s="0" t="s">
        <v>44</v>
      </c>
    </row>
    <row collapsed="false" customFormat="false" customHeight="false" hidden="false" ht="14.5" outlineLevel="0" r="43">
      <c r="B43" s="0" t="n">
        <v>0</v>
      </c>
      <c r="C43" s="17" t="n">
        <f aca="false">SUM(J13:J21)</f>
        <v>0.002389928225</v>
      </c>
      <c r="D43" s="2" t="n">
        <f aca="false">MAX(C43:C45)</f>
        <v>0.007402665725</v>
      </c>
      <c r="E43" s="5" t="n">
        <f aca="false">D43/D44</f>
        <v>0.87930967070936</v>
      </c>
      <c r="F43" s="5" t="n">
        <f aca="false">LN(C43)</f>
        <v>-6.03649194487042</v>
      </c>
      <c r="G43" s="3" t="n">
        <f aca="false">LN(E43)</f>
        <v>-0.128618144466644</v>
      </c>
      <c r="H43" s="2" t="n">
        <f aca="false">C43</f>
        <v>0.002389928225</v>
      </c>
      <c r="I43" s="2" t="n">
        <f aca="false">H44/H43</f>
        <v>5.62002728659351</v>
      </c>
      <c r="J43" s="3" t="n">
        <f aca="false">LN(I43)</f>
        <v>1.72633651915956</v>
      </c>
      <c r="K43" s="9" t="n">
        <f aca="false">EXP(J43) + 1</f>
        <v>6.62002728659351</v>
      </c>
      <c r="L43" s="2" t="n">
        <f aca="false">LN(K43)</f>
        <v>1.89009949178234</v>
      </c>
    </row>
    <row collapsed="false" customFormat="false" customHeight="false" hidden="false" ht="14.5" outlineLevel="0" r="44">
      <c r="B44" s="0" t="n">
        <v>1</v>
      </c>
      <c r="C44" s="2" t="n">
        <f aca="false">SUM(J22:J30)</f>
        <v>0.007402665725</v>
      </c>
      <c r="D44" s="2" t="n">
        <f aca="false">SUM(C43:C45)-MAX(C43:C45)</f>
        <v>0.0084187243375</v>
      </c>
      <c r="E44" s="5"/>
      <c r="F44" s="5" t="n">
        <f aca="false">LN(C44)</f>
        <v>-4.90591511053227</v>
      </c>
      <c r="H44" s="2" t="n">
        <f aca="false">C44+C45</f>
        <v>0.0134314618375</v>
      </c>
      <c r="I44" s="2"/>
      <c r="K44" s="9"/>
      <c r="L44" s="2"/>
    </row>
    <row collapsed="false" customFormat="false" customHeight="false" hidden="false" ht="14.5" outlineLevel="0" r="45">
      <c r="B45" s="0" t="n">
        <v>2</v>
      </c>
      <c r="C45" s="2" t="n">
        <f aca="false">SUM(J31:J39)</f>
        <v>0.0060287961125</v>
      </c>
      <c r="D45" s="2"/>
      <c r="E45" s="5"/>
      <c r="F45" s="5" t="n">
        <f aca="false">LN(C45)</f>
        <v>-5.11120793784402</v>
      </c>
      <c r="H45" s="2"/>
      <c r="K45" s="9"/>
      <c r="L45" s="2"/>
    </row>
    <row collapsed="false" customFormat="false" customHeight="false" hidden="false" ht="14.5" outlineLevel="0" r="46">
      <c r="E46" s="5"/>
      <c r="F46" s="2"/>
      <c r="G46" s="2"/>
      <c r="H46" s="2"/>
      <c r="K46" s="9"/>
      <c r="L46" s="2"/>
    </row>
    <row collapsed="false" customFormat="false" customHeight="false" hidden="false" ht="14.5" outlineLevel="0" r="47">
      <c r="B47" s="0" t="s">
        <v>12</v>
      </c>
      <c r="E47" s="5"/>
      <c r="F47" s="0" t="s">
        <v>3</v>
      </c>
      <c r="K47" s="9"/>
      <c r="L47" s="2"/>
    </row>
    <row collapsed="false" customFormat="false" customHeight="false" hidden="false" ht="14.5" outlineLevel="0" r="48">
      <c r="B48" s="0" t="n">
        <v>0</v>
      </c>
      <c r="C48" s="17" t="n">
        <f aca="false">SUM(J13:J15)+SUM(J22:J24)+SUM(J31:J33)</f>
        <v>0.0084925407</v>
      </c>
      <c r="D48" s="2" t="n">
        <f aca="false">MAX(C48:C50)</f>
        <v>0.0084925407</v>
      </c>
      <c r="E48" s="5" t="n">
        <f aca="false">D48/D49</f>
        <v>1.15878226989551</v>
      </c>
      <c r="F48" s="5" t="n">
        <f aca="false">LN(C48)</f>
        <v>-4.76856706547708</v>
      </c>
      <c r="G48" s="3" t="n">
        <f aca="false">LN(E48)</f>
        <v>0.147369686395168</v>
      </c>
      <c r="H48" s="2" t="n">
        <f aca="false">C48</f>
        <v>0.0084925407</v>
      </c>
      <c r="I48" s="2" t="n">
        <f aca="false">H49/H48</f>
        <v>0.862974888362913</v>
      </c>
      <c r="J48" s="3" t="n">
        <f aca="false">LN(I48)</f>
        <v>-0.147369686395168</v>
      </c>
      <c r="K48" s="9" t="n">
        <f aca="false">EXP(J48) + 1</f>
        <v>1.86297488836291</v>
      </c>
      <c r="L48" s="2" t="n">
        <f aca="false">LN(K48)</f>
        <v>0.622174612389001</v>
      </c>
    </row>
    <row collapsed="false" customFormat="false" customHeight="false" hidden="false" ht="14.5" outlineLevel="0" r="49">
      <c r="B49" s="0" t="n">
        <v>1</v>
      </c>
      <c r="C49" s="2" t="n">
        <f aca="false">SUM(J16:J18)+SUM(J25:J27)+SUM(J34:J36)</f>
        <v>0.0065188423125</v>
      </c>
      <c r="D49" s="2" t="n">
        <f aca="false">SUM(C48:C50)-MAX(C48:C50)</f>
        <v>0.0073288493625</v>
      </c>
      <c r="E49" s="5"/>
      <c r="F49" s="5" t="n">
        <f aca="false">LN(C49)</f>
        <v>-5.03305847824163</v>
      </c>
      <c r="H49" s="2" t="n">
        <f aca="false">C49+C50</f>
        <v>0.0073288493625</v>
      </c>
      <c r="I49" s="2"/>
      <c r="K49" s="9"/>
      <c r="L49" s="2"/>
    </row>
    <row collapsed="false" customFormat="false" customHeight="false" hidden="false" ht="14.5" outlineLevel="0" r="50">
      <c r="B50" s="0" t="n">
        <v>2</v>
      </c>
      <c r="C50" s="2" t="n">
        <f aca="false">SUM(J19:J21)+SUM(J28:J30)+SUM(J37:J39)</f>
        <v>0.00081000705</v>
      </c>
      <c r="D50" s="2"/>
      <c r="E50" s="5"/>
      <c r="F50" s="5" t="n">
        <f aca="false">LN(C50)</f>
        <v>-7.11846760663196</v>
      </c>
      <c r="K50" s="9"/>
      <c r="L50" s="2"/>
    </row>
    <row collapsed="false" customFormat="false" customHeight="false" hidden="false" ht="14.5" outlineLevel="0" r="51">
      <c r="D51" s="5"/>
      <c r="E51" s="5"/>
      <c r="K51" s="9"/>
      <c r="L51" s="2"/>
    </row>
    <row collapsed="false" customFormat="false" customHeight="false" hidden="false" ht="14.5" outlineLevel="0" r="52">
      <c r="B52" s="0" t="s">
        <v>13</v>
      </c>
      <c r="D52" s="5"/>
      <c r="E52" s="5"/>
      <c r="K52" s="9"/>
      <c r="L52" s="2"/>
    </row>
    <row collapsed="false" customFormat="false" customHeight="false" hidden="false" ht="14.5" outlineLevel="0" r="53">
      <c r="B53" s="0" t="n">
        <v>0</v>
      </c>
      <c r="C53" s="2" t="n">
        <f aca="false">J13+J16+J19+J22+J25+J28+J31+J34+J37</f>
        <v>0.0045583035875</v>
      </c>
      <c r="D53" s="2" t="n">
        <f aca="false">MAX(C53:C55)</f>
        <v>0.0064724245</v>
      </c>
      <c r="E53" s="5" t="n">
        <f aca="false">D53/D54</f>
        <v>0.692314508672681</v>
      </c>
      <c r="F53" s="5" t="n">
        <f aca="false">LN(C53)</f>
        <v>-5.39080474495764</v>
      </c>
      <c r="G53" s="3" t="n">
        <f aca="false">LN(E53)</f>
        <v>-0.367714934313248</v>
      </c>
      <c r="H53" s="2" t="n">
        <f aca="false">C53</f>
        <v>0.0045583035875</v>
      </c>
      <c r="I53" s="2" t="n">
        <f aca="false">H54/H53</f>
        <v>2.47089432697861</v>
      </c>
      <c r="J53" s="3" t="n">
        <f aca="false">LN(I53)</f>
        <v>0.90458016080614</v>
      </c>
      <c r="K53" s="9" t="n">
        <f aca="false">EXP(J53) + 1</f>
        <v>3.47089432697861</v>
      </c>
      <c r="L53" s="2" t="n">
        <f aca="false">LN(K53)</f>
        <v>1.24441229186956</v>
      </c>
    </row>
    <row collapsed="false" customFormat="false" customHeight="false" hidden="false" ht="14.5" outlineLevel="0" r="54">
      <c r="B54" s="0" t="n">
        <v>1</v>
      </c>
      <c r="C54" s="2" t="n">
        <f aca="false">J14+J17+J20+J23+J26+J29+J32+J35+J38</f>
        <v>0.004790661975</v>
      </c>
      <c r="D54" s="2" t="n">
        <f aca="false">SUM(C53:C55)-MAX(C53:C55)</f>
        <v>0.0093489655625</v>
      </c>
      <c r="E54" s="5"/>
      <c r="F54" s="5" t="n">
        <f aca="false">LN(C54)</f>
        <v>-5.34108667773427</v>
      </c>
      <c r="H54" s="2" t="n">
        <f aca="false">C54+C55</f>
        <v>0.011263086475</v>
      </c>
      <c r="I54" s="2"/>
      <c r="K54" s="9"/>
      <c r="L54" s="2"/>
    </row>
    <row collapsed="false" customFormat="false" customHeight="false" hidden="false" ht="14.5" outlineLevel="0" r="55">
      <c r="B55" s="0" t="n">
        <v>2</v>
      </c>
      <c r="C55" s="17" t="n">
        <f aca="false">J15+J18+J21+J24+J27+J30+J33+J36+J39</f>
        <v>0.0064724245</v>
      </c>
      <c r="D55" s="2"/>
      <c r="E55" s="5"/>
      <c r="F55" s="5" t="n">
        <f aca="false">LN(C55)</f>
        <v>-5.04020451114203</v>
      </c>
      <c r="K55" s="9"/>
      <c r="L55" s="2"/>
    </row>
    <row collapsed="false" customFormat="false" customHeight="false" hidden="false" ht="14.5" outlineLevel="0" r="56">
      <c r="K56" s="9"/>
      <c r="L56" s="2"/>
    </row>
    <row collapsed="false" customFormat="false" customHeight="false" hidden="false" ht="14.5" outlineLevel="0" r="57">
      <c r="A57" s="0" t="s">
        <v>45</v>
      </c>
      <c r="J57" s="0" t="n">
        <f aca="false">LN(EXP(J43) + 1)</f>
        <v>1.89009949178234</v>
      </c>
      <c r="K57" s="9"/>
      <c r="L57" s="2"/>
    </row>
    <row collapsed="false" customFormat="false" customHeight="false" hidden="false" ht="14.5" outlineLevel="0" r="58">
      <c r="A58" s="0" t="s">
        <v>46</v>
      </c>
      <c r="B58" s="2" t="n">
        <f aca="false">SUM(J14:J39)</f>
        <v>0.0142613900625</v>
      </c>
      <c r="C58" s="2" t="n">
        <f aca="false">B58/B59</f>
        <v>9.14191670673077</v>
      </c>
      <c r="D58" s="3" t="n">
        <f aca="false">LN(C58)</f>
        <v>2.21287006881256</v>
      </c>
      <c r="G58" s="0" t="n">
        <f aca="false">LN(B58)</f>
        <v>-4.25019938890813</v>
      </c>
      <c r="J58" s="0" t="n">
        <f aca="false">LN(EXP(J48) + 1)</f>
        <v>0.622174612389001</v>
      </c>
      <c r="K58" s="9"/>
      <c r="L58" s="2"/>
    </row>
    <row collapsed="false" customFormat="false" customHeight="false" hidden="false" ht="14.5" outlineLevel="0" r="59">
      <c r="A59" s="0" t="s">
        <v>47</v>
      </c>
      <c r="B59" s="2" t="n">
        <f aca="false">J13</f>
        <v>0.00156</v>
      </c>
      <c r="G59" s="0" t="n">
        <f aca="false">LN(B59)</f>
        <v>-6.46306945772069</v>
      </c>
      <c r="J59" s="0" t="n">
        <f aca="false">LN(EXP(J53) + 1)</f>
        <v>1.24441229186956</v>
      </c>
      <c r="K59" s="0" t="n">
        <f aca="false">SUM(J57:J59)</f>
        <v>3.75668639604091</v>
      </c>
      <c r="L59" s="0" t="n">
        <f aca="false">LN(EXP(K59)-1)</f>
        <v>3.7330481804048</v>
      </c>
    </row>
    <row collapsed="false" customFormat="false" customHeight="false" hidden="false" ht="14.5" outlineLevel="0" r="61">
      <c r="A61" s="0" t="s">
        <v>48</v>
      </c>
      <c r="B61" s="0" t="n">
        <f aca="false">SUM(L43:L53)</f>
        <v>3.75668639604091</v>
      </c>
    </row>
    <row collapsed="false" customFormat="false" customHeight="false" hidden="false" ht="14.5" outlineLevel="0" r="62">
      <c r="A62" s="0" t="s">
        <v>49</v>
      </c>
      <c r="B62" s="0" t="n">
        <f aca="false">1-EXP(-B61)</f>
        <v>0.976638978562108</v>
      </c>
    </row>
    <row collapsed="false" customFormat="false" customHeight="false" hidden="false" ht="14.5" outlineLevel="0" r="63">
      <c r="A63" s="0" t="s">
        <v>31</v>
      </c>
      <c r="B63" s="5" t="n">
        <f aca="false">LN(EXP(B61)-1)</f>
        <v>3.7330481804048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5" activeCellId="0" pane="topLeft" sqref="J15"/>
    </sheetView>
  </sheetViews>
  <cols>
    <col collapsed="false" hidden="false" max="4" min="1" style="0" width="10.5294117647059"/>
    <col collapsed="false" hidden="false" max="5" min="5" style="0" width="12.7098039215686"/>
    <col collapsed="false" hidden="false" max="257" min="6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 t="n">
        <v>0.7</v>
      </c>
      <c r="C3" s="1" t="n">
        <v>0.3</v>
      </c>
      <c r="D3" s="1"/>
      <c r="E3" s="2"/>
      <c r="F3" s="2"/>
      <c r="G3" s="2"/>
    </row>
    <row collapsed="false" customFormat="false" customHeight="false" hidden="false" ht="14.5" outlineLevel="0" r="4">
      <c r="B4" s="1"/>
      <c r="C4" s="1"/>
      <c r="D4" s="1"/>
      <c r="E4" s="2"/>
      <c r="F4" s="2"/>
    </row>
    <row collapsed="false" customFormat="false" customHeight="false" hidden="false" ht="14.5" outlineLevel="0" r="5">
      <c r="A5" s="0" t="s">
        <v>5</v>
      </c>
      <c r="B5" s="1"/>
      <c r="C5" s="1"/>
      <c r="D5" s="2"/>
      <c r="E5" s="2"/>
    </row>
    <row collapsed="false" customFormat="false" customHeight="false" hidden="false" ht="14.5" outlineLevel="0" r="6">
      <c r="A6" s="0" t="s">
        <v>6</v>
      </c>
      <c r="B6" s="1" t="n">
        <v>0.4</v>
      </c>
      <c r="C6" s="1" t="n">
        <v>0.6</v>
      </c>
      <c r="D6" s="2"/>
      <c r="E6" s="2" t="n">
        <f aca="false">LN(B6)</f>
        <v>-0.916290731874155</v>
      </c>
      <c r="F6" s="2" t="n">
        <f aca="false">LN(C6)</f>
        <v>-0.510825623765991</v>
      </c>
      <c r="G6" s="2"/>
    </row>
    <row collapsed="false" customFormat="false" customHeight="false" hidden="false" ht="14.5" outlineLevel="0" r="7">
      <c r="A7" s="0" t="s">
        <v>12</v>
      </c>
      <c r="B7" s="1" t="n">
        <v>0.6</v>
      </c>
      <c r="C7" s="1" t="n">
        <v>0.25</v>
      </c>
      <c r="D7" s="1" t="n">
        <v>0.15</v>
      </c>
      <c r="E7" s="2" t="n">
        <f aca="false">LN(B7)</f>
        <v>-0.510825623765991</v>
      </c>
      <c r="F7" s="2" t="n">
        <f aca="false">LN(C7)</f>
        <v>-1.38629436111989</v>
      </c>
      <c r="G7" s="2" t="n">
        <f aca="false">LN(D7)</f>
        <v>-1.89711998488588</v>
      </c>
    </row>
    <row collapsed="false" customFormat="false" customHeight="false" hidden="false" ht="14.5" outlineLevel="0" r="8">
      <c r="A8" s="0" t="s">
        <v>9</v>
      </c>
      <c r="B8" s="1" t="n">
        <v>0.75</v>
      </c>
      <c r="C8" s="1" t="n">
        <v>0.25</v>
      </c>
      <c r="D8" s="1"/>
      <c r="E8" s="2" t="n">
        <f aca="false">LN(B8)</f>
        <v>-0.287682072451781</v>
      </c>
      <c r="F8" s="2" t="n">
        <f aca="false">LN(C8)</f>
        <v>-1.38629436111989</v>
      </c>
      <c r="G8" s="2"/>
    </row>
    <row collapsed="false" customFormat="false" customHeight="false" hidden="false" ht="14.5" outlineLevel="0" r="9">
      <c r="A9" s="0" t="s">
        <v>10</v>
      </c>
      <c r="B9" s="1" t="n">
        <v>0.45</v>
      </c>
      <c r="C9" s="1" t="n">
        <v>0.2</v>
      </c>
      <c r="D9" s="1" t="n">
        <v>0.35</v>
      </c>
      <c r="E9" s="2"/>
      <c r="F9" s="2"/>
      <c r="G9" s="2"/>
    </row>
    <row collapsed="false" customFormat="false" customHeight="false" hidden="false" ht="14.5" outlineLevel="0" r="10">
      <c r="A10" s="0" t="s">
        <v>33</v>
      </c>
      <c r="B10" s="1" t="n">
        <v>0.3</v>
      </c>
      <c r="C10" s="1" t="n">
        <v>0.7</v>
      </c>
      <c r="D10" s="1"/>
      <c r="E10" s="2"/>
      <c r="F10" s="2"/>
      <c r="G10" s="2"/>
    </row>
    <row collapsed="false" customFormat="false" customHeight="false" hidden="false" ht="14.5" outlineLevel="0" r="12">
      <c r="A12" s="0" t="s">
        <v>11</v>
      </c>
    </row>
    <row collapsed="false" customFormat="false" customHeight="false" hidden="false" ht="14.5" outlineLevel="0" r="13">
      <c r="B13" s="0" t="s">
        <v>6</v>
      </c>
      <c r="C13" s="0" t="s">
        <v>12</v>
      </c>
      <c r="D13" s="0" t="s">
        <v>9</v>
      </c>
      <c r="E13" s="0" t="s">
        <v>10</v>
      </c>
      <c r="F13" s="0" t="s">
        <v>33</v>
      </c>
      <c r="G13" s="0" t="s">
        <v>34</v>
      </c>
      <c r="H13" s="0" t="s">
        <v>35</v>
      </c>
      <c r="I13" s="0" t="s">
        <v>36</v>
      </c>
      <c r="J13" s="0" t="s">
        <v>37</v>
      </c>
      <c r="K13" s="0" t="s">
        <v>38</v>
      </c>
      <c r="L13" s="0" t="s">
        <v>39</v>
      </c>
      <c r="M13" s="0" t="s">
        <v>40</v>
      </c>
      <c r="N13" s="0" t="s">
        <v>3</v>
      </c>
      <c r="Q13" s="0" t="s">
        <v>41</v>
      </c>
      <c r="R13" s="0" t="s">
        <v>7</v>
      </c>
      <c r="S13" s="0" t="s">
        <v>8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0</v>
      </c>
      <c r="E14" s="0" t="n">
        <v>0</v>
      </c>
      <c r="F14" s="4" t="n">
        <v>0</v>
      </c>
      <c r="G14" s="1" t="n">
        <v>1</v>
      </c>
      <c r="H14" s="1" t="n">
        <v>1</v>
      </c>
      <c r="I14" s="1" t="n">
        <v>1</v>
      </c>
      <c r="J14" s="2" t="n">
        <f aca="false">INDEX($B$3:$C$3,1,$B14+1)*INDEX($B$2:$D$2, 1,$C14+1)*G14*H14*I14</f>
        <v>0.14</v>
      </c>
      <c r="K14" s="2" t="n">
        <f aca="false">INDEX($B$6:$C$6,1,B14+1)*INDEX($B$7:$D$7,1,C14+1)*INDEX($B$8:$C$8,1,D14+1)*INDEX($B$9:$D$9, 1, E14+1)*INDEX($B$10:$C$10, 1, F14 + 1)</f>
        <v>0.0243</v>
      </c>
      <c r="L14" s="2" t="n">
        <f aca="false">K14*J14</f>
        <v>0.003402</v>
      </c>
      <c r="M14" s="2" t="n">
        <f aca="false">L14/$L$86</f>
        <v>0.346705053567561</v>
      </c>
      <c r="N14" s="5" t="n">
        <f aca="false">IF(L14=0,".",LN(L14))</f>
        <v>-5.68339178500847</v>
      </c>
      <c r="Q14" s="2" t="n">
        <f aca="false">IF(C14=0, L14, 0)</f>
        <v>0.003402</v>
      </c>
      <c r="R14" s="2" t="n">
        <f aca="false">IF($C14=1, $L14, 0)</f>
        <v>0</v>
      </c>
      <c r="S14" s="2" t="n">
        <f aca="false">IF($C14=2, $L14, 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0</v>
      </c>
      <c r="E15" s="0" t="n">
        <v>0</v>
      </c>
      <c r="F15" s="4" t="n">
        <v>1</v>
      </c>
      <c r="G15" s="1" t="n">
        <v>1</v>
      </c>
      <c r="H15" s="1" t="n">
        <v>1</v>
      </c>
      <c r="I15" s="1" t="n">
        <v>0</v>
      </c>
      <c r="J15" s="2" t="n">
        <f aca="false">INDEX($B$3:$C$3,1,$B15+1)*INDEX($B$2:$D$2, 1,$C15+1)*G15*H15*I15</f>
        <v>0</v>
      </c>
      <c r="K15" s="2" t="n">
        <f aca="false">INDEX($B$6:$C$6,1,B15+1)*INDEX($B$7:$D$7,1,C15+1)*INDEX($B$8:$C$8,1,D15+1)*INDEX($B$9:$D$9, 1, E15+1)*INDEX($B$10:$C$10, 1, F15 + 1)</f>
        <v>0.0567</v>
      </c>
      <c r="L15" s="2" t="n">
        <f aca="false">K15*J15</f>
        <v>0</v>
      </c>
      <c r="M15" s="2" t="n">
        <f aca="false">L15/$L$86</f>
        <v>0</v>
      </c>
      <c r="N15" s="5" t="str">
        <f aca="false">IF(L15=0,".",LN(L15))</f>
        <v>.</v>
      </c>
      <c r="Q15" s="2" t="n">
        <f aca="false">IF(C15=0, L15, 0)</f>
        <v>0</v>
      </c>
      <c r="R15" s="2" t="n">
        <f aca="false">IF($C15=1, $L15, 0)</f>
        <v>0</v>
      </c>
      <c r="S15" s="2" t="n">
        <f aca="false">IF($C15=2, $L15, 0)</f>
        <v>0</v>
      </c>
    </row>
    <row collapsed="false" customFormat="false" customHeight="false" hidden="false" ht="14.5" outlineLevel="0" r="16">
      <c r="B16" s="0" t="n">
        <v>0</v>
      </c>
      <c r="C16" s="0" t="n">
        <v>0</v>
      </c>
      <c r="D16" s="0" t="n">
        <v>0</v>
      </c>
      <c r="E16" s="0" t="n">
        <v>1</v>
      </c>
      <c r="F16" s="4" t="n">
        <v>0</v>
      </c>
      <c r="G16" s="1" t="n">
        <v>1</v>
      </c>
      <c r="H16" s="1" t="n">
        <v>0</v>
      </c>
      <c r="I16" s="1" t="n">
        <v>1</v>
      </c>
      <c r="J16" s="2" t="n">
        <f aca="false">INDEX($B$3:$C$3,1,$B16+1)*INDEX($B$2:$D$2, 1,$C16+1)*G16*H16*I16</f>
        <v>0</v>
      </c>
      <c r="K16" s="2" t="n">
        <f aca="false">INDEX($B$6:$C$6,1,B16+1)*INDEX($B$7:$D$7,1,C16+1)*INDEX($B$8:$C$8,1,D16+1)*INDEX($B$9:$D$9, 1, E16+1)*INDEX($B$10:$C$10, 1, F16 + 1)</f>
        <v>0.0108</v>
      </c>
      <c r="L16" s="2" t="n">
        <f aca="false">K16*J16</f>
        <v>0</v>
      </c>
      <c r="M16" s="2" t="n">
        <f aca="false">L16/$L$86</f>
        <v>0</v>
      </c>
      <c r="N16" s="5" t="str">
        <f aca="false">IF(L16=0,".",LN(L16))</f>
        <v>.</v>
      </c>
      <c r="Q16" s="2" t="n">
        <f aca="false">IF(C16=0, L16, 0)</f>
        <v>0</v>
      </c>
      <c r="R16" s="2" t="n">
        <f aca="false">IF($C16=1, $L16, 0)</f>
        <v>0</v>
      </c>
      <c r="S16" s="2" t="n">
        <f aca="false">IF($C16=2, $L16, 0)</f>
        <v>0</v>
      </c>
    </row>
    <row collapsed="false" customFormat="false" customHeight="false" hidden="false" ht="14.5" outlineLevel="0" r="17">
      <c r="B17" s="0" t="n">
        <v>0</v>
      </c>
      <c r="C17" s="0" t="n">
        <v>0</v>
      </c>
      <c r="D17" s="0" t="n">
        <v>0</v>
      </c>
      <c r="E17" s="0" t="n">
        <v>1</v>
      </c>
      <c r="F17" s="4" t="n">
        <v>1</v>
      </c>
      <c r="G17" s="1" t="n">
        <v>1</v>
      </c>
      <c r="H17" s="1" t="n">
        <v>0</v>
      </c>
      <c r="I17" s="1" t="n">
        <v>0</v>
      </c>
      <c r="J17" s="2" t="n">
        <f aca="false">INDEX($B$3:$C$3,1,$B17+1)*INDEX($B$2:$D$2, 1,$C17+1)*G17*H17*I17</f>
        <v>0</v>
      </c>
      <c r="K17" s="2" t="n">
        <f aca="false">INDEX($B$6:$C$6,1,B17+1)*INDEX($B$7:$D$7,1,C17+1)*INDEX($B$8:$C$8,1,D17+1)*INDEX($B$9:$D$9, 1, E17+1)*INDEX($B$10:$C$10, 1, F17 + 1)</f>
        <v>0.0252</v>
      </c>
      <c r="L17" s="2" t="n">
        <f aca="false">K17*J17</f>
        <v>0</v>
      </c>
      <c r="M17" s="2" t="n">
        <f aca="false">L17/$L$86</f>
        <v>0</v>
      </c>
      <c r="N17" s="5" t="str">
        <f aca="false">IF(L17=0,".",LN(L17))</f>
        <v>.</v>
      </c>
      <c r="Q17" s="2" t="n">
        <f aca="false">IF(C17=0, L17, 0)</f>
        <v>0</v>
      </c>
      <c r="R17" s="2" t="n">
        <f aca="false">IF($C17=1, $L17, 0)</f>
        <v>0</v>
      </c>
      <c r="S17" s="2" t="n">
        <f aca="false">IF($C17=2, $L17, 0)</f>
        <v>0</v>
      </c>
    </row>
    <row collapsed="false" customFormat="false" customHeight="false" hidden="false" ht="14.5" outlineLevel="0" r="18">
      <c r="B18" s="0" t="n">
        <v>0</v>
      </c>
      <c r="C18" s="0" t="n">
        <v>0</v>
      </c>
      <c r="D18" s="0" t="n">
        <v>0</v>
      </c>
      <c r="E18" s="0" t="n">
        <v>2</v>
      </c>
      <c r="F18" s="4" t="n">
        <v>0</v>
      </c>
      <c r="G18" s="1" t="n">
        <v>1</v>
      </c>
      <c r="H18" s="1" t="n">
        <v>0</v>
      </c>
      <c r="I18" s="1" t="n">
        <v>1</v>
      </c>
      <c r="J18" s="2" t="n">
        <f aca="false">INDEX($B$3:$C$3,1,$B18+1)*INDEX($B$2:$D$2, 1,$C18+1)*G18*H18*I18</f>
        <v>0</v>
      </c>
      <c r="K18" s="2" t="n">
        <f aca="false">INDEX($B$6:$C$6,1,B18+1)*INDEX($B$7:$D$7,1,C18+1)*INDEX($B$8:$C$8,1,D18+1)*INDEX($B$9:$D$9, 1, E18+1)*INDEX($B$10:$C$10, 1, F18 + 1)</f>
        <v>0.0189</v>
      </c>
      <c r="L18" s="2" t="n">
        <f aca="false">K18*J18</f>
        <v>0</v>
      </c>
      <c r="M18" s="2" t="n">
        <f aca="false">L18/$L$86</f>
        <v>0</v>
      </c>
      <c r="N18" s="5" t="str">
        <f aca="false">IF(L18=0,".",LN(L18))</f>
        <v>.</v>
      </c>
      <c r="Q18" s="2" t="n">
        <f aca="false">IF(C18=0, L18, 0)</f>
        <v>0</v>
      </c>
      <c r="R18" s="2" t="n">
        <f aca="false">IF($C18=1, $L18, 0)</f>
        <v>0</v>
      </c>
      <c r="S18" s="2" t="n">
        <f aca="false">IF($C18=2, $L18, 0)</f>
        <v>0</v>
      </c>
    </row>
    <row collapsed="false" customFormat="false" customHeight="false" hidden="false" ht="14.5" outlineLevel="0" r="19">
      <c r="B19" s="0" t="n">
        <v>0</v>
      </c>
      <c r="C19" s="0" t="n">
        <v>0</v>
      </c>
      <c r="D19" s="0" t="n">
        <v>0</v>
      </c>
      <c r="E19" s="0" t="n">
        <v>2</v>
      </c>
      <c r="F19" s="4" t="n">
        <v>1</v>
      </c>
      <c r="G19" s="1" t="n">
        <v>1</v>
      </c>
      <c r="H19" s="1" t="n">
        <v>0</v>
      </c>
      <c r="I19" s="1" t="n">
        <v>0</v>
      </c>
      <c r="J19" s="2" t="n">
        <f aca="false">INDEX($B$3:$C$3,1,$B19+1)*INDEX($B$2:$D$2, 1,$C19+1)*G19*H19*I19</f>
        <v>0</v>
      </c>
      <c r="K19" s="2" t="n">
        <f aca="false">INDEX($B$6:$C$6,1,B19+1)*INDEX($B$7:$D$7,1,C19+1)*INDEX($B$8:$C$8,1,D19+1)*INDEX($B$9:$D$9, 1, E19+1)*INDEX($B$10:$C$10, 1, F19 + 1)</f>
        <v>0.0441</v>
      </c>
      <c r="L19" s="2" t="n">
        <f aca="false">K19*J19</f>
        <v>0</v>
      </c>
      <c r="M19" s="2" t="n">
        <f aca="false">L19/$L$86</f>
        <v>0</v>
      </c>
      <c r="N19" s="5" t="str">
        <f aca="false">IF(L19=0,".",LN(L19))</f>
        <v>.</v>
      </c>
      <c r="Q19" s="2" t="n">
        <f aca="false">IF(C19=0, L19, 0)</f>
        <v>0</v>
      </c>
      <c r="R19" s="2" t="n">
        <f aca="false">IF($C19=1, $L19, 0)</f>
        <v>0</v>
      </c>
      <c r="S19" s="2" t="n">
        <f aca="false">IF($C19=2, $L19, 0)</f>
        <v>0</v>
      </c>
    </row>
    <row collapsed="false" customFormat="false" customHeight="false" hidden="false" ht="14.5" outlineLevel="0" r="20">
      <c r="B20" s="0" t="n">
        <v>0</v>
      </c>
      <c r="C20" s="0" t="n">
        <v>0</v>
      </c>
      <c r="D20" s="0" t="n">
        <v>1</v>
      </c>
      <c r="E20" s="0" t="n">
        <v>0</v>
      </c>
      <c r="F20" s="4" t="n">
        <v>0</v>
      </c>
      <c r="G20" s="1" t="n">
        <v>0</v>
      </c>
      <c r="H20" s="1" t="n">
        <v>1</v>
      </c>
      <c r="I20" s="1" t="n">
        <v>1</v>
      </c>
      <c r="J20" s="2" t="n">
        <f aca="false">INDEX($B$3:$C$3,1,$B20+1)*INDEX($B$2:$D$2, 1,$C20+1)*G20*H20*I20</f>
        <v>0</v>
      </c>
      <c r="K20" s="2" t="n">
        <f aca="false">INDEX($B$6:$C$6,1,B20+1)*INDEX($B$7:$D$7,1,C20+1)*INDEX($B$8:$C$8,1,D20+1)*INDEX($B$9:$D$9, 1, E20+1)*INDEX($B$10:$C$10, 1, F20 + 1)</f>
        <v>0.0081</v>
      </c>
      <c r="L20" s="2" t="n">
        <f aca="false">K20*J20</f>
        <v>0</v>
      </c>
      <c r="M20" s="2" t="n">
        <f aca="false">L20/$L$86</f>
        <v>0</v>
      </c>
      <c r="N20" s="5" t="str">
        <f aca="false">IF(L20=0,".",LN(L20))</f>
        <v>.</v>
      </c>
      <c r="Q20" s="2" t="n">
        <f aca="false">IF(C20=0, L20, 0)</f>
        <v>0</v>
      </c>
      <c r="R20" s="2" t="n">
        <f aca="false">IF($C20=1, $L20, 0)</f>
        <v>0</v>
      </c>
      <c r="S20" s="2" t="n">
        <f aca="false">IF($C20=2, $L20, 0)</f>
        <v>0</v>
      </c>
    </row>
    <row collapsed="false" customFormat="false" customHeight="false" hidden="false" ht="14.5" outlineLevel="0" r="21">
      <c r="B21" s="0" t="n">
        <v>0</v>
      </c>
      <c r="C21" s="0" t="n">
        <v>0</v>
      </c>
      <c r="D21" s="0" t="n">
        <v>1</v>
      </c>
      <c r="E21" s="0" t="n">
        <v>0</v>
      </c>
      <c r="F21" s="4" t="n">
        <v>1</v>
      </c>
      <c r="G21" s="1" t="n">
        <v>0</v>
      </c>
      <c r="H21" s="1" t="n">
        <v>1</v>
      </c>
      <c r="I21" s="1" t="n">
        <v>0</v>
      </c>
      <c r="J21" s="2" t="n">
        <f aca="false">INDEX($B$3:$C$3,1,$B21+1)*INDEX($B$2:$D$2, 1,$C21+1)*G21*H21*I21</f>
        <v>0</v>
      </c>
      <c r="K21" s="2" t="n">
        <f aca="false">INDEX($B$6:$C$6,1,B21+1)*INDEX($B$7:$D$7,1,C21+1)*INDEX($B$8:$C$8,1,D21+1)*INDEX($B$9:$D$9, 1, E21+1)*INDEX($B$10:$C$10, 1, F21 + 1)</f>
        <v>0.0189</v>
      </c>
      <c r="L21" s="2" t="n">
        <f aca="false">K21*J21</f>
        <v>0</v>
      </c>
      <c r="M21" s="2" t="n">
        <f aca="false">L21/$L$86</f>
        <v>0</v>
      </c>
      <c r="N21" s="5" t="str">
        <f aca="false">IF(L21=0,".",LN(L21))</f>
        <v>.</v>
      </c>
      <c r="Q21" s="2" t="n">
        <f aca="false">IF(C21=0, L21, 0)</f>
        <v>0</v>
      </c>
      <c r="R21" s="2" t="n">
        <f aca="false">IF($C21=1, $L21, 0)</f>
        <v>0</v>
      </c>
      <c r="S21" s="2" t="n">
        <f aca="false">IF($C21=2, $L21, 0)</f>
        <v>0</v>
      </c>
    </row>
    <row collapsed="false" customFormat="false" customHeight="false" hidden="false" ht="14.5" outlineLevel="0" r="22">
      <c r="B22" s="0" t="n">
        <v>0</v>
      </c>
      <c r="C22" s="0" t="n">
        <v>0</v>
      </c>
      <c r="D22" s="0" t="n">
        <v>1</v>
      </c>
      <c r="E22" s="0" t="n">
        <v>1</v>
      </c>
      <c r="F22" s="4" t="n">
        <v>0</v>
      </c>
      <c r="G22" s="1" t="n">
        <v>0</v>
      </c>
      <c r="H22" s="1" t="n">
        <v>0</v>
      </c>
      <c r="I22" s="1" t="n">
        <v>1</v>
      </c>
      <c r="J22" s="2" t="n">
        <f aca="false">INDEX($B$3:$C$3,1,$B22+1)*INDEX($B$2:$D$2, 1,$C22+1)*G22*H22*I22</f>
        <v>0</v>
      </c>
      <c r="K22" s="2" t="n">
        <f aca="false">INDEX($B$6:$C$6,1,B22+1)*INDEX($B$7:$D$7,1,C22+1)*INDEX($B$8:$C$8,1,D22+1)*INDEX($B$9:$D$9, 1, E22+1)*INDEX($B$10:$C$10, 1, F22 + 1)</f>
        <v>0.0036</v>
      </c>
      <c r="L22" s="2" t="n">
        <f aca="false">K22*J22</f>
        <v>0</v>
      </c>
      <c r="M22" s="2" t="n">
        <f aca="false">L22/$L$86</f>
        <v>0</v>
      </c>
      <c r="N22" s="5" t="str">
        <f aca="false">IF(L22=0,".",LN(L22))</f>
        <v>.</v>
      </c>
      <c r="Q22" s="2" t="n">
        <f aca="false">IF(C22=0, L22, 0)</f>
        <v>0</v>
      </c>
      <c r="R22" s="2" t="n">
        <f aca="false">IF($C22=1, $L22, 0)</f>
        <v>0</v>
      </c>
      <c r="S22" s="2" t="n">
        <f aca="false">IF($C22=2, $L22, 0)</f>
        <v>0</v>
      </c>
    </row>
    <row collapsed="false" customFormat="false" customHeight="false" hidden="false" ht="14.5" outlineLevel="0" r="23">
      <c r="B23" s="0" t="n">
        <v>0</v>
      </c>
      <c r="C23" s="0" t="n">
        <v>0</v>
      </c>
      <c r="D23" s="0" t="n">
        <v>1</v>
      </c>
      <c r="E23" s="0" t="n">
        <v>1</v>
      </c>
      <c r="F23" s="4" t="n">
        <v>1</v>
      </c>
      <c r="G23" s="1" t="n">
        <v>0</v>
      </c>
      <c r="H23" s="1" t="n">
        <v>0</v>
      </c>
      <c r="I23" s="1" t="n">
        <v>0</v>
      </c>
      <c r="J23" s="2" t="n">
        <f aca="false">INDEX($B$3:$C$3,1,$B23+1)*INDEX($B$2:$D$2, 1,$C23+1)*G23*H23*I23</f>
        <v>0</v>
      </c>
      <c r="K23" s="2" t="n">
        <f aca="false">INDEX($B$6:$C$6,1,B23+1)*INDEX($B$7:$D$7,1,C23+1)*INDEX($B$8:$C$8,1,D23+1)*INDEX($B$9:$D$9, 1, E23+1)*INDEX($B$10:$C$10, 1, F23 + 1)</f>
        <v>0.0084</v>
      </c>
      <c r="L23" s="2" t="n">
        <f aca="false">K23*J23</f>
        <v>0</v>
      </c>
      <c r="M23" s="2" t="n">
        <f aca="false">L23/$L$86</f>
        <v>0</v>
      </c>
      <c r="N23" s="5" t="str">
        <f aca="false">IF(L23=0,".",LN(L23))</f>
        <v>.</v>
      </c>
      <c r="Q23" s="2" t="n">
        <f aca="false">IF(C23=0, L23, 0)</f>
        <v>0</v>
      </c>
      <c r="R23" s="2" t="n">
        <f aca="false">IF($C23=1, $L23, 0)</f>
        <v>0</v>
      </c>
      <c r="S23" s="2" t="n">
        <f aca="false">IF($C23=2, $L23, 0)</f>
        <v>0</v>
      </c>
    </row>
    <row collapsed="false" customFormat="false" customHeight="false" hidden="false" ht="14.5" outlineLevel="0" r="24">
      <c r="B24" s="0" t="n">
        <v>0</v>
      </c>
      <c r="C24" s="0" t="n">
        <v>0</v>
      </c>
      <c r="D24" s="0" t="n">
        <v>1</v>
      </c>
      <c r="E24" s="0" t="n">
        <v>2</v>
      </c>
      <c r="F24" s="4" t="n">
        <v>0</v>
      </c>
      <c r="G24" s="1" t="n">
        <v>0</v>
      </c>
      <c r="H24" s="1" t="n">
        <v>0</v>
      </c>
      <c r="I24" s="1" t="n">
        <v>1</v>
      </c>
      <c r="J24" s="2" t="n">
        <f aca="false">INDEX($B$3:$C$3,1,$B24+1)*INDEX($B$2:$D$2, 1,$C24+1)*G24*H24*I24</f>
        <v>0</v>
      </c>
      <c r="K24" s="2" t="n">
        <f aca="false">INDEX($B$6:$C$6,1,B24+1)*INDEX($B$7:$D$7,1,C24+1)*INDEX($B$8:$C$8,1,D24+1)*INDEX($B$9:$D$9, 1, E24+1)*INDEX($B$10:$C$10, 1, F24 + 1)</f>
        <v>0.0063</v>
      </c>
      <c r="L24" s="2" t="n">
        <f aca="false">K24*J24</f>
        <v>0</v>
      </c>
      <c r="M24" s="2" t="n">
        <f aca="false">L24/$L$86</f>
        <v>0</v>
      </c>
      <c r="N24" s="5" t="str">
        <f aca="false">IF(L24=0,".",LN(L24))</f>
        <v>.</v>
      </c>
      <c r="Q24" s="2" t="n">
        <f aca="false">IF(C24=0, L24, 0)</f>
        <v>0</v>
      </c>
      <c r="R24" s="2" t="n">
        <f aca="false">IF($C24=1, $L24, 0)</f>
        <v>0</v>
      </c>
      <c r="S24" s="2" t="n">
        <f aca="false">IF($C24=2, $L24, 0)</f>
        <v>0</v>
      </c>
    </row>
    <row collapsed="false" customFormat="false" customHeight="false" hidden="false" ht="14.5" outlineLevel="0" r="25">
      <c r="B25" s="0" t="n">
        <v>0</v>
      </c>
      <c r="C25" s="0" t="n">
        <v>0</v>
      </c>
      <c r="D25" s="0" t="n">
        <v>1</v>
      </c>
      <c r="E25" s="0" t="n">
        <v>2</v>
      </c>
      <c r="F25" s="4" t="n">
        <v>1</v>
      </c>
      <c r="G25" s="1" t="n">
        <v>0</v>
      </c>
      <c r="H25" s="1" t="n">
        <v>0</v>
      </c>
      <c r="I25" s="1" t="n">
        <v>0</v>
      </c>
      <c r="J25" s="2" t="n">
        <f aca="false">INDEX($B$3:$C$3,1,$B25+1)*INDEX($B$2:$D$2, 1,$C25+1)*G25*H25*I25</f>
        <v>0</v>
      </c>
      <c r="K25" s="2" t="n">
        <f aca="false">INDEX($B$6:$C$6,1,B25+1)*INDEX($B$7:$D$7,1,C25+1)*INDEX($B$8:$C$8,1,D25+1)*INDEX($B$9:$D$9, 1, E25+1)*INDEX($B$10:$C$10, 1, F25 + 1)</f>
        <v>0.0147</v>
      </c>
      <c r="L25" s="2" t="n">
        <f aca="false">K25*J25</f>
        <v>0</v>
      </c>
      <c r="M25" s="2" t="n">
        <f aca="false">L25/$L$86</f>
        <v>0</v>
      </c>
      <c r="N25" s="5" t="str">
        <f aca="false">IF(L25=0,".",LN(L25))</f>
        <v>.</v>
      </c>
      <c r="Q25" s="2" t="n">
        <f aca="false">IF(C25=0, L25, 0)</f>
        <v>0</v>
      </c>
      <c r="R25" s="2" t="n">
        <f aca="false">IF($C25=1, $L25, 0)</f>
        <v>0</v>
      </c>
      <c r="S25" s="2" t="n">
        <f aca="false">IF($C25=2, $L25, 0)</f>
        <v>0</v>
      </c>
    </row>
    <row collapsed="false" customFormat="false" customHeight="false" hidden="false" ht="14.5" outlineLevel="0" r="26">
      <c r="B26" s="0" t="n">
        <v>0</v>
      </c>
      <c r="C26" s="0" t="n">
        <v>1</v>
      </c>
      <c r="D26" s="0" t="n">
        <v>0</v>
      </c>
      <c r="E26" s="0" t="n">
        <v>0</v>
      </c>
      <c r="F26" s="4" t="n">
        <v>0</v>
      </c>
      <c r="G26" s="1" t="n">
        <v>0</v>
      </c>
      <c r="H26" s="1" t="n">
        <v>0</v>
      </c>
      <c r="I26" s="1" t="n">
        <v>0</v>
      </c>
      <c r="J26" s="2" t="n">
        <f aca="false">INDEX($B$3:$C$3,1,$B26+1)*INDEX($B$2:$D$2, 1,$C26+1)*G26*H26*I26</f>
        <v>0</v>
      </c>
      <c r="K26" s="2" t="n">
        <f aca="false">INDEX($B$6:$C$6,1,B26+1)*INDEX($B$7:$D$7,1,C26+1)*INDEX($B$8:$C$8,1,D26+1)*INDEX($B$9:$D$9, 1, E26+1)*INDEX($B$10:$C$10, 1, F26 + 1)</f>
        <v>0.010125</v>
      </c>
      <c r="L26" s="2" t="n">
        <f aca="false">K26*J26</f>
        <v>0</v>
      </c>
      <c r="M26" s="2" t="n">
        <f aca="false">L26/$L$86</f>
        <v>0</v>
      </c>
      <c r="N26" s="5" t="str">
        <f aca="false">IF(L26=0,".",LN(L26))</f>
        <v>.</v>
      </c>
      <c r="Q26" s="2" t="n">
        <f aca="false">IF(C26=0, L26, 0)</f>
        <v>0</v>
      </c>
      <c r="R26" s="2" t="n">
        <f aca="false">IF($C26=1, $L26, 0)</f>
        <v>0</v>
      </c>
      <c r="S26" s="2" t="n">
        <f aca="false">IF($C26=2, $L26, 0)</f>
        <v>0</v>
      </c>
    </row>
    <row collapsed="false" customFormat="false" customHeight="false" hidden="false" ht="14.5" outlineLevel="0" r="27">
      <c r="B27" s="0" t="n">
        <v>0</v>
      </c>
      <c r="C27" s="0" t="n">
        <v>1</v>
      </c>
      <c r="D27" s="0" t="n">
        <v>0</v>
      </c>
      <c r="E27" s="0" t="n">
        <v>0</v>
      </c>
      <c r="F27" s="4" t="n">
        <v>1</v>
      </c>
      <c r="G27" s="1" t="n">
        <v>0</v>
      </c>
      <c r="H27" s="1" t="n">
        <v>0</v>
      </c>
      <c r="I27" s="1" t="n">
        <v>1</v>
      </c>
      <c r="J27" s="2" t="n">
        <f aca="false">INDEX($B$3:$C$3,1,$B27+1)*INDEX($B$2:$D$2, 1,$C27+1)*G27*H27*I27</f>
        <v>0</v>
      </c>
      <c r="K27" s="2" t="n">
        <f aca="false">INDEX($B$6:$C$6,1,B27+1)*INDEX($B$7:$D$7,1,C27+1)*INDEX($B$8:$C$8,1,D27+1)*INDEX($B$9:$D$9, 1, E27+1)*INDEX($B$10:$C$10, 1, F27 + 1)</f>
        <v>0.023625</v>
      </c>
      <c r="L27" s="2" t="n">
        <f aca="false">K27*J27</f>
        <v>0</v>
      </c>
      <c r="M27" s="2" t="n">
        <f aca="false">L27/$L$86</f>
        <v>0</v>
      </c>
      <c r="N27" s="5" t="str">
        <f aca="false">IF(L27=0,".",LN(L27))</f>
        <v>.</v>
      </c>
      <c r="Q27" s="2" t="n">
        <f aca="false">IF(C27=0, L27, 0)</f>
        <v>0</v>
      </c>
      <c r="R27" s="2" t="n">
        <f aca="false">IF($C27=1, $L27, 0)</f>
        <v>0</v>
      </c>
      <c r="S27" s="2" t="n">
        <f aca="false">IF($C27=2, $L27, 0)</f>
        <v>0</v>
      </c>
    </row>
    <row collapsed="false" customFormat="false" customHeight="false" hidden="false" ht="14.5" outlineLevel="0" r="28">
      <c r="B28" s="0" t="n">
        <v>0</v>
      </c>
      <c r="C28" s="0" t="n">
        <v>1</v>
      </c>
      <c r="D28" s="0" t="n">
        <v>0</v>
      </c>
      <c r="E28" s="0" t="n">
        <v>1</v>
      </c>
      <c r="F28" s="4" t="n">
        <v>0</v>
      </c>
      <c r="G28" s="1" t="n">
        <v>0</v>
      </c>
      <c r="H28" s="1" t="n">
        <v>0</v>
      </c>
      <c r="I28" s="1" t="n">
        <v>0</v>
      </c>
      <c r="J28" s="2" t="n">
        <f aca="false">INDEX($B$3:$C$3,1,$B28+1)*INDEX($B$2:$D$2, 1,$C28+1)*G28*H28*I28</f>
        <v>0</v>
      </c>
      <c r="K28" s="2" t="n">
        <f aca="false">INDEX($B$6:$C$6,1,B28+1)*INDEX($B$7:$D$7,1,C28+1)*INDEX($B$8:$C$8,1,D28+1)*INDEX($B$9:$D$9, 1, E28+1)*INDEX($B$10:$C$10, 1, F28 + 1)</f>
        <v>0.0045</v>
      </c>
      <c r="L28" s="2" t="n">
        <f aca="false">K28*J28</f>
        <v>0</v>
      </c>
      <c r="M28" s="2" t="n">
        <f aca="false">L28/$L$86</f>
        <v>0</v>
      </c>
      <c r="N28" s="5" t="str">
        <f aca="false">IF(L28=0,".",LN(L28))</f>
        <v>.</v>
      </c>
      <c r="Q28" s="2" t="n">
        <f aca="false">IF(C28=0, L28, 0)</f>
        <v>0</v>
      </c>
      <c r="R28" s="2" t="n">
        <f aca="false">IF($C28=1, $L28, 0)</f>
        <v>0</v>
      </c>
      <c r="S28" s="2" t="n">
        <f aca="false">IF($C28=2, $L28, 0)</f>
        <v>0</v>
      </c>
    </row>
    <row collapsed="false" customFormat="false" customHeight="false" hidden="false" ht="14.5" outlineLevel="0" r="29">
      <c r="B29" s="0" t="n">
        <v>0</v>
      </c>
      <c r="C29" s="0" t="n">
        <v>1</v>
      </c>
      <c r="D29" s="0" t="n">
        <v>0</v>
      </c>
      <c r="E29" s="0" t="n">
        <v>1</v>
      </c>
      <c r="F29" s="4" t="n">
        <v>1</v>
      </c>
      <c r="G29" s="1" t="n">
        <v>0</v>
      </c>
      <c r="H29" s="1" t="n">
        <v>0</v>
      </c>
      <c r="I29" s="1" t="n">
        <v>1</v>
      </c>
      <c r="J29" s="2" t="n">
        <f aca="false">INDEX($B$3:$C$3,1,$B29+1)*INDEX($B$2:$D$2, 1,$C29+1)*G29*H29*I29</f>
        <v>0</v>
      </c>
      <c r="K29" s="2" t="n">
        <f aca="false">INDEX($B$6:$C$6,1,B29+1)*INDEX($B$7:$D$7,1,C29+1)*INDEX($B$8:$C$8,1,D29+1)*INDEX($B$9:$D$9, 1, E29+1)*INDEX($B$10:$C$10, 1, F29 + 1)</f>
        <v>0.0105</v>
      </c>
      <c r="L29" s="2" t="n">
        <f aca="false">K29*J29</f>
        <v>0</v>
      </c>
      <c r="M29" s="2" t="n">
        <f aca="false">L29/$L$86</f>
        <v>0</v>
      </c>
      <c r="N29" s="5" t="str">
        <f aca="false">IF(L29=0,".",LN(L29))</f>
        <v>.</v>
      </c>
      <c r="Q29" s="2" t="n">
        <f aca="false">IF(C29=0, L29, 0)</f>
        <v>0</v>
      </c>
      <c r="R29" s="2" t="n">
        <f aca="false">IF($C29=1, $L29, 0)</f>
        <v>0</v>
      </c>
      <c r="S29" s="2" t="n">
        <f aca="false">IF($C29=2, $L29, 0)</f>
        <v>0</v>
      </c>
    </row>
    <row collapsed="false" customFormat="false" customHeight="false" hidden="false" ht="14.5" outlineLevel="0" r="30">
      <c r="B30" s="0" t="n">
        <v>0</v>
      </c>
      <c r="C30" s="0" t="n">
        <v>1</v>
      </c>
      <c r="D30" s="0" t="n">
        <v>0</v>
      </c>
      <c r="E30" s="0" t="n">
        <v>2</v>
      </c>
      <c r="F30" s="4" t="n">
        <v>0</v>
      </c>
      <c r="G30" s="1" t="n">
        <v>0</v>
      </c>
      <c r="H30" s="1" t="n">
        <v>1</v>
      </c>
      <c r="I30" s="1" t="n">
        <v>0</v>
      </c>
      <c r="J30" s="2" t="n">
        <f aca="false">INDEX($B$3:$C$3,1,$B30+1)*INDEX($B$2:$D$2, 1,$C30+1)*G30*H30*I30</f>
        <v>0</v>
      </c>
      <c r="K30" s="2" t="n">
        <f aca="false">INDEX($B$6:$C$6,1,B30+1)*INDEX($B$7:$D$7,1,C30+1)*INDEX($B$8:$C$8,1,D30+1)*INDEX($B$9:$D$9, 1, E30+1)*INDEX($B$10:$C$10, 1, F30 + 1)</f>
        <v>0.007875</v>
      </c>
      <c r="L30" s="2" t="n">
        <f aca="false">K30*J30</f>
        <v>0</v>
      </c>
      <c r="M30" s="2" t="n">
        <f aca="false">L30/$L$86</f>
        <v>0</v>
      </c>
      <c r="N30" s="5" t="str">
        <f aca="false">IF(L30=0,".",LN(L30))</f>
        <v>.</v>
      </c>
      <c r="Q30" s="2" t="n">
        <f aca="false">IF(C30=0, L30, 0)</f>
        <v>0</v>
      </c>
      <c r="R30" s="2" t="n">
        <f aca="false">IF($C30=1, $L30, 0)</f>
        <v>0</v>
      </c>
      <c r="S30" s="2" t="n">
        <f aca="false">IF($C30=2, $L30, 0)</f>
        <v>0</v>
      </c>
    </row>
    <row collapsed="false" customFormat="false" customHeight="false" hidden="false" ht="14.5" outlineLevel="0" r="31">
      <c r="B31" s="0" t="n">
        <v>0</v>
      </c>
      <c r="C31" s="0" t="n">
        <v>1</v>
      </c>
      <c r="D31" s="0" t="n">
        <v>0</v>
      </c>
      <c r="E31" s="0" t="n">
        <v>2</v>
      </c>
      <c r="F31" s="4" t="n">
        <v>1</v>
      </c>
      <c r="G31" s="1" t="n">
        <v>0</v>
      </c>
      <c r="H31" s="1" t="n">
        <v>1</v>
      </c>
      <c r="I31" s="1" t="n">
        <v>1</v>
      </c>
      <c r="J31" s="2" t="n">
        <f aca="false">INDEX($B$3:$C$3,1,$B31+1)*INDEX($B$2:$D$2, 1,$C31+1)*G31*H31*I31</f>
        <v>0</v>
      </c>
      <c r="K31" s="2" t="n">
        <f aca="false">INDEX($B$6:$C$6,1,B31+1)*INDEX($B$7:$D$7,1,C31+1)*INDEX($B$8:$C$8,1,D31+1)*INDEX($B$9:$D$9, 1, E31+1)*INDEX($B$10:$C$10, 1, F31 + 1)</f>
        <v>0.018375</v>
      </c>
      <c r="L31" s="2" t="n">
        <f aca="false">K31*J31</f>
        <v>0</v>
      </c>
      <c r="M31" s="2" t="n">
        <f aca="false">L31/$L$86</f>
        <v>0</v>
      </c>
      <c r="N31" s="5" t="str">
        <f aca="false">IF(L31=0,".",LN(L31))</f>
        <v>.</v>
      </c>
      <c r="Q31" s="2" t="n">
        <f aca="false">IF(C31=0, L31, 0)</f>
        <v>0</v>
      </c>
      <c r="R31" s="2" t="n">
        <f aca="false">IF($C31=1, $L31, 0)</f>
        <v>0</v>
      </c>
      <c r="S31" s="2" t="n">
        <f aca="false">IF($C31=2, $L31, 0)</f>
        <v>0</v>
      </c>
    </row>
    <row collapsed="false" customFormat="false" customHeight="false" hidden="false" ht="14.5" outlineLevel="0" r="32">
      <c r="B32" s="0" t="n">
        <v>0</v>
      </c>
      <c r="C32" s="0" t="n">
        <v>1</v>
      </c>
      <c r="D32" s="0" t="n">
        <v>1</v>
      </c>
      <c r="E32" s="0" t="n">
        <v>0</v>
      </c>
      <c r="F32" s="4" t="n">
        <v>0</v>
      </c>
      <c r="G32" s="1" t="n">
        <v>1</v>
      </c>
      <c r="H32" s="1" t="n">
        <v>0</v>
      </c>
      <c r="I32" s="1" t="n">
        <v>0</v>
      </c>
      <c r="J32" s="2" t="n">
        <f aca="false">INDEX($B$3:$C$3,1,$B32+1)*INDEX($B$2:$D$2, 1,$C32+1)*G32*H32*I32</f>
        <v>0</v>
      </c>
      <c r="K32" s="2" t="n">
        <f aca="false">INDEX($B$6:$C$6,1,B32+1)*INDEX($B$7:$D$7,1,C32+1)*INDEX($B$8:$C$8,1,D32+1)*INDEX($B$9:$D$9, 1, E32+1)*INDEX($B$10:$C$10, 1, F32 + 1)</f>
        <v>0.003375</v>
      </c>
      <c r="L32" s="2" t="n">
        <f aca="false">K32*J32</f>
        <v>0</v>
      </c>
      <c r="M32" s="2" t="n">
        <f aca="false">L32/$L$86</f>
        <v>0</v>
      </c>
      <c r="N32" s="5" t="str">
        <f aca="false">IF(L32=0,".",LN(L32))</f>
        <v>.</v>
      </c>
      <c r="Q32" s="2" t="n">
        <f aca="false">IF(C32=0, L32, 0)</f>
        <v>0</v>
      </c>
      <c r="R32" s="2" t="n">
        <f aca="false">IF($C32=1, $L32, 0)</f>
        <v>0</v>
      </c>
      <c r="S32" s="2" t="n">
        <f aca="false">IF($C32=2, $L32, 0)</f>
        <v>0</v>
      </c>
    </row>
    <row collapsed="false" customFormat="false" customHeight="false" hidden="false" ht="14.5" outlineLevel="0" r="33">
      <c r="B33" s="0" t="n">
        <v>0</v>
      </c>
      <c r="C33" s="0" t="n">
        <v>1</v>
      </c>
      <c r="D33" s="0" t="n">
        <v>1</v>
      </c>
      <c r="E33" s="0" t="n">
        <v>0</v>
      </c>
      <c r="F33" s="4" t="n">
        <v>1</v>
      </c>
      <c r="G33" s="1" t="n">
        <v>1</v>
      </c>
      <c r="H33" s="1" t="n">
        <v>0</v>
      </c>
      <c r="I33" s="1" t="n">
        <v>1</v>
      </c>
      <c r="J33" s="2" t="n">
        <f aca="false">INDEX($B$3:$C$3,1,$B33+1)*INDEX($B$2:$D$2, 1,$C33+1)*G33*H33*I33</f>
        <v>0</v>
      </c>
      <c r="K33" s="2" t="n">
        <f aca="false">INDEX($B$6:$C$6,1,B33+1)*INDEX($B$7:$D$7,1,C33+1)*INDEX($B$8:$C$8,1,D33+1)*INDEX($B$9:$D$9, 1, E33+1)*INDEX($B$10:$C$10, 1, F33 + 1)</f>
        <v>0.007875</v>
      </c>
      <c r="L33" s="2" t="n">
        <f aca="false">K33*J33</f>
        <v>0</v>
      </c>
      <c r="M33" s="2" t="n">
        <f aca="false">L33/$L$86</f>
        <v>0</v>
      </c>
      <c r="N33" s="5" t="str">
        <f aca="false">IF(L33=0,".",LN(L33))</f>
        <v>.</v>
      </c>
      <c r="Q33" s="2" t="n">
        <f aca="false">IF(C33=0, L33, 0)</f>
        <v>0</v>
      </c>
      <c r="R33" s="2" t="n">
        <f aca="false">IF($C33=1, $L33, 0)</f>
        <v>0</v>
      </c>
      <c r="S33" s="2" t="n">
        <f aca="false">IF($C33=2, $L33, 0)</f>
        <v>0</v>
      </c>
    </row>
    <row collapsed="false" customFormat="false" customHeight="false" hidden="false" ht="14.5" outlineLevel="0" r="34">
      <c r="B34" s="0" t="n">
        <v>0</v>
      </c>
      <c r="C34" s="0" t="n">
        <v>1</v>
      </c>
      <c r="D34" s="0" t="n">
        <v>1</v>
      </c>
      <c r="E34" s="0" t="n">
        <v>1</v>
      </c>
      <c r="F34" s="4" t="n">
        <v>0</v>
      </c>
      <c r="G34" s="1" t="n">
        <v>1</v>
      </c>
      <c r="H34" s="1" t="n">
        <v>0</v>
      </c>
      <c r="I34" s="1" t="n">
        <v>0</v>
      </c>
      <c r="J34" s="2" t="n">
        <f aca="false">INDEX($B$3:$C$3,1,$B34+1)*INDEX($B$2:$D$2, 1,$C34+1)*G34*H34*I34</f>
        <v>0</v>
      </c>
      <c r="K34" s="2" t="n">
        <f aca="false">INDEX($B$6:$C$6,1,B34+1)*INDEX($B$7:$D$7,1,C34+1)*INDEX($B$8:$C$8,1,D34+1)*INDEX($B$9:$D$9, 1, E34+1)*INDEX($B$10:$C$10, 1, F34 + 1)</f>
        <v>0.0015</v>
      </c>
      <c r="L34" s="2" t="n">
        <f aca="false">K34*J34</f>
        <v>0</v>
      </c>
      <c r="M34" s="2" t="n">
        <f aca="false">L34/$L$86</f>
        <v>0</v>
      </c>
      <c r="N34" s="5" t="str">
        <f aca="false">IF(L34=0,".",LN(L34))</f>
        <v>.</v>
      </c>
      <c r="Q34" s="2" t="n">
        <f aca="false">IF(C34=0, L34, 0)</f>
        <v>0</v>
      </c>
      <c r="R34" s="2" t="n">
        <f aca="false">IF($C34=1, $L34, 0)</f>
        <v>0</v>
      </c>
      <c r="S34" s="2" t="n">
        <f aca="false">IF($C34=2, $L34, 0)</f>
        <v>0</v>
      </c>
    </row>
    <row collapsed="false" customFormat="false" customHeight="false" hidden="false" ht="14.5" outlineLevel="0" r="35">
      <c r="B35" s="0" t="n">
        <v>0</v>
      </c>
      <c r="C35" s="0" t="n">
        <v>1</v>
      </c>
      <c r="D35" s="0" t="n">
        <v>1</v>
      </c>
      <c r="E35" s="0" t="n">
        <v>1</v>
      </c>
      <c r="F35" s="4" t="n">
        <v>1</v>
      </c>
      <c r="G35" s="1" t="n">
        <v>1</v>
      </c>
      <c r="H35" s="1" t="n">
        <v>0</v>
      </c>
      <c r="I35" s="1" t="n">
        <v>1</v>
      </c>
      <c r="J35" s="2" t="n">
        <f aca="false">INDEX($B$3:$C$3,1,$B35+1)*INDEX($B$2:$D$2, 1,$C35+1)*G35*H35*I35</f>
        <v>0</v>
      </c>
      <c r="K35" s="2" t="n">
        <f aca="false">INDEX($B$6:$C$6,1,B35+1)*INDEX($B$7:$D$7,1,C35+1)*INDEX($B$8:$C$8,1,D35+1)*INDEX($B$9:$D$9, 1, E35+1)*INDEX($B$10:$C$10, 1, F35 + 1)</f>
        <v>0.0035</v>
      </c>
      <c r="L35" s="2" t="n">
        <f aca="false">K35*J35</f>
        <v>0</v>
      </c>
      <c r="M35" s="2" t="n">
        <f aca="false">L35/$L$86</f>
        <v>0</v>
      </c>
      <c r="N35" s="5" t="str">
        <f aca="false">IF(L35=0,".",LN(L35))</f>
        <v>.</v>
      </c>
      <c r="Q35" s="2" t="n">
        <f aca="false">IF(C35=0, L35, 0)</f>
        <v>0</v>
      </c>
      <c r="R35" s="2" t="n">
        <f aca="false">IF($C35=1, $L35, 0)</f>
        <v>0</v>
      </c>
      <c r="S35" s="2" t="n">
        <f aca="false">IF($C35=2, $L35, 0)</f>
        <v>0</v>
      </c>
    </row>
    <row collapsed="false" customFormat="false" customHeight="false" hidden="false" ht="14.5" outlineLevel="0" r="36">
      <c r="B36" s="0" t="n">
        <v>0</v>
      </c>
      <c r="C36" s="0" t="n">
        <v>1</v>
      </c>
      <c r="D36" s="0" t="n">
        <v>1</v>
      </c>
      <c r="E36" s="0" t="n">
        <v>2</v>
      </c>
      <c r="F36" s="4" t="n">
        <v>0</v>
      </c>
      <c r="G36" s="1" t="n">
        <v>1</v>
      </c>
      <c r="H36" s="1" t="n">
        <v>1</v>
      </c>
      <c r="I36" s="1" t="n">
        <v>0</v>
      </c>
      <c r="J36" s="2" t="n">
        <f aca="false">INDEX($B$3:$C$3,1,$B36+1)*INDEX($B$2:$D$2, 1,$C36+1)*G36*H36*I36</f>
        <v>0</v>
      </c>
      <c r="K36" s="2" t="n">
        <f aca="false">INDEX($B$6:$C$6,1,B36+1)*INDEX($B$7:$D$7,1,C36+1)*INDEX($B$8:$C$8,1,D36+1)*INDEX($B$9:$D$9, 1, E36+1)*INDEX($B$10:$C$10, 1, F36 + 1)</f>
        <v>0.002625</v>
      </c>
      <c r="L36" s="2" t="n">
        <f aca="false">K36*J36</f>
        <v>0</v>
      </c>
      <c r="M36" s="2" t="n">
        <f aca="false">L36/$L$86</f>
        <v>0</v>
      </c>
      <c r="N36" s="5" t="str">
        <f aca="false">IF(L36=0,".",LN(L36))</f>
        <v>.</v>
      </c>
      <c r="Q36" s="2" t="n">
        <f aca="false">IF(C36=0, L36, 0)</f>
        <v>0</v>
      </c>
      <c r="R36" s="2" t="n">
        <f aca="false">IF($C36=1, $L36, 0)</f>
        <v>0</v>
      </c>
      <c r="S36" s="2" t="n">
        <f aca="false">IF($C36=2, $L36, 0)</f>
        <v>0</v>
      </c>
    </row>
    <row collapsed="false" customFormat="false" customHeight="false" hidden="false" ht="14.5" outlineLevel="0" r="37">
      <c r="B37" s="0" t="n">
        <v>0</v>
      </c>
      <c r="C37" s="0" t="n">
        <v>1</v>
      </c>
      <c r="D37" s="0" t="n">
        <v>1</v>
      </c>
      <c r="E37" s="0" t="n">
        <v>2</v>
      </c>
      <c r="F37" s="4" t="n">
        <v>1</v>
      </c>
      <c r="G37" s="1" t="n">
        <v>1</v>
      </c>
      <c r="H37" s="1" t="n">
        <v>1</v>
      </c>
      <c r="I37" s="1" t="n">
        <v>1</v>
      </c>
      <c r="J37" s="2" t="n">
        <f aca="false">INDEX($B$3:$C$3,1,$B37+1)*INDEX($B$2:$D$2, 1,$C37+1)*G37*H37*I37</f>
        <v>0.49</v>
      </c>
      <c r="K37" s="2" t="n">
        <f aca="false">INDEX($B$6:$C$6,1,B37+1)*INDEX($B$7:$D$7,1,C37+1)*INDEX($B$8:$C$8,1,D37+1)*INDEX($B$9:$D$9, 1, E37+1)*INDEX($B$10:$C$10, 1, F37 + 1)</f>
        <v>0.006125</v>
      </c>
      <c r="L37" s="2" t="n">
        <f aca="false">K37*J37</f>
        <v>0.00300125</v>
      </c>
      <c r="M37" s="2" t="n">
        <f aca="false">L37/$L$86</f>
        <v>0.30586376896521</v>
      </c>
      <c r="N37" s="5" t="n">
        <f aca="false">IF(L37=0,".",LN(L37))</f>
        <v>-5.80872641042881</v>
      </c>
      <c r="Q37" s="2" t="n">
        <f aca="false">IF(C37=0, L37, 0)</f>
        <v>0</v>
      </c>
      <c r="R37" s="2" t="n">
        <f aca="false">IF($C37=1, $L37, 0)</f>
        <v>0.00300125</v>
      </c>
      <c r="S37" s="2" t="n">
        <f aca="false">IF($C37=2, $L37, 0)</f>
        <v>0</v>
      </c>
    </row>
    <row collapsed="false" customFormat="false" customHeight="false" hidden="false" ht="14.5" outlineLevel="0" r="38">
      <c r="B38" s="0" t="n">
        <v>0</v>
      </c>
      <c r="C38" s="0" t="n">
        <v>2</v>
      </c>
      <c r="D38" s="0" t="n">
        <v>0</v>
      </c>
      <c r="E38" s="0" t="n">
        <v>0</v>
      </c>
      <c r="F38" s="4" t="n">
        <v>0</v>
      </c>
      <c r="G38" s="1" t="n">
        <v>0.5</v>
      </c>
      <c r="H38" s="1" t="n">
        <v>0.5</v>
      </c>
      <c r="I38" s="1" t="n">
        <v>0.5</v>
      </c>
      <c r="J38" s="2" t="n">
        <f aca="false">INDEX($B$3:$C$3,1,$B38+1)*INDEX($B$2:$D$2, 1,$C38+1)*G38*H38*I38</f>
        <v>0.00875</v>
      </c>
      <c r="K38" s="2" t="n">
        <f aca="false">INDEX($B$6:$C$6,1,B38+1)*INDEX($B$7:$D$7,1,C38+1)*INDEX($B$8:$C$8,1,D38+1)*INDEX($B$9:$D$9, 1, E38+1)*INDEX($B$10:$C$10, 1, F38 + 1)</f>
        <v>0.006075</v>
      </c>
      <c r="L38" s="2" t="n">
        <f aca="false">K38*J38</f>
        <v>5.315625E-005</v>
      </c>
      <c r="M38" s="2" t="n">
        <f aca="false">L38/$L$86</f>
        <v>0.00541726646199315</v>
      </c>
      <c r="N38" s="5" t="n">
        <f aca="false">IF(L38=0,".",LN(L38))</f>
        <v>-9.84227486836814</v>
      </c>
      <c r="Q38" s="2" t="n">
        <f aca="false">IF(C38=0, L38, 0)</f>
        <v>0</v>
      </c>
      <c r="R38" s="2" t="n">
        <f aca="false">IF($C38=1, $L38, 0)</f>
        <v>0</v>
      </c>
      <c r="S38" s="2" t="n">
        <f aca="false">IF($C38=2, $L38, 0)</f>
        <v>5.315625E-005</v>
      </c>
    </row>
    <row collapsed="false" customFormat="false" customHeight="false" hidden="false" ht="14.5" outlineLevel="0" r="39">
      <c r="B39" s="0" t="n">
        <v>0</v>
      </c>
      <c r="C39" s="0" t="n">
        <v>2</v>
      </c>
      <c r="D39" s="0" t="n">
        <v>0</v>
      </c>
      <c r="E39" s="0" t="n">
        <v>0</v>
      </c>
      <c r="F39" s="4" t="n">
        <v>1</v>
      </c>
      <c r="G39" s="1" t="n">
        <v>0.5</v>
      </c>
      <c r="H39" s="1" t="n">
        <v>0.5</v>
      </c>
      <c r="I39" s="1" t="n">
        <v>0.5</v>
      </c>
      <c r="J39" s="2" t="n">
        <f aca="false">INDEX($B$3:$C$3,1,$B39+1)*INDEX($B$2:$D$2, 1,$C39+1)*G39*H39*I39</f>
        <v>0.00875</v>
      </c>
      <c r="K39" s="2" t="n">
        <f aca="false">INDEX($B$6:$C$6,1,B39+1)*INDEX($B$7:$D$7,1,C39+1)*INDEX($B$8:$C$8,1,D39+1)*INDEX($B$9:$D$9, 1, E39+1)*INDEX($B$10:$C$10, 1, F39 + 1)</f>
        <v>0.014175</v>
      </c>
      <c r="L39" s="2" t="n">
        <f aca="false">K39*J39</f>
        <v>0.00012403125</v>
      </c>
      <c r="M39" s="2" t="n">
        <f aca="false">L39/$L$86</f>
        <v>0.0126402884113173</v>
      </c>
      <c r="N39" s="5" t="n">
        <f aca="false">IF(L39=0,".",LN(L39))</f>
        <v>-8.99497700798094</v>
      </c>
      <c r="Q39" s="2" t="n">
        <f aca="false">IF(C39=0, L39, 0)</f>
        <v>0</v>
      </c>
      <c r="R39" s="2" t="n">
        <f aca="false">IF($C39=1, $L39, 0)</f>
        <v>0</v>
      </c>
      <c r="S39" s="2" t="n">
        <f aca="false">IF($C39=2, $L39, 0)</f>
        <v>0.00012403125</v>
      </c>
    </row>
    <row collapsed="false" customFormat="false" customHeight="false" hidden="false" ht="14.5" outlineLevel="0" r="40">
      <c r="B40" s="0" t="n">
        <v>0</v>
      </c>
      <c r="C40" s="0" t="n">
        <v>2</v>
      </c>
      <c r="D40" s="0" t="n">
        <v>0</v>
      </c>
      <c r="E40" s="0" t="n">
        <v>1</v>
      </c>
      <c r="F40" s="4" t="n">
        <v>0</v>
      </c>
      <c r="G40" s="1" t="n">
        <v>0.5</v>
      </c>
      <c r="H40" s="1" t="n">
        <v>0</v>
      </c>
      <c r="I40" s="1" t="n">
        <v>0.5</v>
      </c>
      <c r="J40" s="2" t="n">
        <f aca="false">INDEX($B$3:$C$3,1,$B40+1)*INDEX($B$2:$D$2, 1,$C40+1)*G40*H40*I40</f>
        <v>0</v>
      </c>
      <c r="K40" s="2" t="n">
        <f aca="false">INDEX($B$6:$C$6,1,B40+1)*INDEX($B$7:$D$7,1,C40+1)*INDEX($B$8:$C$8,1,D40+1)*INDEX($B$9:$D$9, 1, E40+1)*INDEX($B$10:$C$10, 1, F40 + 1)</f>
        <v>0.0027</v>
      </c>
      <c r="L40" s="2" t="n">
        <f aca="false">K40*J40</f>
        <v>0</v>
      </c>
      <c r="M40" s="2" t="n">
        <f aca="false">L40/$L$86</f>
        <v>0</v>
      </c>
      <c r="N40" s="5" t="str">
        <f aca="false">IF(L40=0,".",LN(L40))</f>
        <v>.</v>
      </c>
      <c r="Q40" s="2" t="n">
        <f aca="false">IF(C40=0, L40, 0)</f>
        <v>0</v>
      </c>
      <c r="R40" s="2" t="n">
        <f aca="false">IF($C40=1, $L40, 0)</f>
        <v>0</v>
      </c>
      <c r="S40" s="2" t="n">
        <f aca="false">IF($C40=2, $L40, 0)</f>
        <v>0</v>
      </c>
    </row>
    <row collapsed="false" customFormat="false" customHeight="false" hidden="false" ht="14.5" outlineLevel="0" r="41">
      <c r="B41" s="0" t="n">
        <v>0</v>
      </c>
      <c r="C41" s="0" t="n">
        <v>2</v>
      </c>
      <c r="D41" s="0" t="n">
        <v>0</v>
      </c>
      <c r="E41" s="0" t="n">
        <v>1</v>
      </c>
      <c r="F41" s="4" t="n">
        <v>1</v>
      </c>
      <c r="G41" s="1" t="n">
        <v>0.5</v>
      </c>
      <c r="H41" s="1" t="n">
        <v>0</v>
      </c>
      <c r="I41" s="1" t="n">
        <v>0.5</v>
      </c>
      <c r="J41" s="2" t="n">
        <f aca="false">INDEX($B$3:$C$3,1,$B41+1)*INDEX($B$2:$D$2, 1,$C41+1)*G41*H41*I41</f>
        <v>0</v>
      </c>
      <c r="K41" s="2" t="n">
        <f aca="false">INDEX($B$6:$C$6,1,B41+1)*INDEX($B$7:$D$7,1,C41+1)*INDEX($B$8:$C$8,1,D41+1)*INDEX($B$9:$D$9, 1, E41+1)*INDEX($B$10:$C$10, 1, F41 + 1)</f>
        <v>0.0063</v>
      </c>
      <c r="L41" s="2" t="n">
        <f aca="false">K41*J41</f>
        <v>0</v>
      </c>
      <c r="M41" s="2" t="n">
        <f aca="false">L41/$L$86</f>
        <v>0</v>
      </c>
      <c r="N41" s="5" t="str">
        <f aca="false">IF(L41=0,".",LN(L41))</f>
        <v>.</v>
      </c>
      <c r="Q41" s="2" t="n">
        <f aca="false">IF(C41=0, L41, 0)</f>
        <v>0</v>
      </c>
      <c r="R41" s="2" t="n">
        <f aca="false">IF($C41=1, $L41, 0)</f>
        <v>0</v>
      </c>
      <c r="S41" s="2" t="n">
        <f aca="false">IF($C41=2, $L41, 0)</f>
        <v>0</v>
      </c>
    </row>
    <row collapsed="false" customFormat="false" customHeight="false" hidden="false" ht="14.5" outlineLevel="0" r="42">
      <c r="B42" s="0" t="n">
        <v>0</v>
      </c>
      <c r="C42" s="0" t="n">
        <v>2</v>
      </c>
      <c r="D42" s="0" t="n">
        <v>0</v>
      </c>
      <c r="E42" s="0" t="n">
        <v>2</v>
      </c>
      <c r="F42" s="4" t="n">
        <v>0</v>
      </c>
      <c r="G42" s="1" t="n">
        <v>0.5</v>
      </c>
      <c r="H42" s="1" t="n">
        <v>0.5</v>
      </c>
      <c r="I42" s="1" t="n">
        <v>0.5</v>
      </c>
      <c r="J42" s="2" t="n">
        <f aca="false">INDEX($B$3:$C$3,1,$B42+1)*INDEX($B$2:$D$2, 1,$C42+1)*G42*H42*I42</f>
        <v>0.00875</v>
      </c>
      <c r="K42" s="2" t="n">
        <f aca="false">INDEX($B$6:$C$6,1,B42+1)*INDEX($B$7:$D$7,1,C42+1)*INDEX($B$8:$C$8,1,D42+1)*INDEX($B$9:$D$9, 1, E42+1)*INDEX($B$10:$C$10, 1, F42 + 1)</f>
        <v>0.004725</v>
      </c>
      <c r="L42" s="2" t="n">
        <f aca="false">K42*J42</f>
        <v>4.134375E-005</v>
      </c>
      <c r="M42" s="2" t="n">
        <f aca="false">L42/$L$86</f>
        <v>0.00421342947043911</v>
      </c>
      <c r="N42" s="5" t="n">
        <f aca="false">IF(L42=0,".",LN(L42))</f>
        <v>-10.093589296649</v>
      </c>
      <c r="Q42" s="2" t="n">
        <f aca="false">IF(C42=0, L42, 0)</f>
        <v>0</v>
      </c>
      <c r="R42" s="2" t="n">
        <f aca="false">IF($C42=1, $L42, 0)</f>
        <v>0</v>
      </c>
      <c r="S42" s="2" t="n">
        <f aca="false">IF($C42=2, $L42, 0)</f>
        <v>4.134375E-005</v>
      </c>
    </row>
    <row collapsed="false" customFormat="false" customHeight="false" hidden="false" ht="14.5" outlineLevel="0" r="43">
      <c r="B43" s="0" t="n">
        <v>0</v>
      </c>
      <c r="C43" s="0" t="n">
        <v>2</v>
      </c>
      <c r="D43" s="0" t="n">
        <v>0</v>
      </c>
      <c r="E43" s="0" t="n">
        <v>2</v>
      </c>
      <c r="F43" s="4" t="n">
        <v>1</v>
      </c>
      <c r="G43" s="1" t="n">
        <v>0.5</v>
      </c>
      <c r="H43" s="1" t="n">
        <v>0.5</v>
      </c>
      <c r="I43" s="1" t="n">
        <v>0.5</v>
      </c>
      <c r="J43" s="2" t="n">
        <f aca="false">INDEX($B$3:$C$3,1,$B43+1)*INDEX($B$2:$D$2, 1,$C43+1)*G43*H43*I43</f>
        <v>0.00875</v>
      </c>
      <c r="K43" s="2" t="n">
        <f aca="false">INDEX($B$6:$C$6,1,B43+1)*INDEX($B$7:$D$7,1,C43+1)*INDEX($B$8:$C$8,1,D43+1)*INDEX($B$9:$D$9, 1, E43+1)*INDEX($B$10:$C$10, 1, F43 + 1)</f>
        <v>0.011025</v>
      </c>
      <c r="L43" s="2" t="n">
        <f aca="false">K43*J43</f>
        <v>9.646875E-005</v>
      </c>
      <c r="M43" s="2" t="n">
        <f aca="false">L43/$L$86</f>
        <v>0.0098313354310246</v>
      </c>
      <c r="N43" s="5" t="n">
        <f aca="false">IF(L43=0,".",LN(L43))</f>
        <v>-9.24629143626184</v>
      </c>
      <c r="Q43" s="2" t="n">
        <f aca="false">IF(C43=0, L43, 0)</f>
        <v>0</v>
      </c>
      <c r="R43" s="2" t="n">
        <f aca="false">IF($C43=1, $L43, 0)</f>
        <v>0</v>
      </c>
      <c r="S43" s="2" t="n">
        <f aca="false">IF($C43=2, $L43, 0)</f>
        <v>9.646875E-005</v>
      </c>
    </row>
    <row collapsed="false" customFormat="false" customHeight="false" hidden="false" ht="14.5" outlineLevel="0" r="44">
      <c r="B44" s="0" t="n">
        <v>0</v>
      </c>
      <c r="C44" s="0" t="n">
        <v>2</v>
      </c>
      <c r="D44" s="0" t="n">
        <v>1</v>
      </c>
      <c r="E44" s="0" t="n">
        <v>0</v>
      </c>
      <c r="F44" s="4" t="n">
        <v>0</v>
      </c>
      <c r="G44" s="1" t="n">
        <v>0.5</v>
      </c>
      <c r="H44" s="1" t="n">
        <v>0.5</v>
      </c>
      <c r="I44" s="1" t="n">
        <v>0.5</v>
      </c>
      <c r="J44" s="2" t="n">
        <f aca="false">INDEX($B$3:$C$3,1,$B44+1)*INDEX($B$2:$D$2, 1,$C44+1)*G44*H44*I44</f>
        <v>0.00875</v>
      </c>
      <c r="K44" s="2" t="n">
        <f aca="false">INDEX($B$6:$C$6,1,B44+1)*INDEX($B$7:$D$7,1,C44+1)*INDEX($B$8:$C$8,1,D44+1)*INDEX($B$9:$D$9, 1, E44+1)*INDEX($B$10:$C$10, 1, F44 + 1)</f>
        <v>0.002025</v>
      </c>
      <c r="L44" s="2" t="n">
        <f aca="false">K44*J44</f>
        <v>1.771875E-005</v>
      </c>
      <c r="M44" s="2" t="n">
        <f aca="false">L44/$L$86</f>
        <v>0.00180575548733105</v>
      </c>
      <c r="N44" s="5" t="n">
        <f aca="false">IF(L44=0,".",LN(L44))</f>
        <v>-10.9408871570363</v>
      </c>
      <c r="Q44" s="2" t="n">
        <f aca="false">IF(C44=0, L44, 0)</f>
        <v>0</v>
      </c>
      <c r="R44" s="2" t="n">
        <f aca="false">IF($C44=1, $L44, 0)</f>
        <v>0</v>
      </c>
      <c r="S44" s="2" t="n">
        <f aca="false">IF($C44=2, $L44, 0)</f>
        <v>1.771875E-005</v>
      </c>
    </row>
    <row collapsed="false" customFormat="false" customHeight="false" hidden="false" ht="14.5" outlineLevel="0" r="45">
      <c r="B45" s="0" t="n">
        <v>0</v>
      </c>
      <c r="C45" s="0" t="n">
        <v>2</v>
      </c>
      <c r="D45" s="0" t="n">
        <v>1</v>
      </c>
      <c r="E45" s="0" t="n">
        <v>0</v>
      </c>
      <c r="F45" s="4" t="n">
        <v>1</v>
      </c>
      <c r="G45" s="1" t="n">
        <v>0.5</v>
      </c>
      <c r="H45" s="1" t="n">
        <v>0.5</v>
      </c>
      <c r="I45" s="1" t="n">
        <v>0.5</v>
      </c>
      <c r="J45" s="2" t="n">
        <f aca="false">INDEX($B$3:$C$3,1,$B45+1)*INDEX($B$2:$D$2, 1,$C45+1)*G45*H45*I45</f>
        <v>0.00875</v>
      </c>
      <c r="K45" s="2" t="n">
        <f aca="false">INDEX($B$6:$C$6,1,B45+1)*INDEX($B$7:$D$7,1,C45+1)*INDEX($B$8:$C$8,1,D45+1)*INDEX($B$9:$D$9, 1, E45+1)*INDEX($B$10:$C$10, 1, F45 + 1)</f>
        <v>0.004725</v>
      </c>
      <c r="L45" s="2" t="n">
        <f aca="false">K45*J45</f>
        <v>4.134375E-005</v>
      </c>
      <c r="M45" s="2" t="n">
        <f aca="false">L45/$L$86</f>
        <v>0.00421342947043911</v>
      </c>
      <c r="N45" s="5" t="n">
        <f aca="false">IF(L45=0,".",LN(L45))</f>
        <v>-10.093589296649</v>
      </c>
      <c r="Q45" s="2" t="n">
        <f aca="false">IF(C45=0, L45, 0)</f>
        <v>0</v>
      </c>
      <c r="R45" s="2" t="n">
        <f aca="false">IF($C45=1, $L45, 0)</f>
        <v>0</v>
      </c>
      <c r="S45" s="2" t="n">
        <f aca="false">IF($C45=2, $L45, 0)</f>
        <v>4.134375E-005</v>
      </c>
    </row>
    <row collapsed="false" customFormat="false" customHeight="false" hidden="false" ht="14.5" outlineLevel="0" r="46">
      <c r="B46" s="0" t="n">
        <v>0</v>
      </c>
      <c r="C46" s="0" t="n">
        <v>2</v>
      </c>
      <c r="D46" s="0" t="n">
        <v>1</v>
      </c>
      <c r="E46" s="0" t="n">
        <v>1</v>
      </c>
      <c r="F46" s="4" t="n">
        <v>0</v>
      </c>
      <c r="G46" s="1" t="n">
        <v>0.5</v>
      </c>
      <c r="H46" s="1" t="n">
        <v>0</v>
      </c>
      <c r="I46" s="1" t="n">
        <v>0.5</v>
      </c>
      <c r="J46" s="2" t="n">
        <f aca="false">INDEX($B$3:$C$3,1,$B46+1)*INDEX($B$2:$D$2, 1,$C46+1)*G46*H46*I46</f>
        <v>0</v>
      </c>
      <c r="K46" s="2" t="n">
        <f aca="false">INDEX($B$6:$C$6,1,B46+1)*INDEX($B$7:$D$7,1,C46+1)*INDEX($B$8:$C$8,1,D46+1)*INDEX($B$9:$D$9, 1, E46+1)*INDEX($B$10:$C$10, 1, F46 + 1)</f>
        <v>0.0009</v>
      </c>
      <c r="L46" s="2" t="n">
        <f aca="false">K46*J46</f>
        <v>0</v>
      </c>
      <c r="M46" s="2" t="n">
        <f aca="false">L46/$L$86</f>
        <v>0</v>
      </c>
      <c r="N46" s="5" t="str">
        <f aca="false">IF(L46=0,".",LN(L46))</f>
        <v>.</v>
      </c>
      <c r="Q46" s="2" t="n">
        <f aca="false">IF(C46=0, L46, 0)</f>
        <v>0</v>
      </c>
      <c r="R46" s="2" t="n">
        <f aca="false">IF($C46=1, $L46, 0)</f>
        <v>0</v>
      </c>
      <c r="S46" s="2" t="n">
        <f aca="false">IF($C46=2, $L46, 0)</f>
        <v>0</v>
      </c>
    </row>
    <row collapsed="false" customFormat="true" customHeight="false" hidden="false" ht="14.5" outlineLevel="0" r="47" s="6">
      <c r="B47" s="6" t="n">
        <v>0</v>
      </c>
      <c r="C47" s="6" t="n">
        <v>2</v>
      </c>
      <c r="D47" s="6" t="n">
        <v>1</v>
      </c>
      <c r="E47" s="6" t="n">
        <v>1</v>
      </c>
      <c r="F47" s="7" t="n">
        <v>1</v>
      </c>
      <c r="G47" s="8" t="n">
        <v>0.5</v>
      </c>
      <c r="H47" s="8" t="n">
        <v>0</v>
      </c>
      <c r="I47" s="8" t="n">
        <v>0.5</v>
      </c>
      <c r="J47" s="9" t="n">
        <f aca="false">INDEX($B$3:$C$3,1,$B47+1)*INDEX($B$2:$D$2, 1,$C47+1)*G47*H47*I47</f>
        <v>0</v>
      </c>
      <c r="K47" s="9" t="n">
        <f aca="false">INDEX($B$6:$C$6,1,B47+1)*INDEX($B$7:$D$7,1,C47+1)*INDEX($B$8:$C$8,1,D47+1)*INDEX($B$9:$D$9, 1, E47+1)*INDEX($B$10:$C$10, 1, F47 + 1)</f>
        <v>0.0021</v>
      </c>
      <c r="L47" s="9" t="n">
        <f aca="false">K47*J47</f>
        <v>0</v>
      </c>
      <c r="M47" s="9" t="n">
        <f aca="false">L47/$L$86</f>
        <v>0</v>
      </c>
      <c r="N47" s="10" t="str">
        <f aca="false">IF(L47=0,".",LN(L47))</f>
        <v>.</v>
      </c>
      <c r="Q47" s="9" t="n">
        <f aca="false">IF(C47=0, L47, 0)</f>
        <v>0</v>
      </c>
      <c r="R47" s="9" t="n">
        <f aca="false">IF($C47=1, $L47, 0)</f>
        <v>0</v>
      </c>
      <c r="S47" s="9" t="n">
        <f aca="false">IF($C47=2, $L47, 0)</f>
        <v>0</v>
      </c>
    </row>
    <row collapsed="false" customFormat="false" customHeight="false" hidden="false" ht="14.5" outlineLevel="0" r="48">
      <c r="B48" s="0" t="n">
        <v>0</v>
      </c>
      <c r="C48" s="0" t="n">
        <v>2</v>
      </c>
      <c r="D48" s="0" t="n">
        <v>1</v>
      </c>
      <c r="E48" s="0" t="n">
        <v>2</v>
      </c>
      <c r="F48" s="4" t="n">
        <v>0</v>
      </c>
      <c r="G48" s="1" t="n">
        <v>0.5</v>
      </c>
      <c r="H48" s="1" t="n">
        <v>0.5</v>
      </c>
      <c r="I48" s="1" t="n">
        <v>0.5</v>
      </c>
      <c r="J48" s="2" t="n">
        <f aca="false">INDEX($B$3:$C$3,1,$B48+1)*INDEX($B$2:$D$2, 1,$C48+1)*G48*H48*I48</f>
        <v>0.00875</v>
      </c>
      <c r="K48" s="2" t="n">
        <f aca="false">INDEX($B$6:$C$6,1,B48+1)*INDEX($B$7:$D$7,1,C48+1)*INDEX($B$8:$C$8,1,D48+1)*INDEX($B$9:$D$9, 1, E48+1)*INDEX($B$10:$C$10, 1, F48 + 1)</f>
        <v>0.001575</v>
      </c>
      <c r="L48" s="2" t="n">
        <f aca="false">K48*J48</f>
        <v>1.378125E-005</v>
      </c>
      <c r="M48" s="2" t="n">
        <f aca="false">L48/$L$86</f>
        <v>0.00140447649014637</v>
      </c>
      <c r="N48" s="5" t="n">
        <f aca="false">IF(L48=0,".",LN(L48))</f>
        <v>-11.1922015853172</v>
      </c>
      <c r="Q48" s="2" t="n">
        <f aca="false">IF(C48=0, L48, 0)</f>
        <v>0</v>
      </c>
      <c r="R48" s="2" t="n">
        <f aca="false">IF($C48=1, $L48, 0)</f>
        <v>0</v>
      </c>
      <c r="S48" s="2" t="n">
        <f aca="false">IF($C48=2, $L48, 0)</f>
        <v>1.378125E-005</v>
      </c>
    </row>
    <row collapsed="false" customFormat="false" customHeight="false" hidden="false" ht="14.5" outlineLevel="0" r="49">
      <c r="B49" s="0" t="n">
        <v>0</v>
      </c>
      <c r="C49" s="0" t="n">
        <v>2</v>
      </c>
      <c r="D49" s="0" t="n">
        <v>1</v>
      </c>
      <c r="E49" s="0" t="n">
        <v>2</v>
      </c>
      <c r="F49" s="4" t="n">
        <v>1</v>
      </c>
      <c r="G49" s="1" t="n">
        <v>0.5</v>
      </c>
      <c r="H49" s="1" t="n">
        <v>0.5</v>
      </c>
      <c r="I49" s="1" t="n">
        <v>0.5</v>
      </c>
      <c r="J49" s="2" t="n">
        <f aca="false">INDEX($B$3:$C$3,1,$B49+1)*INDEX($B$2:$D$2, 1,$C49+1)*G49*H49*I49</f>
        <v>0.00875</v>
      </c>
      <c r="K49" s="2" t="n">
        <f aca="false">INDEX($B$6:$C$6,1,B49+1)*INDEX($B$7:$D$7,1,C49+1)*INDEX($B$8:$C$8,1,D49+1)*INDEX($B$9:$D$9, 1, E49+1)*INDEX($B$10:$C$10, 1, F49 + 1)</f>
        <v>0.003675</v>
      </c>
      <c r="L49" s="2" t="n">
        <f aca="false">K49*J49</f>
        <v>3.215625E-005</v>
      </c>
      <c r="M49" s="2" t="n">
        <f aca="false">L49/$L$86</f>
        <v>0.00327711181034153</v>
      </c>
      <c r="N49" s="5" t="n">
        <f aca="false">IF(L49=0,".",LN(L49))</f>
        <v>-10.34490372493</v>
      </c>
      <c r="Q49" s="2" t="n">
        <f aca="false">IF(C49=0, L49, 0)</f>
        <v>0</v>
      </c>
      <c r="R49" s="2" t="n">
        <f aca="false">IF($C49=1, $L49, 0)</f>
        <v>0</v>
      </c>
      <c r="S49" s="2" t="n">
        <f aca="false">IF($C49=2, $L49, 0)</f>
        <v>3.215625E-005</v>
      </c>
    </row>
    <row collapsed="false" customFormat="false" customHeight="false" hidden="false" ht="14.5" outlineLevel="0" r="50">
      <c r="B50" s="0" t="n">
        <v>1</v>
      </c>
      <c r="C50" s="0" t="n">
        <v>0</v>
      </c>
      <c r="D50" s="0" t="n">
        <v>0</v>
      </c>
      <c r="E50" s="0" t="n">
        <v>0</v>
      </c>
      <c r="F50" s="4" t="n">
        <v>0</v>
      </c>
      <c r="G50" s="1" t="n">
        <v>1</v>
      </c>
      <c r="H50" s="1" t="n">
        <v>0</v>
      </c>
      <c r="I50" s="1" t="n">
        <v>1</v>
      </c>
      <c r="J50" s="2" t="n">
        <f aca="false">INDEX($B$3:$C$3,1,$B50+1)*INDEX($B$2:$D$2, 1,$C50+1)*G50*H50*I50</f>
        <v>0</v>
      </c>
      <c r="K50" s="2" t="n">
        <f aca="false">INDEX($B$6:$C$6,1,B50+1)*INDEX($B$7:$D$7,1,C50+1)*INDEX($B$8:$C$8,1,D50+1)*INDEX($B$9:$D$9, 1, E50+1)*INDEX($B$10:$C$10, 1, F50 + 1)</f>
        <v>0.03645</v>
      </c>
      <c r="L50" s="2" t="n">
        <f aca="false">K50*J50</f>
        <v>0</v>
      </c>
      <c r="M50" s="2" t="n">
        <f aca="false">L50/$L$86</f>
        <v>0</v>
      </c>
      <c r="N50" s="5" t="str">
        <f aca="false">IF(L50=0,".",LN(L50))</f>
        <v>.</v>
      </c>
      <c r="Q50" s="2" t="n">
        <f aca="false">IF(C50=0, L50, 0)</f>
        <v>0</v>
      </c>
      <c r="R50" s="2" t="n">
        <f aca="false">IF($C50=1, $L50, 0)</f>
        <v>0</v>
      </c>
      <c r="S50" s="2" t="n">
        <f aca="false">IF($C50=2, $L50, 0)</f>
        <v>0</v>
      </c>
    </row>
    <row collapsed="false" customFormat="false" customHeight="false" hidden="false" ht="14.5" outlineLevel="0" r="51">
      <c r="B51" s="0" t="n">
        <v>1</v>
      </c>
      <c r="C51" s="0" t="n">
        <v>0</v>
      </c>
      <c r="D51" s="0" t="n">
        <v>0</v>
      </c>
      <c r="E51" s="0" t="n">
        <v>0</v>
      </c>
      <c r="F51" s="4" t="n">
        <v>1</v>
      </c>
      <c r="G51" s="1" t="n">
        <v>1</v>
      </c>
      <c r="H51" s="1" t="n">
        <v>0</v>
      </c>
      <c r="I51" s="1" t="n">
        <v>0</v>
      </c>
      <c r="J51" s="2" t="n">
        <f aca="false">INDEX($B$3:$C$3,1,$B51+1)*INDEX($B$2:$D$2, 1,$C51+1)*G51*H51*I51</f>
        <v>0</v>
      </c>
      <c r="K51" s="2" t="n">
        <f aca="false">INDEX($B$6:$C$6,1,B51+1)*INDEX($B$7:$D$7,1,C51+1)*INDEX($B$8:$C$8,1,D51+1)*INDEX($B$9:$D$9, 1, E51+1)*INDEX($B$10:$C$10, 1, F51 + 1)</f>
        <v>0.08505</v>
      </c>
      <c r="L51" s="2" t="n">
        <f aca="false">K51*J51</f>
        <v>0</v>
      </c>
      <c r="M51" s="2" t="n">
        <f aca="false">L51/$L$86</f>
        <v>0</v>
      </c>
      <c r="N51" s="5" t="str">
        <f aca="false">IF(L51=0,".",LN(L51))</f>
        <v>.</v>
      </c>
      <c r="Q51" s="2" t="n">
        <f aca="false">IF(C51=0, L51, 0)</f>
        <v>0</v>
      </c>
      <c r="R51" s="2" t="n">
        <f aca="false">IF($C51=1, $L51, 0)</f>
        <v>0</v>
      </c>
      <c r="S51" s="2" t="n">
        <f aca="false">IF($C51=2, $L51, 0)</f>
        <v>0</v>
      </c>
    </row>
    <row collapsed="false" customFormat="false" customHeight="false" hidden="false" ht="14.5" outlineLevel="0" r="52">
      <c r="B52" s="0" t="n">
        <v>1</v>
      </c>
      <c r="C52" s="0" t="n">
        <v>0</v>
      </c>
      <c r="D52" s="0" t="n">
        <v>0</v>
      </c>
      <c r="E52" s="0" t="n">
        <v>1</v>
      </c>
      <c r="F52" s="4" t="n">
        <v>0</v>
      </c>
      <c r="G52" s="1" t="n">
        <v>1</v>
      </c>
      <c r="H52" s="1" t="n">
        <v>0</v>
      </c>
      <c r="I52" s="1" t="n">
        <v>1</v>
      </c>
      <c r="J52" s="2" t="n">
        <f aca="false">INDEX($B$3:$C$3,1,$B52+1)*INDEX($B$2:$D$2, 1,$C52+1)*G52*H52*I52</f>
        <v>0</v>
      </c>
      <c r="K52" s="2" t="n">
        <f aca="false">INDEX($B$6:$C$6,1,B52+1)*INDEX($B$7:$D$7,1,C52+1)*INDEX($B$8:$C$8,1,D52+1)*INDEX($B$9:$D$9, 1, E52+1)*INDEX($B$10:$C$10, 1, F52 + 1)</f>
        <v>0.0162</v>
      </c>
      <c r="L52" s="2" t="n">
        <f aca="false">K52*J52</f>
        <v>0</v>
      </c>
      <c r="M52" s="2" t="n">
        <f aca="false">L52/$L$86</f>
        <v>0</v>
      </c>
      <c r="N52" s="5" t="str">
        <f aca="false">IF(L52=0,".",LN(L52))</f>
        <v>.</v>
      </c>
      <c r="Q52" s="2" t="n">
        <f aca="false">IF(C52=0, L52, 0)</f>
        <v>0</v>
      </c>
      <c r="R52" s="2" t="n">
        <f aca="false">IF($C52=1, $L52, 0)</f>
        <v>0</v>
      </c>
      <c r="S52" s="2" t="n">
        <f aca="false">IF($C52=2, $L52, 0)</f>
        <v>0</v>
      </c>
    </row>
    <row collapsed="false" customFormat="false" customHeight="false" hidden="false" ht="14.5" outlineLevel="0" r="53">
      <c r="B53" s="0" t="n">
        <v>1</v>
      </c>
      <c r="C53" s="0" t="n">
        <v>0</v>
      </c>
      <c r="D53" s="0" t="n">
        <v>0</v>
      </c>
      <c r="E53" s="0" t="n">
        <v>1</v>
      </c>
      <c r="F53" s="4" t="n">
        <v>1</v>
      </c>
      <c r="G53" s="1" t="n">
        <v>1</v>
      </c>
      <c r="H53" s="1" t="n">
        <v>0</v>
      </c>
      <c r="I53" s="1" t="n">
        <v>0</v>
      </c>
      <c r="J53" s="2" t="n">
        <f aca="false">INDEX($B$3:$C$3,1,$B53+1)*INDEX($B$2:$D$2, 1,$C53+1)*G53*H53*I53</f>
        <v>0</v>
      </c>
      <c r="K53" s="2" t="n">
        <f aca="false">INDEX($B$6:$C$6,1,B53+1)*INDEX($B$7:$D$7,1,C53+1)*INDEX($B$8:$C$8,1,D53+1)*INDEX($B$9:$D$9, 1, E53+1)*INDEX($B$10:$C$10, 1, F53 + 1)</f>
        <v>0.0378</v>
      </c>
      <c r="L53" s="2" t="n">
        <f aca="false">K53*J53</f>
        <v>0</v>
      </c>
      <c r="M53" s="2" t="n">
        <f aca="false">L53/$L$86</f>
        <v>0</v>
      </c>
      <c r="N53" s="5" t="str">
        <f aca="false">IF(L53=0,".",LN(L53))</f>
        <v>.</v>
      </c>
      <c r="Q53" s="2" t="n">
        <f aca="false">IF(C53=0, L53, 0)</f>
        <v>0</v>
      </c>
      <c r="R53" s="2" t="n">
        <f aca="false">IF($C53=1, $L53, 0)</f>
        <v>0</v>
      </c>
      <c r="S53" s="2" t="n">
        <f aca="false">IF($C53=2, $L53, 0)</f>
        <v>0</v>
      </c>
    </row>
    <row collapsed="false" customFormat="false" customHeight="false" hidden="false" ht="14.5" outlineLevel="0" r="54">
      <c r="B54" s="0" t="n">
        <v>1</v>
      </c>
      <c r="C54" s="0" t="n">
        <v>0</v>
      </c>
      <c r="D54" s="0" t="n">
        <v>0</v>
      </c>
      <c r="E54" s="0" t="n">
        <v>2</v>
      </c>
      <c r="F54" s="4" t="n">
        <v>0</v>
      </c>
      <c r="G54" s="1" t="n">
        <v>1</v>
      </c>
      <c r="H54" s="1" t="n">
        <v>1</v>
      </c>
      <c r="I54" s="1" t="n">
        <v>1</v>
      </c>
      <c r="J54" s="2" t="n">
        <f aca="false">INDEX($B$3:$C$3,1,$B54+1)*INDEX($B$2:$D$2, 1,$C54+1)*G54*H54*I54</f>
        <v>0.06</v>
      </c>
      <c r="K54" s="2" t="n">
        <f aca="false">INDEX($B$6:$C$6,1,B54+1)*INDEX($B$7:$D$7,1,C54+1)*INDEX($B$8:$C$8,1,D54+1)*INDEX($B$9:$D$9, 1, E54+1)*INDEX($B$10:$C$10, 1, F54 + 1)</f>
        <v>0.02835</v>
      </c>
      <c r="L54" s="2" t="n">
        <f aca="false">K54*J54</f>
        <v>0.001701</v>
      </c>
      <c r="M54" s="2" t="n">
        <f aca="false">L54/$L$86</f>
        <v>0.173352526783781</v>
      </c>
      <c r="N54" s="5" t="n">
        <f aca="false">IF(L54=0,".",LN(L54))</f>
        <v>-6.37653896556841</v>
      </c>
      <c r="Q54" s="2" t="n">
        <f aca="false">IF(C54=0, L54, 0)</f>
        <v>0.001701</v>
      </c>
      <c r="R54" s="2" t="n">
        <f aca="false">IF($C54=1, $L54, 0)</f>
        <v>0</v>
      </c>
      <c r="S54" s="2" t="n">
        <f aca="false">IF($C54=2, $L54, 0)</f>
        <v>0</v>
      </c>
    </row>
    <row collapsed="false" customFormat="false" customHeight="false" hidden="false" ht="14.5" outlineLevel="0" r="55">
      <c r="B55" s="0" t="n">
        <v>1</v>
      </c>
      <c r="C55" s="0" t="n">
        <v>0</v>
      </c>
      <c r="D55" s="0" t="n">
        <v>0</v>
      </c>
      <c r="E55" s="0" t="n">
        <v>2</v>
      </c>
      <c r="F55" s="4" t="n">
        <v>1</v>
      </c>
      <c r="G55" s="1" t="n">
        <v>1</v>
      </c>
      <c r="H55" s="1" t="n">
        <v>1</v>
      </c>
      <c r="I55" s="1" t="n">
        <v>0</v>
      </c>
      <c r="J55" s="2" t="n">
        <f aca="false">INDEX($B$3:$C$3,1,$B55+1)*INDEX($B$2:$D$2, 1,$C55+1)*G55*H55*I55</f>
        <v>0</v>
      </c>
      <c r="K55" s="2" t="n">
        <f aca="false">INDEX($B$6:$C$6,1,B55+1)*INDEX($B$7:$D$7,1,C55+1)*INDEX($B$8:$C$8,1,D55+1)*INDEX($B$9:$D$9, 1, E55+1)*INDEX($B$10:$C$10, 1, F55 + 1)</f>
        <v>0.06615</v>
      </c>
      <c r="L55" s="2" t="n">
        <f aca="false">K55*J55</f>
        <v>0</v>
      </c>
      <c r="M55" s="2" t="n">
        <f aca="false">L55/$L$86</f>
        <v>0</v>
      </c>
      <c r="N55" s="5" t="str">
        <f aca="false">IF(L55=0,".",LN(L55))</f>
        <v>.</v>
      </c>
      <c r="Q55" s="2" t="n">
        <f aca="false">IF(C55=0, L55, 0)</f>
        <v>0</v>
      </c>
      <c r="R55" s="2" t="n">
        <f aca="false">IF($C55=1, $L55, 0)</f>
        <v>0</v>
      </c>
      <c r="S55" s="2" t="n">
        <f aca="false">IF($C55=2, $L55, 0)</f>
        <v>0</v>
      </c>
    </row>
    <row collapsed="false" customFormat="false" customHeight="false" hidden="false" ht="14.5" outlineLevel="0" r="56">
      <c r="B56" s="0" t="n">
        <v>1</v>
      </c>
      <c r="C56" s="0" t="n">
        <v>0</v>
      </c>
      <c r="D56" s="0" t="n">
        <v>1</v>
      </c>
      <c r="E56" s="0" t="n">
        <v>0</v>
      </c>
      <c r="F56" s="4" t="n">
        <v>0</v>
      </c>
      <c r="G56" s="1" t="n">
        <v>0</v>
      </c>
      <c r="H56" s="1" t="n">
        <v>0</v>
      </c>
      <c r="I56" s="1" t="n">
        <v>1</v>
      </c>
      <c r="J56" s="2" t="n">
        <f aca="false">INDEX($B$3:$C$3,1,$B56+1)*INDEX($B$2:$D$2, 1,$C56+1)*G56*H56*I56</f>
        <v>0</v>
      </c>
      <c r="K56" s="2" t="n">
        <f aca="false">INDEX($B$6:$C$6,1,B56+1)*INDEX($B$7:$D$7,1,C56+1)*INDEX($B$8:$C$8,1,D56+1)*INDEX($B$9:$D$9, 1, E56+1)*INDEX($B$10:$C$10, 1, F56 + 1)</f>
        <v>0.01215</v>
      </c>
      <c r="L56" s="2" t="n">
        <f aca="false">K56*J56</f>
        <v>0</v>
      </c>
      <c r="M56" s="2" t="n">
        <f aca="false">L56/$L$86</f>
        <v>0</v>
      </c>
      <c r="N56" s="5" t="str">
        <f aca="false">IF(L56=0,".",LN(L56))</f>
        <v>.</v>
      </c>
      <c r="Q56" s="2" t="n">
        <f aca="false">IF(C56=0, L56, 0)</f>
        <v>0</v>
      </c>
      <c r="R56" s="2" t="n">
        <f aca="false">IF($C56=1, $L56, 0)</f>
        <v>0</v>
      </c>
      <c r="S56" s="2" t="n">
        <f aca="false">IF($C56=2, $L56, 0)</f>
        <v>0</v>
      </c>
    </row>
    <row collapsed="false" customFormat="false" customHeight="false" hidden="false" ht="14.5" outlineLevel="0" r="57">
      <c r="B57" s="0" t="n">
        <v>1</v>
      </c>
      <c r="C57" s="0" t="n">
        <v>0</v>
      </c>
      <c r="D57" s="0" t="n">
        <v>1</v>
      </c>
      <c r="E57" s="0" t="n">
        <v>0</v>
      </c>
      <c r="F57" s="4" t="n">
        <v>1</v>
      </c>
      <c r="G57" s="1" t="n">
        <v>0</v>
      </c>
      <c r="H57" s="1" t="n">
        <v>0</v>
      </c>
      <c r="I57" s="1" t="n">
        <v>0</v>
      </c>
      <c r="J57" s="2" t="n">
        <f aca="false">INDEX($B$3:$C$3,1,$B57+1)*INDEX($B$2:$D$2, 1,$C57+1)*G57*H57*I57</f>
        <v>0</v>
      </c>
      <c r="K57" s="2" t="n">
        <f aca="false">INDEX($B$6:$C$6,1,B57+1)*INDEX($B$7:$D$7,1,C57+1)*INDEX($B$8:$C$8,1,D57+1)*INDEX($B$9:$D$9, 1, E57+1)*INDEX($B$10:$C$10, 1, F57 + 1)</f>
        <v>0.02835</v>
      </c>
      <c r="L57" s="2" t="n">
        <f aca="false">K57*J57</f>
        <v>0</v>
      </c>
      <c r="M57" s="2" t="n">
        <f aca="false">L57/$L$86</f>
        <v>0</v>
      </c>
      <c r="N57" s="5" t="str">
        <f aca="false">IF(L57=0,".",LN(L57))</f>
        <v>.</v>
      </c>
      <c r="Q57" s="2" t="n">
        <f aca="false">IF(C57=0, L57, 0)</f>
        <v>0</v>
      </c>
      <c r="R57" s="2" t="n">
        <f aca="false">IF($C57=1, $L57, 0)</f>
        <v>0</v>
      </c>
      <c r="S57" s="2" t="n">
        <f aca="false">IF($C57=2, $L57, 0)</f>
        <v>0</v>
      </c>
    </row>
    <row collapsed="false" customFormat="false" customHeight="false" hidden="false" ht="14.5" outlineLevel="0" r="58">
      <c r="B58" s="0" t="n">
        <v>1</v>
      </c>
      <c r="C58" s="0" t="n">
        <v>0</v>
      </c>
      <c r="D58" s="0" t="n">
        <v>1</v>
      </c>
      <c r="E58" s="0" t="n">
        <v>1</v>
      </c>
      <c r="F58" s="4" t="n">
        <v>0</v>
      </c>
      <c r="G58" s="1" t="n">
        <v>0</v>
      </c>
      <c r="H58" s="1" t="n">
        <v>0</v>
      </c>
      <c r="I58" s="1" t="n">
        <v>1</v>
      </c>
      <c r="J58" s="2" t="n">
        <f aca="false">INDEX($B$3:$C$3,1,$B58+1)*INDEX($B$2:$D$2, 1,$C58+1)*G58*H58*I58</f>
        <v>0</v>
      </c>
      <c r="K58" s="2" t="n">
        <f aca="false">INDEX($B$6:$C$6,1,B58+1)*INDEX($B$7:$D$7,1,C58+1)*INDEX($B$8:$C$8,1,D58+1)*INDEX($B$9:$D$9, 1, E58+1)*INDEX($B$10:$C$10, 1, F58 + 1)</f>
        <v>0.0054</v>
      </c>
      <c r="L58" s="2" t="n">
        <f aca="false">K58*J58</f>
        <v>0</v>
      </c>
      <c r="M58" s="2" t="n">
        <f aca="false">L58/$L$86</f>
        <v>0</v>
      </c>
      <c r="N58" s="5" t="str">
        <f aca="false">IF(L58=0,".",LN(L58))</f>
        <v>.</v>
      </c>
      <c r="Q58" s="2" t="n">
        <f aca="false">IF(C58=0, L58, 0)</f>
        <v>0</v>
      </c>
      <c r="R58" s="2" t="n">
        <f aca="false">IF($C58=1, $L58, 0)</f>
        <v>0</v>
      </c>
      <c r="S58" s="2" t="n">
        <f aca="false">IF($C58=2, $L58, 0)</f>
        <v>0</v>
      </c>
    </row>
    <row collapsed="false" customFormat="false" customHeight="false" hidden="false" ht="14.5" outlineLevel="0" r="59">
      <c r="B59" s="0" t="n">
        <v>1</v>
      </c>
      <c r="C59" s="0" t="n">
        <v>0</v>
      </c>
      <c r="D59" s="0" t="n">
        <v>1</v>
      </c>
      <c r="E59" s="0" t="n">
        <v>1</v>
      </c>
      <c r="F59" s="4" t="n">
        <v>1</v>
      </c>
      <c r="G59" s="1" t="n">
        <v>0</v>
      </c>
      <c r="H59" s="1" t="n">
        <v>0</v>
      </c>
      <c r="I59" s="1" t="n">
        <v>0</v>
      </c>
      <c r="J59" s="2" t="n">
        <f aca="false">INDEX($B$3:$C$3,1,$B59+1)*INDEX($B$2:$D$2, 1,$C59+1)*G59*H59*I59</f>
        <v>0</v>
      </c>
      <c r="K59" s="2" t="n">
        <f aca="false">INDEX($B$6:$C$6,1,B59+1)*INDEX($B$7:$D$7,1,C59+1)*INDEX($B$8:$C$8,1,D59+1)*INDEX($B$9:$D$9, 1, E59+1)*INDEX($B$10:$C$10, 1, F59 + 1)</f>
        <v>0.0126</v>
      </c>
      <c r="L59" s="2" t="n">
        <f aca="false">K59*J59</f>
        <v>0</v>
      </c>
      <c r="M59" s="2" t="n">
        <f aca="false">L59/$L$86</f>
        <v>0</v>
      </c>
      <c r="N59" s="5" t="str">
        <f aca="false">IF(L59=0,".",LN(L59))</f>
        <v>.</v>
      </c>
      <c r="Q59" s="2" t="n">
        <f aca="false">IF(C59=0, L59, 0)</f>
        <v>0</v>
      </c>
      <c r="R59" s="2" t="n">
        <f aca="false">IF($C59=1, $L59, 0)</f>
        <v>0</v>
      </c>
      <c r="S59" s="2" t="n">
        <f aca="false">IF($C59=2, $L59, 0)</f>
        <v>0</v>
      </c>
    </row>
    <row collapsed="false" customFormat="false" customHeight="false" hidden="false" ht="14.5" outlineLevel="0" r="60">
      <c r="B60" s="0" t="n">
        <v>1</v>
      </c>
      <c r="C60" s="0" t="n">
        <v>0</v>
      </c>
      <c r="D60" s="0" t="n">
        <v>1</v>
      </c>
      <c r="E60" s="0" t="n">
        <v>2</v>
      </c>
      <c r="F60" s="4" t="n">
        <v>0</v>
      </c>
      <c r="G60" s="1" t="n">
        <v>0</v>
      </c>
      <c r="H60" s="1" t="n">
        <v>1</v>
      </c>
      <c r="I60" s="1" t="n">
        <v>1</v>
      </c>
      <c r="J60" s="2" t="n">
        <f aca="false">INDEX($B$3:$C$3,1,$B60+1)*INDEX($B$2:$D$2, 1,$C60+1)*G60*H60*I60</f>
        <v>0</v>
      </c>
      <c r="K60" s="2" t="n">
        <f aca="false">INDEX($B$6:$C$6,1,B60+1)*INDEX($B$7:$D$7,1,C60+1)*INDEX($B$8:$C$8,1,D60+1)*INDEX($B$9:$D$9, 1, E60+1)*INDEX($B$10:$C$10, 1, F60 + 1)</f>
        <v>0.00945</v>
      </c>
      <c r="L60" s="2" t="n">
        <f aca="false">K60*J60</f>
        <v>0</v>
      </c>
      <c r="M60" s="2" t="n">
        <f aca="false">L60/$L$86</f>
        <v>0</v>
      </c>
      <c r="N60" s="5" t="str">
        <f aca="false">IF(L60=0,".",LN(L60))</f>
        <v>.</v>
      </c>
      <c r="Q60" s="2" t="n">
        <f aca="false">IF(C60=0, L60, 0)</f>
        <v>0</v>
      </c>
      <c r="R60" s="2" t="n">
        <f aca="false">IF($C60=1, $L60, 0)</f>
        <v>0</v>
      </c>
      <c r="S60" s="2" t="n">
        <f aca="false">IF($C60=2, $L60, 0)</f>
        <v>0</v>
      </c>
    </row>
    <row collapsed="false" customFormat="false" customHeight="false" hidden="false" ht="14.5" outlineLevel="0" r="61">
      <c r="B61" s="0" t="n">
        <v>1</v>
      </c>
      <c r="C61" s="0" t="n">
        <v>0</v>
      </c>
      <c r="D61" s="0" t="n">
        <v>1</v>
      </c>
      <c r="E61" s="0" t="n">
        <v>2</v>
      </c>
      <c r="F61" s="4" t="n">
        <v>1</v>
      </c>
      <c r="G61" s="1" t="n">
        <v>0</v>
      </c>
      <c r="H61" s="1" t="n">
        <v>1</v>
      </c>
      <c r="I61" s="1" t="n">
        <v>0</v>
      </c>
      <c r="J61" s="2" t="n">
        <f aca="false">INDEX($B$3:$C$3,1,$B61+1)*INDEX($B$2:$D$2, 1,$C61+1)*G61*H61*I61</f>
        <v>0</v>
      </c>
      <c r="K61" s="2" t="n">
        <f aca="false">INDEX($B$6:$C$6,1,B61+1)*INDEX($B$7:$D$7,1,C61+1)*INDEX($B$8:$C$8,1,D61+1)*INDEX($B$9:$D$9, 1, E61+1)*INDEX($B$10:$C$10, 1, F61 + 1)</f>
        <v>0.02205</v>
      </c>
      <c r="L61" s="2" t="n">
        <f aca="false">K61*J61</f>
        <v>0</v>
      </c>
      <c r="M61" s="2" t="n">
        <f aca="false">L61/$L$86</f>
        <v>0</v>
      </c>
      <c r="N61" s="5" t="str">
        <f aca="false">IF(L61=0,".",LN(L61))</f>
        <v>.</v>
      </c>
      <c r="Q61" s="2" t="n">
        <f aca="false">IF(C61=0, L61, 0)</f>
        <v>0</v>
      </c>
      <c r="R61" s="2" t="n">
        <f aca="false">IF($C61=1, $L61, 0)</f>
        <v>0</v>
      </c>
      <c r="S61" s="2" t="n">
        <f aca="false">IF($C61=2, $L61, 0)</f>
        <v>0</v>
      </c>
    </row>
    <row collapsed="false" customFormat="false" customHeight="false" hidden="false" ht="14.5" outlineLevel="0" r="62">
      <c r="B62" s="0" t="n">
        <v>1</v>
      </c>
      <c r="C62" s="0" t="n">
        <v>1</v>
      </c>
      <c r="D62" s="0" t="n">
        <v>0</v>
      </c>
      <c r="E62" s="0" t="n">
        <v>0</v>
      </c>
      <c r="F62" s="4" t="n">
        <v>0</v>
      </c>
      <c r="G62" s="1" t="n">
        <v>0</v>
      </c>
      <c r="H62" s="1" t="n">
        <v>0</v>
      </c>
      <c r="I62" s="1" t="n">
        <v>0</v>
      </c>
      <c r="J62" s="2" t="n">
        <f aca="false">INDEX($B$3:$C$3,1,$B62+1)*INDEX($B$2:$D$2, 1,$C62+1)*G62*H62*I62</f>
        <v>0</v>
      </c>
      <c r="K62" s="2" t="n">
        <f aca="false">INDEX($B$6:$C$6,1,B62+1)*INDEX($B$7:$D$7,1,C62+1)*INDEX($B$8:$C$8,1,D62+1)*INDEX($B$9:$D$9, 1, E62+1)*INDEX($B$10:$C$10, 1, F62 + 1)</f>
        <v>0.0151875</v>
      </c>
      <c r="L62" s="2" t="n">
        <f aca="false">K62*J62</f>
        <v>0</v>
      </c>
      <c r="M62" s="2" t="n">
        <f aca="false">L62/$L$86</f>
        <v>0</v>
      </c>
      <c r="N62" s="5" t="str">
        <f aca="false">IF(L62=0,".",LN(L62))</f>
        <v>.</v>
      </c>
      <c r="Q62" s="2" t="n">
        <f aca="false">IF(C62=0, L62, 0)</f>
        <v>0</v>
      </c>
      <c r="R62" s="2" t="n">
        <f aca="false">IF($C62=1, $L62, 0)</f>
        <v>0</v>
      </c>
      <c r="S62" s="2" t="n">
        <f aca="false">IF($C62=2, $L62, 0)</f>
        <v>0</v>
      </c>
    </row>
    <row collapsed="false" customFormat="false" customHeight="false" hidden="false" ht="14.5" outlineLevel="0" r="63">
      <c r="B63" s="0" t="n">
        <v>1</v>
      </c>
      <c r="C63" s="0" t="n">
        <v>1</v>
      </c>
      <c r="D63" s="0" t="n">
        <v>0</v>
      </c>
      <c r="E63" s="0" t="n">
        <v>0</v>
      </c>
      <c r="F63" s="4" t="n">
        <v>1</v>
      </c>
      <c r="G63" s="1" t="n">
        <v>0</v>
      </c>
      <c r="H63" s="1" t="n">
        <v>0</v>
      </c>
      <c r="I63" s="1" t="n">
        <v>1</v>
      </c>
      <c r="J63" s="2" t="n">
        <f aca="false">INDEX($B$3:$C$3,1,$B63+1)*INDEX($B$2:$D$2, 1,$C63+1)*G63*H63*I63</f>
        <v>0</v>
      </c>
      <c r="K63" s="2" t="n">
        <f aca="false">INDEX($B$6:$C$6,1,B63+1)*INDEX($B$7:$D$7,1,C63+1)*INDEX($B$8:$C$8,1,D63+1)*INDEX($B$9:$D$9, 1, E63+1)*INDEX($B$10:$C$10, 1, F63 + 1)</f>
        <v>0.0354375</v>
      </c>
      <c r="L63" s="2" t="n">
        <f aca="false">K63*J63</f>
        <v>0</v>
      </c>
      <c r="M63" s="2" t="n">
        <f aca="false">L63/$L$86</f>
        <v>0</v>
      </c>
      <c r="N63" s="5" t="str">
        <f aca="false">IF(L63=0,".",LN(L63))</f>
        <v>.</v>
      </c>
      <c r="Q63" s="2" t="n">
        <f aca="false">IF(C63=0, L63, 0)</f>
        <v>0</v>
      </c>
      <c r="R63" s="2" t="n">
        <f aca="false">IF($C63=1, $L63, 0)</f>
        <v>0</v>
      </c>
      <c r="S63" s="2" t="n">
        <f aca="false">IF($C63=2, $L63, 0)</f>
        <v>0</v>
      </c>
    </row>
    <row collapsed="false" customFormat="false" customHeight="false" hidden="false" ht="14.5" outlineLevel="0" r="64">
      <c r="B64" s="0" t="n">
        <v>1</v>
      </c>
      <c r="C64" s="0" t="n">
        <v>1</v>
      </c>
      <c r="D64" s="0" t="n">
        <v>0</v>
      </c>
      <c r="E64" s="0" t="n">
        <v>1</v>
      </c>
      <c r="F64" s="4" t="n">
        <v>0</v>
      </c>
      <c r="G64" s="1" t="n">
        <v>0</v>
      </c>
      <c r="H64" s="1" t="n">
        <v>1</v>
      </c>
      <c r="I64" s="1" t="n">
        <v>0</v>
      </c>
      <c r="J64" s="2" t="n">
        <f aca="false">INDEX($B$3:$C$3,1,$B64+1)*INDEX($B$2:$D$2, 1,$C64+1)*G64*H64*I64</f>
        <v>0</v>
      </c>
      <c r="K64" s="2" t="n">
        <f aca="false">INDEX($B$6:$C$6,1,B64+1)*INDEX($B$7:$D$7,1,C64+1)*INDEX($B$8:$C$8,1,D64+1)*INDEX($B$9:$D$9, 1, E64+1)*INDEX($B$10:$C$10, 1, F64 + 1)</f>
        <v>0.00675</v>
      </c>
      <c r="L64" s="2" t="n">
        <f aca="false">K64*J64</f>
        <v>0</v>
      </c>
      <c r="M64" s="2" t="n">
        <f aca="false">L64/$L$86</f>
        <v>0</v>
      </c>
      <c r="N64" s="5" t="str">
        <f aca="false">IF(L64=0,".",LN(L64))</f>
        <v>.</v>
      </c>
      <c r="Q64" s="2" t="n">
        <f aca="false">IF(C64=0, L64, 0)</f>
        <v>0</v>
      </c>
      <c r="R64" s="2" t="n">
        <f aca="false">IF($C64=1, $L64, 0)</f>
        <v>0</v>
      </c>
      <c r="S64" s="2" t="n">
        <f aca="false">IF($C64=2, $L64, 0)</f>
        <v>0</v>
      </c>
    </row>
    <row collapsed="false" customFormat="false" customHeight="false" hidden="false" ht="14.5" outlineLevel="0" r="65">
      <c r="B65" s="0" t="n">
        <v>1</v>
      </c>
      <c r="C65" s="0" t="n">
        <v>1</v>
      </c>
      <c r="D65" s="0" t="n">
        <v>0</v>
      </c>
      <c r="E65" s="0" t="n">
        <v>1</v>
      </c>
      <c r="F65" s="4" t="n">
        <v>1</v>
      </c>
      <c r="G65" s="1" t="n">
        <v>0</v>
      </c>
      <c r="H65" s="1" t="n">
        <v>1</v>
      </c>
      <c r="I65" s="1" t="n">
        <v>1</v>
      </c>
      <c r="J65" s="2" t="n">
        <f aca="false">INDEX($B$3:$C$3,1,$B65+1)*INDEX($B$2:$D$2, 1,$C65+1)*G65*H65*I65</f>
        <v>0</v>
      </c>
      <c r="K65" s="2" t="n">
        <f aca="false">INDEX($B$6:$C$6,1,B65+1)*INDEX($B$7:$D$7,1,C65+1)*INDEX($B$8:$C$8,1,D65+1)*INDEX($B$9:$D$9, 1, E65+1)*INDEX($B$10:$C$10, 1, F65 + 1)</f>
        <v>0.01575</v>
      </c>
      <c r="L65" s="2" t="n">
        <f aca="false">K65*J65</f>
        <v>0</v>
      </c>
      <c r="M65" s="2" t="n">
        <f aca="false">L65/$L$86</f>
        <v>0</v>
      </c>
      <c r="N65" s="5" t="str">
        <f aca="false">IF(L65=0,".",LN(L65))</f>
        <v>.</v>
      </c>
      <c r="Q65" s="2" t="n">
        <f aca="false">IF(C65=0, L65, 0)</f>
        <v>0</v>
      </c>
      <c r="R65" s="2" t="n">
        <f aca="false">IF($C65=1, $L65, 0)</f>
        <v>0</v>
      </c>
      <c r="S65" s="2" t="n">
        <f aca="false">IF($C65=2, $L65, 0)</f>
        <v>0</v>
      </c>
    </row>
    <row collapsed="false" customFormat="false" customHeight="false" hidden="false" ht="14.5" outlineLevel="0" r="66">
      <c r="B66" s="0" t="n">
        <v>1</v>
      </c>
      <c r="C66" s="0" t="n">
        <v>1</v>
      </c>
      <c r="D66" s="0" t="n">
        <v>0</v>
      </c>
      <c r="E66" s="0" t="n">
        <v>2</v>
      </c>
      <c r="F66" s="4" t="n">
        <v>0</v>
      </c>
      <c r="G66" s="1" t="n">
        <v>0</v>
      </c>
      <c r="H66" s="1" t="n">
        <v>0</v>
      </c>
      <c r="I66" s="1" t="n">
        <v>0</v>
      </c>
      <c r="J66" s="2" t="n">
        <f aca="false">INDEX($B$3:$C$3,1,$B66+1)*INDEX($B$2:$D$2, 1,$C66+1)*G66*H66*I66</f>
        <v>0</v>
      </c>
      <c r="K66" s="2" t="n">
        <f aca="false">INDEX($B$6:$C$6,1,B66+1)*INDEX($B$7:$D$7,1,C66+1)*INDEX($B$8:$C$8,1,D66+1)*INDEX($B$9:$D$9, 1, E66+1)*INDEX($B$10:$C$10, 1, F66 + 1)</f>
        <v>0.0118125</v>
      </c>
      <c r="L66" s="2" t="n">
        <f aca="false">K66*J66</f>
        <v>0</v>
      </c>
      <c r="M66" s="2" t="n">
        <f aca="false">L66/$L$86</f>
        <v>0</v>
      </c>
      <c r="N66" s="5" t="str">
        <f aca="false">IF(L66=0,".",LN(L66))</f>
        <v>.</v>
      </c>
      <c r="Q66" s="2" t="n">
        <f aca="false">IF(C66=0, L66, 0)</f>
        <v>0</v>
      </c>
      <c r="R66" s="2" t="n">
        <f aca="false">IF($C66=1, $L66, 0)</f>
        <v>0</v>
      </c>
      <c r="S66" s="2" t="n">
        <f aca="false">IF($C66=2, $L66, 0)</f>
        <v>0</v>
      </c>
    </row>
    <row collapsed="false" customFormat="false" customHeight="false" hidden="false" ht="14.5" outlineLevel="0" r="67">
      <c r="B67" s="0" t="n">
        <v>1</v>
      </c>
      <c r="C67" s="0" t="n">
        <v>1</v>
      </c>
      <c r="D67" s="0" t="n">
        <v>0</v>
      </c>
      <c r="E67" s="0" t="n">
        <v>2</v>
      </c>
      <c r="F67" s="4" t="n">
        <v>1</v>
      </c>
      <c r="G67" s="1" t="n">
        <v>0</v>
      </c>
      <c r="H67" s="1" t="n">
        <v>0</v>
      </c>
      <c r="I67" s="1" t="n">
        <v>1</v>
      </c>
      <c r="J67" s="2" t="n">
        <f aca="false">INDEX($B$3:$C$3,1,$B67+1)*INDEX($B$2:$D$2, 1,$C67+1)*G67*H67*I67</f>
        <v>0</v>
      </c>
      <c r="K67" s="2" t="n">
        <f aca="false">INDEX($B$6:$C$6,1,B67+1)*INDEX($B$7:$D$7,1,C67+1)*INDEX($B$8:$C$8,1,D67+1)*INDEX($B$9:$D$9, 1, E67+1)*INDEX($B$10:$C$10, 1, F67 + 1)</f>
        <v>0.0275625</v>
      </c>
      <c r="L67" s="2" t="n">
        <f aca="false">K67*J67</f>
        <v>0</v>
      </c>
      <c r="M67" s="2" t="n">
        <f aca="false">L67/$L$86</f>
        <v>0</v>
      </c>
      <c r="N67" s="5" t="str">
        <f aca="false">IF(L67=0,".",LN(L67))</f>
        <v>.</v>
      </c>
      <c r="Q67" s="2" t="n">
        <f aca="false">IF(C67=0, L67, 0)</f>
        <v>0</v>
      </c>
      <c r="R67" s="2" t="n">
        <f aca="false">IF($C67=1, $L67, 0)</f>
        <v>0</v>
      </c>
      <c r="S67" s="2" t="n">
        <f aca="false">IF($C67=2, $L67, 0)</f>
        <v>0</v>
      </c>
    </row>
    <row collapsed="false" customFormat="false" customHeight="false" hidden="false" ht="14.5" outlineLevel="0" r="68">
      <c r="B68" s="0" t="n">
        <v>1</v>
      </c>
      <c r="C68" s="0" t="n">
        <v>1</v>
      </c>
      <c r="D68" s="0" t="n">
        <v>1</v>
      </c>
      <c r="E68" s="0" t="n">
        <v>0</v>
      </c>
      <c r="F68" s="4" t="n">
        <v>0</v>
      </c>
      <c r="G68" s="1" t="n">
        <v>1</v>
      </c>
      <c r="H68" s="1" t="n">
        <v>0</v>
      </c>
      <c r="I68" s="1" t="n">
        <v>0</v>
      </c>
      <c r="J68" s="2" t="n">
        <f aca="false">INDEX($B$3:$C$3,1,$B68+1)*INDEX($B$2:$D$2, 1,$C68+1)*G68*H68*I68</f>
        <v>0</v>
      </c>
      <c r="K68" s="2" t="n">
        <f aca="false">INDEX($B$6:$C$6,1,B68+1)*INDEX($B$7:$D$7,1,C68+1)*INDEX($B$8:$C$8,1,D68+1)*INDEX($B$9:$D$9, 1, E68+1)*INDEX($B$10:$C$10, 1, F68 + 1)</f>
        <v>0.0050625</v>
      </c>
      <c r="L68" s="2" t="n">
        <f aca="false">K68*J68</f>
        <v>0</v>
      </c>
      <c r="M68" s="2" t="n">
        <f aca="false">L68/$L$86</f>
        <v>0</v>
      </c>
      <c r="N68" s="5" t="str">
        <f aca="false">IF(L68=0,".",LN(L68))</f>
        <v>.</v>
      </c>
      <c r="Q68" s="2" t="n">
        <f aca="false">IF(C68=0, L68, 0)</f>
        <v>0</v>
      </c>
      <c r="R68" s="2" t="n">
        <f aca="false">IF($C68=1, $L68, 0)</f>
        <v>0</v>
      </c>
      <c r="S68" s="2" t="n">
        <f aca="false">IF($C68=2, $L68, 0)</f>
        <v>0</v>
      </c>
    </row>
    <row collapsed="false" customFormat="false" customHeight="false" hidden="false" ht="14.5" outlineLevel="0" r="69">
      <c r="B69" s="0" t="n">
        <v>1</v>
      </c>
      <c r="C69" s="0" t="n">
        <v>1</v>
      </c>
      <c r="D69" s="0" t="n">
        <v>1</v>
      </c>
      <c r="E69" s="0" t="n">
        <v>0</v>
      </c>
      <c r="F69" s="4" t="n">
        <v>1</v>
      </c>
      <c r="G69" s="1" t="n">
        <v>1</v>
      </c>
      <c r="H69" s="1" t="n">
        <v>0</v>
      </c>
      <c r="I69" s="1" t="n">
        <v>1</v>
      </c>
      <c r="J69" s="2" t="n">
        <f aca="false">INDEX($B$3:$C$3,1,$B69+1)*INDEX($B$2:$D$2, 1,$C69+1)*G69*H69*I69</f>
        <v>0</v>
      </c>
      <c r="K69" s="2" t="n">
        <f aca="false">INDEX($B$6:$C$6,1,B69+1)*INDEX($B$7:$D$7,1,C69+1)*INDEX($B$8:$C$8,1,D69+1)*INDEX($B$9:$D$9, 1, E69+1)*INDEX($B$10:$C$10, 1, F69 + 1)</f>
        <v>0.0118125</v>
      </c>
      <c r="L69" s="2" t="n">
        <f aca="false">K69*J69</f>
        <v>0</v>
      </c>
      <c r="M69" s="2" t="n">
        <f aca="false">L69/$L$86</f>
        <v>0</v>
      </c>
      <c r="N69" s="5" t="str">
        <f aca="false">IF(L69=0,".",LN(L69))</f>
        <v>.</v>
      </c>
      <c r="Q69" s="2" t="n">
        <f aca="false">IF(C69=0, L69, 0)</f>
        <v>0</v>
      </c>
      <c r="R69" s="2" t="n">
        <f aca="false">IF($C69=1, $L69, 0)</f>
        <v>0</v>
      </c>
      <c r="S69" s="2" t="n">
        <f aca="false">IF($C69=2, $L69, 0)</f>
        <v>0</v>
      </c>
    </row>
    <row collapsed="false" customFormat="false" customHeight="false" hidden="false" ht="14.5" outlineLevel="0" r="70">
      <c r="B70" s="0" t="n">
        <v>1</v>
      </c>
      <c r="C70" s="0" t="n">
        <v>1</v>
      </c>
      <c r="D70" s="0" t="n">
        <v>1</v>
      </c>
      <c r="E70" s="0" t="n">
        <v>1</v>
      </c>
      <c r="F70" s="4" t="n">
        <v>0</v>
      </c>
      <c r="G70" s="1" t="n">
        <v>1</v>
      </c>
      <c r="H70" s="1" t="n">
        <v>1</v>
      </c>
      <c r="I70" s="1" t="n">
        <v>0</v>
      </c>
      <c r="J70" s="2" t="n">
        <f aca="false">INDEX($B$3:$C$3,1,$B70+1)*INDEX($B$2:$D$2, 1,$C70+1)*G70*H70*I70</f>
        <v>0</v>
      </c>
      <c r="K70" s="2" t="n">
        <f aca="false">INDEX($B$6:$C$6,1,B70+1)*INDEX($B$7:$D$7,1,C70+1)*INDEX($B$8:$C$8,1,D70+1)*INDEX($B$9:$D$9, 1, E70+1)*INDEX($B$10:$C$10, 1, F70 + 1)</f>
        <v>0.00225</v>
      </c>
      <c r="L70" s="2" t="n">
        <f aca="false">K70*J70</f>
        <v>0</v>
      </c>
      <c r="M70" s="2" t="n">
        <f aca="false">L70/$L$86</f>
        <v>0</v>
      </c>
      <c r="N70" s="5" t="str">
        <f aca="false">IF(L70=0,".",LN(L70))</f>
        <v>.</v>
      </c>
      <c r="Q70" s="2" t="n">
        <f aca="false">IF(C70=0, L70, 0)</f>
        <v>0</v>
      </c>
      <c r="R70" s="2" t="n">
        <f aca="false">IF($C70=1, $L70, 0)</f>
        <v>0</v>
      </c>
      <c r="S70" s="2" t="n">
        <f aca="false">IF($C70=2, $L70, 0)</f>
        <v>0</v>
      </c>
    </row>
    <row collapsed="false" customFormat="false" customHeight="false" hidden="false" ht="14.5" outlineLevel="0" r="71">
      <c r="B71" s="0" t="n">
        <v>1</v>
      </c>
      <c r="C71" s="0" t="n">
        <v>1</v>
      </c>
      <c r="D71" s="0" t="n">
        <v>1</v>
      </c>
      <c r="E71" s="0" t="n">
        <v>1</v>
      </c>
      <c r="F71" s="4" t="n">
        <v>1</v>
      </c>
      <c r="G71" s="1" t="n">
        <v>1</v>
      </c>
      <c r="H71" s="1" t="n">
        <v>1</v>
      </c>
      <c r="I71" s="1" t="n">
        <v>1</v>
      </c>
      <c r="J71" s="2" t="n">
        <f aca="false">INDEX($B$3:$C$3,1,$B71+1)*INDEX($B$2:$D$2, 1,$C71+1)*G71*H71*I71</f>
        <v>0.21</v>
      </c>
      <c r="K71" s="2" t="n">
        <f aca="false">INDEX($B$6:$C$6,1,B71+1)*INDEX($B$7:$D$7,1,C71+1)*INDEX($B$8:$C$8,1,D71+1)*INDEX($B$9:$D$9, 1, E71+1)*INDEX($B$10:$C$10, 1, F71 + 1)</f>
        <v>0.00525</v>
      </c>
      <c r="L71" s="2" t="n">
        <f aca="false">K71*J71</f>
        <v>0.0011025</v>
      </c>
      <c r="M71" s="2" t="n">
        <f aca="false">L71/$L$86</f>
        <v>0.11235811921171</v>
      </c>
      <c r="N71" s="5" t="n">
        <f aca="false">IF(L71=0,".",LN(L71))</f>
        <v>-6.81017495064327</v>
      </c>
      <c r="Q71" s="2" t="n">
        <f aca="false">IF(C71=0, L71, 0)</f>
        <v>0</v>
      </c>
      <c r="R71" s="2" t="n">
        <f aca="false">IF($C71=1, $L71, 0)</f>
        <v>0.0011025</v>
      </c>
      <c r="S71" s="2" t="n">
        <f aca="false">IF($C71=2, $L71, 0)</f>
        <v>0</v>
      </c>
    </row>
    <row collapsed="false" customFormat="false" customHeight="false" hidden="false" ht="14.5" outlineLevel="0" r="72">
      <c r="B72" s="0" t="n">
        <v>1</v>
      </c>
      <c r="C72" s="0" t="n">
        <v>1</v>
      </c>
      <c r="D72" s="0" t="n">
        <v>1</v>
      </c>
      <c r="E72" s="0" t="n">
        <v>2</v>
      </c>
      <c r="F72" s="4" t="n">
        <v>0</v>
      </c>
      <c r="G72" s="1" t="n">
        <v>1</v>
      </c>
      <c r="H72" s="1" t="n">
        <v>0</v>
      </c>
      <c r="I72" s="1" t="n">
        <v>0</v>
      </c>
      <c r="J72" s="2" t="n">
        <f aca="false">INDEX($B$3:$C$3,1,$B72+1)*INDEX($B$2:$D$2, 1,$C72+1)*G72*H72*I72</f>
        <v>0</v>
      </c>
      <c r="K72" s="2" t="n">
        <f aca="false">INDEX($B$6:$C$6,1,B72+1)*INDEX($B$7:$D$7,1,C72+1)*INDEX($B$8:$C$8,1,D72+1)*INDEX($B$9:$D$9, 1, E72+1)*INDEX($B$10:$C$10, 1, F72 + 1)</f>
        <v>0.0039375</v>
      </c>
      <c r="L72" s="2" t="n">
        <f aca="false">K72*J72</f>
        <v>0</v>
      </c>
      <c r="M72" s="2" t="n">
        <f aca="false">L72/$L$86</f>
        <v>0</v>
      </c>
      <c r="N72" s="5" t="str">
        <f aca="false">IF(L72=0,".",LN(L72))</f>
        <v>.</v>
      </c>
      <c r="Q72" s="2" t="n">
        <f aca="false">IF(C72=0, L72, 0)</f>
        <v>0</v>
      </c>
      <c r="R72" s="2" t="n">
        <f aca="false">IF($C72=1, $L72, 0)</f>
        <v>0</v>
      </c>
      <c r="S72" s="2" t="n">
        <f aca="false">IF($C72=2, $L72, 0)</f>
        <v>0</v>
      </c>
    </row>
    <row collapsed="false" customFormat="false" customHeight="false" hidden="false" ht="14.5" outlineLevel="0" r="73">
      <c r="B73" s="0" t="n">
        <v>1</v>
      </c>
      <c r="C73" s="0" t="n">
        <v>1</v>
      </c>
      <c r="D73" s="0" t="n">
        <v>1</v>
      </c>
      <c r="E73" s="0" t="n">
        <v>2</v>
      </c>
      <c r="F73" s="4" t="n">
        <v>1</v>
      </c>
      <c r="G73" s="1" t="n">
        <v>1</v>
      </c>
      <c r="H73" s="1" t="n">
        <v>0</v>
      </c>
      <c r="I73" s="1" t="n">
        <v>1</v>
      </c>
      <c r="J73" s="2" t="n">
        <f aca="false">INDEX($B$3:$C$3,1,$B73+1)*INDEX($B$2:$D$2, 1,$C73+1)*G73*H73*I73</f>
        <v>0</v>
      </c>
      <c r="K73" s="2" t="n">
        <f aca="false">INDEX($B$6:$C$6,1,B73+1)*INDEX($B$7:$D$7,1,C73+1)*INDEX($B$8:$C$8,1,D73+1)*INDEX($B$9:$D$9, 1, E73+1)*INDEX($B$10:$C$10, 1, F73 + 1)</f>
        <v>0.0091875</v>
      </c>
      <c r="L73" s="2" t="n">
        <f aca="false">K73*J73</f>
        <v>0</v>
      </c>
      <c r="M73" s="2" t="n">
        <f aca="false">L73/$L$86</f>
        <v>0</v>
      </c>
      <c r="N73" s="5" t="str">
        <f aca="false">IF(L73=0,".",LN(L73))</f>
        <v>.</v>
      </c>
      <c r="Q73" s="2" t="n">
        <f aca="false">IF(C73=0, L73, 0)</f>
        <v>0</v>
      </c>
      <c r="R73" s="2" t="n">
        <f aca="false">IF($C73=1, $L73, 0)</f>
        <v>0</v>
      </c>
      <c r="S73" s="2" t="n">
        <f aca="false">IF($C73=2, $L73, 0)</f>
        <v>0</v>
      </c>
    </row>
    <row collapsed="false" customFormat="false" customHeight="false" hidden="false" ht="14.5" outlineLevel="0" r="74">
      <c r="B74" s="0" t="n">
        <v>1</v>
      </c>
      <c r="C74" s="0" t="n">
        <v>2</v>
      </c>
      <c r="D74" s="0" t="n">
        <v>0</v>
      </c>
      <c r="E74" s="0" t="n">
        <v>0</v>
      </c>
      <c r="F74" s="4" t="n">
        <v>0</v>
      </c>
      <c r="G74" s="1" t="n">
        <v>0.5</v>
      </c>
      <c r="H74" s="1" t="n">
        <v>0</v>
      </c>
      <c r="I74" s="1" t="n">
        <v>0.5</v>
      </c>
      <c r="J74" s="2" t="n">
        <f aca="false">INDEX($B$3:$C$3,1,$B74+1)*INDEX($B$2:$D$2, 1,$C74+1)*G74*H74*I74</f>
        <v>0</v>
      </c>
      <c r="K74" s="2" t="n">
        <f aca="false">INDEX($B$6:$C$6,1,B74+1)*INDEX($B$7:$D$7,1,C74+1)*INDEX($B$8:$C$8,1,D74+1)*INDEX($B$9:$D$9, 1, E74+1)*INDEX($B$10:$C$10, 1, F74 + 1)</f>
        <v>0.0091125</v>
      </c>
      <c r="L74" s="2" t="n">
        <f aca="false">K74*J74</f>
        <v>0</v>
      </c>
      <c r="M74" s="2" t="n">
        <f aca="false">L74/$L$86</f>
        <v>0</v>
      </c>
      <c r="N74" s="5" t="str">
        <f aca="false">IF(L74=0,".",LN(L74))</f>
        <v>.</v>
      </c>
      <c r="Q74" s="2" t="n">
        <f aca="false">IF(C74=0, L74, 0)</f>
        <v>0</v>
      </c>
      <c r="R74" s="2" t="n">
        <f aca="false">IF($C74=1, $L74, 0)</f>
        <v>0</v>
      </c>
      <c r="S74" s="2" t="n">
        <f aca="false">IF($C74=2, $L74, 0)</f>
        <v>0</v>
      </c>
    </row>
    <row collapsed="false" customFormat="false" customHeight="false" hidden="false" ht="14.5" outlineLevel="0" r="75">
      <c r="B75" s="0" t="n">
        <v>1</v>
      </c>
      <c r="C75" s="0" t="n">
        <v>2</v>
      </c>
      <c r="D75" s="0" t="n">
        <v>0</v>
      </c>
      <c r="E75" s="0" t="n">
        <v>0</v>
      </c>
      <c r="F75" s="4" t="n">
        <v>1</v>
      </c>
      <c r="G75" s="1" t="n">
        <v>0.5</v>
      </c>
      <c r="H75" s="1" t="n">
        <v>0</v>
      </c>
      <c r="I75" s="1" t="n">
        <v>0.5</v>
      </c>
      <c r="J75" s="2" t="n">
        <f aca="false">INDEX($B$3:$C$3,1,$B75+1)*INDEX($B$2:$D$2, 1,$C75+1)*G75*H75*I75</f>
        <v>0</v>
      </c>
      <c r="K75" s="2" t="n">
        <f aca="false">INDEX($B$6:$C$6,1,B75+1)*INDEX($B$7:$D$7,1,C75+1)*INDEX($B$8:$C$8,1,D75+1)*INDEX($B$9:$D$9, 1, E75+1)*INDEX($B$10:$C$10, 1, F75 + 1)</f>
        <v>0.0212625</v>
      </c>
      <c r="L75" s="2" t="n">
        <f aca="false">K75*J75</f>
        <v>0</v>
      </c>
      <c r="M75" s="2" t="n">
        <f aca="false">L75/$L$86</f>
        <v>0</v>
      </c>
      <c r="N75" s="5" t="str">
        <f aca="false">IF(L75=0,".",LN(L75))</f>
        <v>.</v>
      </c>
      <c r="Q75" s="2" t="n">
        <f aca="false">IF(C75=0, L75, 0)</f>
        <v>0</v>
      </c>
      <c r="R75" s="2" t="n">
        <f aca="false">IF($C75=1, $L75, 0)</f>
        <v>0</v>
      </c>
      <c r="S75" s="2" t="n">
        <f aca="false">IF($C75=2, $L75, 0)</f>
        <v>0</v>
      </c>
    </row>
    <row collapsed="false" customFormat="false" customHeight="false" hidden="false" ht="14.5" outlineLevel="0" r="76">
      <c r="B76" s="0" t="n">
        <v>1</v>
      </c>
      <c r="C76" s="0" t="n">
        <v>2</v>
      </c>
      <c r="D76" s="0" t="n">
        <v>0</v>
      </c>
      <c r="E76" s="0" t="n">
        <v>1</v>
      </c>
      <c r="F76" s="4" t="n">
        <v>0</v>
      </c>
      <c r="G76" s="1" t="n">
        <v>0.5</v>
      </c>
      <c r="H76" s="1" t="n">
        <v>0.5</v>
      </c>
      <c r="I76" s="1" t="n">
        <v>0.5</v>
      </c>
      <c r="J76" s="2" t="n">
        <f aca="false">INDEX($B$3:$C$3,1,$B76+1)*INDEX($B$2:$D$2, 1,$C76+1)*G76*H76*I76</f>
        <v>0.00375</v>
      </c>
      <c r="K76" s="2" t="n">
        <f aca="false">INDEX($B$6:$C$6,1,B76+1)*INDEX($B$7:$D$7,1,C76+1)*INDEX($B$8:$C$8,1,D76+1)*INDEX($B$9:$D$9, 1, E76+1)*INDEX($B$10:$C$10, 1, F76 + 1)</f>
        <v>0.00405</v>
      </c>
      <c r="L76" s="2" t="n">
        <f aca="false">K76*J76</f>
        <v>1.51875E-005</v>
      </c>
      <c r="M76" s="2" t="n">
        <f aca="false">L76/$L$86</f>
        <v>0.00154779041771233</v>
      </c>
      <c r="N76" s="5" t="n">
        <f aca="false">IF(L76=0,".",LN(L76))</f>
        <v>-11.0950378368635</v>
      </c>
      <c r="Q76" s="2" t="n">
        <f aca="false">IF(C76=0, L76, 0)</f>
        <v>0</v>
      </c>
      <c r="R76" s="2" t="n">
        <f aca="false">IF($C76=1, $L76, 0)</f>
        <v>0</v>
      </c>
      <c r="S76" s="2" t="n">
        <f aca="false">IF($C76=2, $L76, 0)</f>
        <v>1.51875E-005</v>
      </c>
    </row>
    <row collapsed="false" customFormat="false" customHeight="false" hidden="false" ht="14.5" outlineLevel="0" r="77">
      <c r="B77" s="0" t="n">
        <v>1</v>
      </c>
      <c r="C77" s="0" t="n">
        <v>2</v>
      </c>
      <c r="D77" s="0" t="n">
        <v>0</v>
      </c>
      <c r="E77" s="0" t="n">
        <v>1</v>
      </c>
      <c r="F77" s="4" t="n">
        <v>1</v>
      </c>
      <c r="G77" s="1" t="n">
        <v>0.5</v>
      </c>
      <c r="H77" s="1" t="n">
        <v>0.5</v>
      </c>
      <c r="I77" s="1" t="n">
        <v>0.5</v>
      </c>
      <c r="J77" s="2" t="n">
        <f aca="false">INDEX($B$3:$C$3,1,$B77+1)*INDEX($B$2:$D$2, 1,$C77+1)*G77*H77*I77</f>
        <v>0.00375</v>
      </c>
      <c r="K77" s="2" t="n">
        <f aca="false">INDEX($B$6:$C$6,1,B77+1)*INDEX($B$7:$D$7,1,C77+1)*INDEX($B$8:$C$8,1,D77+1)*INDEX($B$9:$D$9, 1, E77+1)*INDEX($B$10:$C$10, 1, F77 + 1)</f>
        <v>0.00945</v>
      </c>
      <c r="L77" s="2" t="n">
        <f aca="false">K77*J77</f>
        <v>3.54375E-005</v>
      </c>
      <c r="M77" s="2" t="n">
        <f aca="false">L77/$L$86</f>
        <v>0.0036115109746621</v>
      </c>
      <c r="N77" s="5" t="n">
        <f aca="false">IF(L77=0,".",LN(L77))</f>
        <v>-10.2477399764763</v>
      </c>
      <c r="Q77" s="2" t="n">
        <f aca="false">IF(C77=0, L77, 0)</f>
        <v>0</v>
      </c>
      <c r="R77" s="2" t="n">
        <f aca="false">IF($C77=1, $L77, 0)</f>
        <v>0</v>
      </c>
      <c r="S77" s="2" t="n">
        <f aca="false">IF($C77=2, $L77, 0)</f>
        <v>3.54375E-005</v>
      </c>
    </row>
    <row collapsed="false" customFormat="false" customHeight="false" hidden="false" ht="14.5" outlineLevel="0" r="78">
      <c r="B78" s="0" t="n">
        <v>1</v>
      </c>
      <c r="C78" s="0" t="n">
        <v>2</v>
      </c>
      <c r="D78" s="0" t="n">
        <v>0</v>
      </c>
      <c r="E78" s="0" t="n">
        <v>2</v>
      </c>
      <c r="F78" s="4" t="n">
        <v>0</v>
      </c>
      <c r="G78" s="1" t="n">
        <v>0.5</v>
      </c>
      <c r="H78" s="1" t="n">
        <v>0.5</v>
      </c>
      <c r="I78" s="1" t="n">
        <v>0.5</v>
      </c>
      <c r="J78" s="2" t="n">
        <f aca="false">INDEX($B$3:$C$3,1,$B78+1)*INDEX($B$2:$D$2, 1,$C78+1)*G78*H78*I78</f>
        <v>0.00375</v>
      </c>
      <c r="K78" s="2" t="n">
        <f aca="false">INDEX($B$6:$C$6,1,B78+1)*INDEX($B$7:$D$7,1,C78+1)*INDEX($B$8:$C$8,1,D78+1)*INDEX($B$9:$D$9, 1, E78+1)*INDEX($B$10:$C$10, 1, F78 + 1)</f>
        <v>0.0070875</v>
      </c>
      <c r="L78" s="2" t="n">
        <f aca="false">K78*J78</f>
        <v>2.6578125E-005</v>
      </c>
      <c r="M78" s="2" t="n">
        <f aca="false">L78/$L$86</f>
        <v>0.00270863323099657</v>
      </c>
      <c r="N78" s="5" t="n">
        <f aca="false">IF(L78=0,".",LN(L78))</f>
        <v>-10.5354220489281</v>
      </c>
      <c r="Q78" s="2" t="n">
        <f aca="false">IF(C78=0, L78, 0)</f>
        <v>0</v>
      </c>
      <c r="R78" s="2" t="n">
        <f aca="false">IF($C78=1, $L78, 0)</f>
        <v>0</v>
      </c>
      <c r="S78" s="2" t="n">
        <f aca="false">IF($C78=2, $L78, 0)</f>
        <v>2.6578125E-005</v>
      </c>
    </row>
    <row collapsed="false" customFormat="false" customHeight="false" hidden="false" ht="14.5" outlineLevel="0" r="79">
      <c r="B79" s="0" t="n">
        <v>1</v>
      </c>
      <c r="C79" s="0" t="n">
        <v>2</v>
      </c>
      <c r="D79" s="0" t="n">
        <v>0</v>
      </c>
      <c r="E79" s="0" t="n">
        <v>2</v>
      </c>
      <c r="F79" s="4" t="n">
        <v>1</v>
      </c>
      <c r="G79" s="1" t="n">
        <v>0.5</v>
      </c>
      <c r="H79" s="1" t="n">
        <v>0.5</v>
      </c>
      <c r="I79" s="1" t="n">
        <v>0.5</v>
      </c>
      <c r="J79" s="2" t="n">
        <f aca="false">INDEX($B$3:$C$3,1,$B79+1)*INDEX($B$2:$D$2, 1,$C79+1)*G79*H79*I79</f>
        <v>0.00375</v>
      </c>
      <c r="K79" s="2" t="n">
        <f aca="false">INDEX($B$6:$C$6,1,B79+1)*INDEX($B$7:$D$7,1,C79+1)*INDEX($B$8:$C$8,1,D79+1)*INDEX($B$9:$D$9, 1, E79+1)*INDEX($B$10:$C$10, 1, F79 + 1)</f>
        <v>0.0165375</v>
      </c>
      <c r="L79" s="2" t="n">
        <f aca="false">K79*J79</f>
        <v>6.2015625E-005</v>
      </c>
      <c r="M79" s="2" t="n">
        <f aca="false">L79/$L$86</f>
        <v>0.00632014420565867</v>
      </c>
      <c r="N79" s="5" t="n">
        <f aca="false">IF(L79=0,".",LN(L79))</f>
        <v>-9.68812418854088</v>
      </c>
      <c r="Q79" s="2" t="n">
        <f aca="false">IF(C79=0, L79, 0)</f>
        <v>0</v>
      </c>
      <c r="R79" s="2" t="n">
        <f aca="false">IF($C79=1, $L79, 0)</f>
        <v>0</v>
      </c>
      <c r="S79" s="2" t="n">
        <f aca="false">IF($C79=2, $L79, 0)</f>
        <v>6.2015625E-005</v>
      </c>
    </row>
    <row collapsed="false" customFormat="false" customHeight="false" hidden="false" ht="14.5" outlineLevel="0" r="80">
      <c r="B80" s="0" t="n">
        <v>1</v>
      </c>
      <c r="C80" s="0" t="n">
        <v>2</v>
      </c>
      <c r="D80" s="0" t="n">
        <v>1</v>
      </c>
      <c r="E80" s="0" t="n">
        <v>0</v>
      </c>
      <c r="F80" s="4" t="n">
        <v>0</v>
      </c>
      <c r="G80" s="1" t="n">
        <v>0.5</v>
      </c>
      <c r="H80" s="1" t="n">
        <v>0</v>
      </c>
      <c r="I80" s="1" t="n">
        <v>0.5</v>
      </c>
      <c r="J80" s="2" t="n">
        <f aca="false">INDEX($B$3:$C$3,1,$B80+1)*INDEX($B$2:$D$2, 1,$C80+1)*G80*H80*I80</f>
        <v>0</v>
      </c>
      <c r="K80" s="2" t="n">
        <f aca="false">INDEX($B$6:$C$6,1,B80+1)*INDEX($B$7:$D$7,1,C80+1)*INDEX($B$8:$C$8,1,D80+1)*INDEX($B$9:$D$9, 1, E80+1)*INDEX($B$10:$C$10, 1, F80 + 1)</f>
        <v>0.0030375</v>
      </c>
      <c r="L80" s="2" t="n">
        <f aca="false">K80*J80</f>
        <v>0</v>
      </c>
      <c r="M80" s="2" t="n">
        <f aca="false">L80/$L$86</f>
        <v>0</v>
      </c>
      <c r="N80" s="5" t="str">
        <f aca="false">IF(L80=0,".",LN(L80))</f>
        <v>.</v>
      </c>
      <c r="Q80" s="2" t="n">
        <f aca="false">IF(C80=0, L80, 0)</f>
        <v>0</v>
      </c>
      <c r="R80" s="2" t="n">
        <f aca="false">IF($C80=1, $L80, 0)</f>
        <v>0</v>
      </c>
      <c r="S80" s="2" t="n">
        <f aca="false">IF($C80=2, $L80, 0)</f>
        <v>0</v>
      </c>
    </row>
    <row collapsed="false" customFormat="false" customHeight="false" hidden="false" ht="14.5" outlineLevel="0" r="81">
      <c r="B81" s="0" t="n">
        <v>1</v>
      </c>
      <c r="C81" s="0" t="n">
        <v>2</v>
      </c>
      <c r="D81" s="0" t="n">
        <v>1</v>
      </c>
      <c r="E81" s="0" t="n">
        <v>0</v>
      </c>
      <c r="F81" s="4" t="n">
        <v>1</v>
      </c>
      <c r="G81" s="1" t="n">
        <v>0.5</v>
      </c>
      <c r="H81" s="1" t="n">
        <v>0</v>
      </c>
      <c r="I81" s="1" t="n">
        <v>0.5</v>
      </c>
      <c r="J81" s="2" t="n">
        <f aca="false">INDEX($B$3:$C$3,1,$B81+1)*INDEX($B$2:$D$2, 1,$C81+1)*G81*H81*I81</f>
        <v>0</v>
      </c>
      <c r="K81" s="2" t="n">
        <f aca="false">INDEX($B$6:$C$6,1,B81+1)*INDEX($B$7:$D$7,1,C81+1)*INDEX($B$8:$C$8,1,D81+1)*INDEX($B$9:$D$9, 1, E81+1)*INDEX($B$10:$C$10, 1, F81 + 1)</f>
        <v>0.0070875</v>
      </c>
      <c r="L81" s="2" t="n">
        <f aca="false">K81*J81</f>
        <v>0</v>
      </c>
      <c r="M81" s="2" t="n">
        <f aca="false">L81/$L$86</f>
        <v>0</v>
      </c>
      <c r="N81" s="5" t="str">
        <f aca="false">IF(L81=0,".",LN(L81))</f>
        <v>.</v>
      </c>
      <c r="Q81" s="2" t="n">
        <f aca="false">IF(C81=0, L81, 0)</f>
        <v>0</v>
      </c>
      <c r="R81" s="2" t="n">
        <f aca="false">IF($C81=1, $L81, 0)</f>
        <v>0</v>
      </c>
      <c r="S81" s="2" t="n">
        <f aca="false">IF($C81=2, $L81, 0)</f>
        <v>0</v>
      </c>
    </row>
    <row collapsed="false" customFormat="false" customHeight="false" hidden="false" ht="14.5" outlineLevel="0" r="82">
      <c r="B82" s="0" t="n">
        <v>1</v>
      </c>
      <c r="C82" s="0" t="n">
        <v>2</v>
      </c>
      <c r="D82" s="0" t="n">
        <v>1</v>
      </c>
      <c r="E82" s="0" t="n">
        <v>1</v>
      </c>
      <c r="F82" s="4" t="n">
        <v>0</v>
      </c>
      <c r="G82" s="1" t="n">
        <v>0.5</v>
      </c>
      <c r="H82" s="1" t="n">
        <v>0.5</v>
      </c>
      <c r="I82" s="1" t="n">
        <v>0.5</v>
      </c>
      <c r="J82" s="2" t="n">
        <f aca="false">INDEX($B$3:$C$3,1,$B82+1)*INDEX($B$2:$D$2, 1,$C82+1)*G82*H82*I82</f>
        <v>0.00375</v>
      </c>
      <c r="K82" s="2" t="n">
        <f aca="false">INDEX($B$6:$C$6,1,B82+1)*INDEX($B$7:$D$7,1,C82+1)*INDEX($B$8:$C$8,1,D82+1)*INDEX($B$9:$D$9, 1, E82+1)*INDEX($B$10:$C$10, 1, F82 + 1)</f>
        <v>0.00135</v>
      </c>
      <c r="L82" s="2" t="n">
        <f aca="false">K82*J82</f>
        <v>5.0625E-006</v>
      </c>
      <c r="M82" s="2" t="n">
        <f aca="false">L82/$L$86</f>
        <v>0.000515930139237442</v>
      </c>
      <c r="N82" s="5" t="n">
        <f aca="false">IF(L82=0,".",LN(L82))</f>
        <v>-12.1936501255316</v>
      </c>
      <c r="Q82" s="2" t="n">
        <f aca="false">IF(C82=0, L82, 0)</f>
        <v>0</v>
      </c>
      <c r="R82" s="2" t="n">
        <f aca="false">IF($C82=1, $L82, 0)</f>
        <v>0</v>
      </c>
      <c r="S82" s="2" t="n">
        <f aca="false">IF($C82=2, $L82, 0)</f>
        <v>5.0625E-006</v>
      </c>
    </row>
    <row collapsed="false" customFormat="false" customHeight="false" hidden="false" ht="14.5" outlineLevel="0" r="83">
      <c r="B83" s="0" t="n">
        <v>1</v>
      </c>
      <c r="C83" s="0" t="n">
        <v>2</v>
      </c>
      <c r="D83" s="0" t="n">
        <v>1</v>
      </c>
      <c r="E83" s="0" t="n">
        <v>1</v>
      </c>
      <c r="F83" s="4" t="n">
        <v>1</v>
      </c>
      <c r="G83" s="1" t="n">
        <v>0.5</v>
      </c>
      <c r="H83" s="1" t="n">
        <v>0.5</v>
      </c>
      <c r="I83" s="1" t="n">
        <v>0.5</v>
      </c>
      <c r="J83" s="2" t="n">
        <f aca="false">INDEX($B$3:$C$3,1,$B83+1)*INDEX($B$2:$D$2, 1,$C83+1)*G83*H83*I83</f>
        <v>0.00375</v>
      </c>
      <c r="K83" s="2" t="n">
        <f aca="false">INDEX($B$6:$C$6,1,B83+1)*INDEX($B$7:$D$7,1,C83+1)*INDEX($B$8:$C$8,1,D83+1)*INDEX($B$9:$D$9, 1, E83+1)*INDEX($B$10:$C$10, 1, F83 + 1)</f>
        <v>0.00315</v>
      </c>
      <c r="L83" s="2" t="n">
        <f aca="false">K83*J83</f>
        <v>1.18125E-005</v>
      </c>
      <c r="M83" s="2" t="n">
        <f aca="false">L83/$L$86</f>
        <v>0.00120383699155403</v>
      </c>
      <c r="N83" s="5" t="n">
        <f aca="false">IF(L83=0,".",LN(L83))</f>
        <v>-11.3463522651444</v>
      </c>
      <c r="Q83" s="2" t="n">
        <f aca="false">IF(C83=0, L83, 0)</f>
        <v>0</v>
      </c>
      <c r="R83" s="2" t="n">
        <f aca="false">IF($C83=1, $L83, 0)</f>
        <v>0</v>
      </c>
      <c r="S83" s="2" t="n">
        <f aca="false">IF($C83=2, $L83, 0)</f>
        <v>1.18125E-005</v>
      </c>
    </row>
    <row collapsed="false" customFormat="false" customHeight="false" hidden="false" ht="14.5" outlineLevel="0" r="84">
      <c r="B84" s="0" t="n">
        <v>1</v>
      </c>
      <c r="C84" s="0" t="n">
        <v>2</v>
      </c>
      <c r="D84" s="0" t="n">
        <v>1</v>
      </c>
      <c r="E84" s="0" t="n">
        <v>2</v>
      </c>
      <c r="F84" s="4" t="n">
        <v>0</v>
      </c>
      <c r="G84" s="1" t="n">
        <v>0.5</v>
      </c>
      <c r="H84" s="1" t="n">
        <v>0.5</v>
      </c>
      <c r="I84" s="1" t="n">
        <v>0.5</v>
      </c>
      <c r="J84" s="2" t="n">
        <f aca="false">INDEX($B$3:$C$3,1,$B84+1)*INDEX($B$2:$D$2, 1,$C84+1)*G84*H84*I84</f>
        <v>0.00375</v>
      </c>
      <c r="K84" s="2" t="n">
        <f aca="false">INDEX($B$6:$C$6,1,B84+1)*INDEX($B$7:$D$7,1,C84+1)*INDEX($B$8:$C$8,1,D84+1)*INDEX($B$9:$D$9, 1, E84+1)*INDEX($B$10:$C$10, 1, F84 + 1)</f>
        <v>0.0023625</v>
      </c>
      <c r="L84" s="2" t="n">
        <f aca="false">K84*J84</f>
        <v>8.85937500000001E-006</v>
      </c>
      <c r="M84" s="2" t="n">
        <f aca="false">L84/$L$86</f>
        <v>0.000902877743665525</v>
      </c>
      <c r="N84" s="5" t="n">
        <f aca="false">IF(L84=0,".",LN(L84))</f>
        <v>-11.6340343375962</v>
      </c>
      <c r="Q84" s="2" t="n">
        <f aca="false">IF(C84=0, L84, 0)</f>
        <v>0</v>
      </c>
      <c r="R84" s="2" t="n">
        <f aca="false">IF($C84=1, $L84, 0)</f>
        <v>0</v>
      </c>
      <c r="S84" s="2" t="n">
        <f aca="false">IF($C84=2, $L84, 0)</f>
        <v>8.85937500000001E-006</v>
      </c>
    </row>
    <row collapsed="false" customFormat="false" customHeight="false" hidden="false" ht="14.5" outlineLevel="0" r="85">
      <c r="B85" s="0" t="n">
        <v>1</v>
      </c>
      <c r="C85" s="0" t="n">
        <v>2</v>
      </c>
      <c r="D85" s="0" t="n">
        <v>1</v>
      </c>
      <c r="E85" s="0" t="n">
        <v>2</v>
      </c>
      <c r="F85" s="4" t="n">
        <v>1</v>
      </c>
      <c r="G85" s="1" t="n">
        <v>0.5</v>
      </c>
      <c r="H85" s="1" t="n">
        <v>0.5</v>
      </c>
      <c r="I85" s="1" t="n">
        <v>0.5</v>
      </c>
      <c r="J85" s="2" t="n">
        <f aca="false">INDEX($B$3:$C$3,1,$B85+1)*INDEX($B$2:$D$2, 1,$C85+1)*G85*H85*I85</f>
        <v>0.00375</v>
      </c>
      <c r="K85" s="2" t="n">
        <f aca="false">INDEX($B$6:$C$6,1,B85+1)*INDEX($B$7:$D$7,1,C85+1)*INDEX($B$8:$C$8,1,D85+1)*INDEX($B$9:$D$9, 1, E85+1)*INDEX($B$10:$C$10, 1, F85 + 1)</f>
        <v>0.0055125</v>
      </c>
      <c r="L85" s="2" t="n">
        <f aca="false">K85*J85</f>
        <v>2.0671875E-005</v>
      </c>
      <c r="M85" s="2" t="n">
        <f aca="false">L85/$L$86</f>
        <v>0.00210671473521956</v>
      </c>
      <c r="N85" s="5" t="n">
        <f aca="false">IF(L85=0,".",LN(L85))</f>
        <v>-10.786736477209</v>
      </c>
      <c r="Q85" s="2" t="n">
        <f aca="false">IF(C85=0, L85, 0)</f>
        <v>0</v>
      </c>
      <c r="R85" s="2" t="n">
        <f aca="false">IF($C85=1, $L85, 0)</f>
        <v>0</v>
      </c>
      <c r="S85" s="2" t="n">
        <f aca="false">IF($C85=2, $L85, 0)</f>
        <v>2.0671875E-005</v>
      </c>
    </row>
    <row collapsed="false" customFormat="false" customHeight="false" hidden="false" ht="14.5" outlineLevel="0" r="86">
      <c r="F86" s="4"/>
      <c r="G86" s="1"/>
      <c r="H86" s="1"/>
      <c r="I86" s="1"/>
      <c r="J86" s="2"/>
      <c r="K86" s="2"/>
      <c r="L86" s="2" t="n">
        <f aca="false">SUM(L14:L85)</f>
        <v>0.00981237500000001</v>
      </c>
      <c r="M86" s="2"/>
      <c r="N86" s="5"/>
      <c r="Q86" s="2" t="n">
        <f aca="false">IF(C86=0, L86, 0)</f>
        <v>0.00981237500000001</v>
      </c>
      <c r="R86" s="2" t="n">
        <f aca="false">IF($C86=1, $L86, 0)</f>
        <v>0</v>
      </c>
      <c r="S86" s="2" t="n">
        <f aca="false">IF($C86=2, $L86, 0)</f>
        <v>0</v>
      </c>
    </row>
    <row collapsed="false" customFormat="false" customHeight="false" hidden="false" ht="14.5" outlineLevel="0" r="87">
      <c r="F87" s="4"/>
      <c r="G87" s="1"/>
      <c r="H87" s="1"/>
      <c r="I87" s="1"/>
      <c r="J87" s="2"/>
      <c r="K87" s="2"/>
      <c r="L87" s="2"/>
      <c r="M87" s="2"/>
      <c r="N87" s="5"/>
      <c r="Q87" s="2" t="n">
        <f aca="false">IF(C87=0, L87, 0)</f>
        <v>0</v>
      </c>
      <c r="R87" s="2" t="n">
        <f aca="false">IF($C87=1, $L87, 0)</f>
        <v>0</v>
      </c>
      <c r="S87" s="2" t="n">
        <f aca="false">IF($C87=2, $L87, 0)</f>
        <v>0</v>
      </c>
    </row>
    <row collapsed="false" customFormat="false" customHeight="false" hidden="false" ht="14.5" outlineLevel="0" r="88">
      <c r="A88" s="0" t="s">
        <v>42</v>
      </c>
      <c r="B88" s="0" t="s">
        <v>6</v>
      </c>
      <c r="E88" s="2"/>
      <c r="F88" s="2"/>
      <c r="G88" s="2"/>
      <c r="H88" s="2"/>
      <c r="K88" s="0" t="s">
        <v>43</v>
      </c>
      <c r="L88" s="0" t="s">
        <v>44</v>
      </c>
      <c r="M88" s="2"/>
      <c r="N88" s="5"/>
      <c r="Q88" s="2" t="str">
        <f aca="false">IF(C88=0, L88, 0)</f>
        <v>ln(e^nip+1)</v>
      </c>
      <c r="R88" s="2" t="n">
        <f aca="false">IF($C88=1, $L88, 0)</f>
        <v>0</v>
      </c>
      <c r="S88" s="2" t="n">
        <f aca="false">IF($C88=2, $L88, 0)</f>
        <v>0</v>
      </c>
    </row>
    <row collapsed="false" customFormat="false" customHeight="false" hidden="false" ht="14.5" outlineLevel="0" r="89">
      <c r="B89" s="0" t="n">
        <v>0</v>
      </c>
      <c r="C89" s="2" t="n">
        <f aca="false">SUMIF($B$14:$B$85,"=0",$L$14:$L$85)</f>
        <v>0.00682325</v>
      </c>
      <c r="D89" s="2" t="n">
        <f aca="false">C89</f>
        <v>0.00682325</v>
      </c>
      <c r="E89" s="5" t="n">
        <f aca="false">D89/D90</f>
        <v>2.28269142307531</v>
      </c>
      <c r="F89" s="5" t="n">
        <f aca="false">LN(C89)</f>
        <v>-4.98741938104625</v>
      </c>
      <c r="G89" s="3" t="n">
        <f aca="false">LN(E89)</f>
        <v>0.825355195501823</v>
      </c>
      <c r="H89" s="2" t="n">
        <f aca="false">C89</f>
        <v>0.00682325</v>
      </c>
      <c r="I89" s="2" t="n">
        <f aca="false">H90/H89</f>
        <v>0.438079361008317</v>
      </c>
      <c r="J89" s="3" t="n">
        <f aca="false">LN(I89)</f>
        <v>-0.825355195501823</v>
      </c>
      <c r="K89" s="9" t="n">
        <f aca="false">EXP(J89) + 1</f>
        <v>1.43807936100832</v>
      </c>
      <c r="L89" s="2" t="n">
        <f aca="false">LN(K89)</f>
        <v>0.363308446238001</v>
      </c>
      <c r="M89" s="2"/>
      <c r="N89" s="5"/>
      <c r="Q89" s="2" t="n">
        <f aca="false">IF(C89=0, L89, 0)</f>
        <v>0</v>
      </c>
      <c r="R89" s="2" t="n">
        <f aca="false">IF($C89=1, $L89, 0)</f>
        <v>0</v>
      </c>
      <c r="S89" s="2" t="n">
        <f aca="false">IF($C89=2, $L89, 0)</f>
        <v>0</v>
      </c>
    </row>
    <row collapsed="false" customFormat="false" customHeight="false" hidden="false" ht="14.5" outlineLevel="0" r="90">
      <c r="B90" s="0" t="n">
        <v>1</v>
      </c>
      <c r="C90" s="2" t="n">
        <f aca="false">SUMIF($B$14:$B$85,"=1",$L$14:$L$85)</f>
        <v>0.002989125</v>
      </c>
      <c r="D90" s="2" t="n">
        <f aca="false">C90</f>
        <v>0.002989125</v>
      </c>
      <c r="E90" s="5"/>
      <c r="F90" s="5" t="n">
        <f aca="false">LN(C90)</f>
        <v>-5.81277457654808</v>
      </c>
      <c r="H90" s="2" t="n">
        <f aca="false">C90</f>
        <v>0.002989125</v>
      </c>
      <c r="I90" s="2"/>
      <c r="K90" s="9"/>
      <c r="L90" s="2"/>
      <c r="M90" s="2"/>
      <c r="N90" s="5"/>
      <c r="Q90" s="2" t="n">
        <f aca="false">IF(C90=0, L90, 0)</f>
        <v>0</v>
      </c>
      <c r="R90" s="2" t="n">
        <f aca="false">IF($C90=1, $L90, 0)</f>
        <v>0</v>
      </c>
      <c r="S90" s="2" t="n">
        <f aca="false">IF($C90=2, $L90, 0)</f>
        <v>0</v>
      </c>
    </row>
    <row collapsed="false" customFormat="false" customHeight="false" hidden="false" ht="14.5" outlineLevel="0" r="91">
      <c r="C91" s="2"/>
      <c r="D91" s="2"/>
      <c r="E91" s="5"/>
      <c r="F91" s="5" t="e">
        <f aca="false">LN(C91)</f>
        <v>#VALUE!</v>
      </c>
      <c r="H91" s="2"/>
      <c r="K91" s="9"/>
      <c r="L91" s="2"/>
      <c r="M91" s="2"/>
      <c r="N91" s="5"/>
      <c r="Q91" s="2" t="n">
        <f aca="false">IF(C91=0, L91, 0)</f>
        <v>0</v>
      </c>
      <c r="R91" s="2" t="n">
        <f aca="false">IF($C91=1, $L91, 0)</f>
        <v>0</v>
      </c>
      <c r="S91" s="2" t="n">
        <f aca="false">IF($C91=2, $L91, 0)</f>
        <v>0</v>
      </c>
    </row>
    <row collapsed="false" customFormat="false" customHeight="false" hidden="false" ht="14.5" outlineLevel="0" r="92">
      <c r="E92" s="5"/>
      <c r="F92" s="2"/>
      <c r="G92" s="2"/>
      <c r="H92" s="2"/>
      <c r="K92" s="9"/>
      <c r="L92" s="2"/>
      <c r="M92" s="2"/>
      <c r="N92" s="5"/>
      <c r="Q92" s="2" t="n">
        <f aca="false">IF(C92=0, L92, 0)</f>
        <v>0</v>
      </c>
      <c r="R92" s="2" t="n">
        <f aca="false">IF($C92=1, $L92, 0)</f>
        <v>0</v>
      </c>
      <c r="S92" s="2" t="n">
        <f aca="false">IF($C92=2, $L92, 0)</f>
        <v>0</v>
      </c>
    </row>
    <row collapsed="false" customFormat="false" customHeight="false" hidden="false" ht="14.5" outlineLevel="0" r="93">
      <c r="B93" s="0" t="s">
        <v>12</v>
      </c>
      <c r="E93" s="5"/>
      <c r="F93" s="0" t="s">
        <v>3</v>
      </c>
      <c r="K93" s="9"/>
      <c r="L93" s="2"/>
      <c r="M93" s="2"/>
      <c r="N93" s="5"/>
      <c r="Q93" s="2" t="n">
        <f aca="false">IF(C93=0, L93, 0)</f>
        <v>0</v>
      </c>
      <c r="R93" s="2" t="n">
        <f aca="false">IF($C93=1, $L93, 0)</f>
        <v>0</v>
      </c>
      <c r="S93" s="2" t="n">
        <f aca="false">IF($C93=2, $L93, 0)</f>
        <v>0</v>
      </c>
    </row>
    <row collapsed="false" customFormat="false" customHeight="false" hidden="false" ht="14.5" outlineLevel="0" r="94">
      <c r="B94" s="0" t="n">
        <v>0</v>
      </c>
      <c r="C94" s="11" t="n">
        <f aca="false">SUMIF($C$14:$C$85,"=0",$L$14:$L$85)</f>
        <v>0.005103</v>
      </c>
      <c r="D94" s="2" t="n">
        <f aca="false">C94</f>
        <v>0.005103</v>
      </c>
      <c r="E94" s="5" t="n">
        <f aca="false">D94/D95</f>
        <v>1.08358327803583</v>
      </c>
      <c r="F94" s="5" t="n">
        <f aca="false">LN(C94)</f>
        <v>-5.2779266769003</v>
      </c>
      <c r="G94" s="3" t="n">
        <f aca="false">LN(E94)</f>
        <v>0.0802733992491114</v>
      </c>
      <c r="H94" s="2" t="n">
        <f aca="false">C94</f>
        <v>0.005103</v>
      </c>
      <c r="I94" s="2" t="n">
        <f aca="false">H95/H94</f>
        <v>0.922864001567705</v>
      </c>
      <c r="J94" s="3" t="n">
        <f aca="false">LN(I94)</f>
        <v>-0.0802733992491115</v>
      </c>
      <c r="K94" s="9" t="n">
        <f aca="false">EXP(J94) + 1</f>
        <v>1.92286400156771</v>
      </c>
      <c r="L94" s="2" t="n">
        <f aca="false">LN(K94)</f>
        <v>0.653815742092049</v>
      </c>
      <c r="M94" s="2"/>
      <c r="N94" s="5"/>
      <c r="Q94" s="2" t="n">
        <f aca="false">IF(C94=0, L94, 0)</f>
        <v>0</v>
      </c>
      <c r="R94" s="2" t="n">
        <f aca="false">IF($C94=1, $L94, 0)</f>
        <v>0</v>
      </c>
      <c r="S94" s="2" t="n">
        <f aca="false">IF($C94=2, $L94, 0)</f>
        <v>0</v>
      </c>
    </row>
    <row collapsed="false" customFormat="false" customHeight="false" hidden="false" ht="14.5" outlineLevel="0" r="95">
      <c r="B95" s="0" t="n">
        <v>1</v>
      </c>
      <c r="C95" s="11" t="n">
        <f aca="false">SUMIF($C$14:$C$85,"=1",$L$14:$L$85)</f>
        <v>0.00410375</v>
      </c>
      <c r="D95" s="2" t="n">
        <f aca="false">C95+C96</f>
        <v>0.004709375</v>
      </c>
      <c r="E95" s="5"/>
      <c r="F95" s="5" t="n">
        <f aca="false">LN(C95)</f>
        <v>-5.49585408914847</v>
      </c>
      <c r="H95" s="2" t="n">
        <f aca="false">C95+C96</f>
        <v>0.004709375</v>
      </c>
      <c r="I95" s="2"/>
      <c r="K95" s="9"/>
      <c r="L95" s="2"/>
      <c r="M95" s="2"/>
    </row>
    <row collapsed="false" customFormat="false" customHeight="false" hidden="false" ht="14.5" outlineLevel="0" r="96">
      <c r="B96" s="0" t="n">
        <v>2</v>
      </c>
      <c r="C96" s="11" t="n">
        <f aca="false">SUMIF($C$14:$C$85,"=2",$L$14:$L$85)</f>
        <v>0.000605625</v>
      </c>
      <c r="D96" s="2"/>
      <c r="E96" s="5"/>
      <c r="F96" s="5" t="n">
        <f aca="false">LN(C96)</f>
        <v>-7.40924957531924</v>
      </c>
      <c r="K96" s="9"/>
      <c r="L96" s="2"/>
      <c r="M96" s="2"/>
    </row>
    <row collapsed="false" customFormat="false" customHeight="false" hidden="false" ht="14.5" outlineLevel="0" r="97">
      <c r="D97" s="5"/>
      <c r="E97" s="5"/>
      <c r="K97" s="9"/>
      <c r="L97" s="2"/>
      <c r="M97" s="2"/>
    </row>
    <row collapsed="false" customFormat="false" customHeight="false" hidden="false" ht="14.5" outlineLevel="0" r="98">
      <c r="B98" s="0" t="s">
        <v>9</v>
      </c>
      <c r="D98" s="5"/>
      <c r="E98" s="5"/>
      <c r="K98" s="9"/>
      <c r="L98" s="2"/>
      <c r="M98" s="2"/>
    </row>
    <row collapsed="false" customFormat="false" customHeight="false" hidden="false" ht="14.5" outlineLevel="0" r="99">
      <c r="B99" s="0" t="n">
        <v>0</v>
      </c>
      <c r="C99" s="2" t="n">
        <f aca="false">SUMIF($D$14:$D$85,"=0",$L$14:$L$85)</f>
        <v>0.00555721875</v>
      </c>
      <c r="D99" s="2" t="n">
        <f aca="false">C99</f>
        <v>0.00555721875</v>
      </c>
      <c r="E99" s="5" t="n">
        <f aca="false">D99/D100</f>
        <v>1.30599640142474</v>
      </c>
      <c r="F99" s="5" t="n">
        <f aca="false">LN(C99)</f>
        <v>-5.19265752069396</v>
      </c>
      <c r="G99" s="3" t="n">
        <f aca="false">LN(E99)</f>
        <v>0.266966275432941</v>
      </c>
      <c r="H99" s="2" t="n">
        <f aca="false">C99</f>
        <v>0.00555721875</v>
      </c>
      <c r="I99" s="2" t="n">
        <f aca="false">H100/H99</f>
        <v>0.76569889389364</v>
      </c>
      <c r="J99" s="3" t="n">
        <f aca="false">LN(I99)</f>
        <v>-0.266966275432941</v>
      </c>
      <c r="K99" s="9" t="n">
        <f aca="false">EXP(J99) + 1</f>
        <v>1.76569889389364</v>
      </c>
      <c r="L99" s="2" t="n">
        <f aca="false">LN(K99)</f>
        <v>0.56854658588571</v>
      </c>
      <c r="M99" s="2"/>
    </row>
    <row collapsed="false" customFormat="false" customHeight="false" hidden="false" ht="14.5" outlineLevel="0" r="100">
      <c r="B100" s="0" t="n">
        <v>1</v>
      </c>
      <c r="C100" s="2" t="n">
        <f aca="false">SUMIF($D$14:$D$85,"=1",$L$14:$L$85)</f>
        <v>0.00425515625</v>
      </c>
      <c r="D100" s="2" t="n">
        <f aca="false">C100</f>
        <v>0.00425515625</v>
      </c>
      <c r="E100" s="5"/>
      <c r="F100" s="5" t="n">
        <f aca="false">LN(C100)</f>
        <v>-5.4596237961269</v>
      </c>
      <c r="H100" s="2" t="n">
        <f aca="false">C100</f>
        <v>0.00425515625</v>
      </c>
      <c r="I100" s="2"/>
      <c r="K100" s="9"/>
      <c r="L100" s="2"/>
      <c r="M100" s="2"/>
    </row>
    <row collapsed="false" customFormat="false" customHeight="false" hidden="false" ht="14.5" outlineLevel="0" r="101">
      <c r="C101" s="2"/>
      <c r="D101" s="2"/>
      <c r="E101" s="5"/>
      <c r="F101" s="5" t="e">
        <f aca="false">LN(C101)</f>
        <v>#VALUE!</v>
      </c>
      <c r="K101" s="9"/>
      <c r="L101" s="2"/>
      <c r="M101" s="2"/>
    </row>
    <row collapsed="false" customFormat="false" customHeight="false" hidden="false" ht="14.5" outlineLevel="0" r="102">
      <c r="C102" s="2"/>
      <c r="D102" s="2"/>
      <c r="E102" s="5"/>
      <c r="F102" s="5"/>
      <c r="K102" s="9"/>
      <c r="L102" s="2"/>
      <c r="M102" s="2"/>
    </row>
    <row collapsed="false" customFormat="false" customHeight="false" hidden="false" ht="14.5" outlineLevel="0" r="103">
      <c r="B103" s="0" t="s">
        <v>10</v>
      </c>
      <c r="C103" s="2"/>
      <c r="D103" s="2"/>
      <c r="E103" s="5"/>
      <c r="F103" s="5"/>
      <c r="K103" s="9"/>
      <c r="L103" s="2"/>
      <c r="M103" s="2"/>
    </row>
    <row collapsed="false" customFormat="false" customHeight="false" hidden="false" ht="14.5" outlineLevel="0" r="104">
      <c r="B104" s="0" t="n">
        <v>0</v>
      </c>
      <c r="C104" s="2" t="n">
        <f aca="false">SUMIF($E$14:$E$85,"=0",$L$14:$L$85)</f>
        <v>0.00363825</v>
      </c>
      <c r="D104" s="2" t="n">
        <f aca="false">C106</f>
        <v>0.005004125</v>
      </c>
      <c r="E104" s="5" t="n">
        <f aca="false">D104/D105</f>
        <v>1.04073727447616</v>
      </c>
      <c r="F104" s="5"/>
      <c r="G104" s="3" t="n">
        <f aca="false">LN(E104)</f>
        <v>0.0399293797553171</v>
      </c>
      <c r="H104" s="0" t="n">
        <f aca="false">C104</f>
        <v>0.00363825</v>
      </c>
      <c r="I104" s="0" t="n">
        <f aca="false">H105/H104</f>
        <v>1.69700405414691</v>
      </c>
      <c r="J104" s="3" t="n">
        <f aca="false">LN(I104)</f>
        <v>0.528864375257433</v>
      </c>
      <c r="K104" s="9" t="n">
        <f aca="false">EXP(J104) + 1</f>
        <v>2.69700405414691</v>
      </c>
      <c r="L104" s="2" t="n">
        <f aca="false">LN(K104)</f>
        <v>0.992141547362585</v>
      </c>
      <c r="M104" s="2"/>
    </row>
    <row collapsed="false" customFormat="false" customHeight="false" hidden="false" ht="14.5" outlineLevel="0" r="105">
      <c r="B105" s="0" t="n">
        <v>1</v>
      </c>
      <c r="C105" s="2" t="n">
        <f aca="false">SUMIF($E$14:$E$85,"=1",$L$14:$L$85)</f>
        <v>0.00117</v>
      </c>
      <c r="D105" s="2" t="n">
        <f aca="false">C104+C105</f>
        <v>0.00480825</v>
      </c>
      <c r="E105" s="5"/>
      <c r="F105" s="5"/>
      <c r="H105" s="0" t="n">
        <f aca="false">C105+C106</f>
        <v>0.006174125</v>
      </c>
      <c r="K105" s="9"/>
      <c r="L105" s="2"/>
      <c r="M105" s="2"/>
    </row>
    <row collapsed="false" customFormat="false" customHeight="false" hidden="false" ht="14.5" outlineLevel="0" r="106">
      <c r="B106" s="0" t="n">
        <v>2</v>
      </c>
      <c r="C106" s="2" t="n">
        <f aca="false">SUMIF($E$14:$E$85,"=2",$L$14:$L$85)</f>
        <v>0.005004125</v>
      </c>
      <c r="K106" s="9"/>
      <c r="L106" s="2"/>
      <c r="M106" s="2"/>
    </row>
    <row collapsed="false" customFormat="false" customHeight="false" hidden="false" ht="14.5" outlineLevel="0" r="107">
      <c r="C107" s="2"/>
      <c r="K107" s="9"/>
      <c r="L107" s="2"/>
      <c r="M107" s="2"/>
    </row>
    <row collapsed="false" customFormat="false" customHeight="false" hidden="false" ht="14.5" outlineLevel="0" r="108">
      <c r="B108" s="0" t="s">
        <v>33</v>
      </c>
      <c r="C108" s="2"/>
      <c r="K108" s="9"/>
      <c r="L108" s="2"/>
      <c r="M108" s="2"/>
    </row>
    <row collapsed="false" customFormat="false" customHeight="false" hidden="false" ht="14.5" outlineLevel="0" r="109">
      <c r="B109" s="0" t="n">
        <v>0</v>
      </c>
      <c r="C109" s="2" t="n">
        <f aca="false">SUMIF($F$14:$F$85,"=0",$L$14:$L$85)</f>
        <v>0.0052846875</v>
      </c>
      <c r="D109" s="0" t="n">
        <f aca="false">C109</f>
        <v>0.0052846875</v>
      </c>
      <c r="E109" s="0" t="n">
        <f aca="false">D109/D110</f>
        <v>1.16719351766216</v>
      </c>
      <c r="G109" s="3" t="n">
        <f aca="false">LN(E109)</f>
        <v>0.154602164460299</v>
      </c>
      <c r="H109" s="0" t="n">
        <f aca="false">C109</f>
        <v>0.0052846875</v>
      </c>
      <c r="I109" s="0" t="n">
        <f aca="false">H110/H109</f>
        <v>0.856755957660694</v>
      </c>
      <c r="J109" s="3" t="n">
        <f aca="false">LN(I109)</f>
        <v>-0.154602164460299</v>
      </c>
      <c r="K109" s="9" t="n">
        <f aca="false">EXP(J109) + 1</f>
        <v>1.85675595766069</v>
      </c>
      <c r="L109" s="2" t="n">
        <f aca="false">LN(K109)</f>
        <v>0.618830856212017</v>
      </c>
      <c r="M109" s="2"/>
    </row>
    <row collapsed="false" customFormat="false" customHeight="false" hidden="false" ht="14.5" outlineLevel="0" r="110">
      <c r="B110" s="0" t="n">
        <v>1</v>
      </c>
      <c r="C110" s="2" t="n">
        <f aca="false">SUMIF($F$14:$F$85,"=1",$L$14:$L$85)</f>
        <v>0.0045276875</v>
      </c>
      <c r="D110" s="0" t="n">
        <f aca="false">C110</f>
        <v>0.0045276875</v>
      </c>
      <c r="H110" s="0" t="n">
        <f aca="false">C110</f>
        <v>0.0045276875</v>
      </c>
      <c r="K110" s="2"/>
      <c r="L110" s="2"/>
      <c r="M110" s="2"/>
    </row>
    <row collapsed="false" customFormat="false" customHeight="false" hidden="false" ht="14.5" outlineLevel="0" r="111">
      <c r="C111" s="2"/>
      <c r="K111" s="2"/>
      <c r="L111" s="2"/>
      <c r="M111" s="2"/>
    </row>
    <row collapsed="false" customFormat="false" customHeight="false" hidden="false" ht="14.5" outlineLevel="0" r="112">
      <c r="K112" s="2"/>
      <c r="L112" s="2"/>
      <c r="M112" s="2"/>
    </row>
    <row collapsed="false" customFormat="false" customHeight="false" hidden="false" ht="14.5" outlineLevel="0" r="113">
      <c r="A113" s="0" t="s">
        <v>45</v>
      </c>
      <c r="K113" s="2"/>
      <c r="L113" s="2"/>
      <c r="M113" s="2"/>
    </row>
    <row collapsed="false" customFormat="false" customHeight="false" hidden="false" ht="14.5" outlineLevel="0" r="114">
      <c r="A114" s="0" t="s">
        <v>46</v>
      </c>
      <c r="B114" s="2" t="n">
        <f aca="false">SUM(L15:L85)</f>
        <v>0.006410375</v>
      </c>
      <c r="C114" s="2" t="n">
        <f aca="false">B114/B115</f>
        <v>1.88429600235156</v>
      </c>
      <c r="D114" s="3" t="n">
        <f aca="false">LN(C114)</f>
        <v>0.633554277587807</v>
      </c>
      <c r="K114" s="2"/>
      <c r="L114" s="2"/>
      <c r="M114" s="2"/>
    </row>
    <row collapsed="false" customFormat="false" customHeight="false" hidden="false" ht="14.5" outlineLevel="0" r="115">
      <c r="A115" s="0" t="s">
        <v>47</v>
      </c>
      <c r="B115" s="2" t="n">
        <f aca="false">L14</f>
        <v>0.003402</v>
      </c>
      <c r="K115" s="2"/>
      <c r="L115" s="2"/>
      <c r="M115" s="2"/>
    </row>
    <row collapsed="false" customFormat="false" customHeight="false" hidden="false" ht="14.5" outlineLevel="0" r="116">
      <c r="G116" s="1"/>
      <c r="H116" s="1"/>
      <c r="I116" s="1"/>
      <c r="J116" s="2"/>
      <c r="K116" s="2"/>
      <c r="L116" s="2"/>
      <c r="M116" s="2"/>
    </row>
    <row collapsed="false" customFormat="false" customHeight="false" hidden="false" ht="14.5" outlineLevel="0" r="117">
      <c r="A117" s="0" t="s">
        <v>48</v>
      </c>
      <c r="B117" s="0" t="n">
        <f aca="false">SUM(L89:L109)</f>
        <v>3.19664317779036</v>
      </c>
      <c r="G117" s="1"/>
      <c r="H117" s="1"/>
      <c r="I117" s="1"/>
      <c r="J117" s="2"/>
      <c r="K117" s="2"/>
      <c r="L117" s="2"/>
      <c r="M117" s="2"/>
    </row>
    <row collapsed="false" customFormat="false" customHeight="false" hidden="false" ht="14.5" outlineLevel="0" r="118">
      <c r="A118" s="0" t="s">
        <v>49</v>
      </c>
      <c r="B118" s="0" t="n">
        <f aca="false">1-EXP(-B117)</f>
        <v>0.959100734633353</v>
      </c>
      <c r="G118" s="1"/>
      <c r="H118" s="1"/>
      <c r="I118" s="1"/>
      <c r="J118" s="2"/>
      <c r="K118" s="2"/>
      <c r="L118" s="2"/>
      <c r="M118" s="2"/>
    </row>
    <row collapsed="false" customFormat="false" customHeight="false" hidden="false" ht="14.5" outlineLevel="0" r="119">
      <c r="A119" s="0" t="s">
        <v>31</v>
      </c>
      <c r="B119" s="5" t="n">
        <f aca="false">LN(EXP(B117)-1)</f>
        <v>3.154884009503</v>
      </c>
      <c r="G119" s="1"/>
      <c r="H119" s="1"/>
      <c r="I119" s="1"/>
      <c r="J119" s="2"/>
      <c r="K119" s="2"/>
      <c r="L119" s="2"/>
      <c r="M11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50" activeCellId="0" pane="topLeft" sqref="C50"/>
    </sheetView>
  </sheetViews>
  <cols>
    <col collapsed="false" hidden="false" max="7" min="1" style="0" width="10.5294117647059"/>
    <col collapsed="false" hidden="false" max="8" min="8" style="0" width="11.0235294117647"/>
    <col collapsed="false" hidden="false" max="257" min="9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0.8</v>
      </c>
      <c r="D2" s="2" t="n">
        <f aca="false">LN(B2)</f>
        <v>-1.6094379124341</v>
      </c>
      <c r="E2" s="2" t="n">
        <f aca="false">LN(C2)</f>
        <v>-0.22314355131421</v>
      </c>
    </row>
    <row collapsed="false" customFormat="false" customHeight="false" hidden="false" ht="14.5" outlineLevel="0" r="3">
      <c r="A3" s="0" t="s">
        <v>5</v>
      </c>
      <c r="B3" s="1"/>
      <c r="C3" s="1"/>
      <c r="D3" s="2"/>
      <c r="E3" s="2"/>
    </row>
    <row collapsed="false" customFormat="false" customHeight="false" hidden="false" ht="14.5" outlineLevel="0" r="4">
      <c r="A4" s="0" t="s">
        <v>6</v>
      </c>
      <c r="B4" s="1" t="n">
        <v>0.75</v>
      </c>
      <c r="C4" s="1" t="n">
        <v>0.25</v>
      </c>
      <c r="D4" s="2" t="n">
        <f aca="false">LN(B4)</f>
        <v>-0.287682072451781</v>
      </c>
      <c r="E4" s="2" t="n">
        <f aca="false">LN(C4)</f>
        <v>-1.38629436111989</v>
      </c>
    </row>
    <row collapsed="false" customFormat="false" customHeight="false" hidden="false" ht="14.5" outlineLevel="0" r="5">
      <c r="A5" s="0" t="s">
        <v>9</v>
      </c>
      <c r="B5" s="1" t="n">
        <v>0.7</v>
      </c>
      <c r="C5" s="1" t="n">
        <v>0.3</v>
      </c>
      <c r="D5" s="2" t="n">
        <f aca="false">LN(B5)</f>
        <v>-0.356674943938732</v>
      </c>
      <c r="E5" s="2" t="n">
        <f aca="false">LN(C5)</f>
        <v>-1.20397280432594</v>
      </c>
    </row>
    <row collapsed="false" customFormat="false" customHeight="false" hidden="false" ht="14.5" outlineLevel="0" r="6">
      <c r="A6" s="0" t="s">
        <v>33</v>
      </c>
      <c r="B6" s="1" t="n">
        <v>0.8</v>
      </c>
      <c r="C6" s="1" t="n">
        <v>0.2</v>
      </c>
      <c r="D6" s="2"/>
      <c r="E6" s="2"/>
    </row>
    <row collapsed="false" customFormat="false" customHeight="false" hidden="false" ht="14.5" outlineLevel="0" r="8">
      <c r="A8" s="0" t="s">
        <v>11</v>
      </c>
    </row>
    <row collapsed="false" customFormat="false" customHeight="false" hidden="false" ht="14.5" outlineLevel="0" r="9">
      <c r="B9" s="0" t="s">
        <v>6</v>
      </c>
      <c r="C9" s="0" t="s">
        <v>9</v>
      </c>
      <c r="D9" s="0" t="s">
        <v>33</v>
      </c>
      <c r="E9" s="0" t="s">
        <v>34</v>
      </c>
      <c r="F9" s="0" t="s">
        <v>36</v>
      </c>
      <c r="G9" s="0" t="s">
        <v>37</v>
      </c>
      <c r="H9" s="0" t="s">
        <v>38</v>
      </c>
      <c r="I9" s="0" t="s">
        <v>39</v>
      </c>
      <c r="J9" s="0" t="s">
        <v>40</v>
      </c>
      <c r="K9" s="0" t="s">
        <v>3</v>
      </c>
    </row>
    <row collapsed="false" customFormat="false" customHeight="false" hidden="false" ht="14.5" outlineLevel="0" r="10">
      <c r="B10" s="0" t="n">
        <v>0</v>
      </c>
      <c r="C10" s="0" t="n">
        <v>0</v>
      </c>
      <c r="D10" s="4" t="n">
        <v>0</v>
      </c>
      <c r="E10" s="1" t="n">
        <v>1</v>
      </c>
      <c r="F10" s="1" t="n">
        <v>1</v>
      </c>
      <c r="G10" s="2" t="n">
        <f aca="false">INDEX($B$2:$D$2,1,B10+1)*E10*F10</f>
        <v>0.2</v>
      </c>
      <c r="H10" s="2" t="n">
        <f aca="false">INDEX($B$4:$D$4,1,B10+1)*INDEX($B$5:$D$5,1,C10+1)*INDEX($B$6:$C$6,1,1+D10)</f>
        <v>0.42</v>
      </c>
      <c r="I10" s="2" t="n">
        <f aca="false">G10*H10</f>
        <v>0.084</v>
      </c>
      <c r="J10" s="2" t="n">
        <f aca="false">I10/$I$18</f>
        <v>0.875</v>
      </c>
      <c r="K10" s="5" t="n">
        <f aca="false">IF(I10=0,".",LN(I10))</f>
        <v>-2.47693848013882</v>
      </c>
    </row>
    <row collapsed="false" customFormat="false" customHeight="false" hidden="false" ht="14.5" outlineLevel="0" r="11">
      <c r="B11" s="0" t="n">
        <v>0</v>
      </c>
      <c r="C11" s="0" t="n">
        <v>0</v>
      </c>
      <c r="D11" s="4" t="n">
        <v>1</v>
      </c>
      <c r="E11" s="1" t="n">
        <v>1</v>
      </c>
      <c r="F11" s="1" t="n">
        <v>0</v>
      </c>
      <c r="G11" s="2" t="n">
        <f aca="false">INDEX($B$2:$D$2,1,B11+1)*E11*F11</f>
        <v>0</v>
      </c>
      <c r="H11" s="2" t="n">
        <f aca="false">INDEX($B$4:$D$4,1,B11+1)*INDEX($B$5:$D$5,1,C11+1)*INDEX($B$6:$C$6,1,1+D11)</f>
        <v>0.105</v>
      </c>
      <c r="I11" s="2" t="n">
        <f aca="false">G11*H11</f>
        <v>0</v>
      </c>
      <c r="J11" s="2" t="n">
        <f aca="false">I11/$I$18</f>
        <v>0</v>
      </c>
      <c r="K11" s="5" t="str">
        <f aca="false">IF(I11=0,".",LN(I11))</f>
        <v>.</v>
      </c>
    </row>
    <row collapsed="false" customFormat="false" customHeight="false" hidden="false" ht="14.5" outlineLevel="0" r="12">
      <c r="B12" s="0" t="n">
        <v>0</v>
      </c>
      <c r="C12" s="0" t="n">
        <v>1</v>
      </c>
      <c r="D12" s="4" t="n">
        <v>0</v>
      </c>
      <c r="E12" s="1" t="n">
        <v>0</v>
      </c>
      <c r="F12" s="1" t="n">
        <v>1</v>
      </c>
      <c r="G12" s="2" t="n">
        <f aca="false">INDEX($B$2:$D$2,1,B12+1)*E12*F12</f>
        <v>0</v>
      </c>
      <c r="H12" s="2" t="n">
        <f aca="false">INDEX($B$4:$D$4,1,B12+1)*INDEX($B$5:$D$5,1,C12+1)*INDEX($B$6:$C$6,1,1+D12)</f>
        <v>0.18</v>
      </c>
      <c r="I12" s="2" t="n">
        <f aca="false">G12*H12</f>
        <v>0</v>
      </c>
      <c r="J12" s="2" t="n">
        <f aca="false">I12/$I$18</f>
        <v>0</v>
      </c>
      <c r="K12" s="5" t="str">
        <f aca="false">IF(I12=0,".",LN(I12))</f>
        <v>.</v>
      </c>
    </row>
    <row collapsed="false" customFormat="false" customHeight="false" hidden="false" ht="14.5" outlineLevel="0" r="13">
      <c r="B13" s="0" t="n">
        <v>0</v>
      </c>
      <c r="C13" s="0" t="n">
        <v>1</v>
      </c>
      <c r="D13" s="4" t="n">
        <v>1</v>
      </c>
      <c r="E13" s="1" t="n">
        <v>0</v>
      </c>
      <c r="F13" s="1" t="n">
        <v>0</v>
      </c>
      <c r="G13" s="2" t="n">
        <f aca="false">INDEX($B$2:$D$2,1,B13+1)*E13*F13</f>
        <v>0</v>
      </c>
      <c r="H13" s="2" t="n">
        <f aca="false">INDEX($B$4:$D$4,1,B13+1)*INDEX($B$5:$D$5,1,C13+1)*INDEX($B$6:$C$6,1,1+D13)</f>
        <v>0.045</v>
      </c>
      <c r="I13" s="2" t="n">
        <f aca="false">G13*H13</f>
        <v>0</v>
      </c>
      <c r="J13" s="2" t="n">
        <f aca="false">I13/$I$18</f>
        <v>0</v>
      </c>
      <c r="K13" s="5" t="str">
        <f aca="false">IF(I13=0,".",LN(I13))</f>
        <v>.</v>
      </c>
    </row>
    <row collapsed="false" customFormat="false" customHeight="false" hidden="false" ht="14.5" outlineLevel="0" r="14">
      <c r="B14" s="0" t="n">
        <v>1</v>
      </c>
      <c r="C14" s="0" t="n">
        <v>0</v>
      </c>
      <c r="D14" s="4" t="n">
        <v>0</v>
      </c>
      <c r="E14" s="1" t="n">
        <v>0</v>
      </c>
      <c r="F14" s="1" t="n">
        <v>0</v>
      </c>
      <c r="G14" s="2" t="n">
        <f aca="false">INDEX($B$2:$D$2,1,B14+1)*E14*F14</f>
        <v>0</v>
      </c>
      <c r="H14" s="2" t="n">
        <f aca="false">INDEX($B$4:$D$4,1,B14+1)*INDEX($B$5:$D$5,1,C14+1)*INDEX($B$6:$C$6,1,1+D14)</f>
        <v>0.14</v>
      </c>
      <c r="I14" s="2" t="n">
        <f aca="false">G14*H14</f>
        <v>0</v>
      </c>
      <c r="J14" s="2" t="n">
        <f aca="false">I14/$I$18</f>
        <v>0</v>
      </c>
      <c r="K14" s="5" t="str">
        <f aca="false">IF(I14=0,".",LN(I14))</f>
        <v>.</v>
      </c>
    </row>
    <row collapsed="false" customFormat="false" customHeight="false" hidden="false" ht="14.5" outlineLevel="0" r="15">
      <c r="B15" s="0" t="n">
        <v>1</v>
      </c>
      <c r="C15" s="0" t="n">
        <v>0</v>
      </c>
      <c r="D15" s="4" t="n">
        <v>1</v>
      </c>
      <c r="E15" s="1" t="n">
        <v>0</v>
      </c>
      <c r="F15" s="1" t="n">
        <v>1</v>
      </c>
      <c r="G15" s="2" t="n">
        <f aca="false">INDEX($B$2:$D$2,1,B15+1)*E15*F15</f>
        <v>0</v>
      </c>
      <c r="H15" s="2" t="n">
        <f aca="false">INDEX($B$4:$D$4,1,B15+1)*INDEX($B$5:$D$5,1,C15+1)*INDEX($B$6:$C$6,1,1+D15)</f>
        <v>0.035</v>
      </c>
      <c r="I15" s="2" t="n">
        <f aca="false">G15*H15</f>
        <v>0</v>
      </c>
      <c r="J15" s="2" t="n">
        <f aca="false">I15/$I$18</f>
        <v>0</v>
      </c>
      <c r="K15" s="5" t="str">
        <f aca="false">IF(I15=0,".",LN(I15))</f>
        <v>.</v>
      </c>
    </row>
    <row collapsed="false" customFormat="false" customHeight="false" hidden="false" ht="14.5" outlineLevel="0" r="16">
      <c r="B16" s="0" t="n">
        <v>1</v>
      </c>
      <c r="C16" s="0" t="n">
        <v>1</v>
      </c>
      <c r="D16" s="4" t="n">
        <v>0</v>
      </c>
      <c r="E16" s="1" t="n">
        <v>1</v>
      </c>
      <c r="F16" s="1" t="n">
        <v>0</v>
      </c>
      <c r="G16" s="2" t="n">
        <f aca="false">INDEX($B$2:$D$2,1,B16+1)*E16*F16</f>
        <v>0</v>
      </c>
      <c r="H16" s="2" t="n">
        <f aca="false">INDEX($B$4:$D$4,1,B16+1)*INDEX($B$5:$D$5,1,C16+1)*INDEX($B$6:$C$6,1,1+D16)</f>
        <v>0.06</v>
      </c>
      <c r="I16" s="2" t="n">
        <f aca="false">G16*H16</f>
        <v>0</v>
      </c>
      <c r="J16" s="2" t="n">
        <f aca="false">I16/$I$18</f>
        <v>0</v>
      </c>
      <c r="K16" s="5" t="str">
        <f aca="false">IF(I16=0,".",LN(I16))</f>
        <v>.</v>
      </c>
    </row>
    <row collapsed="false" customFormat="false" customHeight="false" hidden="false" ht="14.5" outlineLevel="0" r="17">
      <c r="B17" s="0" t="n">
        <v>1</v>
      </c>
      <c r="C17" s="0" t="n">
        <v>1</v>
      </c>
      <c r="D17" s="4" t="n">
        <v>1</v>
      </c>
      <c r="E17" s="1" t="n">
        <v>1</v>
      </c>
      <c r="F17" s="1" t="n">
        <v>1</v>
      </c>
      <c r="G17" s="2" t="n">
        <f aca="false">INDEX($B$2:$D$2,1,B17+1)*E17*F17</f>
        <v>0.8</v>
      </c>
      <c r="H17" s="2" t="n">
        <f aca="false">INDEX($B$4:$D$4,1,B17+1)*INDEX($B$5:$D$5,1,C17+1)*INDEX($B$6:$C$6,1,1+D17)</f>
        <v>0.015</v>
      </c>
      <c r="I17" s="2" t="n">
        <f aca="false">G17*H17</f>
        <v>0.012</v>
      </c>
      <c r="J17" s="2" t="n">
        <f aca="false">I17/$I$18</f>
        <v>0.125</v>
      </c>
      <c r="K17" s="5" t="n">
        <f aca="false">IF(I17=0,".",LN(I17))</f>
        <v>-4.42284862919414</v>
      </c>
    </row>
    <row collapsed="false" customFormat="false" customHeight="false" hidden="false" ht="14.5" outlineLevel="0" r="18">
      <c r="I18" s="0" t="n">
        <f aca="false">SUM(I10:I17)</f>
        <v>0.096</v>
      </c>
    </row>
    <row collapsed="false" customFormat="false" customHeight="false" hidden="false" ht="14.5" outlineLevel="0" r="21">
      <c r="A21" s="0" t="s">
        <v>42</v>
      </c>
      <c r="B21" s="0" t="s">
        <v>6</v>
      </c>
      <c r="D21" s="0" t="s">
        <v>3</v>
      </c>
      <c r="J21" s="0" t="s">
        <v>43</v>
      </c>
      <c r="K21" s="0" t="s">
        <v>44</v>
      </c>
    </row>
    <row collapsed="false" customFormat="false" customHeight="false" hidden="false" ht="14.5" outlineLevel="0" r="22">
      <c r="B22" s="0" t="n">
        <v>0</v>
      </c>
      <c r="C22" s="2" t="n">
        <f aca="false">SUMIF($B$10:$B$17,"=0",$I$10:$I$17)</f>
        <v>0.084</v>
      </c>
      <c r="D22" s="5" t="n">
        <f aca="false">LN(C22)</f>
        <v>-2.47693848013882</v>
      </c>
      <c r="E22" s="3" t="n">
        <f aca="false">D22-D23</f>
        <v>1.94591014905531</v>
      </c>
      <c r="G22" s="0" t="n">
        <f aca="false">C22</f>
        <v>0.084</v>
      </c>
      <c r="H22" s="0" t="n">
        <f aca="false">G23/G22</f>
        <v>0.142857142857143</v>
      </c>
      <c r="I22" s="0" t="n">
        <f aca="false">LN(H22)</f>
        <v>-1.94591014905531</v>
      </c>
      <c r="J22" s="9" t="n">
        <f aca="false">EXP(I22) + 1</f>
        <v>1.14285714285714</v>
      </c>
      <c r="K22" s="2" t="n">
        <f aca="false">LN(J22)</f>
        <v>0.133531392624523</v>
      </c>
      <c r="L22" s="9"/>
      <c r="M22" s="2"/>
    </row>
    <row collapsed="false" customFormat="false" customHeight="false" hidden="false" ht="14.5" outlineLevel="0" r="23">
      <c r="B23" s="0" t="n">
        <v>1</v>
      </c>
      <c r="C23" s="2" t="n">
        <f aca="false">SUMIF($B$10:$B$17,"=1",$I$10:$I$17)</f>
        <v>0.012</v>
      </c>
      <c r="D23" s="5" t="n">
        <f aca="false">LN(C23)</f>
        <v>-4.42284862919414</v>
      </c>
      <c r="G23" s="0" t="n">
        <f aca="false">C23</f>
        <v>0.012</v>
      </c>
      <c r="J23" s="9"/>
      <c r="K23" s="2"/>
      <c r="L23" s="9"/>
      <c r="M23" s="2"/>
    </row>
    <row collapsed="false" customFormat="false" customHeight="false" hidden="false" ht="14.5" outlineLevel="0" r="24">
      <c r="D24" s="5"/>
      <c r="J24" s="9"/>
      <c r="K24" s="2"/>
      <c r="L24" s="9"/>
      <c r="M24" s="2"/>
    </row>
    <row collapsed="false" customFormat="false" customHeight="false" hidden="false" ht="14.5" outlineLevel="0" r="25">
      <c r="B25" s="0" t="s">
        <v>9</v>
      </c>
      <c r="D25" s="5"/>
      <c r="J25" s="9"/>
      <c r="K25" s="2"/>
      <c r="L25" s="9"/>
      <c r="M25" s="2"/>
    </row>
    <row collapsed="false" customFormat="false" customHeight="false" hidden="false" ht="14.5" outlineLevel="0" r="26">
      <c r="B26" s="0" t="n">
        <v>0</v>
      </c>
      <c r="C26" s="2" t="n">
        <f aca="false">SUMIF($C$10:$C$17,"=0",$I$10:$I$17)</f>
        <v>0.084</v>
      </c>
      <c r="D26" s="5" t="n">
        <f aca="false">LN(C26)</f>
        <v>-2.47693848013882</v>
      </c>
      <c r="E26" s="3" t="n">
        <f aca="false">D26-D27</f>
        <v>1.94591014905531</v>
      </c>
      <c r="G26" s="0" t="n">
        <f aca="false">C26</f>
        <v>0.084</v>
      </c>
      <c r="H26" s="0" t="n">
        <f aca="false">G27/G26</f>
        <v>0.142857142857143</v>
      </c>
      <c r="I26" s="0" t="n">
        <f aca="false">LN(H26)</f>
        <v>-1.94591014905531</v>
      </c>
      <c r="J26" s="9" t="n">
        <f aca="false">EXP(I26) + 1</f>
        <v>1.14285714285714</v>
      </c>
      <c r="K26" s="2" t="n">
        <f aca="false">LN(J26)</f>
        <v>0.133531392624523</v>
      </c>
      <c r="L26" s="9"/>
      <c r="M26" s="2"/>
    </row>
    <row collapsed="false" customFormat="false" customHeight="false" hidden="false" ht="14.5" outlineLevel="0" r="27">
      <c r="B27" s="0" t="n">
        <v>1</v>
      </c>
      <c r="C27" s="2" t="n">
        <f aca="false">SUMIF($C$10:$C$17,"=1",$I$10:$I$17)</f>
        <v>0.012</v>
      </c>
      <c r="D27" s="5" t="n">
        <f aca="false">LN(C27)</f>
        <v>-4.42284862919414</v>
      </c>
      <c r="G27" s="0" t="n">
        <f aca="false">C27</f>
        <v>0.012</v>
      </c>
      <c r="L27" s="9"/>
      <c r="M27" s="2"/>
    </row>
    <row collapsed="false" customFormat="false" customHeight="false" hidden="false" ht="14.5" outlineLevel="0" r="28">
      <c r="C28" s="2"/>
      <c r="D28" s="5"/>
      <c r="J28" s="9"/>
      <c r="K28" s="2"/>
      <c r="L28" s="9"/>
      <c r="M28" s="2"/>
    </row>
    <row collapsed="false" customFormat="false" customHeight="false" hidden="false" ht="14.5" outlineLevel="0" r="29">
      <c r="B29" s="0" t="s">
        <v>33</v>
      </c>
      <c r="C29" s="2"/>
      <c r="D29" s="5"/>
      <c r="J29" s="9"/>
      <c r="K29" s="2"/>
      <c r="L29" s="9"/>
      <c r="M29" s="2"/>
    </row>
    <row collapsed="false" customFormat="false" customHeight="false" hidden="false" ht="14.5" outlineLevel="0" r="30">
      <c r="B30" s="0" t="n">
        <v>0</v>
      </c>
      <c r="C30" s="2" t="n">
        <f aca="false">SUMIF($D$10:$D$17,"=0",$I$10:$I$17)</f>
        <v>0.084</v>
      </c>
      <c r="D30" s="5" t="n">
        <f aca="false">LN(C30)</f>
        <v>-2.47693848013882</v>
      </c>
      <c r="E30" s="3" t="n">
        <f aca="false">D30-D31</f>
        <v>1.94591014905531</v>
      </c>
      <c r="G30" s="0" t="n">
        <f aca="false">C30</f>
        <v>0.084</v>
      </c>
      <c r="H30" s="0" t="n">
        <f aca="false">G31/G30</f>
        <v>0.142857142857143</v>
      </c>
      <c r="I30" s="0" t="n">
        <f aca="false">LN(H30)</f>
        <v>-1.94591014905531</v>
      </c>
      <c r="J30" s="9" t="n">
        <f aca="false">EXP(I30) + 1</f>
        <v>1.14285714285714</v>
      </c>
      <c r="K30" s="2" t="n">
        <f aca="false">LN(J30)</f>
        <v>0.133531392624523</v>
      </c>
      <c r="L30" s="9"/>
      <c r="M30" s="2"/>
    </row>
    <row collapsed="false" customFormat="false" customHeight="false" hidden="false" ht="14.5" outlineLevel="0" r="31">
      <c r="B31" s="0" t="n">
        <v>1</v>
      </c>
      <c r="C31" s="2" t="n">
        <f aca="false">SUMIF($D$10:$D$17,"=1",$I$10:$I$17)</f>
        <v>0.012</v>
      </c>
      <c r="D31" s="5" t="n">
        <f aca="false">LN(C31)</f>
        <v>-4.42284862919414</v>
      </c>
      <c r="G31" s="0" t="n">
        <f aca="false">C31</f>
        <v>0.012</v>
      </c>
      <c r="J31" s="9"/>
      <c r="K31" s="2"/>
      <c r="L31" s="9"/>
      <c r="M31" s="2"/>
    </row>
    <row collapsed="false" customFormat="false" customHeight="false" hidden="false" ht="14.5" outlineLevel="0" r="32">
      <c r="L32" s="9"/>
      <c r="M32" s="2"/>
    </row>
    <row collapsed="false" customFormat="false" customHeight="false" hidden="false" ht="14.5" outlineLevel="0" r="33">
      <c r="A33" s="0" t="s">
        <v>45</v>
      </c>
      <c r="L33" s="9"/>
      <c r="M33" s="2"/>
    </row>
    <row collapsed="false" customFormat="false" customHeight="false" hidden="false" ht="14.5" outlineLevel="0" r="34">
      <c r="A34" s="0" t="s">
        <v>46</v>
      </c>
      <c r="B34" s="2" t="n">
        <f aca="false">SUM(I11:I17)</f>
        <v>0.012</v>
      </c>
      <c r="C34" s="2" t="n">
        <f aca="false">B34/B35</f>
        <v>0.142857142857143</v>
      </c>
      <c r="D34" s="3" t="n">
        <f aca="false">LN(C34)</f>
        <v>-1.94591014905531</v>
      </c>
      <c r="L34" s="9"/>
      <c r="M34" s="2"/>
    </row>
    <row collapsed="false" customFormat="false" customHeight="false" hidden="false" ht="14.5" outlineLevel="0" r="35">
      <c r="A35" s="0" t="s">
        <v>47</v>
      </c>
      <c r="B35" s="2" t="n">
        <f aca="false">I10</f>
        <v>0.084</v>
      </c>
      <c r="L35" s="9"/>
      <c r="M35" s="2"/>
    </row>
    <row collapsed="false" customFormat="false" customHeight="false" hidden="false" ht="14.5" outlineLevel="0" r="36">
      <c r="L36" s="9"/>
      <c r="M36" s="2"/>
    </row>
    <row collapsed="false" customFormat="false" customHeight="false" hidden="false" ht="14.5" outlineLevel="0" r="37">
      <c r="A37" s="0" t="s">
        <v>48</v>
      </c>
      <c r="B37" s="0" t="n">
        <f aca="false">SUM(K22:K30)</f>
        <v>0.400594177873568</v>
      </c>
      <c r="L37" s="9"/>
      <c r="M37" s="2"/>
    </row>
    <row collapsed="false" customFormat="false" customHeight="false" hidden="false" ht="14.5" outlineLevel="0" r="38">
      <c r="A38" s="0" t="s">
        <v>49</v>
      </c>
      <c r="B38" s="0" t="n">
        <f aca="false">1-EXP(-B37)</f>
        <v>0.330078125</v>
      </c>
      <c r="L38" s="9"/>
      <c r="M38" s="2"/>
    </row>
    <row collapsed="false" customFormat="false" customHeight="false" hidden="false" ht="14.5" outlineLevel="0" r="39">
      <c r="A39" s="0" t="s">
        <v>31</v>
      </c>
      <c r="B39" s="5" t="n">
        <f aca="false">LN(EXP(B37)-1)</f>
        <v>-0.707831732242867</v>
      </c>
      <c r="L39" s="9"/>
      <c r="M3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91"/>
  <sheetViews>
    <sheetView colorId="64" defaultGridColor="true" rightToLeft="false" showFormulas="false" showGridLines="true" showOutlineSymbols="true" showRowColHeaders="true" showZeros="true" tabSelected="false" topLeftCell="A67" view="normal" windowProtection="false" workbookViewId="0" zoomScale="100" zoomScaleNormal="100" zoomScalePageLayoutView="100">
      <selection activeCell="B291" activeCellId="0" pane="topLeft" sqref="B291"/>
    </sheetView>
  </sheetViews>
  <cols>
    <col collapsed="false" hidden="false" max="4" min="1" style="0" width="10.5294117647059"/>
    <col collapsed="false" hidden="false" max="5" min="5" style="0" width="12.7098039215686"/>
    <col collapsed="false" hidden="false" max="257" min="6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/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9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8">
      <c r="A8" s="0" t="s">
        <v>10</v>
      </c>
      <c r="B8" s="1" t="n">
        <v>0.45</v>
      </c>
      <c r="C8" s="1" t="n">
        <v>0.2</v>
      </c>
      <c r="D8" s="1" t="n">
        <v>0.35</v>
      </c>
      <c r="E8" s="2"/>
      <c r="F8" s="2"/>
      <c r="G8" s="2"/>
    </row>
    <row collapsed="false" customFormat="false" customHeight="false" hidden="false" ht="14.5" outlineLevel="0" r="9">
      <c r="A9" s="0" t="s">
        <v>33</v>
      </c>
      <c r="B9" s="1" t="n">
        <v>0.3</v>
      </c>
      <c r="C9" s="1" t="n">
        <v>0.2</v>
      </c>
      <c r="D9" s="1" t="n">
        <v>0.5</v>
      </c>
      <c r="E9" s="2"/>
      <c r="F9" s="2"/>
      <c r="G9" s="2"/>
    </row>
    <row collapsed="false" customFormat="false" customHeight="false" hidden="false" ht="14.5" outlineLevel="0" r="11">
      <c r="A11" s="0" t="s">
        <v>11</v>
      </c>
    </row>
    <row collapsed="false" customFormat="false" customHeight="false" hidden="false" ht="14.5" outlineLevel="0" r="12">
      <c r="B12" s="0" t="s">
        <v>6</v>
      </c>
      <c r="C12" s="0" t="s">
        <v>12</v>
      </c>
      <c r="D12" s="0" t="s">
        <v>9</v>
      </c>
      <c r="E12" s="0" t="s">
        <v>10</v>
      </c>
      <c r="F12" s="0" t="s">
        <v>33</v>
      </c>
      <c r="G12" s="0" t="s">
        <v>34</v>
      </c>
      <c r="H12" s="0" t="s">
        <v>35</v>
      </c>
      <c r="I12" s="0" t="s">
        <v>36</v>
      </c>
      <c r="J12" s="0" t="s">
        <v>37</v>
      </c>
      <c r="K12" s="0" t="s">
        <v>38</v>
      </c>
      <c r="L12" s="0" t="s">
        <v>39</v>
      </c>
      <c r="M12" s="0" t="s">
        <v>40</v>
      </c>
      <c r="N12" s="0" t="s">
        <v>3</v>
      </c>
      <c r="Q12" s="0" t="s">
        <v>41</v>
      </c>
      <c r="R12" s="0" t="s">
        <v>7</v>
      </c>
      <c r="S12" s="0" t="s">
        <v>8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0" t="n">
        <v>0</v>
      </c>
      <c r="F13" s="4" t="n">
        <v>0</v>
      </c>
      <c r="G13" s="1" t="n">
        <v>1</v>
      </c>
      <c r="H13" s="1" t="n">
        <v>1</v>
      </c>
      <c r="I13" s="1" t="n">
        <v>1</v>
      </c>
      <c r="J13" s="2" t="n">
        <f aca="false">INDEX($B$2:$D$2,1,$B13+1)*INDEX($B$2:$D$2, 1,$C13+1)*G13*H13*I13</f>
        <v>0.04</v>
      </c>
      <c r="K13" s="2" t="n">
        <f aca="false">INDEX($B$5:$D$5,1,B13+1)*INDEX($B$6:$D$6,1,C13+1)*INDEX($B$7:$D$7,1,D13+1)*INDEX($B$8:$D$8, 1, E13+1)*INDEX($B$9:$D$9, 1, F13 + 1)</f>
        <v>0.005265</v>
      </c>
      <c r="L13" s="2" t="n">
        <f aca="false">K13*J13</f>
        <v>0.0002106</v>
      </c>
      <c r="M13" s="2" t="n">
        <f aca="false">L13/$L$256</f>
        <v>0.108485402634866</v>
      </c>
      <c r="N13" s="5" t="n">
        <f aca="false">IF(L13=0,".",LN(L13))</f>
        <v>-8.4655499582644</v>
      </c>
      <c r="Q13" s="2" t="n">
        <f aca="false">IF(C13=0, L13, 0)</f>
        <v>0.0002106</v>
      </c>
      <c r="R13" s="2" t="n">
        <f aca="false">IF($C13=1, $L13, 0)</f>
        <v>0</v>
      </c>
      <c r="S13" s="2" t="n">
        <f aca="false">IF($C13=2, $L13, 0)</f>
        <v>0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0</v>
      </c>
      <c r="E14" s="0" t="n">
        <v>0</v>
      </c>
      <c r="F14" s="4" t="n">
        <v>1</v>
      </c>
      <c r="G14" s="1" t="n">
        <v>1</v>
      </c>
      <c r="H14" s="1" t="n">
        <v>1</v>
      </c>
      <c r="I14" s="1" t="n">
        <v>0</v>
      </c>
      <c r="J14" s="2" t="n">
        <f aca="false">INDEX($B$2:$D$2,1,$B14+1)*INDEX($B$2:$D$2, 1,$C14+1)*G14*H14*I14</f>
        <v>0</v>
      </c>
      <c r="K14" s="2" t="n">
        <f aca="false">INDEX($B$5:$D$5,1,B14+1)*INDEX($B$6:$D$6,1,C14+1)*INDEX($B$7:$D$7,1,D14+1)*INDEX($B$8:$D$8, 1, E14+1)*INDEX($B$9:$D$9, 1, F14 + 1)</f>
        <v>0.00351</v>
      </c>
      <c r="L14" s="2" t="n">
        <f aca="false">K14*J14</f>
        <v>0</v>
      </c>
      <c r="M14" s="2" t="n">
        <f aca="false">L14/$L$256</f>
        <v>0</v>
      </c>
      <c r="N14" s="5" t="str">
        <f aca="false">IF(L14=0,".",LN(L14))</f>
        <v>.</v>
      </c>
      <c r="Q14" s="2" t="n">
        <f aca="false">IF(C14=0, L14, 0)</f>
        <v>0</v>
      </c>
      <c r="R14" s="2" t="n">
        <f aca="false">IF($C14=1, $L14, 0)</f>
        <v>0</v>
      </c>
      <c r="S14" s="2" t="n">
        <f aca="false">IF($C14=2, $L14, 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0</v>
      </c>
      <c r="E15" s="0" t="n">
        <v>0</v>
      </c>
      <c r="F15" s="4" t="n">
        <v>2</v>
      </c>
      <c r="G15" s="1" t="n">
        <v>1</v>
      </c>
      <c r="H15" s="1" t="n">
        <v>1</v>
      </c>
      <c r="I15" s="1" t="n">
        <v>0</v>
      </c>
      <c r="J15" s="2" t="n">
        <f aca="false">INDEX($B$2:$D$2,1,$B15+1)*INDEX($B$2:$D$2, 1,$C15+1)*G15*H15*I15</f>
        <v>0</v>
      </c>
      <c r="K15" s="2" t="n">
        <f aca="false">INDEX($B$5:$D$5,1,B15+1)*INDEX($B$6:$D$6,1,C15+1)*INDEX($B$7:$D$7,1,D15+1)*INDEX($B$8:$D$8, 1, E15+1)*INDEX($B$9:$D$9, 1, F15 + 1)</f>
        <v>0.008775</v>
      </c>
      <c r="L15" s="2" t="n">
        <f aca="false">K15*J15</f>
        <v>0</v>
      </c>
      <c r="M15" s="2" t="n">
        <f aca="false">L15/$L$256</f>
        <v>0</v>
      </c>
      <c r="N15" s="5" t="str">
        <f aca="false">IF(L15=0,".",LN(L15))</f>
        <v>.</v>
      </c>
      <c r="Q15" s="2" t="n">
        <f aca="false">IF(C15=0, L15, 0)</f>
        <v>0</v>
      </c>
      <c r="R15" s="2" t="n">
        <f aca="false">IF($C15=1, $L15, 0)</f>
        <v>0</v>
      </c>
      <c r="S15" s="2" t="n">
        <f aca="false">IF($C15=2, $L15, 0)</f>
        <v>0</v>
      </c>
    </row>
    <row collapsed="false" customFormat="false" customHeight="false" hidden="false" ht="14.5" outlineLevel="0" r="16">
      <c r="B16" s="0" t="n">
        <v>0</v>
      </c>
      <c r="C16" s="0" t="n">
        <v>0</v>
      </c>
      <c r="D16" s="0" t="n">
        <v>0</v>
      </c>
      <c r="E16" s="0" t="n">
        <v>1</v>
      </c>
      <c r="F16" s="4" t="n">
        <v>0</v>
      </c>
      <c r="G16" s="1" t="n">
        <v>1</v>
      </c>
      <c r="H16" s="1" t="n">
        <v>0</v>
      </c>
      <c r="I16" s="1" t="n">
        <v>1</v>
      </c>
      <c r="J16" s="2" t="n">
        <f aca="false">INDEX($B$2:$D$2,1,$B16+1)*INDEX($B$2:$D$2, 1,$C16+1)*G16*H16*I16</f>
        <v>0</v>
      </c>
      <c r="K16" s="2" t="n">
        <f aca="false">INDEX($B$5:$D$5,1,B16+1)*INDEX($B$6:$D$6,1,C16+1)*INDEX($B$7:$D$7,1,D16+1)*INDEX($B$8:$D$8, 1, E16+1)*INDEX($B$9:$D$9, 1, F16 + 1)</f>
        <v>0.00234</v>
      </c>
      <c r="L16" s="2" t="n">
        <f aca="false">K16*J16</f>
        <v>0</v>
      </c>
      <c r="M16" s="2" t="n">
        <f aca="false">L16/$L$256</f>
        <v>0</v>
      </c>
      <c r="N16" s="5" t="str">
        <f aca="false">IF(L16=0,".",LN(L16))</f>
        <v>.</v>
      </c>
      <c r="Q16" s="2" t="n">
        <f aca="false">IF(C16=0, L16, 0)</f>
        <v>0</v>
      </c>
      <c r="R16" s="2" t="n">
        <f aca="false">IF($C16=1, $L16, 0)</f>
        <v>0</v>
      </c>
      <c r="S16" s="2" t="n">
        <f aca="false">IF($C16=2, $L16, 0)</f>
        <v>0</v>
      </c>
    </row>
    <row collapsed="false" customFormat="false" customHeight="false" hidden="false" ht="14.5" outlineLevel="0" r="17">
      <c r="B17" s="0" t="n">
        <v>0</v>
      </c>
      <c r="C17" s="0" t="n">
        <v>0</v>
      </c>
      <c r="D17" s="0" t="n">
        <v>0</v>
      </c>
      <c r="E17" s="0" t="n">
        <v>1</v>
      </c>
      <c r="F17" s="4" t="n">
        <v>1</v>
      </c>
      <c r="G17" s="1" t="n">
        <v>1</v>
      </c>
      <c r="H17" s="1" t="n">
        <v>0</v>
      </c>
      <c r="I17" s="1" t="n">
        <v>0</v>
      </c>
      <c r="J17" s="2" t="n">
        <f aca="false">INDEX($B$2:$D$2,1,$B17+1)*INDEX($B$2:$D$2, 1,$C17+1)*G17*H17*I17</f>
        <v>0</v>
      </c>
      <c r="K17" s="2" t="n">
        <f aca="false">INDEX($B$5:$D$5,1,B17+1)*INDEX($B$6:$D$6,1,C17+1)*INDEX($B$7:$D$7,1,D17+1)*INDEX($B$8:$D$8, 1, E17+1)*INDEX($B$9:$D$9, 1, F17 + 1)</f>
        <v>0.00156</v>
      </c>
      <c r="L17" s="2" t="n">
        <f aca="false">K17*J17</f>
        <v>0</v>
      </c>
      <c r="M17" s="2" t="n">
        <f aca="false">L17/$L$256</f>
        <v>0</v>
      </c>
      <c r="N17" s="5" t="str">
        <f aca="false">IF(L17=0,".",LN(L17))</f>
        <v>.</v>
      </c>
      <c r="Q17" s="2" t="n">
        <f aca="false">IF(C17=0, L17, 0)</f>
        <v>0</v>
      </c>
      <c r="R17" s="2" t="n">
        <f aca="false">IF($C17=1, $L17, 0)</f>
        <v>0</v>
      </c>
      <c r="S17" s="2" t="n">
        <f aca="false">IF($C17=2, $L17, 0)</f>
        <v>0</v>
      </c>
    </row>
    <row collapsed="false" customFormat="false" customHeight="false" hidden="false" ht="14.5" outlineLevel="0" r="18">
      <c r="B18" s="0" t="n">
        <v>0</v>
      </c>
      <c r="C18" s="0" t="n">
        <v>0</v>
      </c>
      <c r="D18" s="0" t="n">
        <v>0</v>
      </c>
      <c r="E18" s="0" t="n">
        <v>1</v>
      </c>
      <c r="F18" s="4" t="n">
        <v>2</v>
      </c>
      <c r="G18" s="1" t="n">
        <v>1</v>
      </c>
      <c r="H18" s="1" t="n">
        <v>0</v>
      </c>
      <c r="I18" s="1" t="n">
        <v>0</v>
      </c>
      <c r="J18" s="2" t="n">
        <f aca="false">INDEX($B$2:$D$2,1,$B18+1)*INDEX($B$2:$D$2, 1,$C18+1)*G18*H18*I18</f>
        <v>0</v>
      </c>
      <c r="K18" s="2" t="n">
        <f aca="false">INDEX($B$5:$D$5,1,B18+1)*INDEX($B$6:$D$6,1,C18+1)*INDEX($B$7:$D$7,1,D18+1)*INDEX($B$8:$D$8, 1, E18+1)*INDEX($B$9:$D$9, 1, F18 + 1)</f>
        <v>0.0039</v>
      </c>
      <c r="L18" s="2" t="n">
        <f aca="false">K18*J18</f>
        <v>0</v>
      </c>
      <c r="M18" s="2" t="n">
        <f aca="false">L18/$L$256</f>
        <v>0</v>
      </c>
      <c r="N18" s="5" t="str">
        <f aca="false">IF(L18=0,".",LN(L18))</f>
        <v>.</v>
      </c>
      <c r="Q18" s="2" t="n">
        <f aca="false">IF(C18=0, L18, 0)</f>
        <v>0</v>
      </c>
      <c r="R18" s="2" t="n">
        <f aca="false">IF($C18=1, $L18, 0)</f>
        <v>0</v>
      </c>
      <c r="S18" s="2" t="n">
        <f aca="false">IF($C18=2, $L18, 0)</f>
        <v>0</v>
      </c>
    </row>
    <row collapsed="false" customFormat="false" customHeight="false" hidden="false" ht="14.5" outlineLevel="0" r="19">
      <c r="B19" s="0" t="n">
        <v>0</v>
      </c>
      <c r="C19" s="0" t="n">
        <v>0</v>
      </c>
      <c r="D19" s="0" t="n">
        <v>0</v>
      </c>
      <c r="E19" s="0" t="n">
        <v>2</v>
      </c>
      <c r="F19" s="4" t="n">
        <v>0</v>
      </c>
      <c r="G19" s="1" t="n">
        <v>1</v>
      </c>
      <c r="H19" s="1" t="n">
        <v>0</v>
      </c>
      <c r="I19" s="1" t="n">
        <v>1</v>
      </c>
      <c r="J19" s="2" t="n">
        <f aca="false">INDEX($B$2:$D$2,1,$B19+1)*INDEX($B$2:$D$2, 1,$C19+1)*G19*H19*I19</f>
        <v>0</v>
      </c>
      <c r="K19" s="2" t="n">
        <f aca="false">INDEX($B$5:$D$5,1,B19+1)*INDEX($B$6:$D$6,1,C19+1)*INDEX($B$7:$D$7,1,D19+1)*INDEX($B$8:$D$8, 1, E19+1)*INDEX($B$9:$D$9, 1, F19 + 1)</f>
        <v>0.004095</v>
      </c>
      <c r="L19" s="2" t="n">
        <f aca="false">K19*J19</f>
        <v>0</v>
      </c>
      <c r="M19" s="2" t="n">
        <f aca="false">L19/$L$256</f>
        <v>0</v>
      </c>
      <c r="N19" s="5" t="str">
        <f aca="false">IF(L19=0,".",LN(L19))</f>
        <v>.</v>
      </c>
      <c r="Q19" s="2" t="n">
        <f aca="false">IF(C19=0, L19, 0)</f>
        <v>0</v>
      </c>
      <c r="R19" s="2" t="n">
        <f aca="false">IF($C19=1, $L19, 0)</f>
        <v>0</v>
      </c>
      <c r="S19" s="2" t="n">
        <f aca="false">IF($C19=2, $L19, 0)</f>
        <v>0</v>
      </c>
    </row>
    <row collapsed="false" customFormat="false" customHeight="false" hidden="false" ht="14.5" outlineLevel="0" r="20">
      <c r="B20" s="0" t="n">
        <v>0</v>
      </c>
      <c r="C20" s="0" t="n">
        <v>0</v>
      </c>
      <c r="D20" s="0" t="n">
        <v>0</v>
      </c>
      <c r="E20" s="0" t="n">
        <v>2</v>
      </c>
      <c r="F20" s="4" t="n">
        <v>1</v>
      </c>
      <c r="G20" s="1" t="n">
        <v>1</v>
      </c>
      <c r="H20" s="1" t="n">
        <v>0</v>
      </c>
      <c r="I20" s="1" t="n">
        <v>0</v>
      </c>
      <c r="J20" s="2" t="n">
        <f aca="false">INDEX($B$2:$D$2,1,$B20+1)*INDEX($B$2:$D$2, 1,$C20+1)*G20*H20*I20</f>
        <v>0</v>
      </c>
      <c r="K20" s="2" t="n">
        <f aca="false">INDEX($B$5:$D$5,1,B20+1)*INDEX($B$6:$D$6,1,C20+1)*INDEX($B$7:$D$7,1,D20+1)*INDEX($B$8:$D$8, 1, E20+1)*INDEX($B$9:$D$9, 1, F20 + 1)</f>
        <v>0.00273</v>
      </c>
      <c r="L20" s="2" t="n">
        <f aca="false">K20*J20</f>
        <v>0</v>
      </c>
      <c r="M20" s="2" t="n">
        <f aca="false">L20/$L$256</f>
        <v>0</v>
      </c>
      <c r="N20" s="5" t="str">
        <f aca="false">IF(L20=0,".",LN(L20))</f>
        <v>.</v>
      </c>
      <c r="Q20" s="2" t="n">
        <f aca="false">IF(C20=0, L20, 0)</f>
        <v>0</v>
      </c>
      <c r="R20" s="2" t="n">
        <f aca="false">IF($C20=1, $L20, 0)</f>
        <v>0</v>
      </c>
      <c r="S20" s="2" t="n">
        <f aca="false">IF($C20=2, $L20, 0)</f>
        <v>0</v>
      </c>
    </row>
    <row collapsed="false" customFormat="false" customHeight="false" hidden="false" ht="14.5" outlineLevel="0" r="21">
      <c r="B21" s="0" t="n">
        <v>0</v>
      </c>
      <c r="C21" s="0" t="n">
        <v>0</v>
      </c>
      <c r="D21" s="0" t="n">
        <v>0</v>
      </c>
      <c r="E21" s="0" t="n">
        <v>2</v>
      </c>
      <c r="F21" s="4" t="n">
        <v>2</v>
      </c>
      <c r="G21" s="1" t="n">
        <v>1</v>
      </c>
      <c r="H21" s="1" t="n">
        <v>0</v>
      </c>
      <c r="I21" s="1" t="n">
        <v>0</v>
      </c>
      <c r="J21" s="2" t="n">
        <f aca="false">INDEX($B$2:$D$2,1,$B21+1)*INDEX($B$2:$D$2, 1,$C21+1)*G21*H21*I21</f>
        <v>0</v>
      </c>
      <c r="K21" s="2" t="n">
        <f aca="false">INDEX($B$5:$D$5,1,B21+1)*INDEX($B$6:$D$6,1,C21+1)*INDEX($B$7:$D$7,1,D21+1)*INDEX($B$8:$D$8, 1, E21+1)*INDEX($B$9:$D$9, 1, F21 + 1)</f>
        <v>0.006825</v>
      </c>
      <c r="L21" s="2" t="n">
        <f aca="false">K21*J21</f>
        <v>0</v>
      </c>
      <c r="M21" s="2" t="n">
        <f aca="false">L21/$L$256</f>
        <v>0</v>
      </c>
      <c r="N21" s="5" t="str">
        <f aca="false">IF(L21=0,".",LN(L21))</f>
        <v>.</v>
      </c>
      <c r="Q21" s="2" t="n">
        <f aca="false">IF(C21=0, L21, 0)</f>
        <v>0</v>
      </c>
      <c r="R21" s="2" t="n">
        <f aca="false">IF($C21=1, $L21, 0)</f>
        <v>0</v>
      </c>
      <c r="S21" s="2" t="n">
        <f aca="false">IF($C21=2, $L21, 0)</f>
        <v>0</v>
      </c>
    </row>
    <row collapsed="false" customFormat="false" customHeight="false" hidden="false" ht="14.5" outlineLevel="0" r="22">
      <c r="B22" s="0" t="n">
        <v>0</v>
      </c>
      <c r="C22" s="0" t="n">
        <v>0</v>
      </c>
      <c r="D22" s="0" t="n">
        <v>1</v>
      </c>
      <c r="E22" s="0" t="n">
        <v>0</v>
      </c>
      <c r="F22" s="4" t="n">
        <v>0</v>
      </c>
      <c r="G22" s="1" t="n">
        <v>0</v>
      </c>
      <c r="H22" s="1" t="n">
        <v>1</v>
      </c>
      <c r="I22" s="1" t="n">
        <v>1</v>
      </c>
      <c r="J22" s="2" t="n">
        <f aca="false">INDEX($B$2:$D$2,1,$B22+1)*INDEX($B$2:$D$2, 1,$C22+1)*G22*H22*I22</f>
        <v>0</v>
      </c>
      <c r="K22" s="2" t="n">
        <f aca="false">INDEX($B$5:$D$5,1,B22+1)*INDEX($B$6:$D$6,1,C22+1)*INDEX($B$7:$D$7,1,D22+1)*INDEX($B$8:$D$8, 1, E22+1)*INDEX($B$9:$D$9, 1, F22 + 1)</f>
        <v>0.001215</v>
      </c>
      <c r="L22" s="2" t="n">
        <f aca="false">K22*J22</f>
        <v>0</v>
      </c>
      <c r="M22" s="2" t="n">
        <f aca="false">L22/$L$256</f>
        <v>0</v>
      </c>
      <c r="N22" s="5" t="str">
        <f aca="false">IF(L22=0,".",LN(L22))</f>
        <v>.</v>
      </c>
      <c r="Q22" s="2" t="n">
        <f aca="false">IF(C22=0, L22, 0)</f>
        <v>0</v>
      </c>
      <c r="R22" s="2" t="n">
        <f aca="false">IF($C22=1, $L22, 0)</f>
        <v>0</v>
      </c>
      <c r="S22" s="2" t="n">
        <f aca="false">IF($C22=2, $L22, 0)</f>
        <v>0</v>
      </c>
    </row>
    <row collapsed="false" customFormat="false" customHeight="false" hidden="false" ht="14.5" outlineLevel="0" r="23">
      <c r="B23" s="0" t="n">
        <v>0</v>
      </c>
      <c r="C23" s="0" t="n">
        <v>0</v>
      </c>
      <c r="D23" s="0" t="n">
        <v>1</v>
      </c>
      <c r="E23" s="0" t="n">
        <v>0</v>
      </c>
      <c r="F23" s="4" t="n">
        <v>1</v>
      </c>
      <c r="G23" s="1" t="n">
        <v>0</v>
      </c>
      <c r="H23" s="1" t="n">
        <v>1</v>
      </c>
      <c r="I23" s="1" t="n">
        <v>0</v>
      </c>
      <c r="J23" s="2" t="n">
        <f aca="false">INDEX($B$2:$D$2,1,$B23+1)*INDEX($B$2:$D$2, 1,$C23+1)*G23*H23*I23</f>
        <v>0</v>
      </c>
      <c r="K23" s="2" t="n">
        <f aca="false">INDEX($B$5:$D$5,1,B23+1)*INDEX($B$6:$D$6,1,C23+1)*INDEX($B$7:$D$7,1,D23+1)*INDEX($B$8:$D$8, 1, E23+1)*INDEX($B$9:$D$9, 1, F23 + 1)</f>
        <v>0.00081</v>
      </c>
      <c r="L23" s="2" t="n">
        <f aca="false">K23*J23</f>
        <v>0</v>
      </c>
      <c r="M23" s="2" t="n">
        <f aca="false">L23/$L$256</f>
        <v>0</v>
      </c>
      <c r="N23" s="5" t="str">
        <f aca="false">IF(L23=0,".",LN(L23))</f>
        <v>.</v>
      </c>
      <c r="Q23" s="2" t="n">
        <f aca="false">IF(C23=0, L23, 0)</f>
        <v>0</v>
      </c>
      <c r="R23" s="2" t="n">
        <f aca="false">IF($C23=1, $L23, 0)</f>
        <v>0</v>
      </c>
      <c r="S23" s="2" t="n">
        <f aca="false">IF($C23=2, $L23, 0)</f>
        <v>0</v>
      </c>
    </row>
    <row collapsed="false" customFormat="false" customHeight="false" hidden="false" ht="14.5" outlineLevel="0" r="24">
      <c r="B24" s="0" t="n">
        <v>0</v>
      </c>
      <c r="C24" s="0" t="n">
        <v>0</v>
      </c>
      <c r="D24" s="0" t="n">
        <v>1</v>
      </c>
      <c r="E24" s="0" t="n">
        <v>0</v>
      </c>
      <c r="F24" s="4" t="n">
        <v>2</v>
      </c>
      <c r="G24" s="1" t="n">
        <v>0</v>
      </c>
      <c r="H24" s="1" t="n">
        <v>1</v>
      </c>
      <c r="I24" s="1" t="n">
        <v>0</v>
      </c>
      <c r="J24" s="2" t="n">
        <f aca="false">INDEX($B$2:$D$2,1,$B24+1)*INDEX($B$2:$D$2, 1,$C24+1)*G24*H24*I24</f>
        <v>0</v>
      </c>
      <c r="K24" s="2" t="n">
        <f aca="false">INDEX($B$5:$D$5,1,B24+1)*INDEX($B$6:$D$6,1,C24+1)*INDEX($B$7:$D$7,1,D24+1)*INDEX($B$8:$D$8, 1, E24+1)*INDEX($B$9:$D$9, 1, F24 + 1)</f>
        <v>0.002025</v>
      </c>
      <c r="L24" s="2" t="n">
        <f aca="false">K24*J24</f>
        <v>0</v>
      </c>
      <c r="M24" s="2" t="n">
        <f aca="false">L24/$L$256</f>
        <v>0</v>
      </c>
      <c r="N24" s="5" t="str">
        <f aca="false">IF(L24=0,".",LN(L24))</f>
        <v>.</v>
      </c>
      <c r="Q24" s="2" t="n">
        <f aca="false">IF(C24=0, L24, 0)</f>
        <v>0</v>
      </c>
      <c r="R24" s="2" t="n">
        <f aca="false">IF($C24=1, $L24, 0)</f>
        <v>0</v>
      </c>
      <c r="S24" s="2" t="n">
        <f aca="false">IF($C24=2, $L24, 0)</f>
        <v>0</v>
      </c>
    </row>
    <row collapsed="false" customFormat="false" customHeight="false" hidden="false" ht="14.5" outlineLevel="0" r="25">
      <c r="B25" s="0" t="n">
        <v>0</v>
      </c>
      <c r="C25" s="0" t="n">
        <v>0</v>
      </c>
      <c r="D25" s="0" t="n">
        <v>1</v>
      </c>
      <c r="E25" s="0" t="n">
        <v>1</v>
      </c>
      <c r="F25" s="4" t="n">
        <v>0</v>
      </c>
      <c r="G25" s="1" t="n">
        <v>0</v>
      </c>
      <c r="H25" s="1" t="n">
        <v>0</v>
      </c>
      <c r="I25" s="1" t="n">
        <v>1</v>
      </c>
      <c r="J25" s="2" t="n">
        <f aca="false">INDEX($B$2:$D$2,1,$B25+1)*INDEX($B$2:$D$2, 1,$C25+1)*G25*H25*I25</f>
        <v>0</v>
      </c>
      <c r="K25" s="2" t="n">
        <f aca="false">INDEX($B$5:$D$5,1,B25+1)*INDEX($B$6:$D$6,1,C25+1)*INDEX($B$7:$D$7,1,D25+1)*INDEX($B$8:$D$8, 1, E25+1)*INDEX($B$9:$D$9, 1, F25 + 1)</f>
        <v>0.00054</v>
      </c>
      <c r="L25" s="2" t="n">
        <f aca="false">K25*J25</f>
        <v>0</v>
      </c>
      <c r="M25" s="2" t="n">
        <f aca="false">L25/$L$256</f>
        <v>0</v>
      </c>
      <c r="N25" s="5" t="str">
        <f aca="false">IF(L25=0,".",LN(L25))</f>
        <v>.</v>
      </c>
      <c r="Q25" s="2" t="n">
        <f aca="false">IF(C25=0, L25, 0)</f>
        <v>0</v>
      </c>
      <c r="R25" s="2" t="n">
        <f aca="false">IF($C25=1, $L25, 0)</f>
        <v>0</v>
      </c>
      <c r="S25" s="2" t="n">
        <f aca="false">IF($C25=2, $L25, 0)</f>
        <v>0</v>
      </c>
    </row>
    <row collapsed="false" customFormat="false" customHeight="false" hidden="false" ht="14.5" outlineLevel="0" r="26">
      <c r="B26" s="0" t="n">
        <v>0</v>
      </c>
      <c r="C26" s="0" t="n">
        <v>0</v>
      </c>
      <c r="D26" s="0" t="n">
        <v>1</v>
      </c>
      <c r="E26" s="0" t="n">
        <v>1</v>
      </c>
      <c r="F26" s="4" t="n">
        <v>1</v>
      </c>
      <c r="G26" s="1" t="n">
        <v>0</v>
      </c>
      <c r="H26" s="1" t="n">
        <v>0</v>
      </c>
      <c r="I26" s="1" t="n">
        <v>0</v>
      </c>
      <c r="J26" s="2" t="n">
        <f aca="false">INDEX($B$2:$D$2,1,$B26+1)*INDEX($B$2:$D$2, 1,$C26+1)*G26*H26*I26</f>
        <v>0</v>
      </c>
      <c r="K26" s="2" t="n">
        <f aca="false">INDEX($B$5:$D$5,1,B26+1)*INDEX($B$6:$D$6,1,C26+1)*INDEX($B$7:$D$7,1,D26+1)*INDEX($B$8:$D$8, 1, E26+1)*INDEX($B$9:$D$9, 1, F26 + 1)</f>
        <v>0.00036</v>
      </c>
      <c r="L26" s="2" t="n">
        <f aca="false">K26*J26</f>
        <v>0</v>
      </c>
      <c r="M26" s="2" t="n">
        <f aca="false">L26/$L$256</f>
        <v>0</v>
      </c>
      <c r="N26" s="5" t="str">
        <f aca="false">IF(L26=0,".",LN(L26))</f>
        <v>.</v>
      </c>
      <c r="Q26" s="2" t="n">
        <f aca="false">IF(C26=0, L26, 0)</f>
        <v>0</v>
      </c>
      <c r="R26" s="2" t="n">
        <f aca="false">IF($C26=1, $L26, 0)</f>
        <v>0</v>
      </c>
      <c r="S26" s="2" t="n">
        <f aca="false">IF($C26=2, $L26, 0)</f>
        <v>0</v>
      </c>
    </row>
    <row collapsed="false" customFormat="false" customHeight="false" hidden="false" ht="14.5" outlineLevel="0" r="27">
      <c r="B27" s="0" t="n">
        <v>0</v>
      </c>
      <c r="C27" s="0" t="n">
        <v>0</v>
      </c>
      <c r="D27" s="0" t="n">
        <v>1</v>
      </c>
      <c r="E27" s="0" t="n">
        <v>1</v>
      </c>
      <c r="F27" s="4" t="n">
        <v>2</v>
      </c>
      <c r="G27" s="1" t="n">
        <v>0</v>
      </c>
      <c r="H27" s="1" t="n">
        <v>0</v>
      </c>
      <c r="I27" s="1" t="n">
        <v>0</v>
      </c>
      <c r="J27" s="2" t="n">
        <f aca="false">INDEX($B$2:$D$2,1,$B27+1)*INDEX($B$2:$D$2, 1,$C27+1)*G27*H27*I27</f>
        <v>0</v>
      </c>
      <c r="K27" s="2" t="n">
        <f aca="false">INDEX($B$5:$D$5,1,B27+1)*INDEX($B$6:$D$6,1,C27+1)*INDEX($B$7:$D$7,1,D27+1)*INDEX($B$8:$D$8, 1, E27+1)*INDEX($B$9:$D$9, 1, F27 + 1)</f>
        <v>0.0009</v>
      </c>
      <c r="L27" s="2" t="n">
        <f aca="false">K27*J27</f>
        <v>0</v>
      </c>
      <c r="M27" s="2" t="n">
        <f aca="false">L27/$L$256</f>
        <v>0</v>
      </c>
      <c r="N27" s="5" t="str">
        <f aca="false">IF(L27=0,".",LN(L27))</f>
        <v>.</v>
      </c>
      <c r="Q27" s="2" t="n">
        <f aca="false">IF(C27=0, L27, 0)</f>
        <v>0</v>
      </c>
      <c r="R27" s="2" t="n">
        <f aca="false">IF($C27=1, $L27, 0)</f>
        <v>0</v>
      </c>
      <c r="S27" s="2" t="n">
        <f aca="false">IF($C27=2, $L27, 0)</f>
        <v>0</v>
      </c>
    </row>
    <row collapsed="false" customFormat="false" customHeight="false" hidden="false" ht="14.5" outlineLevel="0" r="28">
      <c r="B28" s="0" t="n">
        <v>0</v>
      </c>
      <c r="C28" s="0" t="n">
        <v>0</v>
      </c>
      <c r="D28" s="0" t="n">
        <v>1</v>
      </c>
      <c r="E28" s="0" t="n">
        <v>2</v>
      </c>
      <c r="F28" s="4" t="n">
        <v>0</v>
      </c>
      <c r="G28" s="1" t="n">
        <v>0</v>
      </c>
      <c r="H28" s="1" t="n">
        <v>0</v>
      </c>
      <c r="I28" s="1" t="n">
        <v>1</v>
      </c>
      <c r="J28" s="2" t="n">
        <f aca="false">INDEX($B$2:$D$2,1,$B28+1)*INDEX($B$2:$D$2, 1,$C28+1)*G28*H28*I28</f>
        <v>0</v>
      </c>
      <c r="K28" s="2" t="n">
        <f aca="false">INDEX($B$5:$D$5,1,B28+1)*INDEX($B$6:$D$6,1,C28+1)*INDEX($B$7:$D$7,1,D28+1)*INDEX($B$8:$D$8, 1, E28+1)*INDEX($B$9:$D$9, 1, F28 + 1)</f>
        <v>0.000945</v>
      </c>
      <c r="L28" s="2" t="n">
        <f aca="false">K28*J28</f>
        <v>0</v>
      </c>
      <c r="M28" s="2" t="n">
        <f aca="false">L28/$L$256</f>
        <v>0</v>
      </c>
      <c r="N28" s="5" t="str">
        <f aca="false">IF(L28=0,".",LN(L28))</f>
        <v>.</v>
      </c>
      <c r="Q28" s="2" t="n">
        <f aca="false">IF(C28=0, L28, 0)</f>
        <v>0</v>
      </c>
      <c r="R28" s="2" t="n">
        <f aca="false">IF($C28=1, $L28, 0)</f>
        <v>0</v>
      </c>
      <c r="S28" s="2" t="n">
        <f aca="false">IF($C28=2, $L28, 0)</f>
        <v>0</v>
      </c>
    </row>
    <row collapsed="false" customFormat="false" customHeight="false" hidden="false" ht="14.5" outlineLevel="0" r="29">
      <c r="B29" s="0" t="n">
        <v>0</v>
      </c>
      <c r="C29" s="0" t="n">
        <v>0</v>
      </c>
      <c r="D29" s="0" t="n">
        <v>1</v>
      </c>
      <c r="E29" s="0" t="n">
        <v>2</v>
      </c>
      <c r="F29" s="4" t="n">
        <v>1</v>
      </c>
      <c r="G29" s="1" t="n">
        <v>0</v>
      </c>
      <c r="H29" s="1" t="n">
        <v>0</v>
      </c>
      <c r="I29" s="1" t="n">
        <v>0</v>
      </c>
      <c r="J29" s="2" t="n">
        <f aca="false">INDEX($B$2:$D$2,1,$B29+1)*INDEX($B$2:$D$2, 1,$C29+1)*G29*H29*I29</f>
        <v>0</v>
      </c>
      <c r="K29" s="2" t="n">
        <f aca="false">INDEX($B$5:$D$5,1,B29+1)*INDEX($B$6:$D$6,1,C29+1)*INDEX($B$7:$D$7,1,D29+1)*INDEX($B$8:$D$8, 1, E29+1)*INDEX($B$9:$D$9, 1, F29 + 1)</f>
        <v>0.00063</v>
      </c>
      <c r="L29" s="2" t="n">
        <f aca="false">K29*J29</f>
        <v>0</v>
      </c>
      <c r="M29" s="2" t="n">
        <f aca="false">L29/$L$256</f>
        <v>0</v>
      </c>
      <c r="N29" s="5" t="str">
        <f aca="false">IF(L29=0,".",LN(L29))</f>
        <v>.</v>
      </c>
      <c r="Q29" s="2" t="n">
        <f aca="false">IF(C29=0, L29, 0)</f>
        <v>0</v>
      </c>
      <c r="R29" s="2" t="n">
        <f aca="false">IF($C29=1, $L29, 0)</f>
        <v>0</v>
      </c>
      <c r="S29" s="2" t="n">
        <f aca="false">IF($C29=2, $L29, 0)</f>
        <v>0</v>
      </c>
    </row>
    <row collapsed="false" customFormat="false" customHeight="false" hidden="false" ht="14.5" outlineLevel="0" r="30">
      <c r="B30" s="0" t="n">
        <v>0</v>
      </c>
      <c r="C30" s="0" t="n">
        <v>0</v>
      </c>
      <c r="D30" s="0" t="n">
        <v>1</v>
      </c>
      <c r="E30" s="0" t="n">
        <v>2</v>
      </c>
      <c r="F30" s="4" t="n">
        <v>2</v>
      </c>
      <c r="G30" s="1" t="n">
        <v>0</v>
      </c>
      <c r="H30" s="1" t="n">
        <v>0</v>
      </c>
      <c r="I30" s="1" t="n">
        <v>0</v>
      </c>
      <c r="J30" s="2" t="n">
        <f aca="false">INDEX($B$2:$D$2,1,$B30+1)*INDEX($B$2:$D$2, 1,$C30+1)*G30*H30*I30</f>
        <v>0</v>
      </c>
      <c r="K30" s="2" t="n">
        <f aca="false">INDEX($B$5:$D$5,1,B30+1)*INDEX($B$6:$D$6,1,C30+1)*INDEX($B$7:$D$7,1,D30+1)*INDEX($B$8:$D$8, 1, E30+1)*INDEX($B$9:$D$9, 1, F30 + 1)</f>
        <v>0.001575</v>
      </c>
      <c r="L30" s="2" t="n">
        <f aca="false">K30*J30</f>
        <v>0</v>
      </c>
      <c r="M30" s="2" t="n">
        <f aca="false">L30/$L$256</f>
        <v>0</v>
      </c>
      <c r="N30" s="5" t="str">
        <f aca="false">IF(L30=0,".",LN(L30))</f>
        <v>.</v>
      </c>
      <c r="Q30" s="2" t="n">
        <f aca="false">IF(C30=0, L30, 0)</f>
        <v>0</v>
      </c>
      <c r="R30" s="2" t="n">
        <f aca="false">IF($C30=1, $L30, 0)</f>
        <v>0</v>
      </c>
      <c r="S30" s="2" t="n">
        <f aca="false">IF($C30=2, $L30, 0)</f>
        <v>0</v>
      </c>
    </row>
    <row collapsed="false" customFormat="false" customHeight="false" hidden="false" ht="14.5" outlineLevel="0" r="31">
      <c r="B31" s="0" t="n">
        <v>0</v>
      </c>
      <c r="C31" s="0" t="n">
        <v>0</v>
      </c>
      <c r="D31" s="0" t="n">
        <v>2</v>
      </c>
      <c r="E31" s="0" t="n">
        <v>0</v>
      </c>
      <c r="F31" s="4" t="n">
        <v>0</v>
      </c>
      <c r="G31" s="1" t="n">
        <v>0</v>
      </c>
      <c r="H31" s="1" t="n">
        <v>1</v>
      </c>
      <c r="I31" s="1" t="n">
        <v>1</v>
      </c>
      <c r="J31" s="2" t="n">
        <f aca="false">INDEX($B$2:$D$2,1,$B31+1)*INDEX($B$2:$D$2, 1,$C31+1)*G31*H31*I31</f>
        <v>0</v>
      </c>
      <c r="K31" s="2" t="n">
        <f aca="false">INDEX($B$5:$D$5,1,B31+1)*INDEX($B$6:$D$6,1,C31+1)*INDEX($B$7:$D$7,1,D31+1)*INDEX($B$8:$D$8, 1, E31+1)*INDEX($B$9:$D$9, 1, F31 + 1)</f>
        <v>0.00162</v>
      </c>
      <c r="L31" s="2" t="n">
        <f aca="false">K31*J31</f>
        <v>0</v>
      </c>
      <c r="M31" s="2" t="n">
        <f aca="false">L31/$L$256</f>
        <v>0</v>
      </c>
      <c r="N31" s="5" t="str">
        <f aca="false">IF(L31=0,".",LN(L31))</f>
        <v>.</v>
      </c>
      <c r="Q31" s="2" t="n">
        <f aca="false">IF(C31=0, L31, 0)</f>
        <v>0</v>
      </c>
      <c r="R31" s="2" t="n">
        <f aca="false">IF($C31=1, $L31, 0)</f>
        <v>0</v>
      </c>
      <c r="S31" s="2" t="n">
        <f aca="false">IF($C31=2, $L31, 0)</f>
        <v>0</v>
      </c>
    </row>
    <row collapsed="false" customFormat="false" customHeight="false" hidden="false" ht="14.5" outlineLevel="0" r="32">
      <c r="B32" s="0" t="n">
        <v>0</v>
      </c>
      <c r="C32" s="0" t="n">
        <v>0</v>
      </c>
      <c r="D32" s="0" t="n">
        <v>2</v>
      </c>
      <c r="E32" s="0" t="n">
        <v>0</v>
      </c>
      <c r="F32" s="4" t="n">
        <v>1</v>
      </c>
      <c r="G32" s="1" t="n">
        <v>0</v>
      </c>
      <c r="H32" s="1" t="n">
        <v>1</v>
      </c>
      <c r="I32" s="1" t="n">
        <v>0</v>
      </c>
      <c r="J32" s="2" t="n">
        <f aca="false">INDEX($B$2:$D$2,1,$B32+1)*INDEX($B$2:$D$2, 1,$C32+1)*G32*H32*I32</f>
        <v>0</v>
      </c>
      <c r="K32" s="2" t="n">
        <f aca="false">INDEX($B$5:$D$5,1,B32+1)*INDEX($B$6:$D$6,1,C32+1)*INDEX($B$7:$D$7,1,D32+1)*INDEX($B$8:$D$8, 1, E32+1)*INDEX($B$9:$D$9, 1, F32 + 1)</f>
        <v>0.00108</v>
      </c>
      <c r="L32" s="2" t="n">
        <f aca="false">K32*J32</f>
        <v>0</v>
      </c>
      <c r="M32" s="2" t="n">
        <f aca="false">L32/$L$256</f>
        <v>0</v>
      </c>
      <c r="N32" s="5" t="str">
        <f aca="false">IF(L32=0,".",LN(L32))</f>
        <v>.</v>
      </c>
      <c r="Q32" s="2" t="n">
        <f aca="false">IF(C32=0, L32, 0)</f>
        <v>0</v>
      </c>
      <c r="R32" s="2" t="n">
        <f aca="false">IF($C32=1, $L32, 0)</f>
        <v>0</v>
      </c>
      <c r="S32" s="2" t="n">
        <f aca="false">IF($C32=2, $L32, 0)</f>
        <v>0</v>
      </c>
    </row>
    <row collapsed="false" customFormat="false" customHeight="false" hidden="false" ht="14.5" outlineLevel="0" r="33">
      <c r="B33" s="0" t="n">
        <v>0</v>
      </c>
      <c r="C33" s="0" t="n">
        <v>0</v>
      </c>
      <c r="D33" s="0" t="n">
        <v>2</v>
      </c>
      <c r="E33" s="0" t="n">
        <v>0</v>
      </c>
      <c r="F33" s="4" t="n">
        <v>2</v>
      </c>
      <c r="G33" s="1" t="n">
        <v>0</v>
      </c>
      <c r="H33" s="1" t="n">
        <v>1</v>
      </c>
      <c r="I33" s="1" t="n">
        <v>0</v>
      </c>
      <c r="J33" s="2" t="n">
        <f aca="false">INDEX($B$2:$D$2,1,$B33+1)*INDEX($B$2:$D$2, 1,$C33+1)*G33*H33*I33</f>
        <v>0</v>
      </c>
      <c r="K33" s="2" t="n">
        <f aca="false">INDEX($B$5:$D$5,1,B33+1)*INDEX($B$6:$D$6,1,C33+1)*INDEX($B$7:$D$7,1,D33+1)*INDEX($B$8:$D$8, 1, E33+1)*INDEX($B$9:$D$9, 1, F33 + 1)</f>
        <v>0.0027</v>
      </c>
      <c r="L33" s="2" t="n">
        <f aca="false">K33*J33</f>
        <v>0</v>
      </c>
      <c r="M33" s="2" t="n">
        <f aca="false">L33/$L$256</f>
        <v>0</v>
      </c>
      <c r="N33" s="5" t="str">
        <f aca="false">IF(L33=0,".",LN(L33))</f>
        <v>.</v>
      </c>
      <c r="Q33" s="2" t="n">
        <f aca="false">IF(C33=0, L33, 0)</f>
        <v>0</v>
      </c>
      <c r="R33" s="2" t="n">
        <f aca="false">IF($C33=1, $L33, 0)</f>
        <v>0</v>
      </c>
      <c r="S33" s="2" t="n">
        <f aca="false">IF($C33=2, $L33, 0)</f>
        <v>0</v>
      </c>
    </row>
    <row collapsed="false" customFormat="false" customHeight="false" hidden="false" ht="14.5" outlineLevel="0" r="34">
      <c r="B34" s="0" t="n">
        <v>0</v>
      </c>
      <c r="C34" s="0" t="n">
        <v>0</v>
      </c>
      <c r="D34" s="0" t="n">
        <v>2</v>
      </c>
      <c r="E34" s="0" t="n">
        <v>1</v>
      </c>
      <c r="F34" s="4" t="n">
        <v>0</v>
      </c>
      <c r="G34" s="1" t="n">
        <v>0</v>
      </c>
      <c r="H34" s="1" t="n">
        <v>0</v>
      </c>
      <c r="I34" s="1" t="n">
        <v>1</v>
      </c>
      <c r="J34" s="2" t="n">
        <f aca="false">INDEX($B$2:$D$2,1,$B34+1)*INDEX($B$2:$D$2, 1,$C34+1)*G34*H34*I34</f>
        <v>0</v>
      </c>
      <c r="K34" s="2" t="n">
        <f aca="false">INDEX($B$5:$D$5,1,B34+1)*INDEX($B$6:$D$6,1,C34+1)*INDEX($B$7:$D$7,1,D34+1)*INDEX($B$8:$D$8, 1, E34+1)*INDEX($B$9:$D$9, 1, F34 + 1)</f>
        <v>0.00072</v>
      </c>
      <c r="L34" s="2" t="n">
        <f aca="false">K34*J34</f>
        <v>0</v>
      </c>
      <c r="M34" s="2" t="n">
        <f aca="false">L34/$L$256</f>
        <v>0</v>
      </c>
      <c r="N34" s="5" t="str">
        <f aca="false">IF(L34=0,".",LN(L34))</f>
        <v>.</v>
      </c>
      <c r="Q34" s="2" t="n">
        <f aca="false">IF(C34=0, L34, 0)</f>
        <v>0</v>
      </c>
      <c r="R34" s="2" t="n">
        <f aca="false">IF($C34=1, $L34, 0)</f>
        <v>0</v>
      </c>
      <c r="S34" s="2" t="n">
        <f aca="false">IF($C34=2, $L34, 0)</f>
        <v>0</v>
      </c>
    </row>
    <row collapsed="false" customFormat="false" customHeight="false" hidden="false" ht="14.5" outlineLevel="0" r="35">
      <c r="B35" s="0" t="n">
        <v>0</v>
      </c>
      <c r="C35" s="0" t="n">
        <v>0</v>
      </c>
      <c r="D35" s="0" t="n">
        <v>2</v>
      </c>
      <c r="E35" s="0" t="n">
        <v>1</v>
      </c>
      <c r="F35" s="4" t="n">
        <v>1</v>
      </c>
      <c r="G35" s="1" t="n">
        <v>0</v>
      </c>
      <c r="H35" s="1" t="n">
        <v>0</v>
      </c>
      <c r="I35" s="1" t="n">
        <v>0</v>
      </c>
      <c r="J35" s="2" t="n">
        <f aca="false">INDEX($B$2:$D$2,1,$B35+1)*INDEX($B$2:$D$2, 1,$C35+1)*G35*H35*I35</f>
        <v>0</v>
      </c>
      <c r="K35" s="2" t="n">
        <f aca="false">INDEX($B$5:$D$5,1,B35+1)*INDEX($B$6:$D$6,1,C35+1)*INDEX($B$7:$D$7,1,D35+1)*INDEX($B$8:$D$8, 1, E35+1)*INDEX($B$9:$D$9, 1, F35 + 1)</f>
        <v>0.00048</v>
      </c>
      <c r="L35" s="2" t="n">
        <f aca="false">K35*J35</f>
        <v>0</v>
      </c>
      <c r="M35" s="2" t="n">
        <f aca="false">L35/$L$256</f>
        <v>0</v>
      </c>
      <c r="N35" s="5" t="str">
        <f aca="false">IF(L35=0,".",LN(L35))</f>
        <v>.</v>
      </c>
      <c r="Q35" s="2" t="n">
        <f aca="false">IF(C35=0, L35, 0)</f>
        <v>0</v>
      </c>
      <c r="R35" s="2" t="n">
        <f aca="false">IF($C35=1, $L35, 0)</f>
        <v>0</v>
      </c>
      <c r="S35" s="2" t="n">
        <f aca="false">IF($C35=2, $L35, 0)</f>
        <v>0</v>
      </c>
    </row>
    <row collapsed="false" customFormat="false" customHeight="false" hidden="false" ht="14.5" outlineLevel="0" r="36">
      <c r="B36" s="0" t="n">
        <v>0</v>
      </c>
      <c r="C36" s="0" t="n">
        <v>0</v>
      </c>
      <c r="D36" s="0" t="n">
        <v>2</v>
      </c>
      <c r="E36" s="0" t="n">
        <v>1</v>
      </c>
      <c r="F36" s="4" t="n">
        <v>2</v>
      </c>
      <c r="G36" s="1" t="n">
        <v>0</v>
      </c>
      <c r="H36" s="1" t="n">
        <v>0</v>
      </c>
      <c r="I36" s="1" t="n">
        <v>0</v>
      </c>
      <c r="J36" s="2" t="n">
        <f aca="false">INDEX($B$2:$D$2,1,$B36+1)*INDEX($B$2:$D$2, 1,$C36+1)*G36*H36*I36</f>
        <v>0</v>
      </c>
      <c r="K36" s="2" t="n">
        <f aca="false">INDEX($B$5:$D$5,1,B36+1)*INDEX($B$6:$D$6,1,C36+1)*INDEX($B$7:$D$7,1,D36+1)*INDEX($B$8:$D$8, 1, E36+1)*INDEX($B$9:$D$9, 1, F36 + 1)</f>
        <v>0.0012</v>
      </c>
      <c r="L36" s="2" t="n">
        <f aca="false">K36*J36</f>
        <v>0</v>
      </c>
      <c r="M36" s="2" t="n">
        <f aca="false">L36/$L$256</f>
        <v>0</v>
      </c>
      <c r="N36" s="5" t="str">
        <f aca="false">IF(L36=0,".",LN(L36))</f>
        <v>.</v>
      </c>
      <c r="Q36" s="2" t="n">
        <f aca="false">IF(C36=0, L36, 0)</f>
        <v>0</v>
      </c>
      <c r="R36" s="2" t="n">
        <f aca="false">IF($C36=1, $L36, 0)</f>
        <v>0</v>
      </c>
      <c r="S36" s="2" t="n">
        <f aca="false">IF($C36=2, $L36, 0)</f>
        <v>0</v>
      </c>
    </row>
    <row collapsed="false" customFormat="false" customHeight="false" hidden="false" ht="14.5" outlineLevel="0" r="37">
      <c r="B37" s="0" t="n">
        <v>0</v>
      </c>
      <c r="C37" s="0" t="n">
        <v>0</v>
      </c>
      <c r="D37" s="0" t="n">
        <v>2</v>
      </c>
      <c r="E37" s="0" t="n">
        <v>2</v>
      </c>
      <c r="F37" s="4" t="n">
        <v>0</v>
      </c>
      <c r="G37" s="1" t="n">
        <v>0</v>
      </c>
      <c r="H37" s="1" t="n">
        <v>0</v>
      </c>
      <c r="I37" s="1" t="n">
        <v>1</v>
      </c>
      <c r="J37" s="2" t="n">
        <f aca="false">INDEX($B$2:$D$2,1,$B37+1)*INDEX($B$2:$D$2, 1,$C37+1)*G37*H37*I37</f>
        <v>0</v>
      </c>
      <c r="K37" s="2" t="n">
        <f aca="false">INDEX($B$5:$D$5,1,B37+1)*INDEX($B$6:$D$6,1,C37+1)*INDEX($B$7:$D$7,1,D37+1)*INDEX($B$8:$D$8, 1, E37+1)*INDEX($B$9:$D$9, 1, F37 + 1)</f>
        <v>0.00126</v>
      </c>
      <c r="L37" s="2" t="n">
        <f aca="false">K37*J37</f>
        <v>0</v>
      </c>
      <c r="M37" s="2" t="n">
        <f aca="false">L37/$L$256</f>
        <v>0</v>
      </c>
      <c r="N37" s="5" t="str">
        <f aca="false">IF(L37=0,".",LN(L37))</f>
        <v>.</v>
      </c>
      <c r="Q37" s="2" t="n">
        <f aca="false">IF(C37=0, L37, 0)</f>
        <v>0</v>
      </c>
      <c r="R37" s="2" t="n">
        <f aca="false">IF($C37=1, $L37, 0)</f>
        <v>0</v>
      </c>
      <c r="S37" s="2" t="n">
        <f aca="false">IF($C37=2, $L37, 0)</f>
        <v>0</v>
      </c>
    </row>
    <row collapsed="false" customFormat="false" customHeight="false" hidden="false" ht="14.5" outlineLevel="0" r="38">
      <c r="B38" s="0" t="n">
        <v>0</v>
      </c>
      <c r="C38" s="0" t="n">
        <v>0</v>
      </c>
      <c r="D38" s="0" t="n">
        <v>2</v>
      </c>
      <c r="E38" s="0" t="n">
        <v>2</v>
      </c>
      <c r="F38" s="4" t="n">
        <v>1</v>
      </c>
      <c r="G38" s="1" t="n">
        <v>0</v>
      </c>
      <c r="H38" s="1" t="n">
        <v>0</v>
      </c>
      <c r="I38" s="1" t="n">
        <v>0</v>
      </c>
      <c r="J38" s="2" t="n">
        <f aca="false">INDEX($B$2:$D$2,1,$B38+1)*INDEX($B$2:$D$2, 1,$C38+1)*G38*H38*I38</f>
        <v>0</v>
      </c>
      <c r="K38" s="2" t="n">
        <f aca="false">INDEX($B$5:$D$5,1,B38+1)*INDEX($B$6:$D$6,1,C38+1)*INDEX($B$7:$D$7,1,D38+1)*INDEX($B$8:$D$8, 1, E38+1)*INDEX($B$9:$D$9, 1, F38 + 1)</f>
        <v>0.00084</v>
      </c>
      <c r="L38" s="2" t="n">
        <f aca="false">K38*J38</f>
        <v>0</v>
      </c>
      <c r="M38" s="2" t="n">
        <f aca="false">L38/$L$256</f>
        <v>0</v>
      </c>
      <c r="N38" s="5" t="str">
        <f aca="false">IF(L38=0,".",LN(L38))</f>
        <v>.</v>
      </c>
      <c r="Q38" s="2" t="n">
        <f aca="false">IF(C38=0, L38, 0)</f>
        <v>0</v>
      </c>
      <c r="R38" s="2" t="n">
        <f aca="false">IF($C38=1, $L38, 0)</f>
        <v>0</v>
      </c>
      <c r="S38" s="2" t="n">
        <f aca="false">IF($C38=2, $L38, 0)</f>
        <v>0</v>
      </c>
    </row>
    <row collapsed="false" customFormat="false" customHeight="false" hidden="false" ht="14.5" outlineLevel="0" r="39">
      <c r="B39" s="0" t="n">
        <v>0</v>
      </c>
      <c r="C39" s="0" t="n">
        <v>0</v>
      </c>
      <c r="D39" s="0" t="n">
        <v>2</v>
      </c>
      <c r="E39" s="0" t="n">
        <v>2</v>
      </c>
      <c r="F39" s="4" t="n">
        <v>2</v>
      </c>
      <c r="G39" s="1" t="n">
        <v>0</v>
      </c>
      <c r="H39" s="1" t="n">
        <v>0</v>
      </c>
      <c r="I39" s="1" t="n">
        <v>0</v>
      </c>
      <c r="J39" s="2" t="n">
        <f aca="false">INDEX($B$2:$D$2,1,$B39+1)*INDEX($B$2:$D$2, 1,$C39+1)*G39*H39*I39</f>
        <v>0</v>
      </c>
      <c r="K39" s="2" t="n">
        <f aca="false">INDEX($B$5:$D$5,1,B39+1)*INDEX($B$6:$D$6,1,C39+1)*INDEX($B$7:$D$7,1,D39+1)*INDEX($B$8:$D$8, 1, E39+1)*INDEX($B$9:$D$9, 1, F39 + 1)</f>
        <v>0.0021</v>
      </c>
      <c r="L39" s="2" t="n">
        <f aca="false">K39*J39</f>
        <v>0</v>
      </c>
      <c r="M39" s="2" t="n">
        <f aca="false">L39/$L$256</f>
        <v>0</v>
      </c>
      <c r="N39" s="5" t="str">
        <f aca="false">IF(L39=0,".",LN(L39))</f>
        <v>.</v>
      </c>
      <c r="Q39" s="2" t="n">
        <f aca="false">IF(C39=0, L39, 0)</f>
        <v>0</v>
      </c>
      <c r="R39" s="2" t="n">
        <f aca="false">IF($C39=1, $L39, 0)</f>
        <v>0</v>
      </c>
      <c r="S39" s="2" t="n">
        <f aca="false">IF($C39=2, $L39, 0)</f>
        <v>0</v>
      </c>
    </row>
    <row collapsed="false" customFormat="false" customHeight="false" hidden="false" ht="14.5" outlineLevel="0" r="40">
      <c r="B40" s="0" t="n">
        <v>0</v>
      </c>
      <c r="C40" s="0" t="n">
        <v>1</v>
      </c>
      <c r="D40" s="0" t="n">
        <v>0</v>
      </c>
      <c r="E40" s="0" t="n">
        <v>0</v>
      </c>
      <c r="F40" s="4" t="n">
        <v>0</v>
      </c>
      <c r="G40" s="1" t="n">
        <v>0</v>
      </c>
      <c r="H40" s="1" t="n">
        <v>0</v>
      </c>
      <c r="I40" s="1" t="n">
        <v>0</v>
      </c>
      <c r="J40" s="2" t="n">
        <f aca="false">INDEX($B$2:$D$2,1,$B40+1)*INDEX($B$2:$D$2, 1,$C40+1)*G40*H40*I40</f>
        <v>0</v>
      </c>
      <c r="K40" s="2" t="n">
        <f aca="false">INDEX($B$5:$D$5,1,B40+1)*INDEX($B$6:$D$6,1,C40+1)*INDEX($B$7:$D$7,1,D40+1)*INDEX($B$8:$D$8, 1, E40+1)*INDEX($B$9:$D$9, 1, F40 + 1)</f>
        <v>0.00219375</v>
      </c>
      <c r="L40" s="2" t="n">
        <f aca="false">K40*J40</f>
        <v>0</v>
      </c>
      <c r="M40" s="2" t="n">
        <f aca="false">L40/$L$256</f>
        <v>0</v>
      </c>
      <c r="N40" s="5" t="str">
        <f aca="false">IF(L40=0,".",LN(L40))</f>
        <v>.</v>
      </c>
      <c r="Q40" s="2" t="n">
        <f aca="false">IF(C40=0, L40, 0)</f>
        <v>0</v>
      </c>
      <c r="R40" s="2" t="n">
        <f aca="false">IF($C40=1, $L40, 0)</f>
        <v>0</v>
      </c>
      <c r="S40" s="2" t="n">
        <f aca="false">IF($C40=2, $L40, 0)</f>
        <v>0</v>
      </c>
    </row>
    <row collapsed="false" customFormat="false" customHeight="false" hidden="false" ht="14.5" outlineLevel="0" r="41">
      <c r="B41" s="0" t="n">
        <v>0</v>
      </c>
      <c r="C41" s="0" t="n">
        <v>1</v>
      </c>
      <c r="D41" s="0" t="n">
        <v>0</v>
      </c>
      <c r="E41" s="0" t="n">
        <v>0</v>
      </c>
      <c r="F41" s="4" t="n">
        <v>1</v>
      </c>
      <c r="G41" s="1" t="n">
        <v>0</v>
      </c>
      <c r="H41" s="1" t="n">
        <v>0</v>
      </c>
      <c r="I41" s="1" t="n">
        <v>0</v>
      </c>
      <c r="J41" s="2" t="n">
        <f aca="false">INDEX($B$2:$D$2,1,$B41+1)*INDEX($B$2:$D$2, 1,$C41+1)*G41*H41*I41</f>
        <v>0</v>
      </c>
      <c r="K41" s="2" t="n">
        <f aca="false">INDEX($B$5:$D$5,1,B41+1)*INDEX($B$6:$D$6,1,C41+1)*INDEX($B$7:$D$7,1,D41+1)*INDEX($B$8:$D$8, 1, E41+1)*INDEX($B$9:$D$9, 1, F41 + 1)</f>
        <v>0.0014625</v>
      </c>
      <c r="L41" s="2" t="n">
        <f aca="false">K41*J41</f>
        <v>0</v>
      </c>
      <c r="M41" s="2" t="n">
        <f aca="false">L41/$L$256</f>
        <v>0</v>
      </c>
      <c r="N41" s="5" t="str">
        <f aca="false">IF(L41=0,".",LN(L41))</f>
        <v>.</v>
      </c>
      <c r="Q41" s="2" t="n">
        <f aca="false">IF(C41=0, L41, 0)</f>
        <v>0</v>
      </c>
      <c r="R41" s="2" t="n">
        <f aca="false">IF($C41=1, $L41, 0)</f>
        <v>0</v>
      </c>
      <c r="S41" s="2" t="n">
        <f aca="false">IF($C41=2, $L41, 0)</f>
        <v>0</v>
      </c>
    </row>
    <row collapsed="false" customFormat="false" customHeight="false" hidden="false" ht="14.5" outlineLevel="0" r="42">
      <c r="B42" s="0" t="n">
        <v>0</v>
      </c>
      <c r="C42" s="0" t="n">
        <v>1</v>
      </c>
      <c r="D42" s="0" t="n">
        <v>0</v>
      </c>
      <c r="E42" s="0" t="n">
        <v>0</v>
      </c>
      <c r="F42" s="4" t="n">
        <v>2</v>
      </c>
      <c r="G42" s="1" t="n">
        <v>0</v>
      </c>
      <c r="H42" s="1" t="n">
        <v>0</v>
      </c>
      <c r="I42" s="1" t="n">
        <v>1</v>
      </c>
      <c r="J42" s="2" t="n">
        <f aca="false">INDEX($B$2:$D$2,1,$B42+1)*INDEX($B$2:$D$2, 1,$C42+1)*G42*H42*I42</f>
        <v>0</v>
      </c>
      <c r="K42" s="2" t="n">
        <f aca="false">INDEX($B$5:$D$5,1,B42+1)*INDEX($B$6:$D$6,1,C42+1)*INDEX($B$7:$D$7,1,D42+1)*INDEX($B$8:$D$8, 1, E42+1)*INDEX($B$9:$D$9, 1, F42 + 1)</f>
        <v>0.00365625</v>
      </c>
      <c r="L42" s="2" t="n">
        <f aca="false">K42*J42</f>
        <v>0</v>
      </c>
      <c r="M42" s="2" t="n">
        <f aca="false">L42/$L$256</f>
        <v>0</v>
      </c>
      <c r="N42" s="5" t="str">
        <f aca="false">IF(L42=0,".",LN(L42))</f>
        <v>.</v>
      </c>
      <c r="Q42" s="2" t="n">
        <f aca="false">IF(C42=0, L42, 0)</f>
        <v>0</v>
      </c>
      <c r="R42" s="2" t="n">
        <f aca="false">IF($C42=1, $L42, 0)</f>
        <v>0</v>
      </c>
      <c r="S42" s="2" t="n">
        <f aca="false">IF($C42=2, $L42, 0)</f>
        <v>0</v>
      </c>
    </row>
    <row collapsed="false" customFormat="false" customHeight="false" hidden="false" ht="14.5" outlineLevel="0" r="43">
      <c r="B43" s="0" t="n">
        <v>0</v>
      </c>
      <c r="C43" s="0" t="n">
        <v>1</v>
      </c>
      <c r="D43" s="0" t="n">
        <v>0</v>
      </c>
      <c r="E43" s="0" t="n">
        <v>1</v>
      </c>
      <c r="F43" s="4" t="n">
        <v>0</v>
      </c>
      <c r="G43" s="1" t="n">
        <v>0</v>
      </c>
      <c r="H43" s="1" t="n">
        <v>0</v>
      </c>
      <c r="I43" s="1" t="n">
        <v>0</v>
      </c>
      <c r="J43" s="2" t="n">
        <f aca="false">INDEX($B$2:$D$2,1,$B43+1)*INDEX($B$2:$D$2, 1,$C43+1)*G43*H43*I43</f>
        <v>0</v>
      </c>
      <c r="K43" s="2" t="n">
        <f aca="false">INDEX($B$5:$D$5,1,B43+1)*INDEX($B$6:$D$6,1,C43+1)*INDEX($B$7:$D$7,1,D43+1)*INDEX($B$8:$D$8, 1, E43+1)*INDEX($B$9:$D$9, 1, F43 + 1)</f>
        <v>0.000975</v>
      </c>
      <c r="L43" s="2" t="n">
        <f aca="false">K43*J43</f>
        <v>0</v>
      </c>
      <c r="M43" s="2" t="n">
        <f aca="false">L43/$L$256</f>
        <v>0</v>
      </c>
      <c r="N43" s="5" t="str">
        <f aca="false">IF(L43=0,".",LN(L43))</f>
        <v>.</v>
      </c>
      <c r="Q43" s="2" t="n">
        <f aca="false">IF(C43=0, L43, 0)</f>
        <v>0</v>
      </c>
      <c r="R43" s="2" t="n">
        <f aca="false">IF($C43=1, $L43, 0)</f>
        <v>0</v>
      </c>
      <c r="S43" s="2" t="n">
        <f aca="false">IF($C43=2, $L43, 0)</f>
        <v>0</v>
      </c>
    </row>
    <row collapsed="false" customFormat="false" customHeight="false" hidden="false" ht="14.5" outlineLevel="0" r="44">
      <c r="B44" s="0" t="n">
        <v>0</v>
      </c>
      <c r="C44" s="0" t="n">
        <v>1</v>
      </c>
      <c r="D44" s="0" t="n">
        <v>0</v>
      </c>
      <c r="E44" s="0" t="n">
        <v>1</v>
      </c>
      <c r="F44" s="4" t="n">
        <v>1</v>
      </c>
      <c r="G44" s="1" t="n">
        <v>0</v>
      </c>
      <c r="H44" s="1" t="n">
        <v>0</v>
      </c>
      <c r="I44" s="1" t="n">
        <v>0</v>
      </c>
      <c r="J44" s="2" t="n">
        <f aca="false">INDEX($B$2:$D$2,1,$B44+1)*INDEX($B$2:$D$2, 1,$C44+1)*G44*H44*I44</f>
        <v>0</v>
      </c>
      <c r="K44" s="2" t="n">
        <f aca="false">INDEX($B$5:$D$5,1,B44+1)*INDEX($B$6:$D$6,1,C44+1)*INDEX($B$7:$D$7,1,D44+1)*INDEX($B$8:$D$8, 1, E44+1)*INDEX($B$9:$D$9, 1, F44 + 1)</f>
        <v>0.00065</v>
      </c>
      <c r="L44" s="2" t="n">
        <f aca="false">K44*J44</f>
        <v>0</v>
      </c>
      <c r="M44" s="2" t="n">
        <f aca="false">L44/$L$256</f>
        <v>0</v>
      </c>
      <c r="N44" s="5" t="str">
        <f aca="false">IF(L44=0,".",LN(L44))</f>
        <v>.</v>
      </c>
      <c r="Q44" s="2" t="n">
        <f aca="false">IF(C44=0, L44, 0)</f>
        <v>0</v>
      </c>
      <c r="R44" s="2" t="n">
        <f aca="false">IF($C44=1, $L44, 0)</f>
        <v>0</v>
      </c>
      <c r="S44" s="2" t="n">
        <f aca="false">IF($C44=2, $L44, 0)</f>
        <v>0</v>
      </c>
    </row>
    <row collapsed="false" customFormat="false" customHeight="false" hidden="false" ht="14.5" outlineLevel="0" r="45">
      <c r="B45" s="0" t="n">
        <v>0</v>
      </c>
      <c r="C45" s="0" t="n">
        <v>1</v>
      </c>
      <c r="D45" s="0" t="n">
        <v>0</v>
      </c>
      <c r="E45" s="0" t="n">
        <v>1</v>
      </c>
      <c r="F45" s="4" t="n">
        <v>2</v>
      </c>
      <c r="G45" s="1" t="n">
        <v>0</v>
      </c>
      <c r="H45" s="1" t="n">
        <v>0</v>
      </c>
      <c r="I45" s="1" t="n">
        <v>1</v>
      </c>
      <c r="J45" s="2" t="n">
        <f aca="false">INDEX($B$2:$D$2,1,$B45+1)*INDEX($B$2:$D$2, 1,$C45+1)*G45*H45*I45</f>
        <v>0</v>
      </c>
      <c r="K45" s="2" t="n">
        <f aca="false">INDEX($B$5:$D$5,1,B45+1)*INDEX($B$6:$D$6,1,C45+1)*INDEX($B$7:$D$7,1,D45+1)*INDEX($B$8:$D$8, 1, E45+1)*INDEX($B$9:$D$9, 1, F45 + 1)</f>
        <v>0.001625</v>
      </c>
      <c r="L45" s="2" t="n">
        <f aca="false">K45*J45</f>
        <v>0</v>
      </c>
      <c r="M45" s="2" t="n">
        <f aca="false">L45/$L$256</f>
        <v>0</v>
      </c>
      <c r="N45" s="5" t="str">
        <f aca="false">IF(L45=0,".",LN(L45))</f>
        <v>.</v>
      </c>
      <c r="Q45" s="2" t="n">
        <f aca="false">IF(C45=0, L45, 0)</f>
        <v>0</v>
      </c>
      <c r="R45" s="2" t="n">
        <f aca="false">IF($C45=1, $L45, 0)</f>
        <v>0</v>
      </c>
      <c r="S45" s="2" t="n">
        <f aca="false">IF($C45=2, $L45, 0)</f>
        <v>0</v>
      </c>
    </row>
    <row collapsed="false" customFormat="true" customHeight="false" hidden="false" ht="14.5" outlineLevel="0" r="46" s="6">
      <c r="B46" s="6" t="n">
        <v>0</v>
      </c>
      <c r="C46" s="6" t="n">
        <v>1</v>
      </c>
      <c r="D46" s="6" t="n">
        <v>0</v>
      </c>
      <c r="E46" s="6" t="n">
        <v>2</v>
      </c>
      <c r="F46" s="7" t="n">
        <v>0</v>
      </c>
      <c r="G46" s="8" t="n">
        <v>0</v>
      </c>
      <c r="H46" s="8" t="n">
        <v>1</v>
      </c>
      <c r="I46" s="8" t="n">
        <v>0</v>
      </c>
      <c r="J46" s="9" t="n">
        <f aca="false">INDEX($B$2:$D$2,1,$B46+1)*INDEX($B$2:$D$2, 1,$C46+1)*G46*H46*I46</f>
        <v>0</v>
      </c>
      <c r="K46" s="9" t="n">
        <f aca="false">INDEX($B$5:$D$5,1,B46+1)*INDEX($B$6:$D$6,1,C46+1)*INDEX($B$7:$D$7,1,D46+1)*INDEX($B$8:$D$8, 1, E46+1)*INDEX($B$9:$D$9, 1, F46 + 1)</f>
        <v>0.00170625</v>
      </c>
      <c r="L46" s="9" t="n">
        <f aca="false">K46*J46</f>
        <v>0</v>
      </c>
      <c r="M46" s="9" t="n">
        <f aca="false">L46/$L$256</f>
        <v>0</v>
      </c>
      <c r="N46" s="10" t="str">
        <f aca="false">IF(L46=0,".",LN(L46))</f>
        <v>.</v>
      </c>
      <c r="Q46" s="9" t="n">
        <f aca="false">IF(C46=0, L46, 0)</f>
        <v>0</v>
      </c>
      <c r="R46" s="9" t="n">
        <f aca="false">IF($C46=1, $L46, 0)</f>
        <v>0</v>
      </c>
      <c r="S46" s="9" t="n">
        <f aca="false">IF($C46=2, $L46, 0)</f>
        <v>0</v>
      </c>
    </row>
    <row collapsed="false" customFormat="false" customHeight="false" hidden="false" ht="14.5" outlineLevel="0" r="47">
      <c r="B47" s="0" t="n">
        <v>0</v>
      </c>
      <c r="C47" s="0" t="n">
        <v>1</v>
      </c>
      <c r="D47" s="0" t="n">
        <v>0</v>
      </c>
      <c r="E47" s="0" t="n">
        <v>2</v>
      </c>
      <c r="F47" s="4" t="n">
        <v>1</v>
      </c>
      <c r="G47" s="1" t="n">
        <v>0</v>
      </c>
      <c r="H47" s="1" t="n">
        <v>1</v>
      </c>
      <c r="I47" s="1" t="n">
        <v>0</v>
      </c>
      <c r="J47" s="2" t="n">
        <f aca="false">INDEX($B$2:$D$2,1,$B47+1)*INDEX($B$2:$D$2, 1,$C47+1)*G47*H47*I47</f>
        <v>0</v>
      </c>
      <c r="K47" s="2" t="n">
        <f aca="false">INDEX($B$5:$D$5,1,B47+1)*INDEX($B$6:$D$6,1,C47+1)*INDEX($B$7:$D$7,1,D47+1)*INDEX($B$8:$D$8, 1, E47+1)*INDEX($B$9:$D$9, 1, F47 + 1)</f>
        <v>0.0011375</v>
      </c>
      <c r="L47" s="2" t="n">
        <f aca="false">K47*J47</f>
        <v>0</v>
      </c>
      <c r="M47" s="2" t="n">
        <f aca="false">L47/$L$256</f>
        <v>0</v>
      </c>
      <c r="N47" s="5" t="str">
        <f aca="false">IF(L47=0,".",LN(L47))</f>
        <v>.</v>
      </c>
      <c r="Q47" s="2" t="n">
        <f aca="false">IF(C47=0, L47, 0)</f>
        <v>0</v>
      </c>
      <c r="R47" s="2" t="n">
        <f aca="false">IF($C47=1, $L47, 0)</f>
        <v>0</v>
      </c>
      <c r="S47" s="2" t="n">
        <f aca="false">IF($C47=2, $L47, 0)</f>
        <v>0</v>
      </c>
    </row>
    <row collapsed="false" customFormat="false" customHeight="false" hidden="false" ht="14.5" outlineLevel="0" r="48">
      <c r="B48" s="0" t="n">
        <v>0</v>
      </c>
      <c r="C48" s="0" t="n">
        <v>1</v>
      </c>
      <c r="D48" s="0" t="n">
        <v>0</v>
      </c>
      <c r="E48" s="0" t="n">
        <v>2</v>
      </c>
      <c r="F48" s="4" t="n">
        <v>2</v>
      </c>
      <c r="G48" s="1" t="n">
        <v>0</v>
      </c>
      <c r="H48" s="1" t="n">
        <v>1</v>
      </c>
      <c r="I48" s="1" t="n">
        <v>1</v>
      </c>
      <c r="J48" s="2" t="n">
        <f aca="false">INDEX($B$2:$D$2,1,$B48+1)*INDEX($B$2:$D$2, 1,$C48+1)*G48*H48*I48</f>
        <v>0</v>
      </c>
      <c r="K48" s="2" t="n">
        <f aca="false">INDEX($B$5:$D$5,1,B48+1)*INDEX($B$6:$D$6,1,C48+1)*INDEX($B$7:$D$7,1,D48+1)*INDEX($B$8:$D$8, 1, E48+1)*INDEX($B$9:$D$9, 1, F48 + 1)</f>
        <v>0.00284375</v>
      </c>
      <c r="L48" s="2" t="n">
        <f aca="false">K48*J48</f>
        <v>0</v>
      </c>
      <c r="M48" s="2" t="n">
        <f aca="false">L48/$L$256</f>
        <v>0</v>
      </c>
      <c r="N48" s="5" t="str">
        <f aca="false">IF(L48=0,".",LN(L48))</f>
        <v>.</v>
      </c>
      <c r="Q48" s="2" t="n">
        <f aca="false">IF(C48=0, L48, 0)</f>
        <v>0</v>
      </c>
      <c r="R48" s="2" t="n">
        <f aca="false">IF($C48=1, $L48, 0)</f>
        <v>0</v>
      </c>
      <c r="S48" s="2" t="n">
        <f aca="false">IF($C48=2, $L48, 0)</f>
        <v>0</v>
      </c>
    </row>
    <row collapsed="false" customFormat="false" customHeight="false" hidden="false" ht="14.5" outlineLevel="0" r="49">
      <c r="B49" s="0" t="n">
        <v>0</v>
      </c>
      <c r="C49" s="0" t="n">
        <v>1</v>
      </c>
      <c r="D49" s="0" t="n">
        <v>1</v>
      </c>
      <c r="E49" s="0" t="n">
        <v>0</v>
      </c>
      <c r="F49" s="4" t="n">
        <v>0</v>
      </c>
      <c r="G49" s="1" t="n">
        <v>0</v>
      </c>
      <c r="H49" s="1" t="n">
        <v>0</v>
      </c>
      <c r="I49" s="1" t="n">
        <v>0</v>
      </c>
      <c r="J49" s="2" t="n">
        <f aca="false">INDEX($B$2:$D$2,1,$B49+1)*INDEX($B$2:$D$2, 1,$C49+1)*G49*H49*I49</f>
        <v>0</v>
      </c>
      <c r="K49" s="2" t="n">
        <f aca="false">INDEX($B$5:$D$5,1,B49+1)*INDEX($B$6:$D$6,1,C49+1)*INDEX($B$7:$D$7,1,D49+1)*INDEX($B$8:$D$8, 1, E49+1)*INDEX($B$9:$D$9, 1, F49 + 1)</f>
        <v>0.00050625</v>
      </c>
      <c r="L49" s="2" t="n">
        <f aca="false">K49*J49</f>
        <v>0</v>
      </c>
      <c r="M49" s="2" t="n">
        <f aca="false">L49/$L$256</f>
        <v>0</v>
      </c>
      <c r="N49" s="5" t="str">
        <f aca="false">IF(L49=0,".",LN(L49))</f>
        <v>.</v>
      </c>
      <c r="Q49" s="2" t="n">
        <f aca="false">IF(C49=0, L49, 0)</f>
        <v>0</v>
      </c>
      <c r="R49" s="2" t="n">
        <f aca="false">IF($C49=1, $L49, 0)</f>
        <v>0</v>
      </c>
      <c r="S49" s="2" t="n">
        <f aca="false">IF($C49=2, $L49, 0)</f>
        <v>0</v>
      </c>
    </row>
    <row collapsed="false" customFormat="false" customHeight="false" hidden="false" ht="14.5" outlineLevel="0" r="50">
      <c r="B50" s="0" t="n">
        <v>0</v>
      </c>
      <c r="C50" s="0" t="n">
        <v>1</v>
      </c>
      <c r="D50" s="0" t="n">
        <v>1</v>
      </c>
      <c r="E50" s="0" t="n">
        <v>0</v>
      </c>
      <c r="F50" s="4" t="n">
        <v>1</v>
      </c>
      <c r="G50" s="1" t="n">
        <v>0</v>
      </c>
      <c r="H50" s="1" t="n">
        <v>0</v>
      </c>
      <c r="I50" s="1" t="n">
        <v>0</v>
      </c>
      <c r="J50" s="2" t="n">
        <f aca="false">INDEX($B$2:$D$2,1,$B50+1)*INDEX($B$2:$D$2, 1,$C50+1)*G50*H50*I50</f>
        <v>0</v>
      </c>
      <c r="K50" s="2" t="n">
        <f aca="false">INDEX($B$5:$D$5,1,B50+1)*INDEX($B$6:$D$6,1,C50+1)*INDEX($B$7:$D$7,1,D50+1)*INDEX($B$8:$D$8, 1, E50+1)*INDEX($B$9:$D$9, 1, F50 + 1)</f>
        <v>0.0003375</v>
      </c>
      <c r="L50" s="2" t="n">
        <f aca="false">K50*J50</f>
        <v>0</v>
      </c>
      <c r="M50" s="2" t="n">
        <f aca="false">L50/$L$256</f>
        <v>0</v>
      </c>
      <c r="N50" s="5" t="str">
        <f aca="false">IF(L50=0,".",LN(L50))</f>
        <v>.</v>
      </c>
      <c r="Q50" s="2" t="n">
        <f aca="false">IF(C50=0, L50, 0)</f>
        <v>0</v>
      </c>
      <c r="R50" s="2" t="n">
        <f aca="false">IF($C50=1, $L50, 0)</f>
        <v>0</v>
      </c>
      <c r="S50" s="2" t="n">
        <f aca="false">IF($C50=2, $L50, 0)</f>
        <v>0</v>
      </c>
    </row>
    <row collapsed="false" customFormat="false" customHeight="false" hidden="false" ht="14.5" outlineLevel="0" r="51">
      <c r="B51" s="0" t="n">
        <v>0</v>
      </c>
      <c r="C51" s="0" t="n">
        <v>1</v>
      </c>
      <c r="D51" s="0" t="n">
        <v>1</v>
      </c>
      <c r="E51" s="0" t="n">
        <v>0</v>
      </c>
      <c r="F51" s="4" t="n">
        <v>2</v>
      </c>
      <c r="G51" s="1" t="n">
        <v>0</v>
      </c>
      <c r="H51" s="1" t="n">
        <v>0</v>
      </c>
      <c r="I51" s="1" t="n">
        <v>1</v>
      </c>
      <c r="J51" s="2" t="n">
        <f aca="false">INDEX($B$2:$D$2,1,$B51+1)*INDEX($B$2:$D$2, 1,$C51+1)*G51*H51*I51</f>
        <v>0</v>
      </c>
      <c r="K51" s="2" t="n">
        <f aca="false">INDEX($B$5:$D$5,1,B51+1)*INDEX($B$6:$D$6,1,C51+1)*INDEX($B$7:$D$7,1,D51+1)*INDEX($B$8:$D$8, 1, E51+1)*INDEX($B$9:$D$9, 1, F51 + 1)</f>
        <v>0.00084375</v>
      </c>
      <c r="L51" s="2" t="n">
        <f aca="false">K51*J51</f>
        <v>0</v>
      </c>
      <c r="M51" s="2" t="n">
        <f aca="false">L51/$L$256</f>
        <v>0</v>
      </c>
      <c r="N51" s="5" t="str">
        <f aca="false">IF(L51=0,".",LN(L51))</f>
        <v>.</v>
      </c>
      <c r="Q51" s="2" t="n">
        <f aca="false">IF(C51=0, L51, 0)</f>
        <v>0</v>
      </c>
      <c r="R51" s="2" t="n">
        <f aca="false">IF($C51=1, $L51, 0)</f>
        <v>0</v>
      </c>
      <c r="S51" s="2" t="n">
        <f aca="false">IF($C51=2, $L51, 0)</f>
        <v>0</v>
      </c>
    </row>
    <row collapsed="false" customFormat="false" customHeight="false" hidden="false" ht="14.5" outlineLevel="0" r="52">
      <c r="B52" s="0" t="n">
        <v>0</v>
      </c>
      <c r="C52" s="0" t="n">
        <v>1</v>
      </c>
      <c r="D52" s="0" t="n">
        <v>1</v>
      </c>
      <c r="E52" s="0" t="n">
        <v>1</v>
      </c>
      <c r="F52" s="4" t="n">
        <v>0</v>
      </c>
      <c r="G52" s="1" t="n">
        <v>0</v>
      </c>
      <c r="H52" s="1" t="n">
        <v>0</v>
      </c>
      <c r="I52" s="1" t="n">
        <v>0</v>
      </c>
      <c r="J52" s="2" t="n">
        <f aca="false">INDEX($B$2:$D$2,1,$B52+1)*INDEX($B$2:$D$2, 1,$C52+1)*G52*H52*I52</f>
        <v>0</v>
      </c>
      <c r="K52" s="2" t="n">
        <f aca="false">INDEX($B$5:$D$5,1,B52+1)*INDEX($B$6:$D$6,1,C52+1)*INDEX($B$7:$D$7,1,D52+1)*INDEX($B$8:$D$8, 1, E52+1)*INDEX($B$9:$D$9, 1, F52 + 1)</f>
        <v>0.000225</v>
      </c>
      <c r="L52" s="2" t="n">
        <f aca="false">K52*J52</f>
        <v>0</v>
      </c>
      <c r="M52" s="2" t="n">
        <f aca="false">L52/$L$256</f>
        <v>0</v>
      </c>
      <c r="N52" s="5" t="str">
        <f aca="false">IF(L52=0,".",LN(L52))</f>
        <v>.</v>
      </c>
      <c r="Q52" s="2" t="n">
        <f aca="false">IF(C52=0, L52, 0)</f>
        <v>0</v>
      </c>
      <c r="R52" s="2" t="n">
        <f aca="false">IF($C52=1, $L52, 0)</f>
        <v>0</v>
      </c>
      <c r="S52" s="2" t="n">
        <f aca="false">IF($C52=2, $L52, 0)</f>
        <v>0</v>
      </c>
    </row>
    <row collapsed="false" customFormat="false" customHeight="false" hidden="false" ht="14.5" outlineLevel="0" r="53">
      <c r="B53" s="0" t="n">
        <v>0</v>
      </c>
      <c r="C53" s="0" t="n">
        <v>1</v>
      </c>
      <c r="D53" s="0" t="n">
        <v>1</v>
      </c>
      <c r="E53" s="0" t="n">
        <v>1</v>
      </c>
      <c r="F53" s="4" t="n">
        <v>1</v>
      </c>
      <c r="G53" s="1" t="n">
        <v>0</v>
      </c>
      <c r="H53" s="1" t="n">
        <v>0</v>
      </c>
      <c r="I53" s="1" t="n">
        <v>0</v>
      </c>
      <c r="J53" s="2" t="n">
        <f aca="false">INDEX($B$2:$D$2,1,$B53+1)*INDEX($B$2:$D$2, 1,$C53+1)*G53*H53*I53</f>
        <v>0</v>
      </c>
      <c r="K53" s="2" t="n">
        <f aca="false">INDEX($B$5:$D$5,1,B53+1)*INDEX($B$6:$D$6,1,C53+1)*INDEX($B$7:$D$7,1,D53+1)*INDEX($B$8:$D$8, 1, E53+1)*INDEX($B$9:$D$9, 1, F53 + 1)</f>
        <v>0.00015</v>
      </c>
      <c r="L53" s="2" t="n">
        <f aca="false">K53*J53</f>
        <v>0</v>
      </c>
      <c r="M53" s="2" t="n">
        <f aca="false">L53/$L$256</f>
        <v>0</v>
      </c>
      <c r="N53" s="5" t="str">
        <f aca="false">IF(L53=0,".",LN(L53))</f>
        <v>.</v>
      </c>
      <c r="Q53" s="2" t="n">
        <f aca="false">IF(C53=0, L53, 0)</f>
        <v>0</v>
      </c>
      <c r="R53" s="2" t="n">
        <f aca="false">IF($C53=1, $L53, 0)</f>
        <v>0</v>
      </c>
      <c r="S53" s="2" t="n">
        <f aca="false">IF($C53=2, $L53, 0)</f>
        <v>0</v>
      </c>
    </row>
    <row collapsed="false" customFormat="false" customHeight="false" hidden="false" ht="14.5" outlineLevel="0" r="54">
      <c r="B54" s="0" t="n">
        <v>0</v>
      </c>
      <c r="C54" s="0" t="n">
        <v>1</v>
      </c>
      <c r="D54" s="0" t="n">
        <v>1</v>
      </c>
      <c r="E54" s="0" t="n">
        <v>1</v>
      </c>
      <c r="F54" s="4" t="n">
        <v>2</v>
      </c>
      <c r="G54" s="1" t="n">
        <v>0</v>
      </c>
      <c r="H54" s="1" t="n">
        <v>0</v>
      </c>
      <c r="I54" s="1" t="n">
        <v>1</v>
      </c>
      <c r="J54" s="2" t="n">
        <f aca="false">INDEX($B$2:$D$2,1,$B54+1)*INDEX($B$2:$D$2, 1,$C54+1)*G54*H54*I54</f>
        <v>0</v>
      </c>
      <c r="K54" s="2" t="n">
        <f aca="false">INDEX($B$5:$D$5,1,B54+1)*INDEX($B$6:$D$6,1,C54+1)*INDEX($B$7:$D$7,1,D54+1)*INDEX($B$8:$D$8, 1, E54+1)*INDEX($B$9:$D$9, 1, F54 + 1)</f>
        <v>0.000375</v>
      </c>
      <c r="L54" s="2" t="n">
        <f aca="false">K54*J54</f>
        <v>0</v>
      </c>
      <c r="M54" s="2" t="n">
        <f aca="false">L54/$L$256</f>
        <v>0</v>
      </c>
      <c r="N54" s="5" t="str">
        <f aca="false">IF(L54=0,".",LN(L54))</f>
        <v>.</v>
      </c>
      <c r="Q54" s="2" t="n">
        <f aca="false">IF(C54=0, L54, 0)</f>
        <v>0</v>
      </c>
      <c r="R54" s="2" t="n">
        <f aca="false">IF($C54=1, $L54, 0)</f>
        <v>0</v>
      </c>
      <c r="S54" s="2" t="n">
        <f aca="false">IF($C54=2, $L54, 0)</f>
        <v>0</v>
      </c>
    </row>
    <row collapsed="false" customFormat="false" customHeight="false" hidden="false" ht="14.5" outlineLevel="0" r="55">
      <c r="B55" s="0" t="n">
        <v>0</v>
      </c>
      <c r="C55" s="0" t="n">
        <v>1</v>
      </c>
      <c r="D55" s="0" t="n">
        <v>1</v>
      </c>
      <c r="E55" s="0" t="n">
        <v>2</v>
      </c>
      <c r="F55" s="4" t="n">
        <v>0</v>
      </c>
      <c r="G55" s="1" t="n">
        <v>0</v>
      </c>
      <c r="H55" s="1" t="n">
        <v>1</v>
      </c>
      <c r="I55" s="1" t="n">
        <v>0</v>
      </c>
      <c r="J55" s="2" t="n">
        <f aca="false">INDEX($B$2:$D$2,1,$B55+1)*INDEX($B$2:$D$2, 1,$C55+1)*G55*H55*I55</f>
        <v>0</v>
      </c>
      <c r="K55" s="2" t="n">
        <f aca="false">INDEX($B$5:$D$5,1,B55+1)*INDEX($B$6:$D$6,1,C55+1)*INDEX($B$7:$D$7,1,D55+1)*INDEX($B$8:$D$8, 1, E55+1)*INDEX($B$9:$D$9, 1, F55 + 1)</f>
        <v>0.00039375</v>
      </c>
      <c r="L55" s="2" t="n">
        <f aca="false">K55*J55</f>
        <v>0</v>
      </c>
      <c r="M55" s="2" t="n">
        <f aca="false">L55/$L$256</f>
        <v>0</v>
      </c>
      <c r="N55" s="5" t="str">
        <f aca="false">IF(L55=0,".",LN(L55))</f>
        <v>.</v>
      </c>
      <c r="Q55" s="2" t="n">
        <f aca="false">IF(C55=0, L55, 0)</f>
        <v>0</v>
      </c>
      <c r="R55" s="2" t="n">
        <f aca="false">IF($C55=1, $L55, 0)</f>
        <v>0</v>
      </c>
      <c r="S55" s="2" t="n">
        <f aca="false">IF($C55=2, $L55, 0)</f>
        <v>0</v>
      </c>
    </row>
    <row collapsed="false" customFormat="false" customHeight="false" hidden="false" ht="14.5" outlineLevel="0" r="56">
      <c r="B56" s="0" t="n">
        <v>0</v>
      </c>
      <c r="C56" s="0" t="n">
        <v>1</v>
      </c>
      <c r="D56" s="0" t="n">
        <v>1</v>
      </c>
      <c r="E56" s="0" t="n">
        <v>2</v>
      </c>
      <c r="F56" s="4" t="n">
        <v>1</v>
      </c>
      <c r="G56" s="1" t="n">
        <v>0</v>
      </c>
      <c r="H56" s="1" t="n">
        <v>1</v>
      </c>
      <c r="I56" s="1" t="n">
        <v>0</v>
      </c>
      <c r="J56" s="2" t="n">
        <f aca="false">INDEX($B$2:$D$2,1,$B56+1)*INDEX($B$2:$D$2, 1,$C56+1)*G56*H56*I56</f>
        <v>0</v>
      </c>
      <c r="K56" s="2" t="n">
        <f aca="false">INDEX($B$5:$D$5,1,B56+1)*INDEX($B$6:$D$6,1,C56+1)*INDEX($B$7:$D$7,1,D56+1)*INDEX($B$8:$D$8, 1, E56+1)*INDEX($B$9:$D$9, 1, F56 + 1)</f>
        <v>0.0002625</v>
      </c>
      <c r="L56" s="2" t="n">
        <f aca="false">K56*J56</f>
        <v>0</v>
      </c>
      <c r="M56" s="2" t="n">
        <f aca="false">L56/$L$256</f>
        <v>0</v>
      </c>
      <c r="N56" s="5" t="str">
        <f aca="false">IF(L56=0,".",LN(L56))</f>
        <v>.</v>
      </c>
      <c r="Q56" s="2" t="n">
        <f aca="false">IF(C56=0, L56, 0)</f>
        <v>0</v>
      </c>
      <c r="R56" s="2" t="n">
        <f aca="false">IF($C56=1, $L56, 0)</f>
        <v>0</v>
      </c>
      <c r="S56" s="2" t="n">
        <f aca="false">IF($C56=2, $L56, 0)</f>
        <v>0</v>
      </c>
    </row>
    <row collapsed="false" customFormat="false" customHeight="false" hidden="false" ht="14.5" outlineLevel="0" r="57">
      <c r="B57" s="0" t="n">
        <v>0</v>
      </c>
      <c r="C57" s="0" t="n">
        <v>1</v>
      </c>
      <c r="D57" s="0" t="n">
        <v>1</v>
      </c>
      <c r="E57" s="0" t="n">
        <v>2</v>
      </c>
      <c r="F57" s="4" t="n">
        <v>2</v>
      </c>
      <c r="G57" s="1" t="n">
        <v>0</v>
      </c>
      <c r="H57" s="1" t="n">
        <v>1</v>
      </c>
      <c r="I57" s="1" t="n">
        <v>1</v>
      </c>
      <c r="J57" s="2" t="n">
        <f aca="false">INDEX($B$2:$D$2,1,$B57+1)*INDEX($B$2:$D$2, 1,$C57+1)*G57*H57*I57</f>
        <v>0</v>
      </c>
      <c r="K57" s="2" t="n">
        <f aca="false">INDEX($B$5:$D$5,1,B57+1)*INDEX($B$6:$D$6,1,C57+1)*INDEX($B$7:$D$7,1,D57+1)*INDEX($B$8:$D$8, 1, E57+1)*INDEX($B$9:$D$9, 1, F57 + 1)</f>
        <v>0.00065625</v>
      </c>
      <c r="L57" s="2" t="n">
        <f aca="false">K57*J57</f>
        <v>0</v>
      </c>
      <c r="M57" s="2" t="n">
        <f aca="false">L57/$L$256</f>
        <v>0</v>
      </c>
      <c r="N57" s="5" t="str">
        <f aca="false">IF(L57=0,".",LN(L57))</f>
        <v>.</v>
      </c>
      <c r="Q57" s="2" t="n">
        <f aca="false">IF(C57=0, L57, 0)</f>
        <v>0</v>
      </c>
      <c r="R57" s="2" t="n">
        <f aca="false">IF($C57=1, $L57, 0)</f>
        <v>0</v>
      </c>
      <c r="S57" s="2" t="n">
        <f aca="false">IF($C57=2, $L57, 0)</f>
        <v>0</v>
      </c>
    </row>
    <row collapsed="false" customFormat="false" customHeight="false" hidden="false" ht="14.5" outlineLevel="0" r="58">
      <c r="B58" s="0" t="n">
        <v>0</v>
      </c>
      <c r="C58" s="0" t="n">
        <v>1</v>
      </c>
      <c r="D58" s="0" t="n">
        <v>2</v>
      </c>
      <c r="E58" s="0" t="n">
        <v>0</v>
      </c>
      <c r="F58" s="4" t="n">
        <v>0</v>
      </c>
      <c r="G58" s="1" t="n">
        <v>1</v>
      </c>
      <c r="H58" s="1" t="n">
        <v>0</v>
      </c>
      <c r="I58" s="1" t="n">
        <v>0</v>
      </c>
      <c r="J58" s="2" t="n">
        <f aca="false">INDEX($B$2:$D$2,1,$B58+1)*INDEX($B$2:$D$2, 1,$C58+1)*G58*H58*I58</f>
        <v>0</v>
      </c>
      <c r="K58" s="2" t="n">
        <f aca="false">INDEX($B$5:$D$5,1,B58+1)*INDEX($B$6:$D$6,1,C58+1)*INDEX($B$7:$D$7,1,D58+1)*INDEX($B$8:$D$8, 1, E58+1)*INDEX($B$9:$D$9, 1, F58 + 1)</f>
        <v>0.000675</v>
      </c>
      <c r="L58" s="2" t="n">
        <f aca="false">K58*J58</f>
        <v>0</v>
      </c>
      <c r="M58" s="2" t="n">
        <f aca="false">L58/$L$256</f>
        <v>0</v>
      </c>
      <c r="N58" s="5" t="str">
        <f aca="false">IF(L58=0,".",LN(L58))</f>
        <v>.</v>
      </c>
      <c r="Q58" s="2" t="n">
        <f aca="false">IF(C58=0, L58, 0)</f>
        <v>0</v>
      </c>
      <c r="R58" s="2" t="n">
        <f aca="false">IF($C58=1, $L58, 0)</f>
        <v>0</v>
      </c>
      <c r="S58" s="2" t="n">
        <f aca="false">IF($C58=2, $L58, 0)</f>
        <v>0</v>
      </c>
    </row>
    <row collapsed="false" customFormat="false" customHeight="false" hidden="false" ht="14.5" outlineLevel="0" r="59">
      <c r="B59" s="0" t="n">
        <v>0</v>
      </c>
      <c r="C59" s="0" t="n">
        <v>1</v>
      </c>
      <c r="D59" s="0" t="n">
        <v>2</v>
      </c>
      <c r="E59" s="0" t="n">
        <v>0</v>
      </c>
      <c r="F59" s="4" t="n">
        <v>1</v>
      </c>
      <c r="G59" s="1" t="n">
        <v>1</v>
      </c>
      <c r="H59" s="1" t="n">
        <v>0</v>
      </c>
      <c r="I59" s="1" t="n">
        <v>0</v>
      </c>
      <c r="J59" s="2" t="n">
        <f aca="false">INDEX($B$2:$D$2,1,$B59+1)*INDEX($B$2:$D$2, 1,$C59+1)*G59*H59*I59</f>
        <v>0</v>
      </c>
      <c r="K59" s="2" t="n">
        <f aca="false">INDEX($B$5:$D$5,1,B59+1)*INDEX($B$6:$D$6,1,C59+1)*INDEX($B$7:$D$7,1,D59+1)*INDEX($B$8:$D$8, 1, E59+1)*INDEX($B$9:$D$9, 1, F59 + 1)</f>
        <v>0.00045</v>
      </c>
      <c r="L59" s="2" t="n">
        <f aca="false">K59*J59</f>
        <v>0</v>
      </c>
      <c r="M59" s="2" t="n">
        <f aca="false">L59/$L$256</f>
        <v>0</v>
      </c>
      <c r="N59" s="5" t="str">
        <f aca="false">IF(L59=0,".",LN(L59))</f>
        <v>.</v>
      </c>
      <c r="Q59" s="2" t="n">
        <f aca="false">IF(C59=0, L59, 0)</f>
        <v>0</v>
      </c>
      <c r="R59" s="2" t="n">
        <f aca="false">IF($C59=1, $L59, 0)</f>
        <v>0</v>
      </c>
      <c r="S59" s="2" t="n">
        <f aca="false">IF($C59=2, $L59, 0)</f>
        <v>0</v>
      </c>
    </row>
    <row collapsed="false" customFormat="false" customHeight="false" hidden="false" ht="14.5" outlineLevel="0" r="60">
      <c r="B60" s="0" t="n">
        <v>0</v>
      </c>
      <c r="C60" s="0" t="n">
        <v>1</v>
      </c>
      <c r="D60" s="0" t="n">
        <v>2</v>
      </c>
      <c r="E60" s="0" t="n">
        <v>0</v>
      </c>
      <c r="F60" s="4" t="n">
        <v>2</v>
      </c>
      <c r="G60" s="1" t="n">
        <v>1</v>
      </c>
      <c r="H60" s="1" t="n">
        <v>0</v>
      </c>
      <c r="I60" s="1" t="n">
        <v>1</v>
      </c>
      <c r="J60" s="2" t="n">
        <f aca="false">INDEX($B$2:$D$2,1,$B60+1)*INDEX($B$2:$D$2, 1,$C60+1)*G60*H60*I60</f>
        <v>0</v>
      </c>
      <c r="K60" s="2" t="n">
        <f aca="false">INDEX($B$5:$D$5,1,B60+1)*INDEX($B$6:$D$6,1,C60+1)*INDEX($B$7:$D$7,1,D60+1)*INDEX($B$8:$D$8, 1, E60+1)*INDEX($B$9:$D$9, 1, F60 + 1)</f>
        <v>0.001125</v>
      </c>
      <c r="L60" s="2" t="n">
        <f aca="false">K60*J60</f>
        <v>0</v>
      </c>
      <c r="M60" s="2" t="n">
        <f aca="false">L60/$L$256</f>
        <v>0</v>
      </c>
      <c r="N60" s="5" t="str">
        <f aca="false">IF(L60=0,".",LN(L60))</f>
        <v>.</v>
      </c>
      <c r="Q60" s="2" t="n">
        <f aca="false">IF(C60=0, L60, 0)</f>
        <v>0</v>
      </c>
      <c r="R60" s="2" t="n">
        <f aca="false">IF($C60=1, $L60, 0)</f>
        <v>0</v>
      </c>
      <c r="S60" s="2" t="n">
        <f aca="false">IF($C60=2, $L60, 0)</f>
        <v>0</v>
      </c>
    </row>
    <row collapsed="false" customFormat="false" customHeight="false" hidden="false" ht="14.5" outlineLevel="0" r="61">
      <c r="B61" s="0" t="n">
        <v>0</v>
      </c>
      <c r="C61" s="0" t="n">
        <v>1</v>
      </c>
      <c r="D61" s="0" t="n">
        <v>2</v>
      </c>
      <c r="E61" s="0" t="n">
        <v>1</v>
      </c>
      <c r="F61" s="4" t="n">
        <v>0</v>
      </c>
      <c r="G61" s="1" t="n">
        <v>1</v>
      </c>
      <c r="H61" s="1" t="n">
        <v>0</v>
      </c>
      <c r="I61" s="1" t="n">
        <v>0</v>
      </c>
      <c r="J61" s="2" t="n">
        <f aca="false">INDEX($B$2:$D$2,1,$B61+1)*INDEX($B$2:$D$2, 1,$C61+1)*G61*H61*I61</f>
        <v>0</v>
      </c>
      <c r="K61" s="2" t="n">
        <f aca="false">INDEX($B$5:$D$5,1,B61+1)*INDEX($B$6:$D$6,1,C61+1)*INDEX($B$7:$D$7,1,D61+1)*INDEX($B$8:$D$8, 1, E61+1)*INDEX($B$9:$D$9, 1, F61 + 1)</f>
        <v>0.0003</v>
      </c>
      <c r="L61" s="2" t="n">
        <f aca="false">K61*J61</f>
        <v>0</v>
      </c>
      <c r="M61" s="2" t="n">
        <f aca="false">L61/$L$256</f>
        <v>0</v>
      </c>
      <c r="N61" s="5" t="str">
        <f aca="false">IF(L61=0,".",LN(L61))</f>
        <v>.</v>
      </c>
      <c r="Q61" s="2" t="n">
        <f aca="false">IF(C61=0, L61, 0)</f>
        <v>0</v>
      </c>
      <c r="R61" s="2" t="n">
        <f aca="false">IF($C61=1, $L61, 0)</f>
        <v>0</v>
      </c>
      <c r="S61" s="2" t="n">
        <f aca="false">IF($C61=2, $L61, 0)</f>
        <v>0</v>
      </c>
    </row>
    <row collapsed="false" customFormat="false" customHeight="false" hidden="false" ht="14.5" outlineLevel="0" r="62">
      <c r="B62" s="0" t="n">
        <v>0</v>
      </c>
      <c r="C62" s="0" t="n">
        <v>1</v>
      </c>
      <c r="D62" s="0" t="n">
        <v>2</v>
      </c>
      <c r="E62" s="0" t="n">
        <v>1</v>
      </c>
      <c r="F62" s="4" t="n">
        <v>1</v>
      </c>
      <c r="G62" s="1" t="n">
        <v>1</v>
      </c>
      <c r="H62" s="1" t="n">
        <v>0</v>
      </c>
      <c r="I62" s="1" t="n">
        <v>0</v>
      </c>
      <c r="J62" s="2" t="n">
        <f aca="false">INDEX($B$2:$D$2,1,$B62+1)*INDEX($B$2:$D$2, 1,$C62+1)*G62*H62*I62</f>
        <v>0</v>
      </c>
      <c r="K62" s="2" t="n">
        <f aca="false">INDEX($B$5:$D$5,1,B62+1)*INDEX($B$6:$D$6,1,C62+1)*INDEX($B$7:$D$7,1,D62+1)*INDEX($B$8:$D$8, 1, E62+1)*INDEX($B$9:$D$9, 1, F62 + 1)</f>
        <v>0.0002</v>
      </c>
      <c r="L62" s="2" t="n">
        <f aca="false">K62*J62</f>
        <v>0</v>
      </c>
      <c r="M62" s="2" t="n">
        <f aca="false">L62/$L$256</f>
        <v>0</v>
      </c>
      <c r="N62" s="5" t="str">
        <f aca="false">IF(L62=0,".",LN(L62))</f>
        <v>.</v>
      </c>
      <c r="Q62" s="2" t="n">
        <f aca="false">IF(C62=0, L62, 0)</f>
        <v>0</v>
      </c>
      <c r="R62" s="2" t="n">
        <f aca="false">IF($C62=1, $L62, 0)</f>
        <v>0</v>
      </c>
      <c r="S62" s="2" t="n">
        <f aca="false">IF($C62=2, $L62, 0)</f>
        <v>0</v>
      </c>
    </row>
    <row collapsed="false" customFormat="false" customHeight="false" hidden="false" ht="14.5" outlineLevel="0" r="63">
      <c r="B63" s="0" t="n">
        <v>0</v>
      </c>
      <c r="C63" s="0" t="n">
        <v>1</v>
      </c>
      <c r="D63" s="0" t="n">
        <v>2</v>
      </c>
      <c r="E63" s="0" t="n">
        <v>1</v>
      </c>
      <c r="F63" s="4" t="n">
        <v>2</v>
      </c>
      <c r="G63" s="1" t="n">
        <v>1</v>
      </c>
      <c r="H63" s="1" t="n">
        <v>0</v>
      </c>
      <c r="I63" s="1" t="n">
        <v>1</v>
      </c>
      <c r="J63" s="2" t="n">
        <f aca="false">INDEX($B$2:$D$2,1,$B63+1)*INDEX($B$2:$D$2, 1,$C63+1)*G63*H63*I63</f>
        <v>0</v>
      </c>
      <c r="K63" s="2" t="n">
        <f aca="false">INDEX($B$5:$D$5,1,B63+1)*INDEX($B$6:$D$6,1,C63+1)*INDEX($B$7:$D$7,1,D63+1)*INDEX($B$8:$D$8, 1, E63+1)*INDEX($B$9:$D$9, 1, F63 + 1)</f>
        <v>0.0005</v>
      </c>
      <c r="L63" s="2" t="n">
        <f aca="false">K63*J63</f>
        <v>0</v>
      </c>
      <c r="M63" s="2" t="n">
        <f aca="false">L63/$L$256</f>
        <v>0</v>
      </c>
      <c r="N63" s="5" t="str">
        <f aca="false">IF(L63=0,".",LN(L63))</f>
        <v>.</v>
      </c>
      <c r="Q63" s="2" t="n">
        <f aca="false">IF(C63=0, L63, 0)</f>
        <v>0</v>
      </c>
      <c r="R63" s="2" t="n">
        <f aca="false">IF($C63=1, $L63, 0)</f>
        <v>0</v>
      </c>
      <c r="S63" s="2" t="n">
        <f aca="false">IF($C63=2, $L63, 0)</f>
        <v>0</v>
      </c>
    </row>
    <row collapsed="false" customFormat="false" customHeight="false" hidden="false" ht="14.5" outlineLevel="0" r="64">
      <c r="B64" s="0" t="n">
        <v>0</v>
      </c>
      <c r="C64" s="0" t="n">
        <v>1</v>
      </c>
      <c r="D64" s="0" t="n">
        <v>2</v>
      </c>
      <c r="E64" s="0" t="n">
        <v>2</v>
      </c>
      <c r="F64" s="4" t="n">
        <v>0</v>
      </c>
      <c r="G64" s="1" t="n">
        <v>1</v>
      </c>
      <c r="H64" s="1" t="n">
        <v>1</v>
      </c>
      <c r="I64" s="1" t="n">
        <v>0</v>
      </c>
      <c r="J64" s="2" t="n">
        <f aca="false">INDEX($B$2:$D$2,1,$B64+1)*INDEX($B$2:$D$2, 1,$C64+1)*G64*H64*I64</f>
        <v>0</v>
      </c>
      <c r="K64" s="2" t="n">
        <f aca="false">INDEX($B$5:$D$5,1,B64+1)*INDEX($B$6:$D$6,1,C64+1)*INDEX($B$7:$D$7,1,D64+1)*INDEX($B$8:$D$8, 1, E64+1)*INDEX($B$9:$D$9, 1, F64 + 1)</f>
        <v>0.000525</v>
      </c>
      <c r="L64" s="2" t="n">
        <f aca="false">K64*J64</f>
        <v>0</v>
      </c>
      <c r="M64" s="2" t="n">
        <f aca="false">L64/$L$256</f>
        <v>0</v>
      </c>
      <c r="N64" s="5" t="str">
        <f aca="false">IF(L64=0,".",LN(L64))</f>
        <v>.</v>
      </c>
      <c r="Q64" s="2" t="n">
        <f aca="false">IF(C64=0, L64, 0)</f>
        <v>0</v>
      </c>
      <c r="R64" s="2" t="n">
        <f aca="false">IF($C64=1, $L64, 0)</f>
        <v>0</v>
      </c>
      <c r="S64" s="2" t="n">
        <f aca="false">IF($C64=2, $L64, 0)</f>
        <v>0</v>
      </c>
    </row>
    <row collapsed="false" customFormat="false" customHeight="false" hidden="false" ht="14.5" outlineLevel="0" r="65">
      <c r="B65" s="0" t="n">
        <v>0</v>
      </c>
      <c r="C65" s="0" t="n">
        <v>1</v>
      </c>
      <c r="D65" s="0" t="n">
        <v>2</v>
      </c>
      <c r="E65" s="0" t="n">
        <v>2</v>
      </c>
      <c r="F65" s="4" t="n">
        <v>1</v>
      </c>
      <c r="G65" s="1" t="n">
        <v>1</v>
      </c>
      <c r="H65" s="1" t="n">
        <v>1</v>
      </c>
      <c r="I65" s="1" t="n">
        <v>0</v>
      </c>
      <c r="J65" s="2" t="n">
        <f aca="false">INDEX($B$2:$D$2,1,$B65+1)*INDEX($B$2:$D$2, 1,$C65+1)*G65*H65*I65</f>
        <v>0</v>
      </c>
      <c r="K65" s="2" t="n">
        <f aca="false">INDEX($B$5:$D$5,1,B65+1)*INDEX($B$6:$D$6,1,C65+1)*INDEX($B$7:$D$7,1,D65+1)*INDEX($B$8:$D$8, 1, E65+1)*INDEX($B$9:$D$9, 1, F65 + 1)</f>
        <v>0.00035</v>
      </c>
      <c r="L65" s="2" t="n">
        <f aca="false">K65*J65</f>
        <v>0</v>
      </c>
      <c r="M65" s="2" t="n">
        <f aca="false">L65/$L$256</f>
        <v>0</v>
      </c>
      <c r="N65" s="5" t="str">
        <f aca="false">IF(L65=0,".",LN(L65))</f>
        <v>.</v>
      </c>
      <c r="Q65" s="2" t="n">
        <f aca="false">IF(C65=0, L65, 0)</f>
        <v>0</v>
      </c>
      <c r="R65" s="2" t="n">
        <f aca="false">IF($C65=1, $L65, 0)</f>
        <v>0</v>
      </c>
      <c r="S65" s="2" t="n">
        <f aca="false">IF($C65=2, $L65, 0)</f>
        <v>0</v>
      </c>
    </row>
    <row collapsed="false" customFormat="false" customHeight="false" hidden="false" ht="14.5" outlineLevel="0" r="66">
      <c r="B66" s="0" t="n">
        <v>0</v>
      </c>
      <c r="C66" s="0" t="n">
        <v>1</v>
      </c>
      <c r="D66" s="0" t="n">
        <v>2</v>
      </c>
      <c r="E66" s="0" t="n">
        <v>2</v>
      </c>
      <c r="F66" s="4" t="n">
        <v>2</v>
      </c>
      <c r="G66" s="1" t="n">
        <v>1</v>
      </c>
      <c r="H66" s="1" t="n">
        <v>1</v>
      </c>
      <c r="I66" s="1" t="n">
        <v>1</v>
      </c>
      <c r="J66" s="2" t="n">
        <f aca="false">INDEX($B$2:$D$2,1,$B66+1)*INDEX($B$2:$D$2, 1,$C66+1)*G66*H66*I66</f>
        <v>0.14</v>
      </c>
      <c r="K66" s="2" t="n">
        <f aca="false">INDEX($B$5:$D$5,1,B66+1)*INDEX($B$6:$D$6,1,C66+1)*INDEX($B$7:$D$7,1,D66+1)*INDEX($B$8:$D$8, 1, E66+1)*INDEX($B$9:$D$9, 1, F66 + 1)</f>
        <v>0.000875</v>
      </c>
      <c r="L66" s="2" t="n">
        <f aca="false">K66*J66</f>
        <v>0.0001225</v>
      </c>
      <c r="M66" s="2" t="n">
        <f aca="false">L66/$L$256</f>
        <v>0.0631028576579825</v>
      </c>
      <c r="N66" s="5" t="n">
        <f aca="false">IF(L66=0,".",LN(L66))</f>
        <v>-9.00739952797949</v>
      </c>
      <c r="Q66" s="2" t="n">
        <f aca="false">IF(C66=0, L66, 0)</f>
        <v>0</v>
      </c>
      <c r="R66" s="2" t="n">
        <f aca="false">IF($C66=1, $L66, 0)</f>
        <v>0.0001225</v>
      </c>
      <c r="S66" s="2" t="n">
        <f aca="false">IF($C66=2, $L66, 0)</f>
        <v>0</v>
      </c>
    </row>
    <row collapsed="false" customFormat="false" customHeight="false" hidden="false" ht="14.5" outlineLevel="0" r="67">
      <c r="B67" s="0" t="n">
        <v>0</v>
      </c>
      <c r="C67" s="0" t="n">
        <v>2</v>
      </c>
      <c r="D67" s="0" t="n">
        <v>0</v>
      </c>
      <c r="E67" s="0" t="n">
        <v>0</v>
      </c>
      <c r="F67" s="4" t="n">
        <v>0</v>
      </c>
      <c r="G67" s="1" t="n">
        <v>0.5</v>
      </c>
      <c r="H67" s="1" t="n">
        <v>0.5</v>
      </c>
      <c r="I67" s="1" t="n">
        <v>0.5</v>
      </c>
      <c r="J67" s="2" t="n">
        <f aca="false">INDEX($B$2:$D$2,1,$B67+1)*INDEX($B$2:$D$2, 1,$C67+1)*G67*H67*I67</f>
        <v>0.0025</v>
      </c>
      <c r="K67" s="2" t="n">
        <f aca="false">INDEX($B$5:$D$5,1,B67+1)*INDEX($B$6:$D$6,1,C67+1)*INDEX($B$7:$D$7,1,D67+1)*INDEX($B$8:$D$8, 1, E67+1)*INDEX($B$9:$D$9, 1, F67 + 1)</f>
        <v>0.00131625</v>
      </c>
      <c r="L67" s="2" t="n">
        <f aca="false">K67*J67</f>
        <v>3.290625E-006</v>
      </c>
      <c r="M67" s="2" t="n">
        <f aca="false">L67/$L$256</f>
        <v>0.00169508441616978</v>
      </c>
      <c r="N67" s="5" t="n">
        <f aca="false">IF(L67=0,".",LN(L67))</f>
        <v>-12.6244330416241</v>
      </c>
      <c r="Q67" s="2" t="n">
        <f aca="false">IF(C67=0, L67, 0)</f>
        <v>0</v>
      </c>
      <c r="R67" s="2" t="n">
        <f aca="false">IF($C67=1, $L67, 0)</f>
        <v>0</v>
      </c>
      <c r="S67" s="2" t="n">
        <f aca="false">IF($C67=2, $L67, 0)</f>
        <v>3.290625E-006</v>
      </c>
    </row>
    <row collapsed="false" customFormat="false" customHeight="false" hidden="false" ht="14.5" outlineLevel="0" r="68">
      <c r="B68" s="0" t="n">
        <v>0</v>
      </c>
      <c r="C68" s="0" t="n">
        <v>2</v>
      </c>
      <c r="D68" s="0" t="n">
        <v>0</v>
      </c>
      <c r="E68" s="0" t="n">
        <v>0</v>
      </c>
      <c r="F68" s="4" t="n">
        <v>1</v>
      </c>
      <c r="G68" s="1" t="n">
        <v>0.5</v>
      </c>
      <c r="H68" s="1" t="n">
        <v>0.5</v>
      </c>
      <c r="I68" s="1" t="n">
        <v>0</v>
      </c>
      <c r="J68" s="2" t="n">
        <f aca="false">INDEX($B$2:$D$2,1,$B68+1)*INDEX($B$2:$D$2, 1,$C68+1)*G68*H68*I68</f>
        <v>0</v>
      </c>
      <c r="K68" s="2" t="n">
        <f aca="false">INDEX($B$5:$D$5,1,B68+1)*INDEX($B$6:$D$6,1,C68+1)*INDEX($B$7:$D$7,1,D68+1)*INDEX($B$8:$D$8, 1, E68+1)*INDEX($B$9:$D$9, 1, F68 + 1)</f>
        <v>0.0008775</v>
      </c>
      <c r="L68" s="2" t="n">
        <f aca="false">K68*J68</f>
        <v>0</v>
      </c>
      <c r="M68" s="2" t="n">
        <f aca="false">L68/$L$256</f>
        <v>0</v>
      </c>
      <c r="N68" s="5" t="str">
        <f aca="false">IF(L68=0,".",LN(L68))</f>
        <v>.</v>
      </c>
      <c r="Q68" s="2" t="n">
        <f aca="false">IF(C68=0, L68, 0)</f>
        <v>0</v>
      </c>
      <c r="R68" s="2" t="n">
        <f aca="false">IF($C68=1, $L68, 0)</f>
        <v>0</v>
      </c>
      <c r="S68" s="2" t="n">
        <f aca="false">IF($C68=2, $L68, 0)</f>
        <v>0</v>
      </c>
    </row>
    <row collapsed="false" customFormat="false" customHeight="false" hidden="false" ht="14.5" outlineLevel="0" r="69">
      <c r="B69" s="0" t="n">
        <v>0</v>
      </c>
      <c r="C69" s="0" t="n">
        <v>2</v>
      </c>
      <c r="D69" s="0" t="n">
        <v>0</v>
      </c>
      <c r="E69" s="0" t="n">
        <v>0</v>
      </c>
      <c r="F69" s="4" t="n">
        <v>2</v>
      </c>
      <c r="G69" s="1" t="n">
        <v>0.5</v>
      </c>
      <c r="H69" s="1" t="n">
        <v>0.5</v>
      </c>
      <c r="I69" s="1" t="n">
        <v>0.5</v>
      </c>
      <c r="J69" s="2" t="n">
        <f aca="false">INDEX($B$2:$D$2,1,$B69+1)*INDEX($B$2:$D$2, 1,$C69+1)*G69*H69*I69</f>
        <v>0.0025</v>
      </c>
      <c r="K69" s="2" t="n">
        <f aca="false">INDEX($B$5:$D$5,1,B69+1)*INDEX($B$6:$D$6,1,C69+1)*INDEX($B$7:$D$7,1,D69+1)*INDEX($B$8:$D$8, 1, E69+1)*INDEX($B$9:$D$9, 1, F69 + 1)</f>
        <v>0.00219375</v>
      </c>
      <c r="L69" s="2" t="n">
        <f aca="false">K69*J69</f>
        <v>5.484375E-006</v>
      </c>
      <c r="M69" s="2" t="n">
        <f aca="false">L69/$L$256</f>
        <v>0.00282514069361631</v>
      </c>
      <c r="N69" s="5" t="n">
        <f aca="false">IF(L69=0,".",LN(L69))</f>
        <v>-12.1136074178581</v>
      </c>
      <c r="Q69" s="2" t="n">
        <f aca="false">IF(C69=0, L69, 0)</f>
        <v>0</v>
      </c>
      <c r="R69" s="2" t="n">
        <f aca="false">IF($C69=1, $L69, 0)</f>
        <v>0</v>
      </c>
      <c r="S69" s="2" t="n">
        <f aca="false">IF($C69=2, $L69, 0)</f>
        <v>5.484375E-006</v>
      </c>
    </row>
    <row collapsed="false" customFormat="false" customHeight="false" hidden="false" ht="14.5" outlineLevel="0" r="70">
      <c r="B70" s="0" t="n">
        <v>0</v>
      </c>
      <c r="C70" s="0" t="n">
        <v>2</v>
      </c>
      <c r="D70" s="0" t="n">
        <v>0</v>
      </c>
      <c r="E70" s="0" t="n">
        <v>1</v>
      </c>
      <c r="F70" s="4" t="n">
        <v>0</v>
      </c>
      <c r="G70" s="1" t="n">
        <v>0.5</v>
      </c>
      <c r="H70" s="1" t="n">
        <v>0</v>
      </c>
      <c r="I70" s="1" t="n">
        <v>0.5</v>
      </c>
      <c r="J70" s="2" t="n">
        <f aca="false">INDEX($B$2:$D$2,1,$B70+1)*INDEX($B$2:$D$2, 1,$C70+1)*G70*H70*I70</f>
        <v>0</v>
      </c>
      <c r="K70" s="2" t="n">
        <f aca="false">INDEX($B$5:$D$5,1,B70+1)*INDEX($B$6:$D$6,1,C70+1)*INDEX($B$7:$D$7,1,D70+1)*INDEX($B$8:$D$8, 1, E70+1)*INDEX($B$9:$D$9, 1, F70 + 1)</f>
        <v>0.000585</v>
      </c>
      <c r="L70" s="2" t="n">
        <f aca="false">K70*J70</f>
        <v>0</v>
      </c>
      <c r="M70" s="2" t="n">
        <f aca="false">L70/$L$256</f>
        <v>0</v>
      </c>
      <c r="N70" s="5" t="str">
        <f aca="false">IF(L70=0,".",LN(L70))</f>
        <v>.</v>
      </c>
      <c r="Q70" s="2" t="n">
        <f aca="false">IF(C70=0, L70, 0)</f>
        <v>0</v>
      </c>
      <c r="R70" s="2" t="n">
        <f aca="false">IF($C70=1, $L70, 0)</f>
        <v>0</v>
      </c>
      <c r="S70" s="2" t="n">
        <f aca="false">IF($C70=2, $L70, 0)</f>
        <v>0</v>
      </c>
    </row>
    <row collapsed="false" customFormat="false" customHeight="false" hidden="false" ht="14.5" outlineLevel="0" r="71">
      <c r="B71" s="0" t="n">
        <v>0</v>
      </c>
      <c r="C71" s="0" t="n">
        <v>2</v>
      </c>
      <c r="D71" s="0" t="n">
        <v>0</v>
      </c>
      <c r="E71" s="0" t="n">
        <v>1</v>
      </c>
      <c r="F71" s="4" t="n">
        <v>1</v>
      </c>
      <c r="G71" s="1" t="n">
        <v>0.5</v>
      </c>
      <c r="H71" s="1" t="n">
        <v>0</v>
      </c>
      <c r="I71" s="1" t="n">
        <v>0</v>
      </c>
      <c r="J71" s="2" t="n">
        <f aca="false">INDEX($B$2:$D$2,1,$B71+1)*INDEX($B$2:$D$2, 1,$C71+1)*G71*H71*I71</f>
        <v>0</v>
      </c>
      <c r="K71" s="2" t="n">
        <f aca="false">INDEX($B$5:$D$5,1,B71+1)*INDEX($B$6:$D$6,1,C71+1)*INDEX($B$7:$D$7,1,D71+1)*INDEX($B$8:$D$8, 1, E71+1)*INDEX($B$9:$D$9, 1, F71 + 1)</f>
        <v>0.00039</v>
      </c>
      <c r="L71" s="2" t="n">
        <f aca="false">K71*J71</f>
        <v>0</v>
      </c>
      <c r="M71" s="2" t="n">
        <f aca="false">L71/$L$256</f>
        <v>0</v>
      </c>
      <c r="N71" s="5" t="str">
        <f aca="false">IF(L71=0,".",LN(L71))</f>
        <v>.</v>
      </c>
      <c r="Q71" s="2" t="n">
        <f aca="false">IF(C71=0, L71, 0)</f>
        <v>0</v>
      </c>
      <c r="R71" s="2" t="n">
        <f aca="false">IF($C71=1, $L71, 0)</f>
        <v>0</v>
      </c>
      <c r="S71" s="2" t="n">
        <f aca="false">IF($C71=2, $L71, 0)</f>
        <v>0</v>
      </c>
    </row>
    <row collapsed="false" customFormat="false" customHeight="false" hidden="false" ht="14.5" outlineLevel="0" r="72">
      <c r="B72" s="0" t="n">
        <v>0</v>
      </c>
      <c r="C72" s="0" t="n">
        <v>2</v>
      </c>
      <c r="D72" s="0" t="n">
        <v>0</v>
      </c>
      <c r="E72" s="0" t="n">
        <v>1</v>
      </c>
      <c r="F72" s="4" t="n">
        <v>2</v>
      </c>
      <c r="G72" s="1" t="n">
        <v>0.5</v>
      </c>
      <c r="H72" s="1" t="n">
        <v>0</v>
      </c>
      <c r="I72" s="1" t="n">
        <v>0.5</v>
      </c>
      <c r="J72" s="2" t="n">
        <f aca="false">INDEX($B$2:$D$2,1,$B72+1)*INDEX($B$2:$D$2, 1,$C72+1)*G72*H72*I72</f>
        <v>0</v>
      </c>
      <c r="K72" s="2" t="n">
        <f aca="false">INDEX($B$5:$D$5,1,B72+1)*INDEX($B$6:$D$6,1,C72+1)*INDEX($B$7:$D$7,1,D72+1)*INDEX($B$8:$D$8, 1, E72+1)*INDEX($B$9:$D$9, 1, F72 + 1)</f>
        <v>0.000975</v>
      </c>
      <c r="L72" s="2" t="n">
        <f aca="false">K72*J72</f>
        <v>0</v>
      </c>
      <c r="M72" s="2" t="n">
        <f aca="false">L72/$L$256</f>
        <v>0</v>
      </c>
      <c r="N72" s="5" t="str">
        <f aca="false">IF(L72=0,".",LN(L72))</f>
        <v>.</v>
      </c>
      <c r="Q72" s="2" t="n">
        <f aca="false">IF(C72=0, L72, 0)</f>
        <v>0</v>
      </c>
      <c r="R72" s="2" t="n">
        <f aca="false">IF($C72=1, $L72, 0)</f>
        <v>0</v>
      </c>
      <c r="S72" s="2" t="n">
        <f aca="false">IF($C72=2, $L72, 0)</f>
        <v>0</v>
      </c>
    </row>
    <row collapsed="false" customFormat="false" customHeight="false" hidden="false" ht="14.5" outlineLevel="0" r="73">
      <c r="B73" s="0" t="n">
        <v>0</v>
      </c>
      <c r="C73" s="0" t="n">
        <v>2</v>
      </c>
      <c r="D73" s="0" t="n">
        <v>0</v>
      </c>
      <c r="E73" s="0" t="n">
        <v>2</v>
      </c>
      <c r="F73" s="4" t="n">
        <v>0</v>
      </c>
      <c r="G73" s="1" t="n">
        <v>0.5</v>
      </c>
      <c r="H73" s="1" t="n">
        <v>0.5</v>
      </c>
      <c r="I73" s="1" t="n">
        <v>0.5</v>
      </c>
      <c r="J73" s="2" t="n">
        <f aca="false">INDEX($B$2:$D$2,1,$B73+1)*INDEX($B$2:$D$2, 1,$C73+1)*G73*H73*I73</f>
        <v>0.0025</v>
      </c>
      <c r="K73" s="2" t="n">
        <f aca="false">INDEX($B$5:$D$5,1,B73+1)*INDEX($B$6:$D$6,1,C73+1)*INDEX($B$7:$D$7,1,D73+1)*INDEX($B$8:$D$8, 1, E73+1)*INDEX($B$9:$D$9, 1, F73 + 1)</f>
        <v>0.00102375</v>
      </c>
      <c r="L73" s="2" t="n">
        <f aca="false">K73*J73</f>
        <v>2.559375E-006</v>
      </c>
      <c r="M73" s="2" t="n">
        <f aca="false">L73/$L$256</f>
        <v>0.00131839899035428</v>
      </c>
      <c r="N73" s="5" t="n">
        <f aca="false">IF(L73=0,".",LN(L73))</f>
        <v>-12.875747469905</v>
      </c>
      <c r="Q73" s="2" t="n">
        <f aca="false">IF(C73=0, L73, 0)</f>
        <v>0</v>
      </c>
      <c r="R73" s="2" t="n">
        <f aca="false">IF($C73=1, $L73, 0)</f>
        <v>0</v>
      </c>
      <c r="S73" s="2" t="n">
        <f aca="false">IF($C73=2, $L73, 0)</f>
        <v>2.559375E-006</v>
      </c>
    </row>
    <row collapsed="false" customFormat="false" customHeight="false" hidden="false" ht="14.5" outlineLevel="0" r="74">
      <c r="B74" s="0" t="n">
        <v>0</v>
      </c>
      <c r="C74" s="0" t="n">
        <v>2</v>
      </c>
      <c r="D74" s="0" t="n">
        <v>0</v>
      </c>
      <c r="E74" s="0" t="n">
        <v>2</v>
      </c>
      <c r="F74" s="4" t="n">
        <v>1</v>
      </c>
      <c r="G74" s="1" t="n">
        <v>0.5</v>
      </c>
      <c r="H74" s="1" t="n">
        <v>0.5</v>
      </c>
      <c r="I74" s="1" t="n">
        <v>0</v>
      </c>
      <c r="J74" s="2" t="n">
        <f aca="false">INDEX($B$2:$D$2,1,$B74+1)*INDEX($B$2:$D$2, 1,$C74+1)*G74*H74*I74</f>
        <v>0</v>
      </c>
      <c r="K74" s="2" t="n">
        <f aca="false">INDEX($B$5:$D$5,1,B74+1)*INDEX($B$6:$D$6,1,C74+1)*INDEX($B$7:$D$7,1,D74+1)*INDEX($B$8:$D$8, 1, E74+1)*INDEX($B$9:$D$9, 1, F74 + 1)</f>
        <v>0.0006825</v>
      </c>
      <c r="L74" s="2" t="n">
        <f aca="false">K74*J74</f>
        <v>0</v>
      </c>
      <c r="M74" s="2" t="n">
        <f aca="false">L74/$L$256</f>
        <v>0</v>
      </c>
      <c r="N74" s="5" t="str">
        <f aca="false">IF(L74=0,".",LN(L74))</f>
        <v>.</v>
      </c>
      <c r="Q74" s="2" t="n">
        <f aca="false">IF(C74=0, L74, 0)</f>
        <v>0</v>
      </c>
      <c r="R74" s="2" t="n">
        <f aca="false">IF($C74=1, $L74, 0)</f>
        <v>0</v>
      </c>
      <c r="S74" s="2" t="n">
        <f aca="false">IF($C74=2, $L74, 0)</f>
        <v>0</v>
      </c>
    </row>
    <row collapsed="false" customFormat="false" customHeight="false" hidden="false" ht="14.5" outlineLevel="0" r="75">
      <c r="B75" s="0" t="n">
        <v>0</v>
      </c>
      <c r="C75" s="0" t="n">
        <v>2</v>
      </c>
      <c r="D75" s="0" t="n">
        <v>0</v>
      </c>
      <c r="E75" s="0" t="n">
        <v>2</v>
      </c>
      <c r="F75" s="4" t="n">
        <v>2</v>
      </c>
      <c r="G75" s="1" t="n">
        <v>0.5</v>
      </c>
      <c r="H75" s="1" t="n">
        <v>0.5</v>
      </c>
      <c r="I75" s="1" t="n">
        <v>0.5</v>
      </c>
      <c r="J75" s="2" t="n">
        <f aca="false">INDEX($B$2:$D$2,1,$B75+1)*INDEX($B$2:$D$2, 1,$C75+1)*G75*H75*I75</f>
        <v>0.0025</v>
      </c>
      <c r="K75" s="2" t="n">
        <f aca="false">INDEX($B$5:$D$5,1,B75+1)*INDEX($B$6:$D$6,1,C75+1)*INDEX($B$7:$D$7,1,D75+1)*INDEX($B$8:$D$8, 1, E75+1)*INDEX($B$9:$D$9, 1, F75 + 1)</f>
        <v>0.00170625</v>
      </c>
      <c r="L75" s="2" t="n">
        <f aca="false">K75*J75</f>
        <v>4.265625E-006</v>
      </c>
      <c r="M75" s="2" t="n">
        <f aca="false">L75/$L$256</f>
        <v>0.00219733165059046</v>
      </c>
      <c r="N75" s="5" t="n">
        <f aca="false">IF(L75=0,".",LN(L75))</f>
        <v>-12.364921846139</v>
      </c>
      <c r="Q75" s="2" t="n">
        <f aca="false">IF(C75=0, L75, 0)</f>
        <v>0</v>
      </c>
      <c r="R75" s="2" t="n">
        <f aca="false">IF($C75=1, $L75, 0)</f>
        <v>0</v>
      </c>
      <c r="S75" s="2" t="n">
        <f aca="false">IF($C75=2, $L75, 0)</f>
        <v>4.265625E-006</v>
      </c>
    </row>
    <row collapsed="false" customFormat="false" customHeight="false" hidden="false" ht="14.5" outlineLevel="0" r="76">
      <c r="B76" s="0" t="n">
        <v>0</v>
      </c>
      <c r="C76" s="0" t="n">
        <v>2</v>
      </c>
      <c r="D76" s="0" t="n">
        <v>1</v>
      </c>
      <c r="E76" s="0" t="n">
        <v>0</v>
      </c>
      <c r="F76" s="4" t="n">
        <v>0</v>
      </c>
      <c r="G76" s="1" t="n">
        <v>0</v>
      </c>
      <c r="H76" s="1" t="n">
        <v>0.5</v>
      </c>
      <c r="I76" s="1" t="n">
        <v>0.5</v>
      </c>
      <c r="J76" s="2" t="n">
        <f aca="false">INDEX($B$2:$D$2,1,$B76+1)*INDEX($B$2:$D$2, 1,$C76+1)*G76*H76*I76</f>
        <v>0</v>
      </c>
      <c r="K76" s="2" t="n">
        <f aca="false">INDEX($B$5:$D$5,1,B76+1)*INDEX($B$6:$D$6,1,C76+1)*INDEX($B$7:$D$7,1,D76+1)*INDEX($B$8:$D$8, 1, E76+1)*INDEX($B$9:$D$9, 1, F76 + 1)</f>
        <v>0.00030375</v>
      </c>
      <c r="L76" s="2" t="n">
        <f aca="false">K76*J76</f>
        <v>0</v>
      </c>
      <c r="M76" s="2" t="n">
        <f aca="false">L76/$L$256</f>
        <v>0</v>
      </c>
      <c r="N76" s="5" t="str">
        <f aca="false">IF(L76=0,".",LN(L76))</f>
        <v>.</v>
      </c>
      <c r="Q76" s="2" t="n">
        <f aca="false">IF(C76=0, L76, 0)</f>
        <v>0</v>
      </c>
      <c r="R76" s="2" t="n">
        <f aca="false">IF($C76=1, $L76, 0)</f>
        <v>0</v>
      </c>
      <c r="S76" s="2" t="n">
        <f aca="false">IF($C76=2, $L76, 0)</f>
        <v>0</v>
      </c>
    </row>
    <row collapsed="false" customFormat="false" customHeight="false" hidden="false" ht="14.5" outlineLevel="0" r="77">
      <c r="B77" s="0" t="n">
        <v>0</v>
      </c>
      <c r="C77" s="0" t="n">
        <v>2</v>
      </c>
      <c r="D77" s="0" t="n">
        <v>1</v>
      </c>
      <c r="E77" s="0" t="n">
        <v>0</v>
      </c>
      <c r="F77" s="4" t="n">
        <v>1</v>
      </c>
      <c r="G77" s="1" t="n">
        <v>0</v>
      </c>
      <c r="H77" s="1" t="n">
        <v>0.5</v>
      </c>
      <c r="I77" s="1" t="n">
        <v>0</v>
      </c>
      <c r="J77" s="2" t="n">
        <f aca="false">INDEX($B$2:$D$2,1,$B77+1)*INDEX($B$2:$D$2, 1,$C77+1)*G77*H77*I77</f>
        <v>0</v>
      </c>
      <c r="K77" s="2" t="n">
        <f aca="false">INDEX($B$5:$D$5,1,B77+1)*INDEX($B$6:$D$6,1,C77+1)*INDEX($B$7:$D$7,1,D77+1)*INDEX($B$8:$D$8, 1, E77+1)*INDEX($B$9:$D$9, 1, F77 + 1)</f>
        <v>0.0002025</v>
      </c>
      <c r="L77" s="2" t="n">
        <f aca="false">K77*J77</f>
        <v>0</v>
      </c>
      <c r="M77" s="2" t="n">
        <f aca="false">L77/$L$256</f>
        <v>0</v>
      </c>
      <c r="N77" s="5" t="str">
        <f aca="false">IF(L77=0,".",LN(L77))</f>
        <v>.</v>
      </c>
      <c r="Q77" s="2" t="n">
        <f aca="false">IF(C77=0, L77, 0)</f>
        <v>0</v>
      </c>
      <c r="R77" s="2" t="n">
        <f aca="false">IF($C77=1, $L77, 0)</f>
        <v>0</v>
      </c>
      <c r="S77" s="2" t="n">
        <f aca="false">IF($C77=2, $L77, 0)</f>
        <v>0</v>
      </c>
    </row>
    <row collapsed="false" customFormat="false" customHeight="false" hidden="false" ht="14.5" outlineLevel="0" r="78">
      <c r="B78" s="0" t="n">
        <v>0</v>
      </c>
      <c r="C78" s="0" t="n">
        <v>2</v>
      </c>
      <c r="D78" s="0" t="n">
        <v>1</v>
      </c>
      <c r="E78" s="0" t="n">
        <v>0</v>
      </c>
      <c r="F78" s="4" t="n">
        <v>2</v>
      </c>
      <c r="G78" s="1" t="n">
        <v>0</v>
      </c>
      <c r="H78" s="1" t="n">
        <v>0.5</v>
      </c>
      <c r="I78" s="1" t="n">
        <v>0.5</v>
      </c>
      <c r="J78" s="2" t="n">
        <f aca="false">INDEX($B$2:$D$2,1,$B78+1)*INDEX($B$2:$D$2, 1,$C78+1)*G78*H78*I78</f>
        <v>0</v>
      </c>
      <c r="K78" s="2" t="n">
        <f aca="false">INDEX($B$5:$D$5,1,B78+1)*INDEX($B$6:$D$6,1,C78+1)*INDEX($B$7:$D$7,1,D78+1)*INDEX($B$8:$D$8, 1, E78+1)*INDEX($B$9:$D$9, 1, F78 + 1)</f>
        <v>0.00050625</v>
      </c>
      <c r="L78" s="2" t="n">
        <f aca="false">K78*J78</f>
        <v>0</v>
      </c>
      <c r="M78" s="2" t="n">
        <f aca="false">L78/$L$256</f>
        <v>0</v>
      </c>
      <c r="N78" s="5" t="str">
        <f aca="false">IF(L78=0,".",LN(L78))</f>
        <v>.</v>
      </c>
      <c r="Q78" s="2" t="n">
        <f aca="false">IF(C78=0, L78, 0)</f>
        <v>0</v>
      </c>
      <c r="R78" s="2" t="n">
        <f aca="false">IF($C78=1, $L78, 0)</f>
        <v>0</v>
      </c>
      <c r="S78" s="2" t="n">
        <f aca="false">IF($C78=2, $L78, 0)</f>
        <v>0</v>
      </c>
    </row>
    <row collapsed="false" customFormat="false" customHeight="false" hidden="false" ht="14.5" outlineLevel="0" r="79">
      <c r="B79" s="0" t="n">
        <v>0</v>
      </c>
      <c r="C79" s="0" t="n">
        <v>2</v>
      </c>
      <c r="D79" s="0" t="n">
        <v>1</v>
      </c>
      <c r="E79" s="0" t="n">
        <v>1</v>
      </c>
      <c r="F79" s="4" t="n">
        <v>0</v>
      </c>
      <c r="G79" s="1" t="n">
        <v>0</v>
      </c>
      <c r="H79" s="1" t="n">
        <v>0</v>
      </c>
      <c r="I79" s="1" t="n">
        <v>0.5</v>
      </c>
      <c r="J79" s="2" t="n">
        <f aca="false">INDEX($B$2:$D$2,1,$B79+1)*INDEX($B$2:$D$2, 1,$C79+1)*G79*H79*I79</f>
        <v>0</v>
      </c>
      <c r="K79" s="2" t="n">
        <f aca="false">INDEX($B$5:$D$5,1,B79+1)*INDEX($B$6:$D$6,1,C79+1)*INDEX($B$7:$D$7,1,D79+1)*INDEX($B$8:$D$8, 1, E79+1)*INDEX($B$9:$D$9, 1, F79 + 1)</f>
        <v>0.000135</v>
      </c>
      <c r="L79" s="2" t="n">
        <f aca="false">K79*J79</f>
        <v>0</v>
      </c>
      <c r="M79" s="2" t="n">
        <f aca="false">L79/$L$256</f>
        <v>0</v>
      </c>
      <c r="N79" s="5" t="str">
        <f aca="false">IF(L79=0,".",LN(L79))</f>
        <v>.</v>
      </c>
      <c r="Q79" s="2" t="n">
        <f aca="false">IF(C79=0, L79, 0)</f>
        <v>0</v>
      </c>
      <c r="R79" s="2" t="n">
        <f aca="false">IF($C79=1, $L79, 0)</f>
        <v>0</v>
      </c>
      <c r="S79" s="2" t="n">
        <f aca="false">IF($C79=2, $L79, 0)</f>
        <v>0</v>
      </c>
    </row>
    <row collapsed="false" customFormat="false" customHeight="false" hidden="false" ht="14.5" outlineLevel="0" r="80">
      <c r="B80" s="0" t="n">
        <v>0</v>
      </c>
      <c r="C80" s="0" t="n">
        <v>2</v>
      </c>
      <c r="D80" s="0" t="n">
        <v>1</v>
      </c>
      <c r="E80" s="0" t="n">
        <v>1</v>
      </c>
      <c r="F80" s="4" t="n">
        <v>1</v>
      </c>
      <c r="G80" s="1" t="n">
        <v>0</v>
      </c>
      <c r="H80" s="1" t="n">
        <v>0</v>
      </c>
      <c r="I80" s="1" t="n">
        <v>0</v>
      </c>
      <c r="J80" s="2" t="n">
        <f aca="false">INDEX($B$2:$D$2,1,$B80+1)*INDEX($B$2:$D$2, 1,$C80+1)*G80*H80*I80</f>
        <v>0</v>
      </c>
      <c r="K80" s="2" t="n">
        <f aca="false">INDEX($B$5:$D$5,1,B80+1)*INDEX($B$6:$D$6,1,C80+1)*INDEX($B$7:$D$7,1,D80+1)*INDEX($B$8:$D$8, 1, E80+1)*INDEX($B$9:$D$9, 1, F80 + 1)</f>
        <v>9E-005</v>
      </c>
      <c r="L80" s="2" t="n">
        <f aca="false">K80*J80</f>
        <v>0</v>
      </c>
      <c r="M80" s="2" t="n">
        <f aca="false">L80/$L$256</f>
        <v>0</v>
      </c>
      <c r="N80" s="5" t="str">
        <f aca="false">IF(L80=0,".",LN(L80))</f>
        <v>.</v>
      </c>
      <c r="Q80" s="2" t="n">
        <f aca="false">IF(C80=0, L80, 0)</f>
        <v>0</v>
      </c>
      <c r="R80" s="2" t="n">
        <f aca="false">IF($C80=1, $L80, 0)</f>
        <v>0</v>
      </c>
      <c r="S80" s="2" t="n">
        <f aca="false">IF($C80=2, $L80, 0)</f>
        <v>0</v>
      </c>
    </row>
    <row collapsed="false" customFormat="false" customHeight="false" hidden="false" ht="14.5" outlineLevel="0" r="81">
      <c r="B81" s="0" t="n">
        <v>0</v>
      </c>
      <c r="C81" s="0" t="n">
        <v>2</v>
      </c>
      <c r="D81" s="0" t="n">
        <v>1</v>
      </c>
      <c r="E81" s="0" t="n">
        <v>1</v>
      </c>
      <c r="F81" s="4" t="n">
        <v>2</v>
      </c>
      <c r="G81" s="1" t="n">
        <v>0</v>
      </c>
      <c r="H81" s="1" t="n">
        <v>0</v>
      </c>
      <c r="I81" s="1" t="n">
        <v>0.5</v>
      </c>
      <c r="J81" s="2" t="n">
        <f aca="false">INDEX($B$2:$D$2,1,$B81+1)*INDEX($B$2:$D$2, 1,$C81+1)*G81*H81*I81</f>
        <v>0</v>
      </c>
      <c r="K81" s="2" t="n">
        <f aca="false">INDEX($B$5:$D$5,1,B81+1)*INDEX($B$6:$D$6,1,C81+1)*INDEX($B$7:$D$7,1,D81+1)*INDEX($B$8:$D$8, 1, E81+1)*INDEX($B$9:$D$9, 1, F81 + 1)</f>
        <v>0.000225</v>
      </c>
      <c r="L81" s="2" t="n">
        <f aca="false">K81*J81</f>
        <v>0</v>
      </c>
      <c r="M81" s="2" t="n">
        <f aca="false">L81/$L$256</f>
        <v>0</v>
      </c>
      <c r="N81" s="5" t="str">
        <f aca="false">IF(L81=0,".",LN(L81))</f>
        <v>.</v>
      </c>
      <c r="Q81" s="2" t="n">
        <f aca="false">IF(C81=0, L81, 0)</f>
        <v>0</v>
      </c>
      <c r="R81" s="2" t="n">
        <f aca="false">IF($C81=1, $L81, 0)</f>
        <v>0</v>
      </c>
      <c r="S81" s="2" t="n">
        <f aca="false">IF($C81=2, $L81, 0)</f>
        <v>0</v>
      </c>
    </row>
    <row collapsed="false" customFormat="false" customHeight="false" hidden="false" ht="14.5" outlineLevel="0" r="82">
      <c r="B82" s="0" t="n">
        <v>0</v>
      </c>
      <c r="C82" s="0" t="n">
        <v>2</v>
      </c>
      <c r="D82" s="0" t="n">
        <v>1</v>
      </c>
      <c r="E82" s="0" t="n">
        <v>2</v>
      </c>
      <c r="F82" s="4" t="n">
        <v>0</v>
      </c>
      <c r="G82" s="1" t="n">
        <v>0</v>
      </c>
      <c r="H82" s="1" t="n">
        <v>0.5</v>
      </c>
      <c r="I82" s="1" t="n">
        <v>0.5</v>
      </c>
      <c r="J82" s="2" t="n">
        <f aca="false">INDEX($B$2:$D$2,1,$B82+1)*INDEX($B$2:$D$2, 1,$C82+1)*G82*H82*I82</f>
        <v>0</v>
      </c>
      <c r="K82" s="2" t="n">
        <f aca="false">INDEX($B$5:$D$5,1,B82+1)*INDEX($B$6:$D$6,1,C82+1)*INDEX($B$7:$D$7,1,D82+1)*INDEX($B$8:$D$8, 1, E82+1)*INDEX($B$9:$D$9, 1, F82 + 1)</f>
        <v>0.00023625</v>
      </c>
      <c r="L82" s="2" t="n">
        <f aca="false">K82*J82</f>
        <v>0</v>
      </c>
      <c r="M82" s="2" t="n">
        <f aca="false">L82/$L$256</f>
        <v>0</v>
      </c>
      <c r="N82" s="5" t="str">
        <f aca="false">IF(L82=0,".",LN(L82))</f>
        <v>.</v>
      </c>
      <c r="Q82" s="2" t="n">
        <f aca="false">IF(C82=0, L82, 0)</f>
        <v>0</v>
      </c>
      <c r="R82" s="2" t="n">
        <f aca="false">IF($C82=1, $L82, 0)</f>
        <v>0</v>
      </c>
      <c r="S82" s="2" t="n">
        <f aca="false">IF($C82=2, $L82, 0)</f>
        <v>0</v>
      </c>
    </row>
    <row collapsed="false" customFormat="false" customHeight="false" hidden="false" ht="14.5" outlineLevel="0" r="83">
      <c r="B83" s="0" t="n">
        <v>0</v>
      </c>
      <c r="C83" s="0" t="n">
        <v>2</v>
      </c>
      <c r="D83" s="0" t="n">
        <v>1</v>
      </c>
      <c r="E83" s="0" t="n">
        <v>2</v>
      </c>
      <c r="F83" s="4" t="n">
        <v>1</v>
      </c>
      <c r="G83" s="1" t="n">
        <v>0</v>
      </c>
      <c r="H83" s="1" t="n">
        <v>0.5</v>
      </c>
      <c r="I83" s="1" t="n">
        <v>0</v>
      </c>
      <c r="J83" s="2" t="n">
        <f aca="false">INDEX($B$2:$D$2,1,$B83+1)*INDEX($B$2:$D$2, 1,$C83+1)*G83*H83*I83</f>
        <v>0</v>
      </c>
      <c r="K83" s="2" t="n">
        <f aca="false">INDEX($B$5:$D$5,1,B83+1)*INDEX($B$6:$D$6,1,C83+1)*INDEX($B$7:$D$7,1,D83+1)*INDEX($B$8:$D$8, 1, E83+1)*INDEX($B$9:$D$9, 1, F83 + 1)</f>
        <v>0.0001575</v>
      </c>
      <c r="L83" s="2" t="n">
        <f aca="false">K83*J83</f>
        <v>0</v>
      </c>
      <c r="M83" s="2" t="n">
        <f aca="false">L83/$L$256</f>
        <v>0</v>
      </c>
      <c r="N83" s="5" t="str">
        <f aca="false">IF(L83=0,".",LN(L83))</f>
        <v>.</v>
      </c>
      <c r="Q83" s="2" t="n">
        <f aca="false">IF(C83=0, L83, 0)</f>
        <v>0</v>
      </c>
      <c r="R83" s="2" t="n">
        <f aca="false">IF($C83=1, $L83, 0)</f>
        <v>0</v>
      </c>
      <c r="S83" s="2" t="n">
        <f aca="false">IF($C83=2, $L83, 0)</f>
        <v>0</v>
      </c>
    </row>
    <row collapsed="false" customFormat="false" customHeight="false" hidden="false" ht="14.5" outlineLevel="0" r="84">
      <c r="B84" s="0" t="n">
        <v>0</v>
      </c>
      <c r="C84" s="0" t="n">
        <v>2</v>
      </c>
      <c r="D84" s="0" t="n">
        <v>1</v>
      </c>
      <c r="E84" s="0" t="n">
        <v>2</v>
      </c>
      <c r="F84" s="4" t="n">
        <v>2</v>
      </c>
      <c r="G84" s="1" t="n">
        <v>0</v>
      </c>
      <c r="H84" s="1" t="n">
        <v>0.5</v>
      </c>
      <c r="I84" s="1" t="n">
        <v>0.5</v>
      </c>
      <c r="J84" s="2" t="n">
        <f aca="false">INDEX($B$2:$D$2,1,$B84+1)*INDEX($B$2:$D$2, 1,$C84+1)*G84*H84*I84</f>
        <v>0</v>
      </c>
      <c r="K84" s="2" t="n">
        <f aca="false">INDEX($B$5:$D$5,1,B84+1)*INDEX($B$6:$D$6,1,C84+1)*INDEX($B$7:$D$7,1,D84+1)*INDEX($B$8:$D$8, 1, E84+1)*INDEX($B$9:$D$9, 1, F84 + 1)</f>
        <v>0.00039375</v>
      </c>
      <c r="L84" s="2" t="n">
        <f aca="false">K84*J84</f>
        <v>0</v>
      </c>
      <c r="M84" s="2" t="n">
        <f aca="false">L84/$L$256</f>
        <v>0</v>
      </c>
      <c r="N84" s="5" t="str">
        <f aca="false">IF(L84=0,".",LN(L84))</f>
        <v>.</v>
      </c>
      <c r="Q84" s="2" t="n">
        <f aca="false">IF(C84=0, L84, 0)</f>
        <v>0</v>
      </c>
      <c r="R84" s="2" t="n">
        <f aca="false">IF($C84=1, $L84, 0)</f>
        <v>0</v>
      </c>
      <c r="S84" s="2" t="n">
        <f aca="false">IF($C84=2, $L84, 0)</f>
        <v>0</v>
      </c>
    </row>
    <row collapsed="false" customFormat="false" customHeight="false" hidden="false" ht="14.5" outlineLevel="0" r="85">
      <c r="B85" s="0" t="n">
        <v>0</v>
      </c>
      <c r="C85" s="0" t="n">
        <v>2</v>
      </c>
      <c r="D85" s="0" t="n">
        <v>2</v>
      </c>
      <c r="E85" s="0" t="n">
        <v>0</v>
      </c>
      <c r="F85" s="4" t="n">
        <v>0</v>
      </c>
      <c r="G85" s="1" t="n">
        <v>0.5</v>
      </c>
      <c r="H85" s="1" t="n">
        <v>0.5</v>
      </c>
      <c r="I85" s="1" t="n">
        <v>0.5</v>
      </c>
      <c r="J85" s="2" t="n">
        <f aca="false">INDEX($B$2:$D$2,1,$B85+1)*INDEX($B$2:$D$2, 1,$C85+1)*G85*H85*I85</f>
        <v>0.0025</v>
      </c>
      <c r="K85" s="2" t="n">
        <f aca="false">INDEX($B$5:$D$5,1,B85+1)*INDEX($B$6:$D$6,1,C85+1)*INDEX($B$7:$D$7,1,D85+1)*INDEX($B$8:$D$8, 1, E85+1)*INDEX($B$9:$D$9, 1, F85 + 1)</f>
        <v>0.000405</v>
      </c>
      <c r="L85" s="2" t="n">
        <f aca="false">K85*J85</f>
        <v>1.0125E-006</v>
      </c>
      <c r="M85" s="2" t="n">
        <f aca="false">L85/$L$256</f>
        <v>0.000521564435744549</v>
      </c>
      <c r="N85" s="5" t="n">
        <f aca="false">IF(L85=0,".",LN(L85))</f>
        <v>-13.8030880379657</v>
      </c>
      <c r="Q85" s="2" t="n">
        <f aca="false">IF(C85=0, L85, 0)</f>
        <v>0</v>
      </c>
      <c r="R85" s="2" t="n">
        <f aca="false">IF($C85=1, $L85, 0)</f>
        <v>0</v>
      </c>
      <c r="S85" s="2" t="n">
        <f aca="false">IF($C85=2, $L85, 0)</f>
        <v>1.0125E-006</v>
      </c>
    </row>
    <row collapsed="false" customFormat="false" customHeight="false" hidden="false" ht="14.5" outlineLevel="0" r="86">
      <c r="B86" s="0" t="n">
        <v>0</v>
      </c>
      <c r="C86" s="0" t="n">
        <v>2</v>
      </c>
      <c r="D86" s="0" t="n">
        <v>2</v>
      </c>
      <c r="E86" s="0" t="n">
        <v>0</v>
      </c>
      <c r="F86" s="4" t="n">
        <v>1</v>
      </c>
      <c r="G86" s="1" t="n">
        <v>0.5</v>
      </c>
      <c r="H86" s="1" t="n">
        <v>0.5</v>
      </c>
      <c r="I86" s="1" t="n">
        <v>0</v>
      </c>
      <c r="J86" s="2" t="n">
        <f aca="false">INDEX($B$2:$D$2,1,$B86+1)*INDEX($B$2:$D$2, 1,$C86+1)*G86*H86*I86</f>
        <v>0</v>
      </c>
      <c r="K86" s="2" t="n">
        <f aca="false">INDEX($B$5:$D$5,1,B86+1)*INDEX($B$6:$D$6,1,C86+1)*INDEX($B$7:$D$7,1,D86+1)*INDEX($B$8:$D$8, 1, E86+1)*INDEX($B$9:$D$9, 1, F86 + 1)</f>
        <v>0.00027</v>
      </c>
      <c r="L86" s="2" t="n">
        <f aca="false">K86*J86</f>
        <v>0</v>
      </c>
      <c r="M86" s="2" t="n">
        <f aca="false">L86/$L$256</f>
        <v>0</v>
      </c>
      <c r="N86" s="5" t="str">
        <f aca="false">IF(L86=0,".",LN(L86))</f>
        <v>.</v>
      </c>
      <c r="Q86" s="2" t="n">
        <f aca="false">IF(C86=0, L86, 0)</f>
        <v>0</v>
      </c>
      <c r="R86" s="2" t="n">
        <f aca="false">IF($C86=1, $L86, 0)</f>
        <v>0</v>
      </c>
      <c r="S86" s="2" t="n">
        <f aca="false">IF($C86=2, $L86, 0)</f>
        <v>0</v>
      </c>
    </row>
    <row collapsed="false" customFormat="false" customHeight="false" hidden="false" ht="14.5" outlineLevel="0" r="87">
      <c r="B87" s="0" t="n">
        <v>0</v>
      </c>
      <c r="C87" s="0" t="n">
        <v>2</v>
      </c>
      <c r="D87" s="0" t="n">
        <v>2</v>
      </c>
      <c r="E87" s="0" t="n">
        <v>0</v>
      </c>
      <c r="F87" s="4" t="n">
        <v>2</v>
      </c>
      <c r="G87" s="1" t="n">
        <v>0.5</v>
      </c>
      <c r="H87" s="1" t="n">
        <v>0.5</v>
      </c>
      <c r="I87" s="1" t="n">
        <v>0.5</v>
      </c>
      <c r="J87" s="2" t="n">
        <f aca="false">INDEX($B$2:$D$2,1,$B87+1)*INDEX($B$2:$D$2, 1,$C87+1)*G87*H87*I87</f>
        <v>0.0025</v>
      </c>
      <c r="K87" s="2" t="n">
        <f aca="false">INDEX($B$5:$D$5,1,B87+1)*INDEX($B$6:$D$6,1,C87+1)*INDEX($B$7:$D$7,1,D87+1)*INDEX($B$8:$D$8, 1, E87+1)*INDEX($B$9:$D$9, 1, F87 + 1)</f>
        <v>0.000675</v>
      </c>
      <c r="L87" s="2" t="n">
        <f aca="false">K87*J87</f>
        <v>1.6875E-006</v>
      </c>
      <c r="M87" s="2" t="n">
        <f aca="false">L87/$L$256</f>
        <v>0.000869274059574249</v>
      </c>
      <c r="N87" s="5" t="n">
        <f aca="false">IF(L87=0,".",LN(L87))</f>
        <v>-13.2922624141997</v>
      </c>
      <c r="Q87" s="2" t="n">
        <f aca="false">IF(C87=0, L87, 0)</f>
        <v>0</v>
      </c>
      <c r="R87" s="2" t="n">
        <f aca="false">IF($C87=1, $L87, 0)</f>
        <v>0</v>
      </c>
      <c r="S87" s="2" t="n">
        <f aca="false">IF($C87=2, $L87, 0)</f>
        <v>1.6875E-006</v>
      </c>
    </row>
    <row collapsed="false" customFormat="false" customHeight="false" hidden="false" ht="14.5" outlineLevel="0" r="88">
      <c r="B88" s="0" t="n">
        <v>0</v>
      </c>
      <c r="C88" s="0" t="n">
        <v>2</v>
      </c>
      <c r="D88" s="0" t="n">
        <v>2</v>
      </c>
      <c r="E88" s="0" t="n">
        <v>1</v>
      </c>
      <c r="F88" s="4" t="n">
        <v>0</v>
      </c>
      <c r="G88" s="1" t="n">
        <v>0.5</v>
      </c>
      <c r="H88" s="1" t="n">
        <v>0</v>
      </c>
      <c r="I88" s="1" t="n">
        <v>0.5</v>
      </c>
      <c r="J88" s="2" t="n">
        <f aca="false">INDEX($B$2:$D$2,1,$B88+1)*INDEX($B$2:$D$2, 1,$C88+1)*G88*H88*I88</f>
        <v>0</v>
      </c>
      <c r="K88" s="2" t="n">
        <f aca="false">INDEX($B$5:$D$5,1,B88+1)*INDEX($B$6:$D$6,1,C88+1)*INDEX($B$7:$D$7,1,D88+1)*INDEX($B$8:$D$8, 1, E88+1)*INDEX($B$9:$D$9, 1, F88 + 1)</f>
        <v>0.00018</v>
      </c>
      <c r="L88" s="2" t="n">
        <f aca="false">K88*J88</f>
        <v>0</v>
      </c>
      <c r="M88" s="2" t="n">
        <f aca="false">L88/$L$256</f>
        <v>0</v>
      </c>
      <c r="N88" s="5" t="str">
        <f aca="false">IF(L88=0,".",LN(L88))</f>
        <v>.</v>
      </c>
      <c r="Q88" s="2" t="n">
        <f aca="false">IF(C88=0, L88, 0)</f>
        <v>0</v>
      </c>
      <c r="R88" s="2" t="n">
        <f aca="false">IF($C88=1, $L88, 0)</f>
        <v>0</v>
      </c>
      <c r="S88" s="2" t="n">
        <f aca="false">IF($C88=2, $L88, 0)</f>
        <v>0</v>
      </c>
    </row>
    <row collapsed="false" customFormat="false" customHeight="false" hidden="false" ht="14.5" outlineLevel="0" r="89">
      <c r="B89" s="0" t="n">
        <v>0</v>
      </c>
      <c r="C89" s="0" t="n">
        <v>2</v>
      </c>
      <c r="D89" s="0" t="n">
        <v>2</v>
      </c>
      <c r="E89" s="0" t="n">
        <v>1</v>
      </c>
      <c r="F89" s="4" t="n">
        <v>1</v>
      </c>
      <c r="G89" s="1" t="n">
        <v>0.5</v>
      </c>
      <c r="H89" s="1" t="n">
        <v>0</v>
      </c>
      <c r="I89" s="1" t="n">
        <v>0</v>
      </c>
      <c r="J89" s="2" t="n">
        <f aca="false">INDEX($B$2:$D$2,1,$B89+1)*INDEX($B$2:$D$2, 1,$C89+1)*G89*H89*I89</f>
        <v>0</v>
      </c>
      <c r="K89" s="2" t="n">
        <f aca="false">INDEX($B$5:$D$5,1,B89+1)*INDEX($B$6:$D$6,1,C89+1)*INDEX($B$7:$D$7,1,D89+1)*INDEX($B$8:$D$8, 1, E89+1)*INDEX($B$9:$D$9, 1, F89 + 1)</f>
        <v>0.00012</v>
      </c>
      <c r="L89" s="2" t="n">
        <f aca="false">K89*J89</f>
        <v>0</v>
      </c>
      <c r="M89" s="2" t="n">
        <f aca="false">L89/$L$256</f>
        <v>0</v>
      </c>
      <c r="N89" s="5" t="str">
        <f aca="false">IF(L89=0,".",LN(L89))</f>
        <v>.</v>
      </c>
      <c r="Q89" s="2" t="n">
        <f aca="false">IF(C89=0, L89, 0)</f>
        <v>0</v>
      </c>
      <c r="R89" s="2" t="n">
        <f aca="false">IF($C89=1, $L89, 0)</f>
        <v>0</v>
      </c>
      <c r="S89" s="2" t="n">
        <f aca="false">IF($C89=2, $L89, 0)</f>
        <v>0</v>
      </c>
    </row>
    <row collapsed="false" customFormat="false" customHeight="false" hidden="false" ht="14.5" outlineLevel="0" r="90">
      <c r="B90" s="0" t="n">
        <v>0</v>
      </c>
      <c r="C90" s="0" t="n">
        <v>2</v>
      </c>
      <c r="D90" s="0" t="n">
        <v>2</v>
      </c>
      <c r="E90" s="0" t="n">
        <v>1</v>
      </c>
      <c r="F90" s="4" t="n">
        <v>2</v>
      </c>
      <c r="G90" s="1" t="n">
        <v>0.5</v>
      </c>
      <c r="H90" s="1" t="n">
        <v>0</v>
      </c>
      <c r="I90" s="1" t="n">
        <v>0.5</v>
      </c>
      <c r="J90" s="2" t="n">
        <f aca="false">INDEX($B$2:$D$2,1,$B90+1)*INDEX($B$2:$D$2, 1,$C90+1)*G90*H90*I90</f>
        <v>0</v>
      </c>
      <c r="K90" s="2" t="n">
        <f aca="false">INDEX($B$5:$D$5,1,B90+1)*INDEX($B$6:$D$6,1,C90+1)*INDEX($B$7:$D$7,1,D90+1)*INDEX($B$8:$D$8, 1, E90+1)*INDEX($B$9:$D$9, 1, F90 + 1)</f>
        <v>0.0003</v>
      </c>
      <c r="L90" s="2" t="n">
        <f aca="false">K90*J90</f>
        <v>0</v>
      </c>
      <c r="M90" s="2" t="n">
        <f aca="false">L90/$L$256</f>
        <v>0</v>
      </c>
      <c r="N90" s="5" t="str">
        <f aca="false">IF(L90=0,".",LN(L90))</f>
        <v>.</v>
      </c>
      <c r="Q90" s="2" t="n">
        <f aca="false">IF(C90=0, L90, 0)</f>
        <v>0</v>
      </c>
      <c r="R90" s="2" t="n">
        <f aca="false">IF($C90=1, $L90, 0)</f>
        <v>0</v>
      </c>
      <c r="S90" s="2" t="n">
        <f aca="false">IF($C90=2, $L90, 0)</f>
        <v>0</v>
      </c>
    </row>
    <row collapsed="false" customFormat="false" customHeight="false" hidden="false" ht="14.5" outlineLevel="0" r="91">
      <c r="B91" s="0" t="n">
        <v>0</v>
      </c>
      <c r="C91" s="0" t="n">
        <v>2</v>
      </c>
      <c r="D91" s="0" t="n">
        <v>2</v>
      </c>
      <c r="E91" s="0" t="n">
        <v>2</v>
      </c>
      <c r="F91" s="4" t="n">
        <v>0</v>
      </c>
      <c r="G91" s="1" t="n">
        <v>0.5</v>
      </c>
      <c r="H91" s="1" t="n">
        <v>0.5</v>
      </c>
      <c r="I91" s="1" t="n">
        <v>0.5</v>
      </c>
      <c r="J91" s="2" t="n">
        <f aca="false">INDEX($B$2:$D$2,1,$B91+1)*INDEX($B$2:$D$2, 1,$C91+1)*G91*H91*I91</f>
        <v>0.0025</v>
      </c>
      <c r="K91" s="2" t="n">
        <f aca="false">INDEX($B$5:$D$5,1,B91+1)*INDEX($B$6:$D$6,1,C91+1)*INDEX($B$7:$D$7,1,D91+1)*INDEX($B$8:$D$8, 1, E91+1)*INDEX($B$9:$D$9, 1, F91 + 1)</f>
        <v>0.000315</v>
      </c>
      <c r="L91" s="2" t="n">
        <f aca="false">K91*J91</f>
        <v>7.875E-007</v>
      </c>
      <c r="M91" s="2" t="n">
        <f aca="false">L91/$L$256</f>
        <v>0.000405661227801316</v>
      </c>
      <c r="N91" s="5" t="n">
        <f aca="false">IF(L91=0,".",LN(L91))</f>
        <v>-14.0544024662466</v>
      </c>
      <c r="Q91" s="2" t="n">
        <f aca="false">IF(C91=0, L91, 0)</f>
        <v>0</v>
      </c>
      <c r="R91" s="2" t="n">
        <f aca="false">IF($C91=1, $L91, 0)</f>
        <v>0</v>
      </c>
      <c r="S91" s="2" t="n">
        <f aca="false">IF($C91=2, $L91, 0)</f>
        <v>7.875E-007</v>
      </c>
    </row>
    <row collapsed="false" customFormat="false" customHeight="false" hidden="false" ht="14.5" outlineLevel="0" r="92">
      <c r="B92" s="0" t="n">
        <v>0</v>
      </c>
      <c r="C92" s="0" t="n">
        <v>2</v>
      </c>
      <c r="D92" s="0" t="n">
        <v>2</v>
      </c>
      <c r="E92" s="0" t="n">
        <v>2</v>
      </c>
      <c r="F92" s="4" t="n">
        <v>1</v>
      </c>
      <c r="G92" s="1" t="n">
        <v>0.5</v>
      </c>
      <c r="H92" s="1" t="n">
        <v>0.5</v>
      </c>
      <c r="I92" s="1" t="n">
        <v>0</v>
      </c>
      <c r="J92" s="2" t="n">
        <f aca="false">INDEX($B$2:$D$2,1,$B92+1)*INDEX($B$2:$D$2, 1,$C92+1)*G92*H92*I92</f>
        <v>0</v>
      </c>
      <c r="K92" s="2" t="n">
        <f aca="false">INDEX($B$5:$D$5,1,B92+1)*INDEX($B$6:$D$6,1,C92+1)*INDEX($B$7:$D$7,1,D92+1)*INDEX($B$8:$D$8, 1, E92+1)*INDEX($B$9:$D$9, 1, F92 + 1)</f>
        <v>0.00021</v>
      </c>
      <c r="L92" s="2" t="n">
        <f aca="false">K92*J92</f>
        <v>0</v>
      </c>
      <c r="M92" s="2" t="n">
        <f aca="false">L92/$L$256</f>
        <v>0</v>
      </c>
      <c r="N92" s="5" t="str">
        <f aca="false">IF(L92=0,".",LN(L92))</f>
        <v>.</v>
      </c>
      <c r="Q92" s="2" t="n">
        <f aca="false">IF(C92=0, L92, 0)</f>
        <v>0</v>
      </c>
      <c r="R92" s="2" t="n">
        <f aca="false">IF($C92=1, $L92, 0)</f>
        <v>0</v>
      </c>
      <c r="S92" s="2" t="n">
        <f aca="false">IF($C92=2, $L92, 0)</f>
        <v>0</v>
      </c>
    </row>
    <row collapsed="false" customFormat="false" customHeight="false" hidden="false" ht="14.5" outlineLevel="0" r="93">
      <c r="B93" s="0" t="n">
        <v>0</v>
      </c>
      <c r="C93" s="0" t="n">
        <v>2</v>
      </c>
      <c r="D93" s="0" t="n">
        <v>2</v>
      </c>
      <c r="E93" s="0" t="n">
        <v>2</v>
      </c>
      <c r="F93" s="4" t="n">
        <v>2</v>
      </c>
      <c r="G93" s="1" t="n">
        <v>0.5</v>
      </c>
      <c r="H93" s="1" t="n">
        <v>0.5</v>
      </c>
      <c r="I93" s="1" t="n">
        <v>0.5</v>
      </c>
      <c r="J93" s="2" t="n">
        <f aca="false">INDEX($B$2:$D$2,1,$B93+1)*INDEX($B$2:$D$2, 1,$C93+1)*G93*H93*I93</f>
        <v>0.0025</v>
      </c>
      <c r="K93" s="2" t="n">
        <f aca="false">INDEX($B$5:$D$5,1,B93+1)*INDEX($B$6:$D$6,1,C93+1)*INDEX($B$7:$D$7,1,D93+1)*INDEX($B$8:$D$8, 1, E93+1)*INDEX($B$9:$D$9, 1, F93 + 1)</f>
        <v>0.000525</v>
      </c>
      <c r="L93" s="2" t="n">
        <f aca="false">K93*J93</f>
        <v>1.3125E-006</v>
      </c>
      <c r="M93" s="2" t="n">
        <f aca="false">L93/$L$256</f>
        <v>0.000676102046335527</v>
      </c>
      <c r="N93" s="5" t="n">
        <f aca="false">IF(L93=0,".",LN(L93))</f>
        <v>-13.5435768424806</v>
      </c>
      <c r="Q93" s="2" t="n">
        <f aca="false">IF(C93=0, L93, 0)</f>
        <v>0</v>
      </c>
      <c r="R93" s="2" t="n">
        <f aca="false">IF($C93=1, $L93, 0)</f>
        <v>0</v>
      </c>
      <c r="S93" s="2" t="n">
        <f aca="false">IF($C93=2, $L93, 0)</f>
        <v>1.3125E-006</v>
      </c>
    </row>
    <row collapsed="false" customFormat="false" customHeight="false" hidden="false" ht="14.5" outlineLevel="0" r="94">
      <c r="B94" s="0" t="n">
        <v>1</v>
      </c>
      <c r="C94" s="0" t="n">
        <v>0</v>
      </c>
      <c r="D94" s="0" t="n">
        <v>0</v>
      </c>
      <c r="E94" s="0" t="n">
        <v>0</v>
      </c>
      <c r="F94" s="0" t="n">
        <v>0</v>
      </c>
      <c r="G94" s="1" t="n">
        <v>0</v>
      </c>
      <c r="H94" s="1" t="n">
        <v>0</v>
      </c>
      <c r="I94" s="1" t="n">
        <v>0</v>
      </c>
      <c r="J94" s="2" t="n">
        <f aca="false">INDEX($B$2:$D$2,1,$B94+1)*INDEX($B$2:$D$2, 1,$C94+1)*G94*H94*I94</f>
        <v>0</v>
      </c>
      <c r="K94" s="2" t="n">
        <f aca="false">INDEX($B$5:$D$5,1,B94+1)*INDEX($B$6:$D$6,1,C94+1)*INDEX($B$7:$D$7,1,D94+1)*INDEX($B$8:$D$8, 1, E94+1)*INDEX($B$9:$D$9, 1, F94 + 1)</f>
        <v>0.01053</v>
      </c>
      <c r="L94" s="2" t="n">
        <f aca="false">K94*J94</f>
        <v>0</v>
      </c>
      <c r="M94" s="2" t="n">
        <f aca="false">L94/$L$256</f>
        <v>0</v>
      </c>
    </row>
    <row collapsed="false" customFormat="false" customHeight="false" hidden="false" ht="14.5" outlineLevel="0" r="95">
      <c r="B95" s="0" t="n">
        <v>1</v>
      </c>
      <c r="C95" s="0" t="n">
        <v>0</v>
      </c>
      <c r="D95" s="0" t="n">
        <v>0</v>
      </c>
      <c r="E95" s="0" t="n">
        <v>0</v>
      </c>
      <c r="F95" s="0" t="n">
        <v>1</v>
      </c>
      <c r="G95" s="1" t="n">
        <v>0</v>
      </c>
      <c r="H95" s="1" t="n">
        <v>0</v>
      </c>
      <c r="I95" s="1" t="n">
        <v>0</v>
      </c>
      <c r="J95" s="2" t="n">
        <f aca="false">INDEX($B$2:$D$2,1,$B95+1)*INDEX($B$2:$D$2, 1,$C95+1)*G95*H95*I95</f>
        <v>0</v>
      </c>
      <c r="K95" s="2" t="n">
        <f aca="false">INDEX($B$5:$D$5,1,B95+1)*INDEX($B$6:$D$6,1,C95+1)*INDEX($B$7:$D$7,1,D95+1)*INDEX($B$8:$D$8, 1, E95+1)*INDEX($B$9:$D$9, 1, F95 + 1)</f>
        <v>0.00702</v>
      </c>
      <c r="L95" s="2" t="n">
        <f aca="false">K95*J95</f>
        <v>0</v>
      </c>
      <c r="M95" s="2" t="n">
        <f aca="false">L95/$L$256</f>
        <v>0</v>
      </c>
    </row>
    <row collapsed="false" customFormat="false" customHeight="false" hidden="false" ht="14.5" outlineLevel="0" r="96">
      <c r="B96" s="0" t="n">
        <v>1</v>
      </c>
      <c r="C96" s="0" t="n">
        <v>0</v>
      </c>
      <c r="D96" s="0" t="n">
        <v>0</v>
      </c>
      <c r="E96" s="0" t="n">
        <v>0</v>
      </c>
      <c r="F96" s="0" t="n">
        <v>2</v>
      </c>
      <c r="G96" s="1" t="n">
        <v>0</v>
      </c>
      <c r="H96" s="1" t="n">
        <v>0</v>
      </c>
      <c r="I96" s="1" t="n">
        <v>1</v>
      </c>
      <c r="J96" s="2" t="n">
        <f aca="false">INDEX($B$2:$D$2,1,$B96+1)*INDEX($B$2:$D$2, 1,$C96+1)*G96*H96*I96</f>
        <v>0</v>
      </c>
      <c r="K96" s="2" t="n">
        <f aca="false">INDEX($B$5:$D$5,1,B96+1)*INDEX($B$6:$D$6,1,C96+1)*INDEX($B$7:$D$7,1,D96+1)*INDEX($B$8:$D$8, 1, E96+1)*INDEX($B$9:$D$9, 1, F96 + 1)</f>
        <v>0.01755</v>
      </c>
      <c r="L96" s="2" t="n">
        <f aca="false">K96*J96</f>
        <v>0</v>
      </c>
      <c r="M96" s="2" t="n">
        <f aca="false">L96/$L$256</f>
        <v>0</v>
      </c>
    </row>
    <row collapsed="false" customFormat="false" customHeight="false" hidden="false" ht="14.5" outlineLevel="0" r="97">
      <c r="B97" s="0" t="n">
        <v>1</v>
      </c>
      <c r="C97" s="0" t="n">
        <v>0</v>
      </c>
      <c r="D97" s="0" t="n">
        <v>0</v>
      </c>
      <c r="E97" s="0" t="n">
        <v>1</v>
      </c>
      <c r="F97" s="0" t="n">
        <v>0</v>
      </c>
      <c r="G97" s="1" t="n">
        <v>0</v>
      </c>
      <c r="H97" s="1" t="n">
        <v>0</v>
      </c>
      <c r="I97" s="1" t="n">
        <v>0</v>
      </c>
      <c r="J97" s="2" t="n">
        <f aca="false">INDEX($B$2:$D$2,1,$B97+1)*INDEX($B$2:$D$2, 1,$C97+1)*G97*H97*I97</f>
        <v>0</v>
      </c>
      <c r="K97" s="2" t="n">
        <f aca="false">INDEX($B$5:$D$5,1,B97+1)*INDEX($B$6:$D$6,1,C97+1)*INDEX($B$7:$D$7,1,D97+1)*INDEX($B$8:$D$8, 1, E97+1)*INDEX($B$9:$D$9, 1, F97 + 1)</f>
        <v>0.00468</v>
      </c>
      <c r="L97" s="2" t="n">
        <f aca="false">K97*J97</f>
        <v>0</v>
      </c>
      <c r="M97" s="2" t="n">
        <f aca="false">L97/$L$256</f>
        <v>0</v>
      </c>
    </row>
    <row collapsed="false" customFormat="false" customHeight="false" hidden="false" ht="14.5" outlineLevel="0" r="98">
      <c r="B98" s="0" t="n">
        <v>1</v>
      </c>
      <c r="C98" s="0" t="n">
        <v>0</v>
      </c>
      <c r="D98" s="0" t="n">
        <v>0</v>
      </c>
      <c r="E98" s="0" t="n">
        <v>1</v>
      </c>
      <c r="F98" s="0" t="n">
        <v>1</v>
      </c>
      <c r="G98" s="1" t="n">
        <v>0</v>
      </c>
      <c r="H98" s="1" t="n">
        <v>0</v>
      </c>
      <c r="I98" s="1" t="n">
        <v>0</v>
      </c>
      <c r="J98" s="2" t="n">
        <f aca="false">INDEX($B$2:$D$2,1,$B98+1)*INDEX($B$2:$D$2, 1,$C98+1)*G98*H98*I98</f>
        <v>0</v>
      </c>
      <c r="K98" s="2" t="n">
        <f aca="false">INDEX($B$5:$D$5,1,B98+1)*INDEX($B$6:$D$6,1,C98+1)*INDEX($B$7:$D$7,1,D98+1)*INDEX($B$8:$D$8, 1, E98+1)*INDEX($B$9:$D$9, 1, F98 + 1)</f>
        <v>0.00312</v>
      </c>
      <c r="L98" s="2" t="n">
        <f aca="false">K98*J98</f>
        <v>0</v>
      </c>
      <c r="M98" s="2" t="n">
        <f aca="false">L98/$L$256</f>
        <v>0</v>
      </c>
    </row>
    <row collapsed="false" customFormat="false" customHeight="false" hidden="false" ht="14.5" outlineLevel="0" r="99">
      <c r="B99" s="0" t="n">
        <v>1</v>
      </c>
      <c r="C99" s="0" t="n">
        <v>0</v>
      </c>
      <c r="D99" s="0" t="n">
        <v>0</v>
      </c>
      <c r="E99" s="0" t="n">
        <v>1</v>
      </c>
      <c r="F99" s="0" t="n">
        <v>2</v>
      </c>
      <c r="G99" s="1" t="n">
        <v>0</v>
      </c>
      <c r="H99" s="1" t="n">
        <v>0</v>
      </c>
      <c r="I99" s="1" t="n">
        <v>1</v>
      </c>
      <c r="J99" s="2" t="n">
        <f aca="false">INDEX($B$2:$D$2,1,$B99+1)*INDEX($B$2:$D$2, 1,$C99+1)*G99*H99*I99</f>
        <v>0</v>
      </c>
      <c r="K99" s="2" t="n">
        <f aca="false">INDEX($B$5:$D$5,1,B99+1)*INDEX($B$6:$D$6,1,C99+1)*INDEX($B$7:$D$7,1,D99+1)*INDEX($B$8:$D$8, 1, E99+1)*INDEX($B$9:$D$9, 1, F99 + 1)</f>
        <v>0.0078</v>
      </c>
      <c r="L99" s="2" t="n">
        <f aca="false">K99*J99</f>
        <v>0</v>
      </c>
      <c r="M99" s="2" t="n">
        <f aca="false">L99/$L$256</f>
        <v>0</v>
      </c>
    </row>
    <row collapsed="false" customFormat="false" customHeight="false" hidden="false" ht="14.5" outlineLevel="0" r="100">
      <c r="B100" s="0" t="n">
        <v>1</v>
      </c>
      <c r="C100" s="0" t="n">
        <v>0</v>
      </c>
      <c r="D100" s="0" t="n">
        <v>0</v>
      </c>
      <c r="E100" s="0" t="n">
        <v>2</v>
      </c>
      <c r="F100" s="0" t="n">
        <v>0</v>
      </c>
      <c r="G100" s="1" t="n">
        <v>0</v>
      </c>
      <c r="H100" s="1" t="n">
        <v>1</v>
      </c>
      <c r="I100" s="1" t="n">
        <v>0</v>
      </c>
      <c r="J100" s="2" t="n">
        <f aca="false">INDEX($B$2:$D$2,1,$B100+1)*INDEX($B$2:$D$2, 1,$C100+1)*G100*H100*I100</f>
        <v>0</v>
      </c>
      <c r="K100" s="2" t="n">
        <f aca="false">INDEX($B$5:$D$5,1,B100+1)*INDEX($B$6:$D$6,1,C100+1)*INDEX($B$7:$D$7,1,D100+1)*INDEX($B$8:$D$8, 1, E100+1)*INDEX($B$9:$D$9, 1, F100 + 1)</f>
        <v>0.00819</v>
      </c>
      <c r="L100" s="2" t="n">
        <f aca="false">K100*J100</f>
        <v>0</v>
      </c>
      <c r="M100" s="2" t="n">
        <f aca="false">L100/$L$256</f>
        <v>0</v>
      </c>
    </row>
    <row collapsed="false" customFormat="false" customHeight="false" hidden="false" ht="14.5" outlineLevel="0" r="101">
      <c r="B101" s="0" t="n">
        <v>1</v>
      </c>
      <c r="C101" s="0" t="n">
        <v>0</v>
      </c>
      <c r="D101" s="0" t="n">
        <v>0</v>
      </c>
      <c r="E101" s="0" t="n">
        <v>2</v>
      </c>
      <c r="F101" s="0" t="n">
        <v>1</v>
      </c>
      <c r="G101" s="1" t="n">
        <v>0</v>
      </c>
      <c r="H101" s="1" t="n">
        <v>1</v>
      </c>
      <c r="I101" s="1" t="n">
        <v>0</v>
      </c>
      <c r="J101" s="2" t="n">
        <f aca="false">INDEX($B$2:$D$2,1,$B101+1)*INDEX($B$2:$D$2, 1,$C101+1)*G101*H101*I101</f>
        <v>0</v>
      </c>
      <c r="K101" s="2" t="n">
        <f aca="false">INDEX($B$5:$D$5,1,B101+1)*INDEX($B$6:$D$6,1,C101+1)*INDEX($B$7:$D$7,1,D101+1)*INDEX($B$8:$D$8, 1, E101+1)*INDEX($B$9:$D$9, 1, F101 + 1)</f>
        <v>0.00546</v>
      </c>
      <c r="L101" s="2" t="n">
        <f aca="false">K101*J101</f>
        <v>0</v>
      </c>
      <c r="M101" s="2" t="n">
        <f aca="false">L101/$L$256</f>
        <v>0</v>
      </c>
    </row>
    <row collapsed="false" customFormat="false" customHeight="false" hidden="false" ht="14.5" outlineLevel="0" r="102">
      <c r="B102" s="0" t="n">
        <v>1</v>
      </c>
      <c r="C102" s="0" t="n">
        <v>0</v>
      </c>
      <c r="D102" s="0" t="n">
        <v>0</v>
      </c>
      <c r="E102" s="0" t="n">
        <v>2</v>
      </c>
      <c r="F102" s="0" t="n">
        <v>2</v>
      </c>
      <c r="G102" s="1" t="n">
        <v>0</v>
      </c>
      <c r="H102" s="1" t="n">
        <v>1</v>
      </c>
      <c r="I102" s="1" t="n">
        <v>1</v>
      </c>
      <c r="J102" s="2" t="n">
        <f aca="false">INDEX($B$2:$D$2,1,$B102+1)*INDEX($B$2:$D$2, 1,$C102+1)*G102*H102*I102</f>
        <v>0</v>
      </c>
      <c r="K102" s="2" t="n">
        <f aca="false">INDEX($B$5:$D$5,1,B102+1)*INDEX($B$6:$D$6,1,C102+1)*INDEX($B$7:$D$7,1,D102+1)*INDEX($B$8:$D$8, 1, E102+1)*INDEX($B$9:$D$9, 1, F102 + 1)</f>
        <v>0.01365</v>
      </c>
      <c r="L102" s="2" t="n">
        <f aca="false">K102*J102</f>
        <v>0</v>
      </c>
      <c r="M102" s="2" t="n">
        <f aca="false">L102/$L$256</f>
        <v>0</v>
      </c>
    </row>
    <row collapsed="false" customFormat="false" customHeight="false" hidden="false" ht="14.5" outlineLevel="0" r="103">
      <c r="B103" s="0" t="n">
        <v>1</v>
      </c>
      <c r="C103" s="0" t="n">
        <v>0</v>
      </c>
      <c r="D103" s="0" t="n">
        <v>1</v>
      </c>
      <c r="E103" s="0" t="n">
        <v>0</v>
      </c>
      <c r="F103" s="0" t="n">
        <v>0</v>
      </c>
      <c r="G103" s="1" t="n">
        <v>0</v>
      </c>
      <c r="H103" s="1" t="n">
        <v>0</v>
      </c>
      <c r="I103" s="1" t="n">
        <v>0</v>
      </c>
      <c r="J103" s="2" t="n">
        <f aca="false">INDEX($B$2:$D$2,1,$B103+1)*INDEX($B$2:$D$2, 1,$C103+1)*G103*H103*I103</f>
        <v>0</v>
      </c>
      <c r="K103" s="2" t="n">
        <f aca="false">INDEX($B$5:$D$5,1,B103+1)*INDEX($B$6:$D$6,1,C103+1)*INDEX($B$7:$D$7,1,D103+1)*INDEX($B$8:$D$8, 1, E103+1)*INDEX($B$9:$D$9, 1, F103 + 1)</f>
        <v>0.00243</v>
      </c>
      <c r="L103" s="2" t="n">
        <f aca="false">K103*J103</f>
        <v>0</v>
      </c>
      <c r="M103" s="2" t="n">
        <f aca="false">L103/$L$256</f>
        <v>0</v>
      </c>
    </row>
    <row collapsed="false" customFormat="false" customHeight="false" hidden="false" ht="14.5" outlineLevel="0" r="104">
      <c r="B104" s="0" t="n">
        <v>1</v>
      </c>
      <c r="C104" s="0" t="n">
        <v>0</v>
      </c>
      <c r="D104" s="0" t="n">
        <v>1</v>
      </c>
      <c r="E104" s="0" t="n">
        <v>0</v>
      </c>
      <c r="F104" s="0" t="n">
        <v>1</v>
      </c>
      <c r="G104" s="1" t="n">
        <v>0</v>
      </c>
      <c r="H104" s="1" t="n">
        <v>0</v>
      </c>
      <c r="I104" s="1" t="n">
        <v>0</v>
      </c>
      <c r="J104" s="2" t="n">
        <f aca="false">INDEX($B$2:$D$2,1,$B104+1)*INDEX($B$2:$D$2, 1,$C104+1)*G104*H104*I104</f>
        <v>0</v>
      </c>
      <c r="K104" s="2" t="n">
        <f aca="false">INDEX($B$5:$D$5,1,B104+1)*INDEX($B$6:$D$6,1,C104+1)*INDEX($B$7:$D$7,1,D104+1)*INDEX($B$8:$D$8, 1, E104+1)*INDEX($B$9:$D$9, 1, F104 + 1)</f>
        <v>0.00162</v>
      </c>
      <c r="L104" s="2" t="n">
        <f aca="false">K104*J104</f>
        <v>0</v>
      </c>
      <c r="M104" s="2" t="n">
        <f aca="false">L104/$L$256</f>
        <v>0</v>
      </c>
    </row>
    <row collapsed="false" customFormat="false" customHeight="false" hidden="false" ht="14.5" outlineLevel="0" r="105">
      <c r="B105" s="0" t="n">
        <v>1</v>
      </c>
      <c r="C105" s="0" t="n">
        <v>0</v>
      </c>
      <c r="D105" s="0" t="n">
        <v>1</v>
      </c>
      <c r="E105" s="0" t="n">
        <v>0</v>
      </c>
      <c r="F105" s="0" t="n">
        <v>2</v>
      </c>
      <c r="G105" s="1" t="n">
        <v>0</v>
      </c>
      <c r="H105" s="1" t="n">
        <v>0</v>
      </c>
      <c r="I105" s="1" t="n">
        <v>1</v>
      </c>
      <c r="J105" s="2" t="n">
        <f aca="false">INDEX($B$2:$D$2,1,$B105+1)*INDEX($B$2:$D$2, 1,$C105+1)*G105*H105*I105</f>
        <v>0</v>
      </c>
      <c r="K105" s="2" t="n">
        <f aca="false">INDEX($B$5:$D$5,1,B105+1)*INDEX($B$6:$D$6,1,C105+1)*INDEX($B$7:$D$7,1,D105+1)*INDEX($B$8:$D$8, 1, E105+1)*INDEX($B$9:$D$9, 1, F105 + 1)</f>
        <v>0.00405</v>
      </c>
      <c r="L105" s="2" t="n">
        <f aca="false">K105*J105</f>
        <v>0</v>
      </c>
      <c r="M105" s="2" t="n">
        <f aca="false">L105/$L$256</f>
        <v>0</v>
      </c>
    </row>
    <row collapsed="false" customFormat="false" customHeight="false" hidden="false" ht="14.5" outlineLevel="0" r="106">
      <c r="B106" s="0" t="n">
        <v>1</v>
      </c>
      <c r="C106" s="0" t="n">
        <v>0</v>
      </c>
      <c r="D106" s="0" t="n">
        <v>1</v>
      </c>
      <c r="E106" s="0" t="n">
        <v>1</v>
      </c>
      <c r="F106" s="0" t="n">
        <v>0</v>
      </c>
      <c r="G106" s="1" t="n">
        <v>0</v>
      </c>
      <c r="H106" s="1" t="n">
        <v>0</v>
      </c>
      <c r="I106" s="1" t="n">
        <v>0</v>
      </c>
      <c r="J106" s="2" t="n">
        <f aca="false">INDEX($B$2:$D$2,1,$B106+1)*INDEX($B$2:$D$2, 1,$C106+1)*G106*H106*I106</f>
        <v>0</v>
      </c>
      <c r="K106" s="2" t="n">
        <f aca="false">INDEX($B$5:$D$5,1,B106+1)*INDEX($B$6:$D$6,1,C106+1)*INDEX($B$7:$D$7,1,D106+1)*INDEX($B$8:$D$8, 1, E106+1)*INDEX($B$9:$D$9, 1, F106 + 1)</f>
        <v>0.00108</v>
      </c>
      <c r="L106" s="2" t="n">
        <f aca="false">K106*J106</f>
        <v>0</v>
      </c>
      <c r="M106" s="2" t="n">
        <f aca="false">L106/$L$256</f>
        <v>0</v>
      </c>
    </row>
    <row collapsed="false" customFormat="false" customHeight="false" hidden="false" ht="14.5" outlineLevel="0" r="107">
      <c r="B107" s="0" t="n">
        <v>1</v>
      </c>
      <c r="C107" s="0" t="n">
        <v>0</v>
      </c>
      <c r="D107" s="0" t="n">
        <v>1</v>
      </c>
      <c r="E107" s="0" t="n">
        <v>1</v>
      </c>
      <c r="F107" s="0" t="n">
        <v>1</v>
      </c>
      <c r="G107" s="1" t="n">
        <v>0</v>
      </c>
      <c r="H107" s="1" t="n">
        <v>0</v>
      </c>
      <c r="I107" s="1" t="n">
        <v>0</v>
      </c>
      <c r="J107" s="2" t="n">
        <f aca="false">INDEX($B$2:$D$2,1,$B107+1)*INDEX($B$2:$D$2, 1,$C107+1)*G107*H107*I107</f>
        <v>0</v>
      </c>
      <c r="K107" s="2" t="n">
        <f aca="false">INDEX($B$5:$D$5,1,B107+1)*INDEX($B$6:$D$6,1,C107+1)*INDEX($B$7:$D$7,1,D107+1)*INDEX($B$8:$D$8, 1, E107+1)*INDEX($B$9:$D$9, 1, F107 + 1)</f>
        <v>0.00072</v>
      </c>
      <c r="L107" s="2" t="n">
        <f aca="false">K107*J107</f>
        <v>0</v>
      </c>
      <c r="M107" s="2" t="n">
        <f aca="false">L107/$L$256</f>
        <v>0</v>
      </c>
    </row>
    <row collapsed="false" customFormat="false" customHeight="false" hidden="false" ht="14.5" outlineLevel="0" r="108"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2</v>
      </c>
      <c r="G108" s="1" t="n">
        <v>0</v>
      </c>
      <c r="H108" s="1" t="n">
        <v>0</v>
      </c>
      <c r="I108" s="1" t="n">
        <v>1</v>
      </c>
      <c r="J108" s="2" t="n">
        <f aca="false">INDEX($B$2:$D$2,1,$B108+1)*INDEX($B$2:$D$2, 1,$C108+1)*G108*H108*I108</f>
        <v>0</v>
      </c>
      <c r="K108" s="2" t="n">
        <f aca="false">INDEX($B$5:$D$5,1,B108+1)*INDEX($B$6:$D$6,1,C108+1)*INDEX($B$7:$D$7,1,D108+1)*INDEX($B$8:$D$8, 1, E108+1)*INDEX($B$9:$D$9, 1, F108 + 1)</f>
        <v>0.0018</v>
      </c>
      <c r="L108" s="2" t="n">
        <f aca="false">K108*J108</f>
        <v>0</v>
      </c>
      <c r="M108" s="2" t="n">
        <f aca="false">L108/$L$256</f>
        <v>0</v>
      </c>
    </row>
    <row collapsed="false" customFormat="false" customHeight="false" hidden="false" ht="14.5" outlineLevel="0" r="109">
      <c r="B109" s="0" t="n">
        <v>1</v>
      </c>
      <c r="C109" s="0" t="n">
        <v>0</v>
      </c>
      <c r="D109" s="0" t="n">
        <v>1</v>
      </c>
      <c r="E109" s="0" t="n">
        <v>2</v>
      </c>
      <c r="F109" s="0" t="n">
        <v>0</v>
      </c>
      <c r="G109" s="1" t="n">
        <v>0</v>
      </c>
      <c r="H109" s="1" t="n">
        <v>1</v>
      </c>
      <c r="I109" s="1" t="n">
        <v>0</v>
      </c>
      <c r="J109" s="2" t="n">
        <f aca="false">INDEX($B$2:$D$2,1,$B109+1)*INDEX($B$2:$D$2, 1,$C109+1)*G109*H109*I109</f>
        <v>0</v>
      </c>
      <c r="K109" s="2" t="n">
        <f aca="false">INDEX($B$5:$D$5,1,B109+1)*INDEX($B$6:$D$6,1,C109+1)*INDEX($B$7:$D$7,1,D109+1)*INDEX($B$8:$D$8, 1, E109+1)*INDEX($B$9:$D$9, 1, F109 + 1)</f>
        <v>0.00189</v>
      </c>
      <c r="L109" s="2" t="n">
        <f aca="false">K109*J109</f>
        <v>0</v>
      </c>
      <c r="M109" s="2" t="n">
        <f aca="false">L109/$L$256</f>
        <v>0</v>
      </c>
    </row>
    <row collapsed="false" customFormat="false" customHeight="false" hidden="false" ht="14.5" outlineLevel="0" r="110">
      <c r="B110" s="0" t="n">
        <v>1</v>
      </c>
      <c r="C110" s="0" t="n">
        <v>0</v>
      </c>
      <c r="D110" s="0" t="n">
        <v>1</v>
      </c>
      <c r="E110" s="0" t="n">
        <v>2</v>
      </c>
      <c r="F110" s="0" t="n">
        <v>1</v>
      </c>
      <c r="G110" s="1" t="n">
        <v>0</v>
      </c>
      <c r="H110" s="1" t="n">
        <v>1</v>
      </c>
      <c r="I110" s="1" t="n">
        <v>0</v>
      </c>
      <c r="J110" s="2" t="n">
        <f aca="false">INDEX($B$2:$D$2,1,$B110+1)*INDEX($B$2:$D$2, 1,$C110+1)*G110*H110*I110</f>
        <v>0</v>
      </c>
      <c r="K110" s="2" t="n">
        <f aca="false">INDEX($B$5:$D$5,1,B110+1)*INDEX($B$6:$D$6,1,C110+1)*INDEX($B$7:$D$7,1,D110+1)*INDEX($B$8:$D$8, 1, E110+1)*INDEX($B$9:$D$9, 1, F110 + 1)</f>
        <v>0.00126</v>
      </c>
      <c r="L110" s="2" t="n">
        <f aca="false">K110*J110</f>
        <v>0</v>
      </c>
      <c r="M110" s="2" t="n">
        <f aca="false">L110/$L$256</f>
        <v>0</v>
      </c>
    </row>
    <row collapsed="false" customFormat="false" customHeight="false" hidden="false" ht="14.5" outlineLevel="0" r="111">
      <c r="B111" s="0" t="n">
        <v>1</v>
      </c>
      <c r="C111" s="0" t="n">
        <v>0</v>
      </c>
      <c r="D111" s="0" t="n">
        <v>1</v>
      </c>
      <c r="E111" s="0" t="n">
        <v>2</v>
      </c>
      <c r="F111" s="0" t="n">
        <v>2</v>
      </c>
      <c r="G111" s="1" t="n">
        <v>0</v>
      </c>
      <c r="H111" s="1" t="n">
        <v>1</v>
      </c>
      <c r="I111" s="1" t="n">
        <v>1</v>
      </c>
      <c r="J111" s="2" t="n">
        <f aca="false">INDEX($B$2:$D$2,1,$B111+1)*INDEX($B$2:$D$2, 1,$C111+1)*G111*H111*I111</f>
        <v>0</v>
      </c>
      <c r="K111" s="2" t="n">
        <f aca="false">INDEX($B$5:$D$5,1,B111+1)*INDEX($B$6:$D$6,1,C111+1)*INDEX($B$7:$D$7,1,D111+1)*INDEX($B$8:$D$8, 1, E111+1)*INDEX($B$9:$D$9, 1, F111 + 1)</f>
        <v>0.00315</v>
      </c>
      <c r="L111" s="2" t="n">
        <f aca="false">K111*J111</f>
        <v>0</v>
      </c>
      <c r="M111" s="2" t="n">
        <f aca="false">L111/$L$256</f>
        <v>0</v>
      </c>
    </row>
    <row collapsed="false" customFormat="false" customHeight="false" hidden="false" ht="14.5" outlineLevel="0" r="112">
      <c r="B112" s="0" t="n">
        <v>1</v>
      </c>
      <c r="C112" s="0" t="n">
        <v>0</v>
      </c>
      <c r="D112" s="0" t="n">
        <v>2</v>
      </c>
      <c r="E112" s="0" t="n">
        <v>0</v>
      </c>
      <c r="F112" s="0" t="n">
        <v>0</v>
      </c>
      <c r="G112" s="1" t="n">
        <v>1</v>
      </c>
      <c r="H112" s="1" t="n">
        <v>0</v>
      </c>
      <c r="I112" s="1" t="n">
        <v>0</v>
      </c>
      <c r="J112" s="2" t="n">
        <f aca="false">INDEX($B$2:$D$2,1,$B112+1)*INDEX($B$2:$D$2, 1,$C112+1)*G112*H112*I112</f>
        <v>0</v>
      </c>
      <c r="K112" s="2" t="n">
        <f aca="false">INDEX($B$5:$D$5,1,B112+1)*INDEX($B$6:$D$6,1,C112+1)*INDEX($B$7:$D$7,1,D112+1)*INDEX($B$8:$D$8, 1, E112+1)*INDEX($B$9:$D$9, 1, F112 + 1)</f>
        <v>0.00324</v>
      </c>
      <c r="L112" s="2" t="n">
        <f aca="false">K112*J112</f>
        <v>0</v>
      </c>
      <c r="M112" s="2" t="n">
        <f aca="false">L112/$L$256</f>
        <v>0</v>
      </c>
    </row>
    <row collapsed="false" customFormat="false" customHeight="false" hidden="false" ht="14.5" outlineLevel="0" r="113">
      <c r="B113" s="0" t="n">
        <v>1</v>
      </c>
      <c r="C113" s="0" t="n">
        <v>0</v>
      </c>
      <c r="D113" s="0" t="n">
        <v>2</v>
      </c>
      <c r="E113" s="0" t="n">
        <v>0</v>
      </c>
      <c r="F113" s="0" t="n">
        <v>1</v>
      </c>
      <c r="G113" s="1" t="n">
        <v>1</v>
      </c>
      <c r="H113" s="1" t="n">
        <v>0</v>
      </c>
      <c r="I113" s="1" t="n">
        <v>0</v>
      </c>
      <c r="J113" s="2" t="n">
        <f aca="false">INDEX($B$2:$D$2,1,$B113+1)*INDEX($B$2:$D$2, 1,$C113+1)*G113*H113*I113</f>
        <v>0</v>
      </c>
      <c r="K113" s="2" t="n">
        <f aca="false">INDEX($B$5:$D$5,1,B113+1)*INDEX($B$6:$D$6,1,C113+1)*INDEX($B$7:$D$7,1,D113+1)*INDEX($B$8:$D$8, 1, E113+1)*INDEX($B$9:$D$9, 1, F113 + 1)</f>
        <v>0.00216</v>
      </c>
      <c r="L113" s="2" t="n">
        <f aca="false">K113*J113</f>
        <v>0</v>
      </c>
      <c r="M113" s="2" t="n">
        <f aca="false">L113/$L$256</f>
        <v>0</v>
      </c>
    </row>
    <row collapsed="false" customFormat="false" customHeight="false" hidden="false" ht="14.5" outlineLevel="0" r="114">
      <c r="B114" s="0" t="n">
        <v>1</v>
      </c>
      <c r="C114" s="0" t="n">
        <v>0</v>
      </c>
      <c r="D114" s="0" t="n">
        <v>2</v>
      </c>
      <c r="E114" s="0" t="n">
        <v>0</v>
      </c>
      <c r="F114" s="0" t="n">
        <v>2</v>
      </c>
      <c r="G114" s="1" t="n">
        <v>1</v>
      </c>
      <c r="H114" s="1" t="n">
        <v>0</v>
      </c>
      <c r="I114" s="1" t="n">
        <v>1</v>
      </c>
      <c r="J114" s="2" t="n">
        <f aca="false">INDEX($B$2:$D$2,1,$B114+1)*INDEX($B$2:$D$2, 1,$C114+1)*G114*H114*I114</f>
        <v>0</v>
      </c>
      <c r="K114" s="2" t="n">
        <f aca="false">INDEX($B$5:$D$5,1,B114+1)*INDEX($B$6:$D$6,1,C114+1)*INDEX($B$7:$D$7,1,D114+1)*INDEX($B$8:$D$8, 1, E114+1)*INDEX($B$9:$D$9, 1, F114 + 1)</f>
        <v>0.0054</v>
      </c>
      <c r="L114" s="2" t="n">
        <f aca="false">K114*J114</f>
        <v>0</v>
      </c>
      <c r="M114" s="2" t="n">
        <f aca="false">L114/$L$256</f>
        <v>0</v>
      </c>
    </row>
    <row collapsed="false" customFormat="false" customHeight="false" hidden="false" ht="14.5" outlineLevel="0" r="115">
      <c r="B115" s="0" t="n">
        <v>1</v>
      </c>
      <c r="C115" s="0" t="n">
        <v>0</v>
      </c>
      <c r="D115" s="0" t="n">
        <v>2</v>
      </c>
      <c r="E115" s="0" t="n">
        <v>1</v>
      </c>
      <c r="F115" s="0" t="n">
        <v>0</v>
      </c>
      <c r="G115" s="1" t="n">
        <v>1</v>
      </c>
      <c r="H115" s="1" t="n">
        <v>0</v>
      </c>
      <c r="I115" s="1" t="n">
        <v>0</v>
      </c>
      <c r="J115" s="2" t="n">
        <f aca="false">INDEX($B$2:$D$2,1,$B115+1)*INDEX($B$2:$D$2, 1,$C115+1)*G115*H115*I115</f>
        <v>0</v>
      </c>
      <c r="K115" s="2" t="n">
        <f aca="false">INDEX($B$5:$D$5,1,B115+1)*INDEX($B$6:$D$6,1,C115+1)*INDEX($B$7:$D$7,1,D115+1)*INDEX($B$8:$D$8, 1, E115+1)*INDEX($B$9:$D$9, 1, F115 + 1)</f>
        <v>0.00144</v>
      </c>
      <c r="L115" s="2" t="n">
        <f aca="false">K115*J115</f>
        <v>0</v>
      </c>
      <c r="M115" s="2" t="n">
        <f aca="false">L115/$L$256</f>
        <v>0</v>
      </c>
    </row>
    <row collapsed="false" customFormat="false" customHeight="false" hidden="false" ht="14.5" outlineLevel="0" r="116">
      <c r="B116" s="0" t="n">
        <v>1</v>
      </c>
      <c r="C116" s="0" t="n">
        <v>0</v>
      </c>
      <c r="D116" s="0" t="n">
        <v>2</v>
      </c>
      <c r="E116" s="0" t="n">
        <v>1</v>
      </c>
      <c r="F116" s="0" t="n">
        <v>1</v>
      </c>
      <c r="G116" s="1" t="n">
        <v>1</v>
      </c>
      <c r="H116" s="1" t="n">
        <v>0</v>
      </c>
      <c r="I116" s="1" t="n">
        <v>0</v>
      </c>
      <c r="J116" s="2" t="n">
        <f aca="false">INDEX($B$2:$D$2,1,$B116+1)*INDEX($B$2:$D$2, 1,$C116+1)*G116*H116*I116</f>
        <v>0</v>
      </c>
      <c r="K116" s="2" t="n">
        <f aca="false">INDEX($B$5:$D$5,1,B116+1)*INDEX($B$6:$D$6,1,C116+1)*INDEX($B$7:$D$7,1,D116+1)*INDEX($B$8:$D$8, 1, E116+1)*INDEX($B$9:$D$9, 1, F116 + 1)</f>
        <v>0.000960000000000001</v>
      </c>
      <c r="L116" s="2" t="n">
        <f aca="false">K116*J116</f>
        <v>0</v>
      </c>
      <c r="M116" s="2" t="n">
        <f aca="false">L116/$L$256</f>
        <v>0</v>
      </c>
    </row>
    <row collapsed="false" customFormat="false" customHeight="false" hidden="false" ht="14.5" outlineLevel="0" r="117">
      <c r="B117" s="0" t="n">
        <v>1</v>
      </c>
      <c r="C117" s="0" t="n">
        <v>0</v>
      </c>
      <c r="D117" s="0" t="n">
        <v>2</v>
      </c>
      <c r="E117" s="0" t="n">
        <v>1</v>
      </c>
      <c r="F117" s="0" t="n">
        <v>2</v>
      </c>
      <c r="G117" s="1" t="n">
        <v>1</v>
      </c>
      <c r="H117" s="1" t="n">
        <v>0</v>
      </c>
      <c r="I117" s="1" t="n">
        <v>1</v>
      </c>
      <c r="J117" s="2" t="n">
        <f aca="false">INDEX($B$2:$D$2,1,$B117+1)*INDEX($B$2:$D$2, 1,$C117+1)*G117*H117*I117</f>
        <v>0</v>
      </c>
      <c r="K117" s="2" t="n">
        <f aca="false">INDEX($B$5:$D$5,1,B117+1)*INDEX($B$6:$D$6,1,C117+1)*INDEX($B$7:$D$7,1,D117+1)*INDEX($B$8:$D$8, 1, E117+1)*INDEX($B$9:$D$9, 1, F117 + 1)</f>
        <v>0.0024</v>
      </c>
      <c r="L117" s="2" t="n">
        <f aca="false">K117*J117</f>
        <v>0</v>
      </c>
      <c r="M117" s="2" t="n">
        <f aca="false">L117/$L$256</f>
        <v>0</v>
      </c>
    </row>
    <row collapsed="false" customFormat="false" customHeight="false" hidden="false" ht="14.5" outlineLevel="0" r="118">
      <c r="B118" s="0" t="n">
        <v>1</v>
      </c>
      <c r="C118" s="0" t="n">
        <v>0</v>
      </c>
      <c r="D118" s="0" t="n">
        <v>2</v>
      </c>
      <c r="E118" s="0" t="n">
        <v>2</v>
      </c>
      <c r="F118" s="0" t="n">
        <v>0</v>
      </c>
      <c r="G118" s="1" t="n">
        <v>1</v>
      </c>
      <c r="H118" s="1" t="n">
        <v>1</v>
      </c>
      <c r="I118" s="1" t="n">
        <v>0</v>
      </c>
      <c r="J118" s="2" t="n">
        <f aca="false">INDEX($B$2:$D$2,1,$B118+1)*INDEX($B$2:$D$2, 1,$C118+1)*G118*H118*I118</f>
        <v>0</v>
      </c>
      <c r="K118" s="2" t="n">
        <f aca="false">INDEX($B$5:$D$5,1,B118+1)*INDEX($B$6:$D$6,1,C118+1)*INDEX($B$7:$D$7,1,D118+1)*INDEX($B$8:$D$8, 1, E118+1)*INDEX($B$9:$D$9, 1, F118 + 1)</f>
        <v>0.00252</v>
      </c>
      <c r="L118" s="2" t="n">
        <f aca="false">K118*J118</f>
        <v>0</v>
      </c>
      <c r="M118" s="2" t="n">
        <f aca="false">L118/$L$256</f>
        <v>0</v>
      </c>
    </row>
    <row collapsed="false" customFormat="false" customHeight="false" hidden="false" ht="14.5" outlineLevel="0" r="119">
      <c r="B119" s="0" t="n">
        <v>1</v>
      </c>
      <c r="C119" s="0" t="n">
        <v>0</v>
      </c>
      <c r="D119" s="0" t="n">
        <v>2</v>
      </c>
      <c r="E119" s="0" t="n">
        <v>2</v>
      </c>
      <c r="F119" s="0" t="n">
        <v>1</v>
      </c>
      <c r="G119" s="1" t="n">
        <v>1</v>
      </c>
      <c r="H119" s="1" t="n">
        <v>1</v>
      </c>
      <c r="I119" s="1" t="n">
        <v>0</v>
      </c>
      <c r="J119" s="2" t="n">
        <f aca="false">INDEX($B$2:$D$2,1,$B119+1)*INDEX($B$2:$D$2, 1,$C119+1)*G119*H119*I119</f>
        <v>0</v>
      </c>
      <c r="K119" s="2" t="n">
        <f aca="false">INDEX($B$5:$D$5,1,B119+1)*INDEX($B$6:$D$6,1,C119+1)*INDEX($B$7:$D$7,1,D119+1)*INDEX($B$8:$D$8, 1, E119+1)*INDEX($B$9:$D$9, 1, F119 + 1)</f>
        <v>0.00168</v>
      </c>
      <c r="L119" s="2" t="n">
        <f aca="false">K119*J119</f>
        <v>0</v>
      </c>
      <c r="M119" s="2" t="n">
        <f aca="false">L119/$L$256</f>
        <v>0</v>
      </c>
    </row>
    <row collapsed="false" customFormat="false" customHeight="false" hidden="false" ht="14.5" outlineLevel="0" r="120">
      <c r="B120" s="0" t="n">
        <v>1</v>
      </c>
      <c r="C120" s="0" t="n">
        <v>0</v>
      </c>
      <c r="D120" s="0" t="n">
        <v>2</v>
      </c>
      <c r="E120" s="0" t="n">
        <v>2</v>
      </c>
      <c r="F120" s="0" t="n">
        <v>2</v>
      </c>
      <c r="G120" s="1" t="n">
        <v>1</v>
      </c>
      <c r="H120" s="1" t="n">
        <v>1</v>
      </c>
      <c r="I120" s="1" t="n">
        <v>1</v>
      </c>
      <c r="J120" s="2" t="n">
        <f aca="false">INDEX($B$2:$D$2,1,$B120+1)*INDEX($B$2:$D$2, 1,$C120+1)*G120*H120*I120</f>
        <v>0.14</v>
      </c>
      <c r="K120" s="2" t="n">
        <f aca="false">INDEX($B$5:$D$5,1,B120+1)*INDEX($B$6:$D$6,1,C120+1)*INDEX($B$7:$D$7,1,D120+1)*INDEX($B$8:$D$8, 1, E120+1)*INDEX($B$9:$D$9, 1, F120 + 1)</f>
        <v>0.0042</v>
      </c>
      <c r="L120" s="2" t="n">
        <f aca="false">K120*J120</f>
        <v>0.000588</v>
      </c>
      <c r="M120" s="2" t="n">
        <f aca="false">L120/$L$256</f>
        <v>0.302893716758316</v>
      </c>
    </row>
    <row collapsed="false" customFormat="false" customHeight="false" hidden="false" ht="14.5" outlineLevel="0" r="121">
      <c r="B121" s="0" t="n">
        <v>1</v>
      </c>
      <c r="C121" s="0" t="n">
        <v>1</v>
      </c>
      <c r="D121" s="0" t="n">
        <v>0</v>
      </c>
      <c r="E121" s="0" t="n">
        <v>0</v>
      </c>
      <c r="F121" s="0" t="n">
        <v>0</v>
      </c>
      <c r="G121" s="1" t="n">
        <v>0</v>
      </c>
      <c r="H121" s="1" t="n">
        <v>0</v>
      </c>
      <c r="I121" s="1" t="n">
        <v>0</v>
      </c>
      <c r="J121" s="2" t="n">
        <f aca="false">INDEX($B$2:$D$2,1,$B121+1)*INDEX($B$2:$D$2, 1,$C121+1)*G121*H121*I121</f>
        <v>0</v>
      </c>
      <c r="K121" s="2" t="n">
        <f aca="false">INDEX($B$5:$D$5,1,B121+1)*INDEX($B$6:$D$6,1,C121+1)*INDEX($B$7:$D$7,1,D121+1)*INDEX($B$8:$D$8, 1, E121+1)*INDEX($B$9:$D$9, 1, F121 + 1)</f>
        <v>0.0043875</v>
      </c>
      <c r="L121" s="2" t="n">
        <f aca="false">K121*J121</f>
        <v>0</v>
      </c>
      <c r="M121" s="2" t="n">
        <f aca="false">L121/$L$256</f>
        <v>0</v>
      </c>
    </row>
    <row collapsed="false" customFormat="false" customHeight="false" hidden="false" ht="14.5" outlineLevel="0" r="122"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1" t="n">
        <v>0</v>
      </c>
      <c r="H122" s="1" t="n">
        <v>0</v>
      </c>
      <c r="I122" s="1" t="n">
        <v>1</v>
      </c>
      <c r="J122" s="2" t="n">
        <f aca="false">INDEX($B$2:$D$2,1,$B122+1)*INDEX($B$2:$D$2, 1,$C122+1)*G122*H122*I122</f>
        <v>0</v>
      </c>
      <c r="K122" s="2" t="n">
        <f aca="false">INDEX($B$5:$D$5,1,B122+1)*INDEX($B$6:$D$6,1,C122+1)*INDEX($B$7:$D$7,1,D122+1)*INDEX($B$8:$D$8, 1, E122+1)*INDEX($B$9:$D$9, 1, F122 + 1)</f>
        <v>0.002925</v>
      </c>
      <c r="L122" s="2" t="n">
        <f aca="false">K122*J122</f>
        <v>0</v>
      </c>
      <c r="M122" s="2" t="n">
        <f aca="false">L122/$L$256</f>
        <v>0</v>
      </c>
    </row>
    <row collapsed="false" customFormat="false" customHeight="false" hidden="false" ht="14.5" outlineLevel="0" r="123">
      <c r="B123" s="0" t="n">
        <v>1</v>
      </c>
      <c r="C123" s="0" t="n">
        <v>1</v>
      </c>
      <c r="D123" s="0" t="n">
        <v>0</v>
      </c>
      <c r="E123" s="0" t="n">
        <v>0</v>
      </c>
      <c r="F123" s="0" t="n">
        <v>2</v>
      </c>
      <c r="G123" s="1" t="n">
        <v>0</v>
      </c>
      <c r="H123" s="1" t="n">
        <v>0</v>
      </c>
      <c r="I123" s="1" t="n">
        <v>0</v>
      </c>
      <c r="J123" s="2" t="n">
        <f aca="false">INDEX($B$2:$D$2,1,$B123+1)*INDEX($B$2:$D$2, 1,$C123+1)*G123*H123*I123</f>
        <v>0</v>
      </c>
      <c r="K123" s="2" t="n">
        <f aca="false">INDEX($B$5:$D$5,1,B123+1)*INDEX($B$6:$D$6,1,C123+1)*INDEX($B$7:$D$7,1,D123+1)*INDEX($B$8:$D$8, 1, E123+1)*INDEX($B$9:$D$9, 1, F123 + 1)</f>
        <v>0.0073125</v>
      </c>
      <c r="L123" s="2" t="n">
        <f aca="false">K123*J123</f>
        <v>0</v>
      </c>
      <c r="M123" s="2" t="n">
        <f aca="false">L123/$L$256</f>
        <v>0</v>
      </c>
    </row>
    <row collapsed="false" customFormat="false" customHeight="false" hidden="false" ht="14.5" outlineLevel="0" r="124">
      <c r="B124" s="0" t="n">
        <v>1</v>
      </c>
      <c r="C124" s="0" t="n">
        <v>1</v>
      </c>
      <c r="D124" s="0" t="n">
        <v>0</v>
      </c>
      <c r="E124" s="0" t="n">
        <v>1</v>
      </c>
      <c r="F124" s="0" t="n">
        <v>0</v>
      </c>
      <c r="G124" s="1" t="n">
        <v>0</v>
      </c>
      <c r="H124" s="1" t="n">
        <v>1</v>
      </c>
      <c r="I124" s="1" t="n">
        <v>0</v>
      </c>
      <c r="J124" s="2" t="n">
        <f aca="false">INDEX($B$2:$D$2,1,$B124+1)*INDEX($B$2:$D$2, 1,$C124+1)*G124*H124*I124</f>
        <v>0</v>
      </c>
      <c r="K124" s="2" t="n">
        <f aca="false">INDEX($B$5:$D$5,1,B124+1)*INDEX($B$6:$D$6,1,C124+1)*INDEX($B$7:$D$7,1,D124+1)*INDEX($B$8:$D$8, 1, E124+1)*INDEX($B$9:$D$9, 1, F124 + 1)</f>
        <v>0.00195</v>
      </c>
      <c r="L124" s="2" t="n">
        <f aca="false">K124*J124</f>
        <v>0</v>
      </c>
      <c r="M124" s="2" t="n">
        <f aca="false">L124/$L$256</f>
        <v>0</v>
      </c>
    </row>
    <row collapsed="false" customFormat="false" customHeight="false" hidden="false" ht="14.5" outlineLevel="0" r="125">
      <c r="B125" s="0" t="n">
        <v>1</v>
      </c>
      <c r="C125" s="0" t="n">
        <v>1</v>
      </c>
      <c r="D125" s="0" t="n">
        <v>0</v>
      </c>
      <c r="E125" s="0" t="n">
        <v>1</v>
      </c>
      <c r="F125" s="0" t="n">
        <v>1</v>
      </c>
      <c r="G125" s="1" t="n">
        <v>0</v>
      </c>
      <c r="H125" s="1" t="n">
        <v>1</v>
      </c>
      <c r="I125" s="1" t="n">
        <v>1</v>
      </c>
      <c r="J125" s="2" t="n">
        <f aca="false">INDEX($B$2:$D$2,1,$B125+1)*INDEX($B$2:$D$2, 1,$C125+1)*G125*H125*I125</f>
        <v>0</v>
      </c>
      <c r="K125" s="2" t="n">
        <f aca="false">INDEX($B$5:$D$5,1,B125+1)*INDEX($B$6:$D$6,1,C125+1)*INDEX($B$7:$D$7,1,D125+1)*INDEX($B$8:$D$8, 1, E125+1)*INDEX($B$9:$D$9, 1, F125 + 1)</f>
        <v>0.0013</v>
      </c>
      <c r="L125" s="2" t="n">
        <f aca="false">K125*J125</f>
        <v>0</v>
      </c>
      <c r="M125" s="2" t="n">
        <f aca="false">L125/$L$256</f>
        <v>0</v>
      </c>
    </row>
    <row collapsed="false" customFormat="false" customHeight="false" hidden="false" ht="14.5" outlineLevel="0" r="126">
      <c r="B126" s="0" t="n">
        <v>1</v>
      </c>
      <c r="C126" s="0" t="n">
        <v>1</v>
      </c>
      <c r="D126" s="0" t="n">
        <v>0</v>
      </c>
      <c r="E126" s="0" t="n">
        <v>1</v>
      </c>
      <c r="F126" s="0" t="n">
        <v>2</v>
      </c>
      <c r="G126" s="1" t="n">
        <v>0</v>
      </c>
      <c r="H126" s="1" t="n">
        <v>1</v>
      </c>
      <c r="I126" s="1" t="n">
        <v>0</v>
      </c>
      <c r="J126" s="2" t="n">
        <f aca="false">INDEX($B$2:$D$2,1,$B126+1)*INDEX($B$2:$D$2, 1,$C126+1)*G126*H126*I126</f>
        <v>0</v>
      </c>
      <c r="K126" s="2" t="n">
        <f aca="false">INDEX($B$5:$D$5,1,B126+1)*INDEX($B$6:$D$6,1,C126+1)*INDEX($B$7:$D$7,1,D126+1)*INDEX($B$8:$D$8, 1, E126+1)*INDEX($B$9:$D$9, 1, F126 + 1)</f>
        <v>0.00325</v>
      </c>
      <c r="L126" s="2" t="n">
        <f aca="false">K126*J126</f>
        <v>0</v>
      </c>
      <c r="M126" s="2" t="n">
        <f aca="false">L126/$L$256</f>
        <v>0</v>
      </c>
    </row>
    <row collapsed="false" customFormat="false" customHeight="false" hidden="false" ht="14.5" outlineLevel="0" r="127">
      <c r="B127" s="0" t="n">
        <v>1</v>
      </c>
      <c r="C127" s="0" t="n">
        <v>1</v>
      </c>
      <c r="D127" s="0" t="n">
        <v>0</v>
      </c>
      <c r="E127" s="0" t="n">
        <v>2</v>
      </c>
      <c r="F127" s="0" t="n">
        <v>0</v>
      </c>
      <c r="G127" s="1" t="n">
        <v>0</v>
      </c>
      <c r="H127" s="1" t="n">
        <v>0</v>
      </c>
      <c r="I127" s="1" t="n">
        <v>0</v>
      </c>
      <c r="J127" s="2" t="n">
        <f aca="false">INDEX($B$2:$D$2,1,$B127+1)*INDEX($B$2:$D$2, 1,$C127+1)*G127*H127*I127</f>
        <v>0</v>
      </c>
      <c r="K127" s="2" t="n">
        <f aca="false">INDEX($B$5:$D$5,1,B127+1)*INDEX($B$6:$D$6,1,C127+1)*INDEX($B$7:$D$7,1,D127+1)*INDEX($B$8:$D$8, 1, E127+1)*INDEX($B$9:$D$9, 1, F127 + 1)</f>
        <v>0.0034125</v>
      </c>
      <c r="L127" s="2" t="n">
        <f aca="false">K127*J127</f>
        <v>0</v>
      </c>
      <c r="M127" s="2" t="n">
        <f aca="false">L127/$L$256</f>
        <v>0</v>
      </c>
    </row>
    <row collapsed="false" customFormat="false" customHeight="false" hidden="false" ht="14.5" outlineLevel="0" r="128">
      <c r="B128" s="0" t="n">
        <v>1</v>
      </c>
      <c r="C128" s="0" t="n">
        <v>1</v>
      </c>
      <c r="D128" s="0" t="n">
        <v>0</v>
      </c>
      <c r="E128" s="0" t="n">
        <v>2</v>
      </c>
      <c r="F128" s="0" t="n">
        <v>1</v>
      </c>
      <c r="G128" s="1" t="n">
        <v>0</v>
      </c>
      <c r="H128" s="1" t="n">
        <v>0</v>
      </c>
      <c r="I128" s="1" t="n">
        <v>1</v>
      </c>
      <c r="J128" s="2" t="n">
        <f aca="false">INDEX($B$2:$D$2,1,$B128+1)*INDEX($B$2:$D$2, 1,$C128+1)*G128*H128*I128</f>
        <v>0</v>
      </c>
      <c r="K128" s="2" t="n">
        <f aca="false">INDEX($B$5:$D$5,1,B128+1)*INDEX($B$6:$D$6,1,C128+1)*INDEX($B$7:$D$7,1,D128+1)*INDEX($B$8:$D$8, 1, E128+1)*INDEX($B$9:$D$9, 1, F128 + 1)</f>
        <v>0.002275</v>
      </c>
      <c r="L128" s="2" t="n">
        <f aca="false">K128*J128</f>
        <v>0</v>
      </c>
      <c r="M128" s="2" t="n">
        <f aca="false">L128/$L$256</f>
        <v>0</v>
      </c>
    </row>
    <row collapsed="false" customFormat="false" customHeight="false" hidden="false" ht="14.5" outlineLevel="0" r="129">
      <c r="B129" s="0" t="n">
        <v>1</v>
      </c>
      <c r="C129" s="0" t="n">
        <v>1</v>
      </c>
      <c r="D129" s="0" t="n">
        <v>0</v>
      </c>
      <c r="E129" s="0" t="n">
        <v>2</v>
      </c>
      <c r="F129" s="0" t="n">
        <v>2</v>
      </c>
      <c r="G129" s="1" t="n">
        <v>0</v>
      </c>
      <c r="H129" s="1" t="n">
        <v>0</v>
      </c>
      <c r="I129" s="1" t="n">
        <v>0</v>
      </c>
      <c r="J129" s="2" t="n">
        <f aca="false">INDEX($B$2:$D$2,1,$B129+1)*INDEX($B$2:$D$2, 1,$C129+1)*G129*H129*I129</f>
        <v>0</v>
      </c>
      <c r="K129" s="2" t="n">
        <f aca="false">INDEX($B$5:$D$5,1,B129+1)*INDEX($B$6:$D$6,1,C129+1)*INDEX($B$7:$D$7,1,D129+1)*INDEX($B$8:$D$8, 1, E129+1)*INDEX($B$9:$D$9, 1, F129 + 1)</f>
        <v>0.0056875</v>
      </c>
      <c r="L129" s="2" t="n">
        <f aca="false">K129*J129</f>
        <v>0</v>
      </c>
      <c r="M129" s="2" t="n">
        <f aca="false">L129/$L$256</f>
        <v>0</v>
      </c>
    </row>
    <row collapsed="false" customFormat="false" customHeight="false" hidden="false" ht="14.5" outlineLevel="0" r="130">
      <c r="B130" s="0" t="n">
        <v>1</v>
      </c>
      <c r="C130" s="0" t="n">
        <v>1</v>
      </c>
      <c r="D130" s="0" t="n">
        <v>1</v>
      </c>
      <c r="E130" s="0" t="n">
        <v>0</v>
      </c>
      <c r="F130" s="0" t="n">
        <v>0</v>
      </c>
      <c r="G130" s="1" t="n">
        <v>1</v>
      </c>
      <c r="H130" s="1" t="n">
        <v>0</v>
      </c>
      <c r="I130" s="1" t="n">
        <v>0</v>
      </c>
      <c r="J130" s="2" t="n">
        <f aca="false">INDEX($B$2:$D$2,1,$B130+1)*INDEX($B$2:$D$2, 1,$C130+1)*G130*H130*I130</f>
        <v>0</v>
      </c>
      <c r="K130" s="2" t="n">
        <f aca="false">INDEX($B$5:$D$5,1,B130+1)*INDEX($B$6:$D$6,1,C130+1)*INDEX($B$7:$D$7,1,D130+1)*INDEX($B$8:$D$8, 1, E130+1)*INDEX($B$9:$D$9, 1, F130 + 1)</f>
        <v>0.0010125</v>
      </c>
      <c r="L130" s="2" t="n">
        <f aca="false">K130*J130</f>
        <v>0</v>
      </c>
      <c r="M130" s="2" t="n">
        <f aca="false">L130/$L$256</f>
        <v>0</v>
      </c>
    </row>
    <row collapsed="false" customFormat="false" customHeight="false" hidden="false" ht="14.5" outlineLevel="0" r="131">
      <c r="B131" s="0" t="n">
        <v>1</v>
      </c>
      <c r="C131" s="0" t="n">
        <v>1</v>
      </c>
      <c r="D131" s="0" t="n">
        <v>1</v>
      </c>
      <c r="E131" s="0" t="n">
        <v>0</v>
      </c>
      <c r="F131" s="0" t="n">
        <v>1</v>
      </c>
      <c r="G131" s="1" t="n">
        <v>1</v>
      </c>
      <c r="H131" s="1" t="n">
        <v>0</v>
      </c>
      <c r="I131" s="1" t="n">
        <v>1</v>
      </c>
      <c r="J131" s="2" t="n">
        <f aca="false">INDEX($B$2:$D$2,1,$B131+1)*INDEX($B$2:$D$2, 1,$C131+1)*G131*H131*I131</f>
        <v>0</v>
      </c>
      <c r="K131" s="2" t="n">
        <f aca="false">INDEX($B$5:$D$5,1,B131+1)*INDEX($B$6:$D$6,1,C131+1)*INDEX($B$7:$D$7,1,D131+1)*INDEX($B$8:$D$8, 1, E131+1)*INDEX($B$9:$D$9, 1, F131 + 1)</f>
        <v>0.000675</v>
      </c>
      <c r="L131" s="2" t="n">
        <f aca="false">K131*J131</f>
        <v>0</v>
      </c>
      <c r="M131" s="2" t="n">
        <f aca="false">L131/$L$256</f>
        <v>0</v>
      </c>
    </row>
    <row collapsed="false" customFormat="false" customHeight="false" hidden="false" ht="14.5" outlineLevel="0" r="132">
      <c r="B132" s="0" t="n">
        <v>1</v>
      </c>
      <c r="C132" s="0" t="n">
        <v>1</v>
      </c>
      <c r="D132" s="0" t="n">
        <v>1</v>
      </c>
      <c r="E132" s="0" t="n">
        <v>0</v>
      </c>
      <c r="F132" s="0" t="n">
        <v>2</v>
      </c>
      <c r="G132" s="1" t="n">
        <v>1</v>
      </c>
      <c r="H132" s="1" t="n">
        <v>0</v>
      </c>
      <c r="I132" s="1" t="n">
        <v>0</v>
      </c>
      <c r="J132" s="2" t="n">
        <f aca="false">INDEX($B$2:$D$2,1,$B132+1)*INDEX($B$2:$D$2, 1,$C132+1)*G132*H132*I132</f>
        <v>0</v>
      </c>
      <c r="K132" s="2" t="n">
        <f aca="false">INDEX($B$5:$D$5,1,B132+1)*INDEX($B$6:$D$6,1,C132+1)*INDEX($B$7:$D$7,1,D132+1)*INDEX($B$8:$D$8, 1, E132+1)*INDEX($B$9:$D$9, 1, F132 + 1)</f>
        <v>0.0016875</v>
      </c>
      <c r="L132" s="2" t="n">
        <f aca="false">K132*J132</f>
        <v>0</v>
      </c>
      <c r="M132" s="2" t="n">
        <f aca="false">L132/$L$256</f>
        <v>0</v>
      </c>
    </row>
    <row collapsed="false" customFormat="false" customHeight="false" hidden="false" ht="14.5" outlineLevel="0" r="133"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0</v>
      </c>
      <c r="G133" s="1" t="n">
        <v>1</v>
      </c>
      <c r="H133" s="1" t="n">
        <v>1</v>
      </c>
      <c r="I133" s="1" t="n">
        <v>0</v>
      </c>
      <c r="J133" s="2" t="n">
        <f aca="false">INDEX($B$2:$D$2,1,$B133+1)*INDEX($B$2:$D$2, 1,$C133+1)*G133*H133*I133</f>
        <v>0</v>
      </c>
      <c r="K133" s="2" t="n">
        <f aca="false">INDEX($B$5:$D$5,1,B133+1)*INDEX($B$6:$D$6,1,C133+1)*INDEX($B$7:$D$7,1,D133+1)*INDEX($B$8:$D$8, 1, E133+1)*INDEX($B$9:$D$9, 1, F133 + 1)</f>
        <v>0.00045</v>
      </c>
      <c r="L133" s="2" t="n">
        <f aca="false">K133*J133</f>
        <v>0</v>
      </c>
      <c r="M133" s="2" t="n">
        <f aca="false">L133/$L$256</f>
        <v>0</v>
      </c>
    </row>
    <row collapsed="false" customFormat="false" customHeight="false" hidden="false" ht="14.5" outlineLevel="0" r="134"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1" t="n">
        <v>1</v>
      </c>
      <c r="H134" s="1" t="n">
        <v>1</v>
      </c>
      <c r="I134" s="1" t="n">
        <v>1</v>
      </c>
      <c r="J134" s="2" t="n">
        <f aca="false">INDEX($B$2:$D$2,1,$B134+1)*INDEX($B$2:$D$2, 1,$C134+1)*G134*H134*I134</f>
        <v>0.49</v>
      </c>
      <c r="K134" s="2" t="n">
        <f aca="false">INDEX($B$5:$D$5,1,B134+1)*INDEX($B$6:$D$6,1,C134+1)*INDEX($B$7:$D$7,1,D134+1)*INDEX($B$8:$D$8, 1, E134+1)*INDEX($B$9:$D$9, 1, F134 + 1)</f>
        <v>0.0003</v>
      </c>
      <c r="L134" s="2" t="n">
        <f aca="false">K134*J134</f>
        <v>0.000147</v>
      </c>
      <c r="M134" s="2" t="n">
        <f aca="false">L134/$L$256</f>
        <v>0.075723429189579</v>
      </c>
    </row>
    <row collapsed="false" customFormat="false" customHeight="false" hidden="false" ht="14.5" outlineLevel="0" r="135"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2</v>
      </c>
      <c r="G135" s="1" t="n">
        <v>1</v>
      </c>
      <c r="H135" s="1" t="n">
        <v>1</v>
      </c>
      <c r="I135" s="1" t="n">
        <v>0</v>
      </c>
      <c r="J135" s="2" t="n">
        <f aca="false">INDEX($B$2:$D$2,1,$B135+1)*INDEX($B$2:$D$2, 1,$C135+1)*G135*H135*I135</f>
        <v>0</v>
      </c>
      <c r="K135" s="2" t="n">
        <f aca="false">INDEX($B$5:$D$5,1,B135+1)*INDEX($B$6:$D$6,1,C135+1)*INDEX($B$7:$D$7,1,D135+1)*INDEX($B$8:$D$8, 1, E135+1)*INDEX($B$9:$D$9, 1, F135 + 1)</f>
        <v>0.00075</v>
      </c>
      <c r="L135" s="2" t="n">
        <f aca="false">K135*J135</f>
        <v>0</v>
      </c>
      <c r="M135" s="2" t="n">
        <f aca="false">L135/$L$256</f>
        <v>0</v>
      </c>
    </row>
    <row collapsed="false" customFormat="false" customHeight="false" hidden="false" ht="14.5" outlineLevel="0" r="136">
      <c r="B136" s="0" t="n">
        <v>1</v>
      </c>
      <c r="C136" s="0" t="n">
        <v>1</v>
      </c>
      <c r="D136" s="0" t="n">
        <v>1</v>
      </c>
      <c r="E136" s="0" t="n">
        <v>2</v>
      </c>
      <c r="F136" s="0" t="n">
        <v>0</v>
      </c>
      <c r="G136" s="1" t="n">
        <v>1</v>
      </c>
      <c r="H136" s="1" t="n">
        <v>0</v>
      </c>
      <c r="I136" s="1" t="n">
        <v>0</v>
      </c>
      <c r="J136" s="2" t="n">
        <f aca="false">INDEX($B$2:$D$2,1,$B136+1)*INDEX($B$2:$D$2, 1,$C136+1)*G136*H136*I136</f>
        <v>0</v>
      </c>
      <c r="K136" s="2" t="n">
        <f aca="false">INDEX($B$5:$D$5,1,B136+1)*INDEX($B$6:$D$6,1,C136+1)*INDEX($B$7:$D$7,1,D136+1)*INDEX($B$8:$D$8, 1, E136+1)*INDEX($B$9:$D$9, 1, F136 + 1)</f>
        <v>0.0007875</v>
      </c>
      <c r="L136" s="2" t="n">
        <f aca="false">K136*J136</f>
        <v>0</v>
      </c>
      <c r="M136" s="2" t="n">
        <f aca="false">L136/$L$256</f>
        <v>0</v>
      </c>
    </row>
    <row collapsed="false" customFormat="false" customHeight="false" hidden="false" ht="14.5" outlineLevel="0" r="137">
      <c r="B137" s="0" t="n">
        <v>1</v>
      </c>
      <c r="C137" s="0" t="n">
        <v>1</v>
      </c>
      <c r="D137" s="0" t="n">
        <v>1</v>
      </c>
      <c r="E137" s="0" t="n">
        <v>2</v>
      </c>
      <c r="F137" s="0" t="n">
        <v>1</v>
      </c>
      <c r="G137" s="1" t="n">
        <v>1</v>
      </c>
      <c r="H137" s="1" t="n">
        <v>0</v>
      </c>
      <c r="I137" s="1" t="n">
        <v>1</v>
      </c>
      <c r="J137" s="2" t="n">
        <f aca="false">INDEX($B$2:$D$2,1,$B137+1)*INDEX($B$2:$D$2, 1,$C137+1)*G137*H137*I137</f>
        <v>0</v>
      </c>
      <c r="K137" s="2" t="n">
        <f aca="false">INDEX($B$5:$D$5,1,B137+1)*INDEX($B$6:$D$6,1,C137+1)*INDEX($B$7:$D$7,1,D137+1)*INDEX($B$8:$D$8, 1, E137+1)*INDEX($B$9:$D$9, 1, F137 + 1)</f>
        <v>0.000525</v>
      </c>
      <c r="L137" s="2" t="n">
        <f aca="false">K137*J137</f>
        <v>0</v>
      </c>
      <c r="M137" s="2" t="n">
        <f aca="false">L137/$L$256</f>
        <v>0</v>
      </c>
    </row>
    <row collapsed="false" customFormat="false" customHeight="false" hidden="false" ht="14.5" outlineLevel="0" r="138">
      <c r="B138" s="0" t="n">
        <v>1</v>
      </c>
      <c r="C138" s="0" t="n">
        <v>1</v>
      </c>
      <c r="D138" s="0" t="n">
        <v>1</v>
      </c>
      <c r="E138" s="0" t="n">
        <v>2</v>
      </c>
      <c r="F138" s="0" t="n">
        <v>2</v>
      </c>
      <c r="G138" s="1" t="n">
        <v>1</v>
      </c>
      <c r="H138" s="1" t="n">
        <v>0</v>
      </c>
      <c r="I138" s="1" t="n">
        <v>0</v>
      </c>
      <c r="J138" s="2" t="n">
        <f aca="false">INDEX($B$2:$D$2,1,$B138+1)*INDEX($B$2:$D$2, 1,$C138+1)*G138*H138*I138</f>
        <v>0</v>
      </c>
      <c r="K138" s="2" t="n">
        <f aca="false">INDEX($B$5:$D$5,1,B138+1)*INDEX($B$6:$D$6,1,C138+1)*INDEX($B$7:$D$7,1,D138+1)*INDEX($B$8:$D$8, 1, E138+1)*INDEX($B$9:$D$9, 1, F138 + 1)</f>
        <v>0.0013125</v>
      </c>
      <c r="L138" s="2" t="n">
        <f aca="false">K138*J138</f>
        <v>0</v>
      </c>
      <c r="M138" s="2" t="n">
        <f aca="false">L138/$L$256</f>
        <v>0</v>
      </c>
    </row>
    <row collapsed="false" customFormat="false" customHeight="false" hidden="false" ht="14.5" outlineLevel="0" r="139">
      <c r="B139" s="0" t="n">
        <v>1</v>
      </c>
      <c r="C139" s="0" t="n">
        <v>1</v>
      </c>
      <c r="D139" s="0" t="n">
        <v>2</v>
      </c>
      <c r="E139" s="0" t="n">
        <v>0</v>
      </c>
      <c r="F139" s="0" t="n">
        <v>0</v>
      </c>
      <c r="G139" s="1" t="n">
        <v>0</v>
      </c>
      <c r="H139" s="1" t="n">
        <v>0</v>
      </c>
      <c r="I139" s="1" t="n">
        <v>0</v>
      </c>
      <c r="J139" s="2" t="n">
        <f aca="false">INDEX($B$2:$D$2,1,$B139+1)*INDEX($B$2:$D$2, 1,$C139+1)*G139*H139*I139</f>
        <v>0</v>
      </c>
      <c r="K139" s="2" t="n">
        <f aca="false">INDEX($B$5:$D$5,1,B139+1)*INDEX($B$6:$D$6,1,C139+1)*INDEX($B$7:$D$7,1,D139+1)*INDEX($B$8:$D$8, 1, E139+1)*INDEX($B$9:$D$9, 1, F139 + 1)</f>
        <v>0.00135</v>
      </c>
      <c r="L139" s="2" t="n">
        <f aca="false">K139*J139</f>
        <v>0</v>
      </c>
      <c r="M139" s="2" t="n">
        <f aca="false">L139/$L$256</f>
        <v>0</v>
      </c>
    </row>
    <row collapsed="false" customFormat="false" customHeight="false" hidden="false" ht="14.5" outlineLevel="0" r="140">
      <c r="B140" s="0" t="n">
        <v>1</v>
      </c>
      <c r="C140" s="0" t="n">
        <v>1</v>
      </c>
      <c r="D140" s="0" t="n">
        <v>2</v>
      </c>
      <c r="E140" s="0" t="n">
        <v>0</v>
      </c>
      <c r="F140" s="0" t="n">
        <v>1</v>
      </c>
      <c r="G140" s="1" t="n">
        <v>0</v>
      </c>
      <c r="H140" s="1" t="n">
        <v>0</v>
      </c>
      <c r="I140" s="1" t="n">
        <v>1</v>
      </c>
      <c r="J140" s="2" t="n">
        <f aca="false">INDEX($B$2:$D$2,1,$B140+1)*INDEX($B$2:$D$2, 1,$C140+1)*G140*H140*I140</f>
        <v>0</v>
      </c>
      <c r="K140" s="2" t="n">
        <f aca="false">INDEX($B$5:$D$5,1,B140+1)*INDEX($B$6:$D$6,1,C140+1)*INDEX($B$7:$D$7,1,D140+1)*INDEX($B$8:$D$8, 1, E140+1)*INDEX($B$9:$D$9, 1, F140 + 1)</f>
        <v>0.0009</v>
      </c>
      <c r="L140" s="2" t="n">
        <f aca="false">K140*J140</f>
        <v>0</v>
      </c>
      <c r="M140" s="2" t="n">
        <f aca="false">L140/$L$256</f>
        <v>0</v>
      </c>
    </row>
    <row collapsed="false" customFormat="false" customHeight="false" hidden="false" ht="14.5" outlineLevel="0" r="141">
      <c r="B141" s="0" t="n">
        <v>1</v>
      </c>
      <c r="C141" s="0" t="n">
        <v>1</v>
      </c>
      <c r="D141" s="0" t="n">
        <v>2</v>
      </c>
      <c r="E141" s="0" t="n">
        <v>0</v>
      </c>
      <c r="F141" s="0" t="n">
        <v>2</v>
      </c>
      <c r="G141" s="1" t="n">
        <v>0</v>
      </c>
      <c r="H141" s="1" t="n">
        <v>0</v>
      </c>
      <c r="I141" s="1" t="n">
        <v>0</v>
      </c>
      <c r="J141" s="2" t="n">
        <f aca="false">INDEX($B$2:$D$2,1,$B141+1)*INDEX($B$2:$D$2, 1,$C141+1)*G141*H141*I141</f>
        <v>0</v>
      </c>
      <c r="K141" s="2" t="n">
        <f aca="false">INDEX($B$5:$D$5,1,B141+1)*INDEX($B$6:$D$6,1,C141+1)*INDEX($B$7:$D$7,1,D141+1)*INDEX($B$8:$D$8, 1, E141+1)*INDEX($B$9:$D$9, 1, F141 + 1)</f>
        <v>0.00225</v>
      </c>
      <c r="L141" s="2" t="n">
        <f aca="false">K141*J141</f>
        <v>0</v>
      </c>
      <c r="M141" s="2" t="n">
        <f aca="false">L141/$L$256</f>
        <v>0</v>
      </c>
    </row>
    <row collapsed="false" customFormat="false" customHeight="false" hidden="false" ht="14.5" outlineLevel="0" r="142">
      <c r="B142" s="0" t="n">
        <v>1</v>
      </c>
      <c r="C142" s="0" t="n">
        <v>1</v>
      </c>
      <c r="D142" s="0" t="n">
        <v>2</v>
      </c>
      <c r="E142" s="0" t="n">
        <v>1</v>
      </c>
      <c r="F142" s="0" t="n">
        <v>0</v>
      </c>
      <c r="G142" s="1" t="n">
        <v>0</v>
      </c>
      <c r="H142" s="1" t="n">
        <v>1</v>
      </c>
      <c r="I142" s="1" t="n">
        <v>0</v>
      </c>
      <c r="J142" s="2" t="n">
        <f aca="false">INDEX($B$2:$D$2,1,$B142+1)*INDEX($B$2:$D$2, 1,$C142+1)*G142*H142*I142</f>
        <v>0</v>
      </c>
      <c r="K142" s="2" t="n">
        <f aca="false">INDEX($B$5:$D$5,1,B142+1)*INDEX($B$6:$D$6,1,C142+1)*INDEX($B$7:$D$7,1,D142+1)*INDEX($B$8:$D$8, 1, E142+1)*INDEX($B$9:$D$9, 1, F142 + 1)</f>
        <v>0.0006</v>
      </c>
      <c r="L142" s="2" t="n">
        <f aca="false">K142*J142</f>
        <v>0</v>
      </c>
      <c r="M142" s="2" t="n">
        <f aca="false">L142/$L$256</f>
        <v>0</v>
      </c>
    </row>
    <row collapsed="false" customFormat="false" customHeight="false" hidden="false" ht="14.5" outlineLevel="0" r="143">
      <c r="B143" s="0" t="n">
        <v>1</v>
      </c>
      <c r="C143" s="0" t="n">
        <v>1</v>
      </c>
      <c r="D143" s="0" t="n">
        <v>2</v>
      </c>
      <c r="E143" s="0" t="n">
        <v>1</v>
      </c>
      <c r="F143" s="0" t="n">
        <v>1</v>
      </c>
      <c r="G143" s="1" t="n">
        <v>0</v>
      </c>
      <c r="H143" s="1" t="n">
        <v>1</v>
      </c>
      <c r="I143" s="1" t="n">
        <v>1</v>
      </c>
      <c r="J143" s="2" t="n">
        <f aca="false">INDEX($B$2:$D$2,1,$B143+1)*INDEX($B$2:$D$2, 1,$C143+1)*G143*H143*I143</f>
        <v>0</v>
      </c>
      <c r="K143" s="2" t="n">
        <f aca="false">INDEX($B$5:$D$5,1,B143+1)*INDEX($B$6:$D$6,1,C143+1)*INDEX($B$7:$D$7,1,D143+1)*INDEX($B$8:$D$8, 1, E143+1)*INDEX($B$9:$D$9, 1, F143 + 1)</f>
        <v>0.0004</v>
      </c>
      <c r="L143" s="2" t="n">
        <f aca="false">K143*J143</f>
        <v>0</v>
      </c>
      <c r="M143" s="2" t="n">
        <f aca="false">L143/$L$256</f>
        <v>0</v>
      </c>
    </row>
    <row collapsed="false" customFormat="false" customHeight="false" hidden="false" ht="14.5" outlineLevel="0" r="144">
      <c r="B144" s="0" t="n">
        <v>1</v>
      </c>
      <c r="C144" s="0" t="n">
        <v>1</v>
      </c>
      <c r="D144" s="0" t="n">
        <v>2</v>
      </c>
      <c r="E144" s="0" t="n">
        <v>1</v>
      </c>
      <c r="F144" s="0" t="n">
        <v>2</v>
      </c>
      <c r="G144" s="1" t="n">
        <v>0</v>
      </c>
      <c r="H144" s="1" t="n">
        <v>1</v>
      </c>
      <c r="I144" s="1" t="n">
        <v>0</v>
      </c>
      <c r="J144" s="2" t="n">
        <f aca="false">INDEX($B$2:$D$2,1,$B144+1)*INDEX($B$2:$D$2, 1,$C144+1)*G144*H144*I144</f>
        <v>0</v>
      </c>
      <c r="K144" s="2" t="n">
        <f aca="false">INDEX($B$5:$D$5,1,B144+1)*INDEX($B$6:$D$6,1,C144+1)*INDEX($B$7:$D$7,1,D144+1)*INDEX($B$8:$D$8, 1, E144+1)*INDEX($B$9:$D$9, 1, F144 + 1)</f>
        <v>0.001</v>
      </c>
      <c r="L144" s="2" t="n">
        <f aca="false">K144*J144</f>
        <v>0</v>
      </c>
      <c r="M144" s="2" t="n">
        <f aca="false">L144/$L$256</f>
        <v>0</v>
      </c>
    </row>
    <row collapsed="false" customFormat="false" customHeight="false" hidden="false" ht="14.5" outlineLevel="0" r="145">
      <c r="B145" s="0" t="n">
        <v>1</v>
      </c>
      <c r="C145" s="0" t="n">
        <v>1</v>
      </c>
      <c r="D145" s="0" t="n">
        <v>2</v>
      </c>
      <c r="E145" s="0" t="n">
        <v>2</v>
      </c>
      <c r="F145" s="0" t="n">
        <v>0</v>
      </c>
      <c r="G145" s="1" t="n">
        <v>0</v>
      </c>
      <c r="H145" s="1" t="n">
        <v>0</v>
      </c>
      <c r="I145" s="1" t="n">
        <v>0</v>
      </c>
      <c r="J145" s="2" t="n">
        <f aca="false">INDEX($B$2:$D$2,1,$B145+1)*INDEX($B$2:$D$2, 1,$C145+1)*G145*H145*I145</f>
        <v>0</v>
      </c>
      <c r="K145" s="2" t="n">
        <f aca="false">INDEX($B$5:$D$5,1,B145+1)*INDEX($B$6:$D$6,1,C145+1)*INDEX($B$7:$D$7,1,D145+1)*INDEX($B$8:$D$8, 1, E145+1)*INDEX($B$9:$D$9, 1, F145 + 1)</f>
        <v>0.00105</v>
      </c>
      <c r="L145" s="2" t="n">
        <f aca="false">K145*J145</f>
        <v>0</v>
      </c>
      <c r="M145" s="2" t="n">
        <f aca="false">L145/$L$256</f>
        <v>0</v>
      </c>
    </row>
    <row collapsed="false" customFormat="false" customHeight="false" hidden="false" ht="14.5" outlineLevel="0" r="146">
      <c r="B146" s="0" t="n">
        <v>1</v>
      </c>
      <c r="C146" s="0" t="n">
        <v>1</v>
      </c>
      <c r="D146" s="0" t="n">
        <v>2</v>
      </c>
      <c r="E146" s="0" t="n">
        <v>2</v>
      </c>
      <c r="F146" s="0" t="n">
        <v>1</v>
      </c>
      <c r="G146" s="1" t="n">
        <v>0</v>
      </c>
      <c r="H146" s="1" t="n">
        <v>0</v>
      </c>
      <c r="I146" s="1" t="n">
        <v>1</v>
      </c>
      <c r="J146" s="2" t="n">
        <f aca="false">INDEX($B$2:$D$2,1,$B146+1)*INDEX($B$2:$D$2, 1,$C146+1)*G146*H146*I146</f>
        <v>0</v>
      </c>
      <c r="K146" s="2" t="n">
        <f aca="false">INDEX($B$5:$D$5,1,B146+1)*INDEX($B$6:$D$6,1,C146+1)*INDEX($B$7:$D$7,1,D146+1)*INDEX($B$8:$D$8, 1, E146+1)*INDEX($B$9:$D$9, 1, F146 + 1)</f>
        <v>0.0007</v>
      </c>
      <c r="L146" s="2" t="n">
        <f aca="false">K146*J146</f>
        <v>0</v>
      </c>
      <c r="M146" s="2" t="n">
        <f aca="false">L146/$L$256</f>
        <v>0</v>
      </c>
    </row>
    <row collapsed="false" customFormat="false" customHeight="false" hidden="false" ht="14.5" outlineLevel="0" r="147">
      <c r="B147" s="0" t="n">
        <v>1</v>
      </c>
      <c r="C147" s="0" t="n">
        <v>1</v>
      </c>
      <c r="D147" s="0" t="n">
        <v>2</v>
      </c>
      <c r="E147" s="0" t="n">
        <v>2</v>
      </c>
      <c r="F147" s="0" t="n">
        <v>2</v>
      </c>
      <c r="G147" s="1" t="n">
        <v>0</v>
      </c>
      <c r="H147" s="1" t="n">
        <v>0</v>
      </c>
      <c r="I147" s="1" t="n">
        <v>0</v>
      </c>
      <c r="J147" s="2" t="n">
        <f aca="false">INDEX($B$2:$D$2,1,$B147+1)*INDEX($B$2:$D$2, 1,$C147+1)*G147*H147*I147</f>
        <v>0</v>
      </c>
      <c r="K147" s="2" t="n">
        <f aca="false">INDEX($B$5:$D$5,1,B147+1)*INDEX($B$6:$D$6,1,C147+1)*INDEX($B$7:$D$7,1,D147+1)*INDEX($B$8:$D$8, 1, E147+1)*INDEX($B$9:$D$9, 1, F147 + 1)</f>
        <v>0.00175</v>
      </c>
      <c r="L147" s="2" t="n">
        <f aca="false">K147*J147</f>
        <v>0</v>
      </c>
      <c r="M147" s="2" t="n">
        <f aca="false">L147/$L$256</f>
        <v>0</v>
      </c>
    </row>
    <row collapsed="false" customFormat="false" customHeight="false" hidden="false" ht="14.5" outlineLevel="0" r="148">
      <c r="B148" s="0" t="n">
        <v>1</v>
      </c>
      <c r="C148" s="0" t="n">
        <v>2</v>
      </c>
      <c r="D148" s="0" t="n">
        <v>0</v>
      </c>
      <c r="E148" s="0" t="n">
        <v>0</v>
      </c>
      <c r="F148" s="0" t="n">
        <v>0</v>
      </c>
      <c r="G148" s="1" t="n">
        <v>0</v>
      </c>
      <c r="H148" s="1" t="n">
        <v>0</v>
      </c>
      <c r="I148" s="1" t="n">
        <v>0</v>
      </c>
      <c r="J148" s="2" t="n">
        <f aca="false">INDEX($B$2:$D$2,1,$B148+1)*INDEX($B$2:$D$2, 1,$C148+1)*G148*H148*I148</f>
        <v>0</v>
      </c>
      <c r="K148" s="2" t="n">
        <f aca="false">INDEX($B$5:$D$5,1,B148+1)*INDEX($B$6:$D$6,1,C148+1)*INDEX($B$7:$D$7,1,D148+1)*INDEX($B$8:$D$8, 1, E148+1)*INDEX($B$9:$D$9, 1, F148 + 1)</f>
        <v>0.0026325</v>
      </c>
      <c r="L148" s="2" t="n">
        <f aca="false">K148*J148</f>
        <v>0</v>
      </c>
      <c r="M148" s="2" t="n">
        <f aca="false">L148/$L$256</f>
        <v>0</v>
      </c>
    </row>
    <row collapsed="false" customFormat="false" customHeight="false" hidden="false" ht="14.5" outlineLevel="0" r="149">
      <c r="B149" s="0" t="n">
        <v>1</v>
      </c>
      <c r="C149" s="0" t="n">
        <v>2</v>
      </c>
      <c r="D149" s="0" t="n">
        <v>0</v>
      </c>
      <c r="E149" s="0" t="n">
        <v>0</v>
      </c>
      <c r="F149" s="0" t="n">
        <v>1</v>
      </c>
      <c r="G149" s="1" t="n">
        <v>0</v>
      </c>
      <c r="H149" s="1" t="n">
        <v>0</v>
      </c>
      <c r="I149" s="1" t="n">
        <v>0.5</v>
      </c>
      <c r="J149" s="2" t="n">
        <f aca="false">INDEX($B$2:$D$2,1,$B149+1)*INDEX($B$2:$D$2, 1,$C149+1)*G149*H149*I149</f>
        <v>0</v>
      </c>
      <c r="K149" s="2" t="n">
        <f aca="false">INDEX($B$5:$D$5,1,B149+1)*INDEX($B$6:$D$6,1,C149+1)*INDEX($B$7:$D$7,1,D149+1)*INDEX($B$8:$D$8, 1, E149+1)*INDEX($B$9:$D$9, 1, F149 + 1)</f>
        <v>0.001755</v>
      </c>
      <c r="L149" s="2" t="n">
        <f aca="false">K149*J149</f>
        <v>0</v>
      </c>
      <c r="M149" s="2" t="n">
        <f aca="false">L149/$L$256</f>
        <v>0</v>
      </c>
    </row>
    <row collapsed="false" customFormat="false" customHeight="false" hidden="false" ht="14.5" outlineLevel="0" r="150">
      <c r="B150" s="0" t="n">
        <v>1</v>
      </c>
      <c r="C150" s="0" t="n">
        <v>2</v>
      </c>
      <c r="D150" s="0" t="n">
        <v>0</v>
      </c>
      <c r="E150" s="0" t="n">
        <v>0</v>
      </c>
      <c r="F150" s="0" t="n">
        <v>2</v>
      </c>
      <c r="G150" s="1" t="n">
        <v>0</v>
      </c>
      <c r="H150" s="1" t="n">
        <v>0</v>
      </c>
      <c r="I150" s="1" t="n">
        <v>0.5</v>
      </c>
      <c r="J150" s="2" t="n">
        <f aca="false">INDEX($B$2:$D$2,1,$B150+1)*INDEX($B$2:$D$2, 1,$C150+1)*G150*H150*I150</f>
        <v>0</v>
      </c>
      <c r="K150" s="2" t="n">
        <f aca="false">INDEX($B$5:$D$5,1,B150+1)*INDEX($B$6:$D$6,1,C150+1)*INDEX($B$7:$D$7,1,D150+1)*INDEX($B$8:$D$8, 1, E150+1)*INDEX($B$9:$D$9, 1, F150 + 1)</f>
        <v>0.0043875</v>
      </c>
      <c r="L150" s="2" t="n">
        <f aca="false">K150*J150</f>
        <v>0</v>
      </c>
      <c r="M150" s="2" t="n">
        <f aca="false">L150/$L$256</f>
        <v>0</v>
      </c>
    </row>
    <row collapsed="false" customFormat="false" customHeight="false" hidden="false" ht="14.5" outlineLevel="0" r="151">
      <c r="B151" s="0" t="n">
        <v>1</v>
      </c>
      <c r="C151" s="0" t="n">
        <v>2</v>
      </c>
      <c r="D151" s="0" t="n">
        <v>0</v>
      </c>
      <c r="E151" s="0" t="n">
        <v>1</v>
      </c>
      <c r="F151" s="0" t="n">
        <v>0</v>
      </c>
      <c r="G151" s="1" t="n">
        <v>0</v>
      </c>
      <c r="H151" s="1" t="n">
        <v>0.5</v>
      </c>
      <c r="I151" s="1" t="n">
        <v>0</v>
      </c>
      <c r="J151" s="2" t="n">
        <f aca="false">INDEX($B$2:$D$2,1,$B151+1)*INDEX($B$2:$D$2, 1,$C151+1)*G151*H151*I151</f>
        <v>0</v>
      </c>
      <c r="K151" s="2" t="n">
        <f aca="false">INDEX($B$5:$D$5,1,B151+1)*INDEX($B$6:$D$6,1,C151+1)*INDEX($B$7:$D$7,1,D151+1)*INDEX($B$8:$D$8, 1, E151+1)*INDEX($B$9:$D$9, 1, F151 + 1)</f>
        <v>0.00117</v>
      </c>
      <c r="L151" s="2" t="n">
        <f aca="false">K151*J151</f>
        <v>0</v>
      </c>
      <c r="M151" s="2" t="n">
        <f aca="false">L151/$L$256</f>
        <v>0</v>
      </c>
    </row>
    <row collapsed="false" customFormat="false" customHeight="false" hidden="false" ht="14.5" outlineLevel="0" r="152">
      <c r="B152" s="0" t="n">
        <v>1</v>
      </c>
      <c r="C152" s="0" t="n">
        <v>2</v>
      </c>
      <c r="D152" s="0" t="n">
        <v>0</v>
      </c>
      <c r="E152" s="0" t="n">
        <v>1</v>
      </c>
      <c r="F152" s="0" t="n">
        <v>1</v>
      </c>
      <c r="G152" s="1" t="n">
        <v>0</v>
      </c>
      <c r="H152" s="1" t="n">
        <v>0.5</v>
      </c>
      <c r="I152" s="1" t="n">
        <v>0.5</v>
      </c>
      <c r="J152" s="2" t="n">
        <f aca="false">INDEX($B$2:$D$2,1,$B152+1)*INDEX($B$2:$D$2, 1,$C152+1)*G152*H152*I152</f>
        <v>0</v>
      </c>
      <c r="K152" s="2" t="n">
        <f aca="false">INDEX($B$5:$D$5,1,B152+1)*INDEX($B$6:$D$6,1,C152+1)*INDEX($B$7:$D$7,1,D152+1)*INDEX($B$8:$D$8, 1, E152+1)*INDEX($B$9:$D$9, 1, F152 + 1)</f>
        <v>0.00078</v>
      </c>
      <c r="L152" s="2" t="n">
        <f aca="false">K152*J152</f>
        <v>0</v>
      </c>
      <c r="M152" s="2" t="n">
        <f aca="false">L152/$L$256</f>
        <v>0</v>
      </c>
    </row>
    <row collapsed="false" customFormat="false" customHeight="false" hidden="false" ht="14.5" outlineLevel="0" r="153">
      <c r="B153" s="0" t="n">
        <v>1</v>
      </c>
      <c r="C153" s="0" t="n">
        <v>2</v>
      </c>
      <c r="D153" s="0" t="n">
        <v>0</v>
      </c>
      <c r="E153" s="0" t="n">
        <v>1</v>
      </c>
      <c r="F153" s="0" t="n">
        <v>2</v>
      </c>
      <c r="G153" s="1" t="n">
        <v>0</v>
      </c>
      <c r="H153" s="1" t="n">
        <v>0.5</v>
      </c>
      <c r="I153" s="1" t="n">
        <v>0.5</v>
      </c>
      <c r="J153" s="2" t="n">
        <f aca="false">INDEX($B$2:$D$2,1,$B153+1)*INDEX($B$2:$D$2, 1,$C153+1)*G153*H153*I153</f>
        <v>0</v>
      </c>
      <c r="K153" s="2" t="n">
        <f aca="false">INDEX($B$5:$D$5,1,B153+1)*INDEX($B$6:$D$6,1,C153+1)*INDEX($B$7:$D$7,1,D153+1)*INDEX($B$8:$D$8, 1, E153+1)*INDEX($B$9:$D$9, 1, F153 + 1)</f>
        <v>0.00195</v>
      </c>
      <c r="L153" s="2" t="n">
        <f aca="false">K153*J153</f>
        <v>0</v>
      </c>
      <c r="M153" s="2" t="n">
        <f aca="false">L153/$L$256</f>
        <v>0</v>
      </c>
    </row>
    <row collapsed="false" customFormat="false" customHeight="false" hidden="false" ht="14.5" outlineLevel="0" r="154">
      <c r="B154" s="0" t="n">
        <v>1</v>
      </c>
      <c r="C154" s="0" t="n">
        <v>2</v>
      </c>
      <c r="D154" s="0" t="n">
        <v>0</v>
      </c>
      <c r="E154" s="0" t="n">
        <v>2</v>
      </c>
      <c r="F154" s="0" t="n">
        <v>0</v>
      </c>
      <c r="G154" s="1" t="n">
        <v>0</v>
      </c>
      <c r="H154" s="1" t="n">
        <v>0.5</v>
      </c>
      <c r="I154" s="1" t="n">
        <v>0</v>
      </c>
      <c r="J154" s="2" t="n">
        <f aca="false">INDEX($B$2:$D$2,1,$B154+1)*INDEX($B$2:$D$2, 1,$C154+1)*G154*H154*I154</f>
        <v>0</v>
      </c>
      <c r="K154" s="2" t="n">
        <f aca="false">INDEX($B$5:$D$5,1,B154+1)*INDEX($B$6:$D$6,1,C154+1)*INDEX($B$7:$D$7,1,D154+1)*INDEX($B$8:$D$8, 1, E154+1)*INDEX($B$9:$D$9, 1, F154 + 1)</f>
        <v>0.0020475</v>
      </c>
      <c r="L154" s="2" t="n">
        <f aca="false">K154*J154</f>
        <v>0</v>
      </c>
      <c r="M154" s="2" t="n">
        <f aca="false">L154/$L$256</f>
        <v>0</v>
      </c>
    </row>
    <row collapsed="false" customFormat="false" customHeight="false" hidden="false" ht="14.5" outlineLevel="0" r="155">
      <c r="B155" s="0" t="n">
        <v>1</v>
      </c>
      <c r="C155" s="0" t="n">
        <v>2</v>
      </c>
      <c r="D155" s="0" t="n">
        <v>0</v>
      </c>
      <c r="E155" s="0" t="n">
        <v>2</v>
      </c>
      <c r="F155" s="0" t="n">
        <v>1</v>
      </c>
      <c r="G155" s="1" t="n">
        <v>0</v>
      </c>
      <c r="H155" s="1" t="n">
        <v>0.5</v>
      </c>
      <c r="I155" s="1" t="n">
        <v>0.5</v>
      </c>
      <c r="J155" s="2" t="n">
        <f aca="false">INDEX($B$2:$D$2,1,$B155+1)*INDEX($B$2:$D$2, 1,$C155+1)*G155*H155*I155</f>
        <v>0</v>
      </c>
      <c r="K155" s="2" t="n">
        <f aca="false">INDEX($B$5:$D$5,1,B155+1)*INDEX($B$6:$D$6,1,C155+1)*INDEX($B$7:$D$7,1,D155+1)*INDEX($B$8:$D$8, 1, E155+1)*INDEX($B$9:$D$9, 1, F155 + 1)</f>
        <v>0.001365</v>
      </c>
      <c r="L155" s="2" t="n">
        <f aca="false">K155*J155</f>
        <v>0</v>
      </c>
      <c r="M155" s="2" t="n">
        <f aca="false">L155/$L$256</f>
        <v>0</v>
      </c>
    </row>
    <row collapsed="false" customFormat="false" customHeight="false" hidden="false" ht="14.5" outlineLevel="0" r="156">
      <c r="B156" s="0" t="n">
        <v>1</v>
      </c>
      <c r="C156" s="0" t="n">
        <v>2</v>
      </c>
      <c r="D156" s="0" t="n">
        <v>0</v>
      </c>
      <c r="E156" s="0" t="n">
        <v>2</v>
      </c>
      <c r="F156" s="0" t="n">
        <v>2</v>
      </c>
      <c r="G156" s="1" t="n">
        <v>0</v>
      </c>
      <c r="H156" s="1" t="n">
        <v>0.5</v>
      </c>
      <c r="I156" s="1" t="n">
        <v>0.5</v>
      </c>
      <c r="J156" s="2" t="n">
        <f aca="false">INDEX($B$2:$D$2,1,$B156+1)*INDEX($B$2:$D$2, 1,$C156+1)*G156*H156*I156</f>
        <v>0</v>
      </c>
      <c r="K156" s="2" t="n">
        <f aca="false">INDEX($B$5:$D$5,1,B156+1)*INDEX($B$6:$D$6,1,C156+1)*INDEX($B$7:$D$7,1,D156+1)*INDEX($B$8:$D$8, 1, E156+1)*INDEX($B$9:$D$9, 1, F156 + 1)</f>
        <v>0.0034125</v>
      </c>
      <c r="L156" s="2" t="n">
        <f aca="false">K156*J156</f>
        <v>0</v>
      </c>
      <c r="M156" s="2" t="n">
        <f aca="false">L156/$L$256</f>
        <v>0</v>
      </c>
    </row>
    <row collapsed="false" customFormat="false" customHeight="false" hidden="false" ht="14.5" outlineLevel="0" r="157">
      <c r="B157" s="0" t="n">
        <v>1</v>
      </c>
      <c r="C157" s="0" t="n">
        <v>2</v>
      </c>
      <c r="D157" s="0" t="n">
        <v>1</v>
      </c>
      <c r="E157" s="0" t="n">
        <v>0</v>
      </c>
      <c r="F157" s="0" t="n">
        <v>0</v>
      </c>
      <c r="G157" s="1" t="n">
        <v>0.5</v>
      </c>
      <c r="H157" s="1" t="n">
        <v>0</v>
      </c>
      <c r="I157" s="1" t="n">
        <v>0</v>
      </c>
      <c r="J157" s="2" t="n">
        <f aca="false">INDEX($B$2:$D$2,1,$B157+1)*INDEX($B$2:$D$2, 1,$C157+1)*G157*H157*I157</f>
        <v>0</v>
      </c>
      <c r="K157" s="2" t="n">
        <f aca="false">INDEX($B$5:$D$5,1,B157+1)*INDEX($B$6:$D$6,1,C157+1)*INDEX($B$7:$D$7,1,D157+1)*INDEX($B$8:$D$8, 1, E157+1)*INDEX($B$9:$D$9, 1, F157 + 1)</f>
        <v>0.0006075</v>
      </c>
      <c r="L157" s="2" t="n">
        <f aca="false">K157*J157</f>
        <v>0</v>
      </c>
      <c r="M157" s="2" t="n">
        <f aca="false">L157/$L$256</f>
        <v>0</v>
      </c>
    </row>
    <row collapsed="false" customFormat="false" customHeight="false" hidden="false" ht="14.5" outlineLevel="0" r="158">
      <c r="B158" s="0" t="n">
        <v>1</v>
      </c>
      <c r="C158" s="0" t="n">
        <v>2</v>
      </c>
      <c r="D158" s="0" t="n">
        <v>1</v>
      </c>
      <c r="E158" s="0" t="n">
        <v>0</v>
      </c>
      <c r="F158" s="0" t="n">
        <v>1</v>
      </c>
      <c r="G158" s="1" t="n">
        <v>0.5</v>
      </c>
      <c r="H158" s="1" t="n">
        <v>0</v>
      </c>
      <c r="I158" s="1" t="n">
        <v>0.5</v>
      </c>
      <c r="J158" s="2" t="n">
        <f aca="false">INDEX($B$2:$D$2,1,$B158+1)*INDEX($B$2:$D$2, 1,$C158+1)*G158*H158*I158</f>
        <v>0</v>
      </c>
      <c r="K158" s="2" t="n">
        <f aca="false">INDEX($B$5:$D$5,1,B158+1)*INDEX($B$6:$D$6,1,C158+1)*INDEX($B$7:$D$7,1,D158+1)*INDEX($B$8:$D$8, 1, E158+1)*INDEX($B$9:$D$9, 1, F158 + 1)</f>
        <v>0.000405</v>
      </c>
      <c r="L158" s="2" t="n">
        <f aca="false">K158*J158</f>
        <v>0</v>
      </c>
      <c r="M158" s="2" t="n">
        <f aca="false">L158/$L$256</f>
        <v>0</v>
      </c>
    </row>
    <row collapsed="false" customFormat="false" customHeight="false" hidden="false" ht="14.5" outlineLevel="0" r="159">
      <c r="B159" s="0" t="n">
        <v>1</v>
      </c>
      <c r="C159" s="0" t="n">
        <v>2</v>
      </c>
      <c r="D159" s="0" t="n">
        <v>1</v>
      </c>
      <c r="E159" s="0" t="n">
        <v>0</v>
      </c>
      <c r="F159" s="0" t="n">
        <v>2</v>
      </c>
      <c r="G159" s="1" t="n">
        <v>0.5</v>
      </c>
      <c r="H159" s="1" t="n">
        <v>0</v>
      </c>
      <c r="I159" s="1" t="n">
        <v>0.5</v>
      </c>
      <c r="J159" s="2" t="n">
        <f aca="false">INDEX($B$2:$D$2,1,$B159+1)*INDEX($B$2:$D$2, 1,$C159+1)*G159*H159*I159</f>
        <v>0</v>
      </c>
      <c r="K159" s="2" t="n">
        <f aca="false">INDEX($B$5:$D$5,1,B159+1)*INDEX($B$6:$D$6,1,C159+1)*INDEX($B$7:$D$7,1,D159+1)*INDEX($B$8:$D$8, 1, E159+1)*INDEX($B$9:$D$9, 1, F159 + 1)</f>
        <v>0.0010125</v>
      </c>
      <c r="L159" s="2" t="n">
        <f aca="false">K159*J159</f>
        <v>0</v>
      </c>
      <c r="M159" s="2" t="n">
        <f aca="false">L159/$L$256</f>
        <v>0</v>
      </c>
    </row>
    <row collapsed="false" customFormat="false" customHeight="false" hidden="false" ht="14.5" outlineLevel="0" r="160">
      <c r="B160" s="0" t="n">
        <v>1</v>
      </c>
      <c r="C160" s="0" t="n">
        <v>2</v>
      </c>
      <c r="D160" s="0" t="n">
        <v>1</v>
      </c>
      <c r="E160" s="0" t="n">
        <v>1</v>
      </c>
      <c r="F160" s="0" t="n">
        <v>0</v>
      </c>
      <c r="G160" s="1" t="n">
        <v>0.5</v>
      </c>
      <c r="H160" s="1" t="n">
        <v>0.5</v>
      </c>
      <c r="I160" s="1" t="n">
        <v>0</v>
      </c>
      <c r="J160" s="2" t="n">
        <f aca="false">INDEX($B$2:$D$2,1,$B160+1)*INDEX($B$2:$D$2, 1,$C160+1)*G160*H160*I160</f>
        <v>0</v>
      </c>
      <c r="K160" s="2" t="n">
        <f aca="false">INDEX($B$5:$D$5,1,B160+1)*INDEX($B$6:$D$6,1,C160+1)*INDEX($B$7:$D$7,1,D160+1)*INDEX($B$8:$D$8, 1, E160+1)*INDEX($B$9:$D$9, 1, F160 + 1)</f>
        <v>0.00027</v>
      </c>
      <c r="L160" s="2" t="n">
        <f aca="false">K160*J160</f>
        <v>0</v>
      </c>
      <c r="M160" s="2" t="n">
        <f aca="false">L160/$L$256</f>
        <v>0</v>
      </c>
    </row>
    <row collapsed="false" customFormat="false" customHeight="false" hidden="false" ht="14.5" outlineLevel="0" r="161">
      <c r="B161" s="0" t="n">
        <v>1</v>
      </c>
      <c r="C161" s="0" t="n">
        <v>2</v>
      </c>
      <c r="D161" s="0" t="n">
        <v>1</v>
      </c>
      <c r="E161" s="0" t="n">
        <v>1</v>
      </c>
      <c r="F161" s="0" t="n">
        <v>1</v>
      </c>
      <c r="G161" s="1" t="n">
        <v>0.5</v>
      </c>
      <c r="H161" s="1" t="n">
        <v>0.5</v>
      </c>
      <c r="I161" s="1" t="n">
        <v>0.5</v>
      </c>
      <c r="J161" s="2" t="n">
        <f aca="false">INDEX($B$2:$D$2,1,$B161+1)*INDEX($B$2:$D$2, 1,$C161+1)*G161*H161*I161</f>
        <v>0.00875</v>
      </c>
      <c r="K161" s="2" t="n">
        <f aca="false">INDEX($B$5:$D$5,1,B161+1)*INDEX($B$6:$D$6,1,C161+1)*INDEX($B$7:$D$7,1,D161+1)*INDEX($B$8:$D$8, 1, E161+1)*INDEX($B$9:$D$9, 1, F161 + 1)</f>
        <v>0.00018</v>
      </c>
      <c r="L161" s="2" t="n">
        <f aca="false">K161*J161</f>
        <v>1.575E-006</v>
      </c>
      <c r="M161" s="2" t="n">
        <f aca="false">L161/$L$256</f>
        <v>0.000811322455602632</v>
      </c>
    </row>
    <row collapsed="false" customFormat="false" customHeight="false" hidden="false" ht="14.5" outlineLevel="0" r="162">
      <c r="B162" s="0" t="n">
        <v>1</v>
      </c>
      <c r="C162" s="0" t="n">
        <v>2</v>
      </c>
      <c r="D162" s="0" t="n">
        <v>1</v>
      </c>
      <c r="E162" s="0" t="n">
        <v>1</v>
      </c>
      <c r="F162" s="0" t="n">
        <v>2</v>
      </c>
      <c r="G162" s="1" t="n">
        <v>0.5</v>
      </c>
      <c r="H162" s="1" t="n">
        <v>0.5</v>
      </c>
      <c r="I162" s="1" t="n">
        <v>0.5</v>
      </c>
      <c r="J162" s="2" t="n">
        <f aca="false">INDEX($B$2:$D$2,1,$B162+1)*INDEX($B$2:$D$2, 1,$C162+1)*G162*H162*I162</f>
        <v>0.00875</v>
      </c>
      <c r="K162" s="2" t="n">
        <f aca="false">INDEX($B$5:$D$5,1,B162+1)*INDEX($B$6:$D$6,1,C162+1)*INDEX($B$7:$D$7,1,D162+1)*INDEX($B$8:$D$8, 1, E162+1)*INDEX($B$9:$D$9, 1, F162 + 1)</f>
        <v>0.00045</v>
      </c>
      <c r="L162" s="2" t="n">
        <f aca="false">K162*J162</f>
        <v>3.9375E-006</v>
      </c>
      <c r="M162" s="2" t="n">
        <f aca="false">L162/$L$256</f>
        <v>0.00202830613900658</v>
      </c>
    </row>
    <row collapsed="false" customFormat="false" customHeight="false" hidden="false" ht="14.5" outlineLevel="0" r="163">
      <c r="B163" s="0" t="n">
        <v>1</v>
      </c>
      <c r="C163" s="0" t="n">
        <v>2</v>
      </c>
      <c r="D163" s="0" t="n">
        <v>1</v>
      </c>
      <c r="E163" s="0" t="n">
        <v>2</v>
      </c>
      <c r="F163" s="0" t="n">
        <v>0</v>
      </c>
      <c r="G163" s="1" t="n">
        <v>0.5</v>
      </c>
      <c r="H163" s="1" t="n">
        <v>0.5</v>
      </c>
      <c r="I163" s="1" t="n">
        <v>0</v>
      </c>
      <c r="J163" s="2" t="n">
        <f aca="false">INDEX($B$2:$D$2,1,$B163+1)*INDEX($B$2:$D$2, 1,$C163+1)*G163*H163*I163</f>
        <v>0</v>
      </c>
      <c r="K163" s="2" t="n">
        <f aca="false">INDEX($B$5:$D$5,1,B163+1)*INDEX($B$6:$D$6,1,C163+1)*INDEX($B$7:$D$7,1,D163+1)*INDEX($B$8:$D$8, 1, E163+1)*INDEX($B$9:$D$9, 1, F163 + 1)</f>
        <v>0.0004725</v>
      </c>
      <c r="L163" s="2" t="n">
        <f aca="false">K163*J163</f>
        <v>0</v>
      </c>
      <c r="M163" s="2" t="n">
        <f aca="false">L163/$L$256</f>
        <v>0</v>
      </c>
    </row>
    <row collapsed="false" customFormat="false" customHeight="false" hidden="false" ht="14.5" outlineLevel="0" r="164">
      <c r="B164" s="0" t="n">
        <v>1</v>
      </c>
      <c r="C164" s="0" t="n">
        <v>2</v>
      </c>
      <c r="D164" s="0" t="n">
        <v>1</v>
      </c>
      <c r="E164" s="0" t="n">
        <v>2</v>
      </c>
      <c r="F164" s="0" t="n">
        <v>1</v>
      </c>
      <c r="G164" s="1" t="n">
        <v>0.5</v>
      </c>
      <c r="H164" s="1" t="n">
        <v>0.5</v>
      </c>
      <c r="I164" s="1" t="n">
        <v>0.5</v>
      </c>
      <c r="J164" s="2" t="n">
        <f aca="false">INDEX($B$2:$D$2,1,$B164+1)*INDEX($B$2:$D$2, 1,$C164+1)*G164*H164*I164</f>
        <v>0.00875</v>
      </c>
      <c r="K164" s="2" t="n">
        <f aca="false">INDEX($B$5:$D$5,1,B164+1)*INDEX($B$6:$D$6,1,C164+1)*INDEX($B$7:$D$7,1,D164+1)*INDEX($B$8:$D$8, 1, E164+1)*INDEX($B$9:$D$9, 1, F164 + 1)</f>
        <v>0.000315</v>
      </c>
      <c r="L164" s="2" t="n">
        <f aca="false">K164*J164</f>
        <v>2.75625E-006</v>
      </c>
      <c r="M164" s="2" t="n">
        <f aca="false">L164/$L$256</f>
        <v>0.00141981429730461</v>
      </c>
    </row>
    <row collapsed="false" customFormat="false" customHeight="false" hidden="false" ht="14.5" outlineLevel="0" r="165">
      <c r="B165" s="0" t="n">
        <v>1</v>
      </c>
      <c r="C165" s="0" t="n">
        <v>2</v>
      </c>
      <c r="D165" s="0" t="n">
        <v>1</v>
      </c>
      <c r="E165" s="0" t="n">
        <v>2</v>
      </c>
      <c r="F165" s="0" t="n">
        <v>2</v>
      </c>
      <c r="G165" s="1" t="n">
        <v>0.5</v>
      </c>
      <c r="H165" s="1" t="n">
        <v>0.5</v>
      </c>
      <c r="I165" s="1" t="n">
        <v>0.5</v>
      </c>
      <c r="J165" s="2" t="n">
        <f aca="false">INDEX($B$2:$D$2,1,$B165+1)*INDEX($B$2:$D$2, 1,$C165+1)*G165*H165*I165</f>
        <v>0.00875</v>
      </c>
      <c r="K165" s="2" t="n">
        <f aca="false">INDEX($B$5:$D$5,1,B165+1)*INDEX($B$6:$D$6,1,C165+1)*INDEX($B$7:$D$7,1,D165+1)*INDEX($B$8:$D$8, 1, E165+1)*INDEX($B$9:$D$9, 1, F165 + 1)</f>
        <v>0.0007875</v>
      </c>
      <c r="L165" s="2" t="n">
        <f aca="false">K165*J165</f>
        <v>6.890625E-006</v>
      </c>
      <c r="M165" s="2" t="n">
        <f aca="false">L165/$L$256</f>
        <v>0.00354953574326151</v>
      </c>
    </row>
    <row collapsed="false" customFormat="false" customHeight="false" hidden="false" ht="14.5" outlineLevel="0" r="166">
      <c r="B166" s="0" t="n">
        <v>1</v>
      </c>
      <c r="C166" s="0" t="n">
        <v>2</v>
      </c>
      <c r="D166" s="0" t="n">
        <v>2</v>
      </c>
      <c r="E166" s="0" t="n">
        <v>0</v>
      </c>
      <c r="F166" s="0" t="n">
        <v>0</v>
      </c>
      <c r="G166" s="1" t="n">
        <v>0.5</v>
      </c>
      <c r="H166" s="1" t="n">
        <v>0</v>
      </c>
      <c r="I166" s="1" t="n">
        <v>0</v>
      </c>
      <c r="J166" s="2" t="n">
        <f aca="false">INDEX($B$2:$D$2,1,$B166+1)*INDEX($B$2:$D$2, 1,$C166+1)*G166*H166*I166</f>
        <v>0</v>
      </c>
      <c r="K166" s="2" t="n">
        <f aca="false">INDEX($B$5:$D$5,1,B166+1)*INDEX($B$6:$D$6,1,C166+1)*INDEX($B$7:$D$7,1,D166+1)*INDEX($B$8:$D$8, 1, E166+1)*INDEX($B$9:$D$9, 1, F166 + 1)</f>
        <v>0.00081</v>
      </c>
      <c r="L166" s="2" t="n">
        <f aca="false">K166*J166</f>
        <v>0</v>
      </c>
      <c r="M166" s="2" t="n">
        <f aca="false">L166/$L$256</f>
        <v>0</v>
      </c>
    </row>
    <row collapsed="false" customFormat="false" customHeight="false" hidden="false" ht="14.5" outlineLevel="0" r="167">
      <c r="B167" s="0" t="n">
        <v>1</v>
      </c>
      <c r="C167" s="0" t="n">
        <v>2</v>
      </c>
      <c r="D167" s="0" t="n">
        <v>2</v>
      </c>
      <c r="E167" s="0" t="n">
        <v>0</v>
      </c>
      <c r="F167" s="0" t="n">
        <v>1</v>
      </c>
      <c r="G167" s="1" t="n">
        <v>0.5</v>
      </c>
      <c r="H167" s="1" t="n">
        <v>0</v>
      </c>
      <c r="I167" s="1" t="n">
        <v>0.5</v>
      </c>
      <c r="J167" s="2" t="n">
        <f aca="false">INDEX($B$2:$D$2,1,$B167+1)*INDEX($B$2:$D$2, 1,$C167+1)*G167*H167*I167</f>
        <v>0</v>
      </c>
      <c r="K167" s="2" t="n">
        <f aca="false">INDEX($B$5:$D$5,1,B167+1)*INDEX($B$6:$D$6,1,C167+1)*INDEX($B$7:$D$7,1,D167+1)*INDEX($B$8:$D$8, 1, E167+1)*INDEX($B$9:$D$9, 1, F167 + 1)</f>
        <v>0.00054</v>
      </c>
      <c r="L167" s="2" t="n">
        <f aca="false">K167*J167</f>
        <v>0</v>
      </c>
      <c r="M167" s="2" t="n">
        <f aca="false">L167/$L$256</f>
        <v>0</v>
      </c>
    </row>
    <row collapsed="false" customFormat="false" customHeight="false" hidden="false" ht="14.5" outlineLevel="0" r="168">
      <c r="B168" s="0" t="n">
        <v>1</v>
      </c>
      <c r="C168" s="0" t="n">
        <v>2</v>
      </c>
      <c r="D168" s="0" t="n">
        <v>2</v>
      </c>
      <c r="E168" s="0" t="n">
        <v>0</v>
      </c>
      <c r="F168" s="0" t="n">
        <v>2</v>
      </c>
      <c r="G168" s="1" t="n">
        <v>0.5</v>
      </c>
      <c r="H168" s="1" t="n">
        <v>0</v>
      </c>
      <c r="I168" s="1" t="n">
        <v>0.5</v>
      </c>
      <c r="J168" s="2" t="n">
        <f aca="false">INDEX($B$2:$D$2,1,$B168+1)*INDEX($B$2:$D$2, 1,$C168+1)*G168*H168*I168</f>
        <v>0</v>
      </c>
      <c r="K168" s="2" t="n">
        <f aca="false">INDEX($B$5:$D$5,1,B168+1)*INDEX($B$6:$D$6,1,C168+1)*INDEX($B$7:$D$7,1,D168+1)*INDEX($B$8:$D$8, 1, E168+1)*INDEX($B$9:$D$9, 1, F168 + 1)</f>
        <v>0.00135</v>
      </c>
      <c r="L168" s="2" t="n">
        <f aca="false">K168*J168</f>
        <v>0</v>
      </c>
      <c r="M168" s="2" t="n">
        <f aca="false">L168/$L$256</f>
        <v>0</v>
      </c>
    </row>
    <row collapsed="false" customFormat="false" customHeight="false" hidden="false" ht="14.5" outlineLevel="0" r="169">
      <c r="B169" s="0" t="n">
        <v>1</v>
      </c>
      <c r="C169" s="0" t="n">
        <v>2</v>
      </c>
      <c r="D169" s="0" t="n">
        <v>2</v>
      </c>
      <c r="E169" s="0" t="n">
        <v>1</v>
      </c>
      <c r="F169" s="0" t="n">
        <v>0</v>
      </c>
      <c r="G169" s="1" t="n">
        <v>0.5</v>
      </c>
      <c r="H169" s="1" t="n">
        <v>0.5</v>
      </c>
      <c r="I169" s="1" t="n">
        <v>0</v>
      </c>
      <c r="J169" s="2" t="n">
        <f aca="false">INDEX($B$2:$D$2,1,$B169+1)*INDEX($B$2:$D$2, 1,$C169+1)*G169*H169*I169</f>
        <v>0</v>
      </c>
      <c r="K169" s="2" t="n">
        <f aca="false">INDEX($B$5:$D$5,1,B169+1)*INDEX($B$6:$D$6,1,C169+1)*INDEX($B$7:$D$7,1,D169+1)*INDEX($B$8:$D$8, 1, E169+1)*INDEX($B$9:$D$9, 1, F169 + 1)</f>
        <v>0.00036</v>
      </c>
      <c r="L169" s="2" t="n">
        <f aca="false">K169*J169</f>
        <v>0</v>
      </c>
      <c r="M169" s="2" t="n">
        <f aca="false">L169/$L$256</f>
        <v>0</v>
      </c>
    </row>
    <row collapsed="false" customFormat="false" customHeight="false" hidden="false" ht="14.5" outlineLevel="0" r="170">
      <c r="B170" s="0" t="n">
        <v>1</v>
      </c>
      <c r="C170" s="0" t="n">
        <v>2</v>
      </c>
      <c r="D170" s="0" t="n">
        <v>2</v>
      </c>
      <c r="E170" s="0" t="n">
        <v>1</v>
      </c>
      <c r="F170" s="0" t="n">
        <v>1</v>
      </c>
      <c r="G170" s="1" t="n">
        <v>0.5</v>
      </c>
      <c r="H170" s="1" t="n">
        <v>0.5</v>
      </c>
      <c r="I170" s="1" t="n">
        <v>0.5</v>
      </c>
      <c r="J170" s="2" t="n">
        <f aca="false">INDEX($B$2:$D$2,1,$B170+1)*INDEX($B$2:$D$2, 1,$C170+1)*G170*H170*I170</f>
        <v>0.00875</v>
      </c>
      <c r="K170" s="2" t="n">
        <f aca="false">INDEX($B$5:$D$5,1,B170+1)*INDEX($B$6:$D$6,1,C170+1)*INDEX($B$7:$D$7,1,D170+1)*INDEX($B$8:$D$8, 1, E170+1)*INDEX($B$9:$D$9, 1, F170 + 1)</f>
        <v>0.00024</v>
      </c>
      <c r="L170" s="2" t="n">
        <f aca="false">K170*J170</f>
        <v>2.1E-006</v>
      </c>
      <c r="M170" s="2" t="n">
        <f aca="false">L170/$L$256</f>
        <v>0.00108176327413684</v>
      </c>
    </row>
    <row collapsed="false" customFormat="false" customHeight="false" hidden="false" ht="14.5" outlineLevel="0" r="171">
      <c r="B171" s="0" t="n">
        <v>1</v>
      </c>
      <c r="C171" s="0" t="n">
        <v>2</v>
      </c>
      <c r="D171" s="0" t="n">
        <v>2</v>
      </c>
      <c r="E171" s="0" t="n">
        <v>1</v>
      </c>
      <c r="F171" s="0" t="n">
        <v>2</v>
      </c>
      <c r="G171" s="1" t="n">
        <v>0.5</v>
      </c>
      <c r="H171" s="1" t="n">
        <v>0.5</v>
      </c>
      <c r="I171" s="1" t="n">
        <v>0.5</v>
      </c>
      <c r="J171" s="2" t="n">
        <f aca="false">INDEX($B$2:$D$2,1,$B171+1)*INDEX($B$2:$D$2, 1,$C171+1)*G171*H171*I171</f>
        <v>0.00875</v>
      </c>
      <c r="K171" s="2" t="n">
        <f aca="false">INDEX($B$5:$D$5,1,B171+1)*INDEX($B$6:$D$6,1,C171+1)*INDEX($B$7:$D$7,1,D171+1)*INDEX($B$8:$D$8, 1, E171+1)*INDEX($B$9:$D$9, 1, F171 + 1)</f>
        <v>0.0006</v>
      </c>
      <c r="L171" s="2" t="n">
        <f aca="false">K171*J171</f>
        <v>5.25E-006</v>
      </c>
      <c r="M171" s="2" t="n">
        <f aca="false">L171/$L$256</f>
        <v>0.00270440818534211</v>
      </c>
    </row>
    <row collapsed="false" customFormat="false" customHeight="false" hidden="false" ht="14.5" outlineLevel="0" r="172">
      <c r="B172" s="0" t="n">
        <v>1</v>
      </c>
      <c r="C172" s="0" t="n">
        <v>2</v>
      </c>
      <c r="D172" s="0" t="n">
        <v>2</v>
      </c>
      <c r="E172" s="0" t="n">
        <v>2</v>
      </c>
      <c r="F172" s="0" t="n">
        <v>0</v>
      </c>
      <c r="G172" s="1" t="n">
        <v>0.5</v>
      </c>
      <c r="H172" s="1" t="n">
        <v>0.5</v>
      </c>
      <c r="I172" s="1" t="n">
        <v>0</v>
      </c>
      <c r="J172" s="2" t="n">
        <f aca="false">INDEX($B$2:$D$2,1,$B172+1)*INDEX($B$2:$D$2, 1,$C172+1)*G172*H172*I172</f>
        <v>0</v>
      </c>
      <c r="K172" s="2" t="n">
        <f aca="false">INDEX($B$5:$D$5,1,B172+1)*INDEX($B$6:$D$6,1,C172+1)*INDEX($B$7:$D$7,1,D172+1)*INDEX($B$8:$D$8, 1, E172+1)*INDEX($B$9:$D$9, 1, F172 + 1)</f>
        <v>0.00063</v>
      </c>
      <c r="L172" s="2" t="n">
        <f aca="false">K172*J172</f>
        <v>0</v>
      </c>
      <c r="M172" s="2" t="n">
        <f aca="false">L172/$L$256</f>
        <v>0</v>
      </c>
    </row>
    <row collapsed="false" customFormat="false" customHeight="false" hidden="false" ht="14.5" outlineLevel="0" r="173">
      <c r="B173" s="0" t="n">
        <v>1</v>
      </c>
      <c r="C173" s="0" t="n">
        <v>2</v>
      </c>
      <c r="D173" s="0" t="n">
        <v>2</v>
      </c>
      <c r="E173" s="0" t="n">
        <v>2</v>
      </c>
      <c r="F173" s="0" t="n">
        <v>1</v>
      </c>
      <c r="G173" s="1" t="n">
        <v>0.5</v>
      </c>
      <c r="H173" s="1" t="n">
        <v>0.5</v>
      </c>
      <c r="I173" s="1" t="n">
        <v>0.5</v>
      </c>
      <c r="J173" s="2" t="n">
        <f aca="false">INDEX($B$2:$D$2,1,$B173+1)*INDEX($B$2:$D$2, 1,$C173+1)*G173*H173*I173</f>
        <v>0.00875</v>
      </c>
      <c r="K173" s="2" t="n">
        <f aca="false">INDEX($B$5:$D$5,1,B173+1)*INDEX($B$6:$D$6,1,C173+1)*INDEX($B$7:$D$7,1,D173+1)*INDEX($B$8:$D$8, 1, E173+1)*INDEX($B$9:$D$9, 1, F173 + 1)</f>
        <v>0.00042</v>
      </c>
      <c r="L173" s="2" t="n">
        <f aca="false">K173*J173</f>
        <v>3.675E-006</v>
      </c>
      <c r="M173" s="2" t="n">
        <f aca="false">L173/$L$256</f>
        <v>0.00189308572973947</v>
      </c>
    </row>
    <row collapsed="false" customFormat="false" customHeight="false" hidden="false" ht="14.5" outlineLevel="0" r="174">
      <c r="B174" s="0" t="n">
        <v>1</v>
      </c>
      <c r="C174" s="0" t="n">
        <v>2</v>
      </c>
      <c r="D174" s="0" t="n">
        <v>2</v>
      </c>
      <c r="E174" s="0" t="n">
        <v>2</v>
      </c>
      <c r="F174" s="0" t="n">
        <v>2</v>
      </c>
      <c r="G174" s="1" t="n">
        <v>0.5</v>
      </c>
      <c r="H174" s="1" t="n">
        <v>0.5</v>
      </c>
      <c r="I174" s="1" t="n">
        <v>0.5</v>
      </c>
      <c r="J174" s="2" t="n">
        <f aca="false">INDEX($B$2:$D$2,1,$B174+1)*INDEX($B$2:$D$2, 1,$C174+1)*G174*H174*I174</f>
        <v>0.00875</v>
      </c>
      <c r="K174" s="2" t="n">
        <f aca="false">INDEX($B$5:$D$5,1,B174+1)*INDEX($B$6:$D$6,1,C174+1)*INDEX($B$7:$D$7,1,D174+1)*INDEX($B$8:$D$8, 1, E174+1)*INDEX($B$9:$D$9, 1, F174 + 1)</f>
        <v>0.00105</v>
      </c>
      <c r="L174" s="2" t="n">
        <f aca="false">K174*J174</f>
        <v>9.1875E-006</v>
      </c>
      <c r="M174" s="2" t="n">
        <f aca="false">L174/$L$256</f>
        <v>0.00473271432434869</v>
      </c>
    </row>
    <row collapsed="false" customFormat="false" customHeight="false" hidden="false" ht="14.5" outlineLevel="0" r="175">
      <c r="B175" s="0" t="n">
        <v>2</v>
      </c>
      <c r="C175" s="0" t="n">
        <v>0</v>
      </c>
      <c r="D175" s="0" t="n">
        <v>0</v>
      </c>
      <c r="E175" s="0" t="n">
        <v>0</v>
      </c>
      <c r="F175" s="0" t="n">
        <v>0</v>
      </c>
      <c r="G175" s="1" t="n">
        <v>0.5</v>
      </c>
      <c r="H175" s="1" t="n">
        <v>0.5</v>
      </c>
      <c r="I175" s="1" t="n">
        <v>0.5</v>
      </c>
      <c r="J175" s="2" t="n">
        <f aca="false">INDEX($B$2:$D$2,1,$B175+1)*INDEX($B$2:$D$2, 1,$C175+1)*G175*H175*I175</f>
        <v>0.0025</v>
      </c>
      <c r="K175" s="2" t="n">
        <f aca="false">INDEX($B$5:$D$5,1,B175+1)*INDEX($B$6:$D$6,1,C175+1)*INDEX($B$7:$D$7,1,D175+1)*INDEX($B$8:$D$8, 1, E175+1)*INDEX($B$9:$D$9, 1, F175 + 1)</f>
        <v>0.036855</v>
      </c>
      <c r="L175" s="2" t="n">
        <f aca="false">K175*J175</f>
        <v>9.21375000000001E-005</v>
      </c>
      <c r="M175" s="2" t="n">
        <f aca="false">L175/$L$256</f>
        <v>0.047462363652754</v>
      </c>
    </row>
    <row collapsed="false" customFormat="false" customHeight="false" hidden="false" ht="14.5" outlineLevel="0" r="176">
      <c r="B176" s="0" t="n">
        <v>2</v>
      </c>
      <c r="C176" s="0" t="n">
        <v>0</v>
      </c>
      <c r="D176" s="0" t="n">
        <v>0</v>
      </c>
      <c r="E176" s="0" t="n">
        <v>0</v>
      </c>
      <c r="F176" s="0" t="n">
        <v>1</v>
      </c>
      <c r="G176" s="1" t="n">
        <v>0.5</v>
      </c>
      <c r="H176" s="1" t="n">
        <v>0.5</v>
      </c>
      <c r="I176" s="1" t="n">
        <v>0</v>
      </c>
      <c r="J176" s="2" t="n">
        <f aca="false">INDEX($B$2:$D$2,1,$B176+1)*INDEX($B$2:$D$2, 1,$C176+1)*G176*H176*I176</f>
        <v>0</v>
      </c>
      <c r="K176" s="2" t="n">
        <f aca="false">INDEX($B$5:$D$5,1,B176+1)*INDEX($B$6:$D$6,1,C176+1)*INDEX($B$7:$D$7,1,D176+1)*INDEX($B$8:$D$8, 1, E176+1)*INDEX($B$9:$D$9, 1, F176 + 1)</f>
        <v>0.02457</v>
      </c>
      <c r="L176" s="2" t="n">
        <f aca="false">K176*J176</f>
        <v>0</v>
      </c>
      <c r="M176" s="2" t="n">
        <f aca="false">L176/$L$256</f>
        <v>0</v>
      </c>
    </row>
    <row collapsed="false" customFormat="false" customHeight="false" hidden="false" ht="14.5" outlineLevel="0" r="177"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2</v>
      </c>
      <c r="G177" s="1" t="n">
        <v>0.5</v>
      </c>
      <c r="H177" s="1" t="n">
        <v>0.5</v>
      </c>
      <c r="I177" s="1" t="n">
        <v>0.5</v>
      </c>
      <c r="J177" s="2" t="n">
        <f aca="false">INDEX($B$2:$D$2,1,$B177+1)*INDEX($B$2:$D$2, 1,$C177+1)*G177*H177*I177</f>
        <v>0.0025</v>
      </c>
      <c r="K177" s="2" t="n">
        <f aca="false">INDEX($B$5:$D$5,1,B177+1)*INDEX($B$6:$D$6,1,C177+1)*INDEX($B$7:$D$7,1,D177+1)*INDEX($B$8:$D$8, 1, E177+1)*INDEX($B$9:$D$9, 1, F177 + 1)</f>
        <v>0.061425</v>
      </c>
      <c r="L177" s="2" t="n">
        <f aca="false">K177*J177</f>
        <v>0.0001535625</v>
      </c>
      <c r="M177" s="2" t="n">
        <f aca="false">L177/$L$256</f>
        <v>0.0791039394212566</v>
      </c>
    </row>
    <row collapsed="false" customFormat="false" customHeight="false" hidden="false" ht="14.5" outlineLevel="0" r="178">
      <c r="B178" s="0" t="n">
        <v>2</v>
      </c>
      <c r="C178" s="0" t="n">
        <v>0</v>
      </c>
      <c r="D178" s="0" t="n">
        <v>0</v>
      </c>
      <c r="E178" s="0" t="n">
        <v>1</v>
      </c>
      <c r="F178" s="0" t="n">
        <v>0</v>
      </c>
      <c r="G178" s="1" t="n">
        <v>0.5</v>
      </c>
      <c r="H178" s="1" t="n">
        <v>0</v>
      </c>
      <c r="I178" s="1" t="n">
        <v>0.5</v>
      </c>
      <c r="J178" s="2" t="n">
        <f aca="false">INDEX($B$2:$D$2,1,$B178+1)*INDEX($B$2:$D$2, 1,$C178+1)*G178*H178*I178</f>
        <v>0</v>
      </c>
      <c r="K178" s="2" t="n">
        <f aca="false">INDEX($B$5:$D$5,1,B178+1)*INDEX($B$6:$D$6,1,C178+1)*INDEX($B$7:$D$7,1,D178+1)*INDEX($B$8:$D$8, 1, E178+1)*INDEX($B$9:$D$9, 1, F178 + 1)</f>
        <v>0.01638</v>
      </c>
      <c r="L178" s="2" t="n">
        <f aca="false">K178*J178</f>
        <v>0</v>
      </c>
      <c r="M178" s="2" t="n">
        <f aca="false">L178/$L$256</f>
        <v>0</v>
      </c>
    </row>
    <row collapsed="false" customFormat="false" customHeight="false" hidden="false" ht="14.5" outlineLevel="0" r="179">
      <c r="B179" s="0" t="n">
        <v>2</v>
      </c>
      <c r="C179" s="0" t="n">
        <v>0</v>
      </c>
      <c r="D179" s="0" t="n">
        <v>0</v>
      </c>
      <c r="E179" s="0" t="n">
        <v>1</v>
      </c>
      <c r="F179" s="0" t="n">
        <v>1</v>
      </c>
      <c r="G179" s="1" t="n">
        <v>0.5</v>
      </c>
      <c r="H179" s="1" t="n">
        <v>0</v>
      </c>
      <c r="I179" s="1" t="n">
        <v>0</v>
      </c>
      <c r="J179" s="2" t="n">
        <f aca="false">INDEX($B$2:$D$2,1,$B179+1)*INDEX($B$2:$D$2, 1,$C179+1)*G179*H179*I179</f>
        <v>0</v>
      </c>
      <c r="K179" s="2" t="n">
        <f aca="false">INDEX($B$5:$D$5,1,B179+1)*INDEX($B$6:$D$6,1,C179+1)*INDEX($B$7:$D$7,1,D179+1)*INDEX($B$8:$D$8, 1, E179+1)*INDEX($B$9:$D$9, 1, F179 + 1)</f>
        <v>0.01092</v>
      </c>
      <c r="L179" s="2" t="n">
        <f aca="false">K179*J179</f>
        <v>0</v>
      </c>
      <c r="M179" s="2" t="n">
        <f aca="false">L179/$L$256</f>
        <v>0</v>
      </c>
    </row>
    <row collapsed="false" customFormat="false" customHeight="false" hidden="false" ht="14.5" outlineLevel="0" r="180">
      <c r="B180" s="0" t="n">
        <v>2</v>
      </c>
      <c r="C180" s="0" t="n">
        <v>0</v>
      </c>
      <c r="D180" s="0" t="n">
        <v>0</v>
      </c>
      <c r="E180" s="0" t="n">
        <v>1</v>
      </c>
      <c r="F180" s="0" t="n">
        <v>2</v>
      </c>
      <c r="G180" s="1" t="n">
        <v>0.5</v>
      </c>
      <c r="H180" s="1" t="n">
        <v>0</v>
      </c>
      <c r="I180" s="1" t="n">
        <v>0.5</v>
      </c>
      <c r="J180" s="2" t="n">
        <f aca="false">INDEX($B$2:$D$2,1,$B180+1)*INDEX($B$2:$D$2, 1,$C180+1)*G180*H180*I180</f>
        <v>0</v>
      </c>
      <c r="K180" s="2" t="n">
        <f aca="false">INDEX($B$5:$D$5,1,B180+1)*INDEX($B$6:$D$6,1,C180+1)*INDEX($B$7:$D$7,1,D180+1)*INDEX($B$8:$D$8, 1, E180+1)*INDEX($B$9:$D$9, 1, F180 + 1)</f>
        <v>0.0273</v>
      </c>
      <c r="L180" s="2" t="n">
        <f aca="false">K180*J180</f>
        <v>0</v>
      </c>
      <c r="M180" s="2" t="n">
        <f aca="false">L180/$L$256</f>
        <v>0</v>
      </c>
    </row>
    <row collapsed="false" customFormat="false" customHeight="false" hidden="false" ht="14.5" outlineLevel="0" r="181">
      <c r="B181" s="0" t="n">
        <v>2</v>
      </c>
      <c r="C181" s="0" t="n">
        <v>0</v>
      </c>
      <c r="D181" s="0" t="n">
        <v>0</v>
      </c>
      <c r="E181" s="0" t="n">
        <v>2</v>
      </c>
      <c r="F181" s="0" t="n">
        <v>0</v>
      </c>
      <c r="G181" s="1" t="n">
        <v>0.5</v>
      </c>
      <c r="H181" s="1" t="n">
        <v>0.5</v>
      </c>
      <c r="I181" s="1" t="n">
        <v>0.5</v>
      </c>
      <c r="J181" s="2" t="n">
        <f aca="false">INDEX($B$2:$D$2,1,$B181+1)*INDEX($B$2:$D$2, 1,$C181+1)*G181*H181*I181</f>
        <v>0.0025</v>
      </c>
      <c r="K181" s="2" t="n">
        <f aca="false">INDEX($B$5:$D$5,1,B181+1)*INDEX($B$6:$D$6,1,C181+1)*INDEX($B$7:$D$7,1,D181+1)*INDEX($B$8:$D$8, 1, E181+1)*INDEX($B$9:$D$9, 1, F181 + 1)</f>
        <v>0.028665</v>
      </c>
      <c r="L181" s="2" t="n">
        <f aca="false">K181*J181</f>
        <v>7.16625000000001E-005</v>
      </c>
      <c r="M181" s="2" t="n">
        <f aca="false">L181/$L$256</f>
        <v>0.0369151717299198</v>
      </c>
    </row>
    <row collapsed="false" customFormat="false" customHeight="false" hidden="false" ht="14.5" outlineLevel="0" r="182">
      <c r="B182" s="0" t="n">
        <v>2</v>
      </c>
      <c r="C182" s="0" t="n">
        <v>0</v>
      </c>
      <c r="D182" s="0" t="n">
        <v>0</v>
      </c>
      <c r="E182" s="0" t="n">
        <v>2</v>
      </c>
      <c r="F182" s="0" t="n">
        <v>1</v>
      </c>
      <c r="G182" s="1" t="n">
        <v>0.5</v>
      </c>
      <c r="H182" s="1" t="n">
        <v>0.5</v>
      </c>
      <c r="I182" s="1" t="n">
        <v>0</v>
      </c>
      <c r="J182" s="2" t="n">
        <f aca="false">INDEX($B$2:$D$2,1,$B182+1)*INDEX($B$2:$D$2, 1,$C182+1)*G182*H182*I182</f>
        <v>0</v>
      </c>
      <c r="K182" s="2" t="n">
        <f aca="false">INDEX($B$5:$D$5,1,B182+1)*INDEX($B$6:$D$6,1,C182+1)*INDEX($B$7:$D$7,1,D182+1)*INDEX($B$8:$D$8, 1, E182+1)*INDEX($B$9:$D$9, 1, F182 + 1)</f>
        <v>0.01911</v>
      </c>
      <c r="L182" s="2" t="n">
        <f aca="false">K182*J182</f>
        <v>0</v>
      </c>
      <c r="M182" s="2" t="n">
        <f aca="false">L182/$L$256</f>
        <v>0</v>
      </c>
    </row>
    <row collapsed="false" customFormat="false" customHeight="false" hidden="false" ht="14.5" outlineLevel="0" r="183">
      <c r="B183" s="0" t="n">
        <v>2</v>
      </c>
      <c r="C183" s="0" t="n">
        <v>0</v>
      </c>
      <c r="D183" s="0" t="n">
        <v>0</v>
      </c>
      <c r="E183" s="0" t="n">
        <v>2</v>
      </c>
      <c r="F183" s="0" t="n">
        <v>2</v>
      </c>
      <c r="G183" s="1" t="n">
        <v>0.5</v>
      </c>
      <c r="H183" s="1" t="n">
        <v>0.5</v>
      </c>
      <c r="I183" s="1" t="n">
        <v>0.5</v>
      </c>
      <c r="J183" s="2" t="n">
        <f aca="false">INDEX($B$2:$D$2,1,$B183+1)*INDEX($B$2:$D$2, 1,$C183+1)*G183*H183*I183</f>
        <v>0.0025</v>
      </c>
      <c r="K183" s="2" t="n">
        <f aca="false">INDEX($B$5:$D$5,1,B183+1)*INDEX($B$6:$D$6,1,C183+1)*INDEX($B$7:$D$7,1,D183+1)*INDEX($B$8:$D$8, 1, E183+1)*INDEX($B$9:$D$9, 1, F183 + 1)</f>
        <v>0.047775</v>
      </c>
      <c r="L183" s="2" t="n">
        <f aca="false">K183*J183</f>
        <v>0.0001194375</v>
      </c>
      <c r="M183" s="2" t="n">
        <f aca="false">L183/$L$256</f>
        <v>0.0615252862165329</v>
      </c>
    </row>
    <row collapsed="false" customFormat="false" customHeight="false" hidden="false" ht="14.5" outlineLevel="0" r="184">
      <c r="B184" s="0" t="n">
        <v>2</v>
      </c>
      <c r="C184" s="0" t="n">
        <v>0</v>
      </c>
      <c r="D184" s="0" t="n">
        <v>1</v>
      </c>
      <c r="E184" s="0" t="n">
        <v>0</v>
      </c>
      <c r="F184" s="0" t="n">
        <v>0</v>
      </c>
      <c r="G184" s="1" t="n">
        <v>0</v>
      </c>
      <c r="H184" s="1" t="n">
        <v>0.5</v>
      </c>
      <c r="I184" s="1" t="n">
        <v>0.5</v>
      </c>
      <c r="J184" s="2" t="n">
        <f aca="false">INDEX($B$2:$D$2,1,$B184+1)*INDEX($B$2:$D$2, 1,$C184+1)*G184*H184*I184</f>
        <v>0</v>
      </c>
      <c r="K184" s="2" t="n">
        <f aca="false">INDEX($B$5:$D$5,1,B184+1)*INDEX($B$6:$D$6,1,C184+1)*INDEX($B$7:$D$7,1,D184+1)*INDEX($B$8:$D$8, 1, E184+1)*INDEX($B$9:$D$9, 1, F184 + 1)</f>
        <v>0.008505</v>
      </c>
      <c r="L184" s="2" t="n">
        <f aca="false">K184*J184</f>
        <v>0</v>
      </c>
      <c r="M184" s="2" t="n">
        <f aca="false">L184/$L$256</f>
        <v>0</v>
      </c>
    </row>
    <row collapsed="false" customFormat="false" customHeight="false" hidden="false" ht="14.5" outlineLevel="0" r="185">
      <c r="B185" s="0" t="n">
        <v>2</v>
      </c>
      <c r="C185" s="0" t="n">
        <v>0</v>
      </c>
      <c r="D185" s="0" t="n">
        <v>1</v>
      </c>
      <c r="E185" s="0" t="n">
        <v>0</v>
      </c>
      <c r="F185" s="0" t="n">
        <v>1</v>
      </c>
      <c r="G185" s="1" t="n">
        <v>0</v>
      </c>
      <c r="H185" s="1" t="n">
        <v>0.5</v>
      </c>
      <c r="I185" s="1" t="n">
        <v>0</v>
      </c>
      <c r="J185" s="2" t="n">
        <f aca="false">INDEX($B$2:$D$2,1,$B185+1)*INDEX($B$2:$D$2, 1,$C185+1)*G185*H185*I185</f>
        <v>0</v>
      </c>
      <c r="K185" s="2" t="n">
        <f aca="false">INDEX($B$5:$D$5,1,B185+1)*INDEX($B$6:$D$6,1,C185+1)*INDEX($B$7:$D$7,1,D185+1)*INDEX($B$8:$D$8, 1, E185+1)*INDEX($B$9:$D$9, 1, F185 + 1)</f>
        <v>0.00567</v>
      </c>
      <c r="L185" s="2" t="n">
        <f aca="false">K185*J185</f>
        <v>0</v>
      </c>
      <c r="M185" s="2" t="n">
        <f aca="false">L185/$L$256</f>
        <v>0</v>
      </c>
    </row>
    <row collapsed="false" customFormat="false" customHeight="false" hidden="false" ht="14.5" outlineLevel="0" r="186">
      <c r="B186" s="0" t="n">
        <v>2</v>
      </c>
      <c r="C186" s="0" t="n">
        <v>0</v>
      </c>
      <c r="D186" s="0" t="n">
        <v>1</v>
      </c>
      <c r="E186" s="0" t="n">
        <v>0</v>
      </c>
      <c r="F186" s="0" t="n">
        <v>2</v>
      </c>
      <c r="G186" s="1" t="n">
        <v>0</v>
      </c>
      <c r="H186" s="1" t="n">
        <v>0.5</v>
      </c>
      <c r="I186" s="1" t="n">
        <v>0.5</v>
      </c>
      <c r="J186" s="2" t="n">
        <f aca="false">INDEX($B$2:$D$2,1,$B186+1)*INDEX($B$2:$D$2, 1,$C186+1)*G186*H186*I186</f>
        <v>0</v>
      </c>
      <c r="K186" s="2" t="n">
        <f aca="false">INDEX($B$5:$D$5,1,B186+1)*INDEX($B$6:$D$6,1,C186+1)*INDEX($B$7:$D$7,1,D186+1)*INDEX($B$8:$D$8, 1, E186+1)*INDEX($B$9:$D$9, 1, F186 + 1)</f>
        <v>0.014175</v>
      </c>
      <c r="L186" s="2" t="n">
        <f aca="false">K186*J186</f>
        <v>0</v>
      </c>
      <c r="M186" s="2" t="n">
        <f aca="false">L186/$L$256</f>
        <v>0</v>
      </c>
    </row>
    <row collapsed="false" customFormat="false" customHeight="false" hidden="false" ht="14.5" outlineLevel="0" r="187">
      <c r="B187" s="0" t="n">
        <v>2</v>
      </c>
      <c r="C187" s="0" t="n">
        <v>0</v>
      </c>
      <c r="D187" s="0" t="n">
        <v>1</v>
      </c>
      <c r="E187" s="0" t="n">
        <v>1</v>
      </c>
      <c r="F187" s="0" t="n">
        <v>0</v>
      </c>
      <c r="G187" s="1" t="n">
        <v>0</v>
      </c>
      <c r="H187" s="1" t="n">
        <v>0</v>
      </c>
      <c r="I187" s="1" t="n">
        <v>0.5</v>
      </c>
      <c r="J187" s="2" t="n">
        <f aca="false">INDEX($B$2:$D$2,1,$B187+1)*INDEX($B$2:$D$2, 1,$C187+1)*G187*H187*I187</f>
        <v>0</v>
      </c>
      <c r="K187" s="2" t="n">
        <f aca="false">INDEX($B$5:$D$5,1,B187+1)*INDEX($B$6:$D$6,1,C187+1)*INDEX($B$7:$D$7,1,D187+1)*INDEX($B$8:$D$8, 1, E187+1)*INDEX($B$9:$D$9, 1, F187 + 1)</f>
        <v>0.00378</v>
      </c>
      <c r="L187" s="2" t="n">
        <f aca="false">K187*J187</f>
        <v>0</v>
      </c>
      <c r="M187" s="2" t="n">
        <f aca="false">L187/$L$256</f>
        <v>0</v>
      </c>
    </row>
    <row collapsed="false" customFormat="false" customHeight="false" hidden="false" ht="14.5" outlineLevel="0" r="188">
      <c r="B188" s="0" t="n">
        <v>2</v>
      </c>
      <c r="C188" s="0" t="n">
        <v>0</v>
      </c>
      <c r="D188" s="0" t="n">
        <v>1</v>
      </c>
      <c r="E188" s="0" t="n">
        <v>1</v>
      </c>
      <c r="F188" s="0" t="n">
        <v>1</v>
      </c>
      <c r="G188" s="1" t="n">
        <v>0</v>
      </c>
      <c r="H188" s="1" t="n">
        <v>0</v>
      </c>
      <c r="I188" s="1" t="n">
        <v>0</v>
      </c>
      <c r="J188" s="2" t="n">
        <f aca="false">INDEX($B$2:$D$2,1,$B188+1)*INDEX($B$2:$D$2, 1,$C188+1)*G188*H188*I188</f>
        <v>0</v>
      </c>
      <c r="K188" s="2" t="n">
        <f aca="false">INDEX($B$5:$D$5,1,B188+1)*INDEX($B$6:$D$6,1,C188+1)*INDEX($B$7:$D$7,1,D188+1)*INDEX($B$8:$D$8, 1, E188+1)*INDEX($B$9:$D$9, 1, F188 + 1)</f>
        <v>0.00252</v>
      </c>
      <c r="L188" s="2" t="n">
        <f aca="false">K188*J188</f>
        <v>0</v>
      </c>
      <c r="M188" s="2" t="n">
        <f aca="false">L188/$L$256</f>
        <v>0</v>
      </c>
    </row>
    <row collapsed="false" customFormat="false" customHeight="false" hidden="false" ht="14.5" outlineLevel="0" r="189">
      <c r="B189" s="0" t="n">
        <v>2</v>
      </c>
      <c r="C189" s="0" t="n">
        <v>0</v>
      </c>
      <c r="D189" s="0" t="n">
        <v>1</v>
      </c>
      <c r="E189" s="0" t="n">
        <v>1</v>
      </c>
      <c r="F189" s="0" t="n">
        <v>2</v>
      </c>
      <c r="G189" s="1" t="n">
        <v>0</v>
      </c>
      <c r="H189" s="1" t="n">
        <v>0</v>
      </c>
      <c r="I189" s="1" t="n">
        <v>0.5</v>
      </c>
      <c r="J189" s="2" t="n">
        <f aca="false">INDEX($B$2:$D$2,1,$B189+1)*INDEX($B$2:$D$2, 1,$C189+1)*G189*H189*I189</f>
        <v>0</v>
      </c>
      <c r="K189" s="2" t="n">
        <f aca="false">INDEX($B$5:$D$5,1,B189+1)*INDEX($B$6:$D$6,1,C189+1)*INDEX($B$7:$D$7,1,D189+1)*INDEX($B$8:$D$8, 1, E189+1)*INDEX($B$9:$D$9, 1, F189 + 1)</f>
        <v>0.0063</v>
      </c>
      <c r="L189" s="2" t="n">
        <f aca="false">K189*J189</f>
        <v>0</v>
      </c>
      <c r="M189" s="2" t="n">
        <f aca="false">L189/$L$256</f>
        <v>0</v>
      </c>
    </row>
    <row collapsed="false" customFormat="false" customHeight="false" hidden="false" ht="14.5" outlineLevel="0" r="190">
      <c r="B190" s="0" t="n">
        <v>2</v>
      </c>
      <c r="C190" s="0" t="n">
        <v>0</v>
      </c>
      <c r="D190" s="0" t="n">
        <v>1</v>
      </c>
      <c r="E190" s="0" t="n">
        <v>2</v>
      </c>
      <c r="F190" s="0" t="n">
        <v>0</v>
      </c>
      <c r="G190" s="1" t="n">
        <v>0</v>
      </c>
      <c r="H190" s="1" t="n">
        <v>0.5</v>
      </c>
      <c r="I190" s="1" t="n">
        <v>0.5</v>
      </c>
      <c r="J190" s="2" t="n">
        <f aca="false">INDEX($B$2:$D$2,1,$B190+1)*INDEX($B$2:$D$2, 1,$C190+1)*G190*H190*I190</f>
        <v>0</v>
      </c>
      <c r="K190" s="2" t="n">
        <f aca="false">INDEX($B$5:$D$5,1,B190+1)*INDEX($B$6:$D$6,1,C190+1)*INDEX($B$7:$D$7,1,D190+1)*INDEX($B$8:$D$8, 1, E190+1)*INDEX($B$9:$D$9, 1, F190 + 1)</f>
        <v>0.006615</v>
      </c>
      <c r="L190" s="2" t="n">
        <f aca="false">K190*J190</f>
        <v>0</v>
      </c>
      <c r="M190" s="2" t="n">
        <f aca="false">L190/$L$256</f>
        <v>0</v>
      </c>
    </row>
    <row collapsed="false" customFormat="false" customHeight="false" hidden="false" ht="14.5" outlineLevel="0" r="191">
      <c r="B191" s="0" t="n">
        <v>2</v>
      </c>
      <c r="C191" s="0" t="n">
        <v>0</v>
      </c>
      <c r="D191" s="0" t="n">
        <v>1</v>
      </c>
      <c r="E191" s="0" t="n">
        <v>2</v>
      </c>
      <c r="F191" s="0" t="n">
        <v>1</v>
      </c>
      <c r="G191" s="1" t="n">
        <v>0</v>
      </c>
      <c r="H191" s="1" t="n">
        <v>0.5</v>
      </c>
      <c r="I191" s="1" t="n">
        <v>0</v>
      </c>
      <c r="J191" s="2" t="n">
        <f aca="false">INDEX($B$2:$D$2,1,$B191+1)*INDEX($B$2:$D$2, 1,$C191+1)*G191*H191*I191</f>
        <v>0</v>
      </c>
      <c r="K191" s="2" t="n">
        <f aca="false">INDEX($B$5:$D$5,1,B191+1)*INDEX($B$6:$D$6,1,C191+1)*INDEX($B$7:$D$7,1,D191+1)*INDEX($B$8:$D$8, 1, E191+1)*INDEX($B$9:$D$9, 1, F191 + 1)</f>
        <v>0.00441</v>
      </c>
      <c r="L191" s="2" t="n">
        <f aca="false">K191*J191</f>
        <v>0</v>
      </c>
      <c r="M191" s="2" t="n">
        <f aca="false">L191/$L$256</f>
        <v>0</v>
      </c>
    </row>
    <row collapsed="false" customFormat="false" customHeight="false" hidden="false" ht="14.5" outlineLevel="0" r="192">
      <c r="B192" s="0" t="n">
        <v>2</v>
      </c>
      <c r="C192" s="0" t="n">
        <v>0</v>
      </c>
      <c r="D192" s="0" t="n">
        <v>1</v>
      </c>
      <c r="E192" s="0" t="n">
        <v>2</v>
      </c>
      <c r="F192" s="0" t="n">
        <v>2</v>
      </c>
      <c r="G192" s="1" t="n">
        <v>0</v>
      </c>
      <c r="H192" s="1" t="n">
        <v>0.5</v>
      </c>
      <c r="I192" s="1" t="n">
        <v>0.5</v>
      </c>
      <c r="J192" s="2" t="n">
        <f aca="false">INDEX($B$2:$D$2,1,$B192+1)*INDEX($B$2:$D$2, 1,$C192+1)*G192*H192*I192</f>
        <v>0</v>
      </c>
      <c r="K192" s="2" t="n">
        <f aca="false">INDEX($B$5:$D$5,1,B192+1)*INDEX($B$6:$D$6,1,C192+1)*INDEX($B$7:$D$7,1,D192+1)*INDEX($B$8:$D$8, 1, E192+1)*INDEX($B$9:$D$9, 1, F192 + 1)</f>
        <v>0.011025</v>
      </c>
      <c r="L192" s="2" t="n">
        <f aca="false">K192*J192</f>
        <v>0</v>
      </c>
      <c r="M192" s="2" t="n">
        <f aca="false">L192/$L$256</f>
        <v>0</v>
      </c>
    </row>
    <row collapsed="false" customFormat="false" customHeight="false" hidden="false" ht="14.5" outlineLevel="0" r="193">
      <c r="B193" s="0" t="n">
        <v>2</v>
      </c>
      <c r="C193" s="0" t="n">
        <v>0</v>
      </c>
      <c r="D193" s="0" t="n">
        <v>2</v>
      </c>
      <c r="E193" s="0" t="n">
        <v>0</v>
      </c>
      <c r="F193" s="0" t="n">
        <v>0</v>
      </c>
      <c r="G193" s="1" t="n">
        <v>0.5</v>
      </c>
      <c r="H193" s="1" t="n">
        <v>0.5</v>
      </c>
      <c r="I193" s="1" t="n">
        <v>0.5</v>
      </c>
      <c r="J193" s="2" t="n">
        <f aca="false">INDEX($B$2:$D$2,1,$B193+1)*INDEX($B$2:$D$2, 1,$C193+1)*G193*H193*I193</f>
        <v>0.0025</v>
      </c>
      <c r="K193" s="2" t="n">
        <f aca="false">INDEX($B$5:$D$5,1,B193+1)*INDEX($B$6:$D$6,1,C193+1)*INDEX($B$7:$D$7,1,D193+1)*INDEX($B$8:$D$8, 1, E193+1)*INDEX($B$9:$D$9, 1, F193 + 1)</f>
        <v>0.01134</v>
      </c>
      <c r="L193" s="2" t="n">
        <f aca="false">K193*J193</f>
        <v>2.835E-005</v>
      </c>
      <c r="M193" s="2" t="n">
        <f aca="false">L193/$L$256</f>
        <v>0.0146038042008474</v>
      </c>
    </row>
    <row collapsed="false" customFormat="false" customHeight="false" hidden="false" ht="14.5" outlineLevel="0" r="194">
      <c r="B194" s="0" t="n">
        <v>2</v>
      </c>
      <c r="C194" s="0" t="n">
        <v>0</v>
      </c>
      <c r="D194" s="0" t="n">
        <v>2</v>
      </c>
      <c r="E194" s="0" t="n">
        <v>0</v>
      </c>
      <c r="F194" s="0" t="n">
        <v>1</v>
      </c>
      <c r="G194" s="1" t="n">
        <v>0.5</v>
      </c>
      <c r="H194" s="1" t="n">
        <v>0.5</v>
      </c>
      <c r="I194" s="1" t="n">
        <v>0</v>
      </c>
      <c r="J194" s="2" t="n">
        <f aca="false">INDEX($B$2:$D$2,1,$B194+1)*INDEX($B$2:$D$2, 1,$C194+1)*G194*H194*I194</f>
        <v>0</v>
      </c>
      <c r="K194" s="2" t="n">
        <f aca="false">INDEX($B$5:$D$5,1,B194+1)*INDEX($B$6:$D$6,1,C194+1)*INDEX($B$7:$D$7,1,D194+1)*INDEX($B$8:$D$8, 1, E194+1)*INDEX($B$9:$D$9, 1, F194 + 1)</f>
        <v>0.00756</v>
      </c>
      <c r="L194" s="2" t="n">
        <f aca="false">K194*J194</f>
        <v>0</v>
      </c>
      <c r="M194" s="2" t="n">
        <f aca="false">L194/$L$256</f>
        <v>0</v>
      </c>
    </row>
    <row collapsed="false" customFormat="false" customHeight="false" hidden="false" ht="14.5" outlineLevel="0" r="195">
      <c r="B195" s="0" t="n">
        <v>2</v>
      </c>
      <c r="C195" s="0" t="n">
        <v>0</v>
      </c>
      <c r="D195" s="0" t="n">
        <v>2</v>
      </c>
      <c r="E195" s="0" t="n">
        <v>0</v>
      </c>
      <c r="F195" s="0" t="n">
        <v>2</v>
      </c>
      <c r="G195" s="1" t="n">
        <v>0.5</v>
      </c>
      <c r="H195" s="1" t="n">
        <v>0.5</v>
      </c>
      <c r="I195" s="1" t="n">
        <v>0.5</v>
      </c>
      <c r="J195" s="2" t="n">
        <f aca="false">INDEX($B$2:$D$2,1,$B195+1)*INDEX($B$2:$D$2, 1,$C195+1)*G195*H195*I195</f>
        <v>0.0025</v>
      </c>
      <c r="K195" s="2" t="n">
        <f aca="false">INDEX($B$5:$D$5,1,B195+1)*INDEX($B$6:$D$6,1,C195+1)*INDEX($B$7:$D$7,1,D195+1)*INDEX($B$8:$D$8, 1, E195+1)*INDEX($B$9:$D$9, 1, F195 + 1)</f>
        <v>0.0189</v>
      </c>
      <c r="L195" s="2" t="n">
        <f aca="false">K195*J195</f>
        <v>4.725E-005</v>
      </c>
      <c r="M195" s="2" t="n">
        <f aca="false">L195/$L$256</f>
        <v>0.024339673668079</v>
      </c>
    </row>
    <row collapsed="false" customFormat="false" customHeight="false" hidden="false" ht="14.5" outlineLevel="0" r="196">
      <c r="B196" s="0" t="n">
        <v>2</v>
      </c>
      <c r="C196" s="0" t="n">
        <v>0</v>
      </c>
      <c r="D196" s="0" t="n">
        <v>2</v>
      </c>
      <c r="E196" s="0" t="n">
        <v>1</v>
      </c>
      <c r="F196" s="0" t="n">
        <v>0</v>
      </c>
      <c r="G196" s="1" t="n">
        <v>0.5</v>
      </c>
      <c r="H196" s="1" t="n">
        <v>0</v>
      </c>
      <c r="I196" s="1" t="n">
        <v>0.5</v>
      </c>
      <c r="J196" s="2" t="n">
        <f aca="false">INDEX($B$2:$D$2,1,$B196+1)*INDEX($B$2:$D$2, 1,$C196+1)*G196*H196*I196</f>
        <v>0</v>
      </c>
      <c r="K196" s="2" t="n">
        <f aca="false">INDEX($B$5:$D$5,1,B196+1)*INDEX($B$6:$D$6,1,C196+1)*INDEX($B$7:$D$7,1,D196+1)*INDEX($B$8:$D$8, 1, E196+1)*INDEX($B$9:$D$9, 1, F196 + 1)</f>
        <v>0.00504</v>
      </c>
      <c r="L196" s="2" t="n">
        <f aca="false">K196*J196</f>
        <v>0</v>
      </c>
      <c r="M196" s="2" t="n">
        <f aca="false">L196/$L$256</f>
        <v>0</v>
      </c>
    </row>
    <row collapsed="false" customFormat="false" customHeight="false" hidden="false" ht="14.5" outlineLevel="0" r="197">
      <c r="B197" s="0" t="n">
        <v>2</v>
      </c>
      <c r="C197" s="0" t="n">
        <v>0</v>
      </c>
      <c r="D197" s="0" t="n">
        <v>2</v>
      </c>
      <c r="E197" s="0" t="n">
        <v>1</v>
      </c>
      <c r="F197" s="0" t="n">
        <v>1</v>
      </c>
      <c r="G197" s="1" t="n">
        <v>0.5</v>
      </c>
      <c r="H197" s="1" t="n">
        <v>0</v>
      </c>
      <c r="I197" s="1" t="n">
        <v>0</v>
      </c>
      <c r="J197" s="2" t="n">
        <f aca="false">INDEX($B$2:$D$2,1,$B197+1)*INDEX($B$2:$D$2, 1,$C197+1)*G197*H197*I197</f>
        <v>0</v>
      </c>
      <c r="K197" s="2" t="n">
        <f aca="false">INDEX($B$5:$D$5,1,B197+1)*INDEX($B$6:$D$6,1,C197+1)*INDEX($B$7:$D$7,1,D197+1)*INDEX($B$8:$D$8, 1, E197+1)*INDEX($B$9:$D$9, 1, F197 + 1)</f>
        <v>0.00336</v>
      </c>
      <c r="L197" s="2" t="n">
        <f aca="false">K197*J197</f>
        <v>0</v>
      </c>
      <c r="M197" s="2" t="n">
        <f aca="false">L197/$L$256</f>
        <v>0</v>
      </c>
    </row>
    <row collapsed="false" customFormat="false" customHeight="false" hidden="false" ht="14.5" outlineLevel="0" r="198">
      <c r="B198" s="0" t="n">
        <v>2</v>
      </c>
      <c r="C198" s="0" t="n">
        <v>0</v>
      </c>
      <c r="D198" s="0" t="n">
        <v>2</v>
      </c>
      <c r="E198" s="0" t="n">
        <v>1</v>
      </c>
      <c r="F198" s="0" t="n">
        <v>2</v>
      </c>
      <c r="G198" s="1" t="n">
        <v>0.5</v>
      </c>
      <c r="H198" s="1" t="n">
        <v>0</v>
      </c>
      <c r="I198" s="1" t="n">
        <v>0.5</v>
      </c>
      <c r="J198" s="2" t="n">
        <f aca="false">INDEX($B$2:$D$2,1,$B198+1)*INDEX($B$2:$D$2, 1,$C198+1)*G198*H198*I198</f>
        <v>0</v>
      </c>
      <c r="K198" s="2" t="n">
        <f aca="false">INDEX($B$5:$D$5,1,B198+1)*INDEX($B$6:$D$6,1,C198+1)*INDEX($B$7:$D$7,1,D198+1)*INDEX($B$8:$D$8, 1, E198+1)*INDEX($B$9:$D$9, 1, F198 + 1)</f>
        <v>0.0084</v>
      </c>
      <c r="L198" s="2" t="n">
        <f aca="false">K198*J198</f>
        <v>0</v>
      </c>
      <c r="M198" s="2" t="n">
        <f aca="false">L198/$L$256</f>
        <v>0</v>
      </c>
    </row>
    <row collapsed="false" customFormat="false" customHeight="false" hidden="false" ht="14.5" outlineLevel="0" r="199">
      <c r="B199" s="0" t="n">
        <v>2</v>
      </c>
      <c r="C199" s="0" t="n">
        <v>0</v>
      </c>
      <c r="D199" s="0" t="n">
        <v>2</v>
      </c>
      <c r="E199" s="0" t="n">
        <v>2</v>
      </c>
      <c r="F199" s="0" t="n">
        <v>0</v>
      </c>
      <c r="G199" s="1" t="n">
        <v>0.5</v>
      </c>
      <c r="H199" s="1" t="n">
        <v>0.5</v>
      </c>
      <c r="I199" s="1" t="n">
        <v>0.5</v>
      </c>
      <c r="J199" s="2" t="n">
        <f aca="false">INDEX($B$2:$D$2,1,$B199+1)*INDEX($B$2:$D$2, 1,$C199+1)*G199*H199*I199</f>
        <v>0.0025</v>
      </c>
      <c r="K199" s="2" t="n">
        <f aca="false">INDEX($B$5:$D$5,1,B199+1)*INDEX($B$6:$D$6,1,C199+1)*INDEX($B$7:$D$7,1,D199+1)*INDEX($B$8:$D$8, 1, E199+1)*INDEX($B$9:$D$9, 1, F199 + 1)</f>
        <v>0.00882000000000001</v>
      </c>
      <c r="L199" s="2" t="n">
        <f aca="false">K199*J199</f>
        <v>2.205E-005</v>
      </c>
      <c r="M199" s="2" t="n">
        <f aca="false">L199/$L$256</f>
        <v>0.0113585143784369</v>
      </c>
    </row>
    <row collapsed="false" customFormat="false" customHeight="false" hidden="false" ht="14.5" outlineLevel="0" r="200">
      <c r="B200" s="0" t="n">
        <v>2</v>
      </c>
      <c r="C200" s="0" t="n">
        <v>0</v>
      </c>
      <c r="D200" s="0" t="n">
        <v>2</v>
      </c>
      <c r="E200" s="0" t="n">
        <v>2</v>
      </c>
      <c r="F200" s="0" t="n">
        <v>1</v>
      </c>
      <c r="G200" s="1" t="n">
        <v>0.5</v>
      </c>
      <c r="H200" s="1" t="n">
        <v>0.5</v>
      </c>
      <c r="I200" s="1" t="n">
        <v>0</v>
      </c>
      <c r="J200" s="2" t="n">
        <f aca="false">INDEX($B$2:$D$2,1,$B200+1)*INDEX($B$2:$D$2, 1,$C200+1)*G200*H200*I200</f>
        <v>0</v>
      </c>
      <c r="K200" s="2" t="n">
        <f aca="false">INDEX($B$5:$D$5,1,B200+1)*INDEX($B$6:$D$6,1,C200+1)*INDEX($B$7:$D$7,1,D200+1)*INDEX($B$8:$D$8, 1, E200+1)*INDEX($B$9:$D$9, 1, F200 + 1)</f>
        <v>0.00588</v>
      </c>
      <c r="L200" s="2" t="n">
        <f aca="false">K200*J200</f>
        <v>0</v>
      </c>
      <c r="M200" s="2" t="n">
        <f aca="false">L200/$L$256</f>
        <v>0</v>
      </c>
    </row>
    <row collapsed="false" customFormat="false" customHeight="false" hidden="false" ht="14.5" outlineLevel="0" r="201">
      <c r="B201" s="0" t="n">
        <v>2</v>
      </c>
      <c r="C201" s="0" t="n">
        <v>0</v>
      </c>
      <c r="D201" s="0" t="n">
        <v>2</v>
      </c>
      <c r="E201" s="0" t="n">
        <v>2</v>
      </c>
      <c r="F201" s="0" t="n">
        <v>2</v>
      </c>
      <c r="G201" s="1" t="n">
        <v>0.5</v>
      </c>
      <c r="H201" s="1" t="n">
        <v>0.5</v>
      </c>
      <c r="I201" s="1" t="n">
        <v>0.5</v>
      </c>
      <c r="J201" s="2" t="n">
        <f aca="false">INDEX($B$2:$D$2,1,$B201+1)*INDEX($B$2:$D$2, 1,$C201+1)*G201*H201*I201</f>
        <v>0.0025</v>
      </c>
      <c r="K201" s="2" t="n">
        <f aca="false">INDEX($B$5:$D$5,1,B201+1)*INDEX($B$6:$D$6,1,C201+1)*INDEX($B$7:$D$7,1,D201+1)*INDEX($B$8:$D$8, 1, E201+1)*INDEX($B$9:$D$9, 1, F201 + 1)</f>
        <v>0.0147</v>
      </c>
      <c r="L201" s="2" t="n">
        <f aca="false">K201*J201</f>
        <v>3.675E-005</v>
      </c>
      <c r="M201" s="2" t="n">
        <f aca="false">L201/$L$256</f>
        <v>0.0189308572973948</v>
      </c>
    </row>
    <row collapsed="false" customFormat="false" customHeight="false" hidden="false" ht="14.5" outlineLevel="0" r="202">
      <c r="B202" s="0" t="n">
        <v>2</v>
      </c>
      <c r="C202" s="0" t="n">
        <v>1</v>
      </c>
      <c r="D202" s="0" t="n">
        <v>0</v>
      </c>
      <c r="E202" s="0" t="n">
        <v>0</v>
      </c>
      <c r="F202" s="0" t="n">
        <v>0</v>
      </c>
      <c r="G202" s="1" t="n">
        <v>0</v>
      </c>
      <c r="H202" s="1" t="n">
        <v>0</v>
      </c>
      <c r="I202" s="1" t="n">
        <v>0</v>
      </c>
      <c r="J202" s="2" t="n">
        <f aca="false">INDEX($B$2:$D$2,1,$B202+1)*INDEX($B$2:$D$2, 1,$C202+1)*G202*H202*I202</f>
        <v>0</v>
      </c>
      <c r="K202" s="2" t="n">
        <f aca="false">INDEX($B$5:$D$5,1,B202+1)*INDEX($B$6:$D$6,1,C202+1)*INDEX($B$7:$D$7,1,D202+1)*INDEX($B$8:$D$8, 1, E202+1)*INDEX($B$9:$D$9, 1, F202 + 1)</f>
        <v>0.01535625</v>
      </c>
      <c r="L202" s="2" t="n">
        <f aca="false">K202*J202</f>
        <v>0</v>
      </c>
      <c r="M202" s="2" t="n">
        <f aca="false">L202/$L$256</f>
        <v>0</v>
      </c>
    </row>
    <row collapsed="false" customFormat="false" customHeight="false" hidden="false" ht="14.5" outlineLevel="0" r="203">
      <c r="B203" s="0" t="n">
        <v>2</v>
      </c>
      <c r="C203" s="0" t="n">
        <v>1</v>
      </c>
      <c r="D203" s="0" t="n">
        <v>0</v>
      </c>
      <c r="E203" s="0" t="n">
        <v>0</v>
      </c>
      <c r="F203" s="0" t="n">
        <v>1</v>
      </c>
      <c r="G203" s="1" t="n">
        <v>0</v>
      </c>
      <c r="H203" s="1" t="n">
        <v>0</v>
      </c>
      <c r="I203" s="1" t="n">
        <v>0.5</v>
      </c>
      <c r="J203" s="2" t="n">
        <f aca="false">INDEX($B$2:$D$2,1,$B203+1)*INDEX($B$2:$D$2, 1,$C203+1)*G203*H203*I203</f>
        <v>0</v>
      </c>
      <c r="K203" s="2" t="n">
        <f aca="false">INDEX($B$5:$D$5,1,B203+1)*INDEX($B$6:$D$6,1,C203+1)*INDEX($B$7:$D$7,1,D203+1)*INDEX($B$8:$D$8, 1, E203+1)*INDEX($B$9:$D$9, 1, F203 + 1)</f>
        <v>0.0102375</v>
      </c>
      <c r="L203" s="2" t="n">
        <f aca="false">K203*J203</f>
        <v>0</v>
      </c>
      <c r="M203" s="2" t="n">
        <f aca="false">L203/$L$256</f>
        <v>0</v>
      </c>
    </row>
    <row collapsed="false" customFormat="false" customHeight="false" hidden="false" ht="14.5" outlineLevel="0" r="204">
      <c r="B204" s="0" t="n">
        <v>2</v>
      </c>
      <c r="C204" s="0" t="n">
        <v>1</v>
      </c>
      <c r="D204" s="0" t="n">
        <v>0</v>
      </c>
      <c r="E204" s="0" t="n">
        <v>0</v>
      </c>
      <c r="F204" s="0" t="n">
        <v>2</v>
      </c>
      <c r="G204" s="1" t="n">
        <v>0</v>
      </c>
      <c r="H204" s="1" t="n">
        <v>0</v>
      </c>
      <c r="I204" s="1" t="n">
        <v>0.5</v>
      </c>
      <c r="J204" s="2" t="n">
        <f aca="false">INDEX($B$2:$D$2,1,$B204+1)*INDEX($B$2:$D$2, 1,$C204+1)*G204*H204*I204</f>
        <v>0</v>
      </c>
      <c r="K204" s="2" t="n">
        <f aca="false">INDEX($B$5:$D$5,1,B204+1)*INDEX($B$6:$D$6,1,C204+1)*INDEX($B$7:$D$7,1,D204+1)*INDEX($B$8:$D$8, 1, E204+1)*INDEX($B$9:$D$9, 1, F204 + 1)</f>
        <v>0.02559375</v>
      </c>
      <c r="L204" s="2" t="n">
        <f aca="false">K204*J204</f>
        <v>0</v>
      </c>
      <c r="M204" s="2" t="n">
        <f aca="false">L204/$L$256</f>
        <v>0</v>
      </c>
    </row>
    <row collapsed="false" customFormat="false" customHeight="false" hidden="false" ht="14.5" outlineLevel="0" r="205">
      <c r="B205" s="0" t="n">
        <v>2</v>
      </c>
      <c r="C205" s="0" t="n">
        <v>1</v>
      </c>
      <c r="D205" s="0" t="n">
        <v>0</v>
      </c>
      <c r="E205" s="0" t="n">
        <v>1</v>
      </c>
      <c r="F205" s="0" t="n">
        <v>0</v>
      </c>
      <c r="G205" s="1" t="n">
        <v>0</v>
      </c>
      <c r="H205" s="1" t="n">
        <v>0.5</v>
      </c>
      <c r="I205" s="1" t="n">
        <v>0</v>
      </c>
      <c r="J205" s="2" t="n">
        <f aca="false">INDEX($B$2:$D$2,1,$B205+1)*INDEX($B$2:$D$2, 1,$C205+1)*G205*H205*I205</f>
        <v>0</v>
      </c>
      <c r="K205" s="2" t="n">
        <f aca="false">INDEX($B$5:$D$5,1,B205+1)*INDEX($B$6:$D$6,1,C205+1)*INDEX($B$7:$D$7,1,D205+1)*INDEX($B$8:$D$8, 1, E205+1)*INDEX($B$9:$D$9, 1, F205 + 1)</f>
        <v>0.006825</v>
      </c>
      <c r="L205" s="2" t="n">
        <f aca="false">K205*J205</f>
        <v>0</v>
      </c>
      <c r="M205" s="2" t="n">
        <f aca="false">L205/$L$256</f>
        <v>0</v>
      </c>
    </row>
    <row collapsed="false" customFormat="false" customHeight="false" hidden="false" ht="14.5" outlineLevel="0" r="206">
      <c r="B206" s="0" t="n">
        <v>2</v>
      </c>
      <c r="C206" s="0" t="n">
        <v>1</v>
      </c>
      <c r="D206" s="0" t="n">
        <v>0</v>
      </c>
      <c r="E206" s="0" t="n">
        <v>1</v>
      </c>
      <c r="F206" s="0" t="n">
        <v>1</v>
      </c>
      <c r="G206" s="1" t="n">
        <v>0</v>
      </c>
      <c r="H206" s="1" t="n">
        <v>0.5</v>
      </c>
      <c r="I206" s="1" t="n">
        <v>0.5</v>
      </c>
      <c r="J206" s="2" t="n">
        <f aca="false">INDEX($B$2:$D$2,1,$B206+1)*INDEX($B$2:$D$2, 1,$C206+1)*G206*H206*I206</f>
        <v>0</v>
      </c>
      <c r="K206" s="2" t="n">
        <f aca="false">INDEX($B$5:$D$5,1,B206+1)*INDEX($B$6:$D$6,1,C206+1)*INDEX($B$7:$D$7,1,D206+1)*INDEX($B$8:$D$8, 1, E206+1)*INDEX($B$9:$D$9, 1, F206 + 1)</f>
        <v>0.00455</v>
      </c>
      <c r="L206" s="2" t="n">
        <f aca="false">K206*J206</f>
        <v>0</v>
      </c>
      <c r="M206" s="2" t="n">
        <f aca="false">L206/$L$256</f>
        <v>0</v>
      </c>
    </row>
    <row collapsed="false" customFormat="false" customHeight="false" hidden="false" ht="14.5" outlineLevel="0" r="207">
      <c r="B207" s="0" t="n">
        <v>2</v>
      </c>
      <c r="C207" s="0" t="n">
        <v>1</v>
      </c>
      <c r="D207" s="0" t="n">
        <v>0</v>
      </c>
      <c r="E207" s="0" t="n">
        <v>1</v>
      </c>
      <c r="F207" s="0" t="n">
        <v>2</v>
      </c>
      <c r="G207" s="1" t="n">
        <v>0</v>
      </c>
      <c r="H207" s="1" t="n">
        <v>0.5</v>
      </c>
      <c r="I207" s="1" t="n">
        <v>0.5</v>
      </c>
      <c r="J207" s="2" t="n">
        <f aca="false">INDEX($B$2:$D$2,1,$B207+1)*INDEX($B$2:$D$2, 1,$C207+1)*G207*H207*I207</f>
        <v>0</v>
      </c>
      <c r="K207" s="2" t="n">
        <f aca="false">INDEX($B$5:$D$5,1,B207+1)*INDEX($B$6:$D$6,1,C207+1)*INDEX($B$7:$D$7,1,D207+1)*INDEX($B$8:$D$8, 1, E207+1)*INDEX($B$9:$D$9, 1, F207 + 1)</f>
        <v>0.011375</v>
      </c>
      <c r="L207" s="2" t="n">
        <f aca="false">K207*J207</f>
        <v>0</v>
      </c>
      <c r="M207" s="2" t="n">
        <f aca="false">L207/$L$256</f>
        <v>0</v>
      </c>
    </row>
    <row collapsed="false" customFormat="false" customHeight="false" hidden="false" ht="14.5" outlineLevel="0" r="208">
      <c r="B208" s="0" t="n">
        <v>2</v>
      </c>
      <c r="C208" s="0" t="n">
        <v>1</v>
      </c>
      <c r="D208" s="0" t="n">
        <v>0</v>
      </c>
      <c r="E208" s="0" t="n">
        <v>2</v>
      </c>
      <c r="F208" s="0" t="n">
        <v>0</v>
      </c>
      <c r="G208" s="1" t="n">
        <v>0</v>
      </c>
      <c r="H208" s="1" t="n">
        <v>0.5</v>
      </c>
      <c r="I208" s="1" t="n">
        <v>0</v>
      </c>
      <c r="J208" s="2" t="n">
        <f aca="false">INDEX($B$2:$D$2,1,$B208+1)*INDEX($B$2:$D$2, 1,$C208+1)*G208*H208*I208</f>
        <v>0</v>
      </c>
      <c r="K208" s="2" t="n">
        <f aca="false">INDEX($B$5:$D$5,1,B208+1)*INDEX($B$6:$D$6,1,C208+1)*INDEX($B$7:$D$7,1,D208+1)*INDEX($B$8:$D$8, 1, E208+1)*INDEX($B$9:$D$9, 1, F208 + 1)</f>
        <v>0.01194375</v>
      </c>
      <c r="L208" s="2" t="n">
        <f aca="false">K208*J208</f>
        <v>0</v>
      </c>
      <c r="M208" s="2" t="n">
        <f aca="false">L208/$L$256</f>
        <v>0</v>
      </c>
    </row>
    <row collapsed="false" customFormat="false" customHeight="false" hidden="false" ht="14.5" outlineLevel="0" r="209">
      <c r="B209" s="0" t="n">
        <v>2</v>
      </c>
      <c r="C209" s="0" t="n">
        <v>1</v>
      </c>
      <c r="D209" s="0" t="n">
        <v>0</v>
      </c>
      <c r="E209" s="0" t="n">
        <v>2</v>
      </c>
      <c r="F209" s="0" t="n">
        <v>1</v>
      </c>
      <c r="G209" s="1" t="n">
        <v>0</v>
      </c>
      <c r="H209" s="1" t="n">
        <v>0.5</v>
      </c>
      <c r="I209" s="1" t="n">
        <v>0.5</v>
      </c>
      <c r="J209" s="2" t="n">
        <f aca="false">INDEX($B$2:$D$2,1,$B209+1)*INDEX($B$2:$D$2, 1,$C209+1)*G209*H209*I209</f>
        <v>0</v>
      </c>
      <c r="K209" s="2" t="n">
        <f aca="false">INDEX($B$5:$D$5,1,B209+1)*INDEX($B$6:$D$6,1,C209+1)*INDEX($B$7:$D$7,1,D209+1)*INDEX($B$8:$D$8, 1, E209+1)*INDEX($B$9:$D$9, 1, F209 + 1)</f>
        <v>0.0079625</v>
      </c>
      <c r="L209" s="2" t="n">
        <f aca="false">K209*J209</f>
        <v>0</v>
      </c>
      <c r="M209" s="2" t="n">
        <f aca="false">L209/$L$256</f>
        <v>0</v>
      </c>
    </row>
    <row collapsed="false" customFormat="false" customHeight="false" hidden="false" ht="14.5" outlineLevel="0" r="210">
      <c r="B210" s="0" t="n">
        <v>2</v>
      </c>
      <c r="C210" s="0" t="n">
        <v>1</v>
      </c>
      <c r="D210" s="0" t="n">
        <v>0</v>
      </c>
      <c r="E210" s="0" t="n">
        <v>2</v>
      </c>
      <c r="F210" s="0" t="n">
        <v>2</v>
      </c>
      <c r="G210" s="1" t="n">
        <v>0</v>
      </c>
      <c r="H210" s="1" t="n">
        <v>0.5</v>
      </c>
      <c r="I210" s="1" t="n">
        <v>0.5</v>
      </c>
      <c r="J210" s="2" t="n">
        <f aca="false">INDEX($B$2:$D$2,1,$B210+1)*INDEX($B$2:$D$2, 1,$C210+1)*G210*H210*I210</f>
        <v>0</v>
      </c>
      <c r="K210" s="2" t="n">
        <f aca="false">INDEX($B$5:$D$5,1,B210+1)*INDEX($B$6:$D$6,1,C210+1)*INDEX($B$7:$D$7,1,D210+1)*INDEX($B$8:$D$8, 1, E210+1)*INDEX($B$9:$D$9, 1, F210 + 1)</f>
        <v>0.01990625</v>
      </c>
      <c r="L210" s="2" t="n">
        <f aca="false">K210*J210</f>
        <v>0</v>
      </c>
      <c r="M210" s="2" t="n">
        <f aca="false">L210/$L$256</f>
        <v>0</v>
      </c>
    </row>
    <row collapsed="false" customFormat="false" customHeight="false" hidden="false" ht="14.5" outlineLevel="0" r="211">
      <c r="B211" s="0" t="n">
        <v>2</v>
      </c>
      <c r="C211" s="0" t="n">
        <v>1</v>
      </c>
      <c r="D211" s="0" t="n">
        <v>1</v>
      </c>
      <c r="E211" s="0" t="n">
        <v>0</v>
      </c>
      <c r="F211" s="0" t="n">
        <v>0</v>
      </c>
      <c r="G211" s="1" t="n">
        <v>0.5</v>
      </c>
      <c r="H211" s="1" t="n">
        <v>0</v>
      </c>
      <c r="I211" s="1" t="n">
        <v>0</v>
      </c>
      <c r="J211" s="2" t="n">
        <f aca="false">INDEX($B$2:$D$2,1,$B211+1)*INDEX($B$2:$D$2, 1,$C211+1)*G211*H211*I211</f>
        <v>0</v>
      </c>
      <c r="K211" s="2" t="n">
        <f aca="false">INDEX($B$5:$D$5,1,B211+1)*INDEX($B$6:$D$6,1,C211+1)*INDEX($B$7:$D$7,1,D211+1)*INDEX($B$8:$D$8, 1, E211+1)*INDEX($B$9:$D$9, 1, F211 + 1)</f>
        <v>0.00354375</v>
      </c>
      <c r="L211" s="2" t="n">
        <f aca="false">K211*J211</f>
        <v>0</v>
      </c>
      <c r="M211" s="2" t="n">
        <f aca="false">L211/$L$256</f>
        <v>0</v>
      </c>
    </row>
    <row collapsed="false" customFormat="false" customHeight="false" hidden="false" ht="14.5" outlineLevel="0" r="212">
      <c r="B212" s="0" t="n">
        <v>2</v>
      </c>
      <c r="C212" s="0" t="n">
        <v>1</v>
      </c>
      <c r="D212" s="0" t="n">
        <v>1</v>
      </c>
      <c r="E212" s="0" t="n">
        <v>0</v>
      </c>
      <c r="F212" s="0" t="n">
        <v>1</v>
      </c>
      <c r="G212" s="1" t="n">
        <v>0.5</v>
      </c>
      <c r="H212" s="1" t="n">
        <v>0</v>
      </c>
      <c r="I212" s="1" t="n">
        <v>0.5</v>
      </c>
      <c r="J212" s="2" t="n">
        <f aca="false">INDEX($B$2:$D$2,1,$B212+1)*INDEX($B$2:$D$2, 1,$C212+1)*G212*H212*I212</f>
        <v>0</v>
      </c>
      <c r="K212" s="2" t="n">
        <f aca="false">INDEX($B$5:$D$5,1,B212+1)*INDEX($B$6:$D$6,1,C212+1)*INDEX($B$7:$D$7,1,D212+1)*INDEX($B$8:$D$8, 1, E212+1)*INDEX($B$9:$D$9, 1, F212 + 1)</f>
        <v>0.0023625</v>
      </c>
      <c r="L212" s="2" t="n">
        <f aca="false">K212*J212</f>
        <v>0</v>
      </c>
      <c r="M212" s="2" t="n">
        <f aca="false">L212/$L$256</f>
        <v>0</v>
      </c>
    </row>
    <row collapsed="false" customFormat="false" customHeight="false" hidden="false" ht="14.5" outlineLevel="0" r="213">
      <c r="B213" s="0" t="n">
        <v>2</v>
      </c>
      <c r="C213" s="0" t="n">
        <v>1</v>
      </c>
      <c r="D213" s="0" t="n">
        <v>1</v>
      </c>
      <c r="E213" s="0" t="n">
        <v>0</v>
      </c>
      <c r="F213" s="0" t="n">
        <v>2</v>
      </c>
      <c r="G213" s="1" t="n">
        <v>0.5</v>
      </c>
      <c r="H213" s="1" t="n">
        <v>0</v>
      </c>
      <c r="I213" s="1" t="n">
        <v>0.5</v>
      </c>
      <c r="J213" s="2" t="n">
        <f aca="false">INDEX($B$2:$D$2,1,$B213+1)*INDEX($B$2:$D$2, 1,$C213+1)*G213*H213*I213</f>
        <v>0</v>
      </c>
      <c r="K213" s="2" t="n">
        <f aca="false">INDEX($B$5:$D$5,1,B213+1)*INDEX($B$6:$D$6,1,C213+1)*INDEX($B$7:$D$7,1,D213+1)*INDEX($B$8:$D$8, 1, E213+1)*INDEX($B$9:$D$9, 1, F213 + 1)</f>
        <v>0.00590625</v>
      </c>
      <c r="L213" s="2" t="n">
        <f aca="false">K213*J213</f>
        <v>0</v>
      </c>
      <c r="M213" s="2" t="n">
        <f aca="false">L213/$L$256</f>
        <v>0</v>
      </c>
    </row>
    <row collapsed="false" customFormat="false" customHeight="false" hidden="false" ht="14.5" outlineLevel="0" r="214">
      <c r="B214" s="0" t="n">
        <v>2</v>
      </c>
      <c r="C214" s="0" t="n">
        <v>1</v>
      </c>
      <c r="D214" s="0" t="n">
        <v>1</v>
      </c>
      <c r="E214" s="0" t="n">
        <v>1</v>
      </c>
      <c r="F214" s="0" t="n">
        <v>0</v>
      </c>
      <c r="G214" s="1" t="n">
        <v>0.5</v>
      </c>
      <c r="H214" s="1" t="n">
        <v>0.5</v>
      </c>
      <c r="I214" s="1" t="n">
        <v>0</v>
      </c>
      <c r="J214" s="2" t="n">
        <f aca="false">INDEX($B$2:$D$2,1,$B214+1)*INDEX($B$2:$D$2, 1,$C214+1)*G214*H214*I214</f>
        <v>0</v>
      </c>
      <c r="K214" s="2" t="n">
        <f aca="false">INDEX($B$5:$D$5,1,B214+1)*INDEX($B$6:$D$6,1,C214+1)*INDEX($B$7:$D$7,1,D214+1)*INDEX($B$8:$D$8, 1, E214+1)*INDEX($B$9:$D$9, 1, F214 + 1)</f>
        <v>0.001575</v>
      </c>
      <c r="L214" s="2" t="n">
        <f aca="false">K214*J214</f>
        <v>0</v>
      </c>
      <c r="M214" s="2" t="n">
        <f aca="false">L214/$L$256</f>
        <v>0</v>
      </c>
    </row>
    <row collapsed="false" customFormat="false" customHeight="false" hidden="false" ht="14.5" outlineLevel="0" r="215">
      <c r="B215" s="0" t="n">
        <v>2</v>
      </c>
      <c r="C215" s="0" t="n">
        <v>1</v>
      </c>
      <c r="D215" s="0" t="n">
        <v>1</v>
      </c>
      <c r="E215" s="0" t="n">
        <v>1</v>
      </c>
      <c r="F215" s="0" t="n">
        <v>1</v>
      </c>
      <c r="G215" s="1" t="n">
        <v>0.5</v>
      </c>
      <c r="H215" s="1" t="n">
        <v>0.5</v>
      </c>
      <c r="I215" s="1" t="n">
        <v>0.5</v>
      </c>
      <c r="J215" s="2" t="n">
        <f aca="false">INDEX($B$2:$D$2,1,$B215+1)*INDEX($B$2:$D$2, 1,$C215+1)*G215*H215*I215</f>
        <v>0.00875</v>
      </c>
      <c r="K215" s="2" t="n">
        <f aca="false">INDEX($B$5:$D$5,1,B215+1)*INDEX($B$6:$D$6,1,C215+1)*INDEX($B$7:$D$7,1,D215+1)*INDEX($B$8:$D$8, 1, E215+1)*INDEX($B$9:$D$9, 1, F215 + 1)</f>
        <v>0.00105</v>
      </c>
      <c r="L215" s="2" t="n">
        <f aca="false">K215*J215</f>
        <v>9.18750000000001E-006</v>
      </c>
      <c r="M215" s="2" t="n">
        <f aca="false">L215/$L$256</f>
        <v>0.00473271432434869</v>
      </c>
    </row>
    <row collapsed="false" customFormat="false" customHeight="false" hidden="false" ht="14.5" outlineLevel="0" r="216">
      <c r="B216" s="0" t="n">
        <v>2</v>
      </c>
      <c r="C216" s="0" t="n">
        <v>1</v>
      </c>
      <c r="D216" s="0" t="n">
        <v>1</v>
      </c>
      <c r="E216" s="0" t="n">
        <v>1</v>
      </c>
      <c r="F216" s="0" t="n">
        <v>2</v>
      </c>
      <c r="G216" s="1" t="n">
        <v>0.5</v>
      </c>
      <c r="H216" s="1" t="n">
        <v>0.5</v>
      </c>
      <c r="I216" s="1" t="n">
        <v>0.5</v>
      </c>
      <c r="J216" s="2" t="n">
        <f aca="false">INDEX($B$2:$D$2,1,$B216+1)*INDEX($B$2:$D$2, 1,$C216+1)*G216*H216*I216</f>
        <v>0.00875</v>
      </c>
      <c r="K216" s="2" t="n">
        <f aca="false">INDEX($B$5:$D$5,1,B216+1)*INDEX($B$6:$D$6,1,C216+1)*INDEX($B$7:$D$7,1,D216+1)*INDEX($B$8:$D$8, 1, E216+1)*INDEX($B$9:$D$9, 1, F216 + 1)</f>
        <v>0.002625</v>
      </c>
      <c r="L216" s="2" t="n">
        <f aca="false">K216*J216</f>
        <v>2.296875E-005</v>
      </c>
      <c r="M216" s="2" t="n">
        <f aca="false">L216/$L$256</f>
        <v>0.0118317858108717</v>
      </c>
    </row>
    <row collapsed="false" customFormat="false" customHeight="false" hidden="false" ht="14.5" outlineLevel="0" r="217">
      <c r="B217" s="0" t="n">
        <v>2</v>
      </c>
      <c r="C217" s="0" t="n">
        <v>1</v>
      </c>
      <c r="D217" s="0" t="n">
        <v>1</v>
      </c>
      <c r="E217" s="0" t="n">
        <v>2</v>
      </c>
      <c r="F217" s="0" t="n">
        <v>0</v>
      </c>
      <c r="G217" s="1" t="n">
        <v>0.5</v>
      </c>
      <c r="H217" s="1" t="n">
        <v>0.5</v>
      </c>
      <c r="I217" s="1" t="n">
        <v>0</v>
      </c>
      <c r="J217" s="2" t="n">
        <f aca="false">INDEX($B$2:$D$2,1,$B217+1)*INDEX($B$2:$D$2, 1,$C217+1)*G217*H217*I217</f>
        <v>0</v>
      </c>
      <c r="K217" s="2" t="n">
        <f aca="false">INDEX($B$5:$D$5,1,B217+1)*INDEX($B$6:$D$6,1,C217+1)*INDEX($B$7:$D$7,1,D217+1)*INDEX($B$8:$D$8, 1, E217+1)*INDEX($B$9:$D$9, 1, F217 + 1)</f>
        <v>0.00275625</v>
      </c>
      <c r="L217" s="2" t="n">
        <f aca="false">K217*J217</f>
        <v>0</v>
      </c>
      <c r="M217" s="2" t="n">
        <f aca="false">L217/$L$256</f>
        <v>0</v>
      </c>
    </row>
    <row collapsed="false" customFormat="false" customHeight="false" hidden="false" ht="14.5" outlineLevel="0" r="218">
      <c r="B218" s="0" t="n">
        <v>2</v>
      </c>
      <c r="C218" s="0" t="n">
        <v>1</v>
      </c>
      <c r="D218" s="0" t="n">
        <v>1</v>
      </c>
      <c r="E218" s="0" t="n">
        <v>2</v>
      </c>
      <c r="F218" s="0" t="n">
        <v>1</v>
      </c>
      <c r="G218" s="1" t="n">
        <v>0.5</v>
      </c>
      <c r="H218" s="1" t="n">
        <v>0.5</v>
      </c>
      <c r="I218" s="1" t="n">
        <v>0.5</v>
      </c>
      <c r="J218" s="2" t="n">
        <f aca="false">INDEX($B$2:$D$2,1,$B218+1)*INDEX($B$2:$D$2, 1,$C218+1)*G218*H218*I218</f>
        <v>0.00875</v>
      </c>
      <c r="K218" s="2" t="n">
        <f aca="false">INDEX($B$5:$D$5,1,B218+1)*INDEX($B$6:$D$6,1,C218+1)*INDEX($B$7:$D$7,1,D218+1)*INDEX($B$8:$D$8, 1, E218+1)*INDEX($B$9:$D$9, 1, F218 + 1)</f>
        <v>0.0018375</v>
      </c>
      <c r="L218" s="2" t="n">
        <f aca="false">K218*J218</f>
        <v>1.6078125E-005</v>
      </c>
      <c r="M218" s="2" t="n">
        <f aca="false">L218/$L$256</f>
        <v>0.0082822500676102</v>
      </c>
    </row>
    <row collapsed="false" customFormat="false" customHeight="false" hidden="false" ht="14.5" outlineLevel="0" r="219">
      <c r="B219" s="0" t="n">
        <v>2</v>
      </c>
      <c r="C219" s="0" t="n">
        <v>1</v>
      </c>
      <c r="D219" s="0" t="n">
        <v>1</v>
      </c>
      <c r="E219" s="0" t="n">
        <v>2</v>
      </c>
      <c r="F219" s="0" t="n">
        <v>2</v>
      </c>
      <c r="G219" s="1" t="n">
        <v>0.5</v>
      </c>
      <c r="H219" s="1" t="n">
        <v>0.5</v>
      </c>
      <c r="I219" s="1" t="n">
        <v>0.5</v>
      </c>
      <c r="J219" s="2" t="n">
        <f aca="false">INDEX($B$2:$D$2,1,$B219+1)*INDEX($B$2:$D$2, 1,$C219+1)*G219*H219*I219</f>
        <v>0.00875</v>
      </c>
      <c r="K219" s="2" t="n">
        <f aca="false">INDEX($B$5:$D$5,1,B219+1)*INDEX($B$6:$D$6,1,C219+1)*INDEX($B$7:$D$7,1,D219+1)*INDEX($B$8:$D$8, 1, E219+1)*INDEX($B$9:$D$9, 1, F219 + 1)</f>
        <v>0.00459375</v>
      </c>
      <c r="L219" s="2" t="n">
        <f aca="false">K219*J219</f>
        <v>4.01953125E-005</v>
      </c>
      <c r="M219" s="2" t="n">
        <f aca="false">L219/$L$256</f>
        <v>0.0207056251690255</v>
      </c>
    </row>
    <row collapsed="false" customFormat="false" customHeight="false" hidden="false" ht="14.5" outlineLevel="0" r="220">
      <c r="B220" s="0" t="n">
        <v>2</v>
      </c>
      <c r="C220" s="0" t="n">
        <v>1</v>
      </c>
      <c r="D220" s="0" t="n">
        <v>2</v>
      </c>
      <c r="E220" s="0" t="n">
        <v>0</v>
      </c>
      <c r="F220" s="0" t="n">
        <v>0</v>
      </c>
      <c r="G220" s="1" t="n">
        <v>0.5</v>
      </c>
      <c r="H220" s="1" t="n">
        <v>0</v>
      </c>
      <c r="I220" s="1" t="n">
        <v>0</v>
      </c>
      <c r="J220" s="2" t="n">
        <f aca="false">INDEX($B$2:$D$2,1,$B220+1)*INDEX($B$2:$D$2, 1,$C220+1)*G220*H220*I220</f>
        <v>0</v>
      </c>
      <c r="K220" s="2" t="n">
        <f aca="false">INDEX($B$5:$D$5,1,B220+1)*INDEX($B$6:$D$6,1,C220+1)*INDEX($B$7:$D$7,1,D220+1)*INDEX($B$8:$D$8, 1, E220+1)*INDEX($B$9:$D$9, 1, F220 + 1)</f>
        <v>0.004725</v>
      </c>
      <c r="L220" s="2" t="n">
        <f aca="false">K220*J220</f>
        <v>0</v>
      </c>
      <c r="M220" s="2" t="n">
        <f aca="false">L220/$L$256</f>
        <v>0</v>
      </c>
    </row>
    <row collapsed="false" customFormat="false" customHeight="false" hidden="false" ht="14.5" outlineLevel="0" r="221">
      <c r="B221" s="0" t="n">
        <v>2</v>
      </c>
      <c r="C221" s="0" t="n">
        <v>1</v>
      </c>
      <c r="D221" s="0" t="n">
        <v>2</v>
      </c>
      <c r="E221" s="0" t="n">
        <v>0</v>
      </c>
      <c r="F221" s="0" t="n">
        <v>1</v>
      </c>
      <c r="G221" s="1" t="n">
        <v>0.5</v>
      </c>
      <c r="H221" s="1" t="n">
        <v>0</v>
      </c>
      <c r="I221" s="1" t="n">
        <v>0.5</v>
      </c>
      <c r="J221" s="2" t="n">
        <f aca="false">INDEX($B$2:$D$2,1,$B221+1)*INDEX($B$2:$D$2, 1,$C221+1)*G221*H221*I221</f>
        <v>0</v>
      </c>
      <c r="K221" s="2" t="n">
        <f aca="false">INDEX($B$5:$D$5,1,B221+1)*INDEX($B$6:$D$6,1,C221+1)*INDEX($B$7:$D$7,1,D221+1)*INDEX($B$8:$D$8, 1, E221+1)*INDEX($B$9:$D$9, 1, F221 + 1)</f>
        <v>0.00315</v>
      </c>
      <c r="L221" s="2" t="n">
        <f aca="false">K221*J221</f>
        <v>0</v>
      </c>
      <c r="M221" s="2" t="n">
        <f aca="false">L221/$L$256</f>
        <v>0</v>
      </c>
    </row>
    <row collapsed="false" customFormat="false" customHeight="false" hidden="false" ht="14.5" outlineLevel="0" r="222">
      <c r="B222" s="0" t="n">
        <v>2</v>
      </c>
      <c r="C222" s="0" t="n">
        <v>1</v>
      </c>
      <c r="D222" s="0" t="n">
        <v>2</v>
      </c>
      <c r="E222" s="0" t="n">
        <v>0</v>
      </c>
      <c r="F222" s="0" t="n">
        <v>2</v>
      </c>
      <c r="G222" s="1" t="n">
        <v>0.5</v>
      </c>
      <c r="H222" s="1" t="n">
        <v>0</v>
      </c>
      <c r="I222" s="1" t="n">
        <v>0.5</v>
      </c>
      <c r="J222" s="2" t="n">
        <f aca="false">INDEX($B$2:$D$2,1,$B222+1)*INDEX($B$2:$D$2, 1,$C222+1)*G222*H222*I222</f>
        <v>0</v>
      </c>
      <c r="K222" s="2" t="n">
        <f aca="false">INDEX($B$5:$D$5,1,B222+1)*INDEX($B$6:$D$6,1,C222+1)*INDEX($B$7:$D$7,1,D222+1)*INDEX($B$8:$D$8, 1, E222+1)*INDEX($B$9:$D$9, 1, F222 + 1)</f>
        <v>0.007875</v>
      </c>
      <c r="L222" s="2" t="n">
        <f aca="false">K222*J222</f>
        <v>0</v>
      </c>
      <c r="M222" s="2" t="n">
        <f aca="false">L222/$L$256</f>
        <v>0</v>
      </c>
    </row>
    <row collapsed="false" customFormat="false" customHeight="false" hidden="false" ht="14.5" outlineLevel="0" r="223">
      <c r="B223" s="0" t="n">
        <v>2</v>
      </c>
      <c r="C223" s="0" t="n">
        <v>1</v>
      </c>
      <c r="D223" s="0" t="n">
        <v>2</v>
      </c>
      <c r="E223" s="0" t="n">
        <v>1</v>
      </c>
      <c r="F223" s="0" t="n">
        <v>0</v>
      </c>
      <c r="G223" s="1" t="n">
        <v>0.5</v>
      </c>
      <c r="H223" s="1" t="n">
        <v>0.5</v>
      </c>
      <c r="I223" s="1" t="n">
        <v>0</v>
      </c>
      <c r="J223" s="2" t="n">
        <f aca="false">INDEX($B$2:$D$2,1,$B223+1)*INDEX($B$2:$D$2, 1,$C223+1)*G223*H223*I223</f>
        <v>0</v>
      </c>
      <c r="K223" s="2" t="n">
        <f aca="false">INDEX($B$5:$D$5,1,B223+1)*INDEX($B$6:$D$6,1,C223+1)*INDEX($B$7:$D$7,1,D223+1)*INDEX($B$8:$D$8, 1, E223+1)*INDEX($B$9:$D$9, 1, F223 + 1)</f>
        <v>0.0021</v>
      </c>
      <c r="L223" s="2" t="n">
        <f aca="false">K223*J223</f>
        <v>0</v>
      </c>
      <c r="M223" s="2" t="n">
        <f aca="false">L223/$L$256</f>
        <v>0</v>
      </c>
    </row>
    <row collapsed="false" customFormat="false" customHeight="false" hidden="false" ht="14.5" outlineLevel="0" r="224">
      <c r="B224" s="0" t="n">
        <v>2</v>
      </c>
      <c r="C224" s="0" t="n">
        <v>1</v>
      </c>
      <c r="D224" s="0" t="n">
        <v>2</v>
      </c>
      <c r="E224" s="0" t="n">
        <v>1</v>
      </c>
      <c r="F224" s="0" t="n">
        <v>1</v>
      </c>
      <c r="G224" s="1" t="n">
        <v>0.5</v>
      </c>
      <c r="H224" s="1" t="n">
        <v>0.5</v>
      </c>
      <c r="I224" s="1" t="n">
        <v>0.5</v>
      </c>
      <c r="J224" s="2" t="n">
        <f aca="false">INDEX($B$2:$D$2,1,$B224+1)*INDEX($B$2:$D$2, 1,$C224+1)*G224*H224*I224</f>
        <v>0.00875</v>
      </c>
      <c r="K224" s="2" t="n">
        <f aca="false">INDEX($B$5:$D$5,1,B224+1)*INDEX($B$6:$D$6,1,C224+1)*INDEX($B$7:$D$7,1,D224+1)*INDEX($B$8:$D$8, 1, E224+1)*INDEX($B$9:$D$9, 1, F224 + 1)</f>
        <v>0.0014</v>
      </c>
      <c r="L224" s="2" t="n">
        <f aca="false">K224*J224</f>
        <v>1.225E-005</v>
      </c>
      <c r="M224" s="2" t="n">
        <f aca="false">L224/$L$256</f>
        <v>0.00631028576579825</v>
      </c>
    </row>
    <row collapsed="false" customFormat="false" customHeight="false" hidden="false" ht="14.5" outlineLevel="0" r="225">
      <c r="B225" s="0" t="n">
        <v>2</v>
      </c>
      <c r="C225" s="0" t="n">
        <v>1</v>
      </c>
      <c r="D225" s="0" t="n">
        <v>2</v>
      </c>
      <c r="E225" s="0" t="n">
        <v>1</v>
      </c>
      <c r="F225" s="0" t="n">
        <v>2</v>
      </c>
      <c r="G225" s="1" t="n">
        <v>0.5</v>
      </c>
      <c r="H225" s="1" t="n">
        <v>0.5</v>
      </c>
      <c r="I225" s="1" t="n">
        <v>0.5</v>
      </c>
      <c r="J225" s="2" t="n">
        <f aca="false">INDEX($B$2:$D$2,1,$B225+1)*INDEX($B$2:$D$2, 1,$C225+1)*G225*H225*I225</f>
        <v>0.00875</v>
      </c>
      <c r="K225" s="2" t="n">
        <f aca="false">INDEX($B$5:$D$5,1,B225+1)*INDEX($B$6:$D$6,1,C225+1)*INDEX($B$7:$D$7,1,D225+1)*INDEX($B$8:$D$8, 1, E225+1)*INDEX($B$9:$D$9, 1, F225 + 1)</f>
        <v>0.0035</v>
      </c>
      <c r="L225" s="2" t="n">
        <f aca="false">K225*J225</f>
        <v>3.0625E-005</v>
      </c>
      <c r="M225" s="2" t="n">
        <f aca="false">L225/$L$256</f>
        <v>0.0157757144144956</v>
      </c>
    </row>
    <row collapsed="false" customFormat="false" customHeight="false" hidden="false" ht="14.5" outlineLevel="0" r="226">
      <c r="B226" s="0" t="n">
        <v>2</v>
      </c>
      <c r="C226" s="0" t="n">
        <v>1</v>
      </c>
      <c r="D226" s="0" t="n">
        <v>2</v>
      </c>
      <c r="E226" s="0" t="n">
        <v>2</v>
      </c>
      <c r="F226" s="0" t="n">
        <v>0</v>
      </c>
      <c r="G226" s="1" t="n">
        <v>0.5</v>
      </c>
      <c r="H226" s="1" t="n">
        <v>0.5</v>
      </c>
      <c r="I226" s="1" t="n">
        <v>0</v>
      </c>
      <c r="J226" s="2" t="n">
        <f aca="false">INDEX($B$2:$D$2,1,$B226+1)*INDEX($B$2:$D$2, 1,$C226+1)*G226*H226*I226</f>
        <v>0</v>
      </c>
      <c r="K226" s="2" t="n">
        <f aca="false">INDEX($B$5:$D$5,1,B226+1)*INDEX($B$6:$D$6,1,C226+1)*INDEX($B$7:$D$7,1,D226+1)*INDEX($B$8:$D$8, 1, E226+1)*INDEX($B$9:$D$9, 1, F226 + 1)</f>
        <v>0.003675</v>
      </c>
      <c r="L226" s="2" t="n">
        <f aca="false">K226*J226</f>
        <v>0</v>
      </c>
      <c r="M226" s="2" t="n">
        <f aca="false">L226/$L$256</f>
        <v>0</v>
      </c>
    </row>
    <row collapsed="false" customFormat="false" customHeight="false" hidden="false" ht="14.5" outlineLevel="0" r="227">
      <c r="B227" s="0" t="n">
        <v>2</v>
      </c>
      <c r="C227" s="0" t="n">
        <v>1</v>
      </c>
      <c r="D227" s="0" t="n">
        <v>2</v>
      </c>
      <c r="E227" s="0" t="n">
        <v>2</v>
      </c>
      <c r="F227" s="0" t="n">
        <v>1</v>
      </c>
      <c r="G227" s="1" t="n">
        <v>0.5</v>
      </c>
      <c r="H227" s="1" t="n">
        <v>0.5</v>
      </c>
      <c r="I227" s="1" t="n">
        <v>0.5</v>
      </c>
      <c r="J227" s="2" t="n">
        <f aca="false">INDEX($B$2:$D$2,1,$B227+1)*INDEX($B$2:$D$2, 1,$C227+1)*G227*H227*I227</f>
        <v>0.00875</v>
      </c>
      <c r="K227" s="2" t="n">
        <f aca="false">INDEX($B$5:$D$5,1,B227+1)*INDEX($B$6:$D$6,1,C227+1)*INDEX($B$7:$D$7,1,D227+1)*INDEX($B$8:$D$8, 1, E227+1)*INDEX($B$9:$D$9, 1, F227 + 1)</f>
        <v>0.00245</v>
      </c>
      <c r="L227" s="2" t="n">
        <f aca="false">K227*J227</f>
        <v>2.14375E-005</v>
      </c>
      <c r="M227" s="2" t="n">
        <f aca="false">L227/$L$256</f>
        <v>0.0110430000901469</v>
      </c>
    </row>
    <row collapsed="false" customFormat="false" customHeight="false" hidden="false" ht="14.5" outlineLevel="0" r="228">
      <c r="B228" s="0" t="n">
        <v>2</v>
      </c>
      <c r="C228" s="0" t="n">
        <v>1</v>
      </c>
      <c r="D228" s="0" t="n">
        <v>2</v>
      </c>
      <c r="E228" s="0" t="n">
        <v>2</v>
      </c>
      <c r="F228" s="0" t="n">
        <v>2</v>
      </c>
      <c r="G228" s="1" t="n">
        <v>0.5</v>
      </c>
      <c r="H228" s="1" t="n">
        <v>0.5</v>
      </c>
      <c r="I228" s="1" t="n">
        <v>0.5</v>
      </c>
      <c r="J228" s="2" t="n">
        <f aca="false">INDEX($B$2:$D$2,1,$B228+1)*INDEX($B$2:$D$2, 1,$C228+1)*G228*H228*I228</f>
        <v>0.00875</v>
      </c>
      <c r="K228" s="2" t="n">
        <f aca="false">INDEX($B$5:$D$5,1,B228+1)*INDEX($B$6:$D$6,1,C228+1)*INDEX($B$7:$D$7,1,D228+1)*INDEX($B$8:$D$8, 1, E228+1)*INDEX($B$9:$D$9, 1, F228 + 1)</f>
        <v>0.006125</v>
      </c>
      <c r="L228" s="2" t="n">
        <f aca="false">K228*J228</f>
        <v>5.359375E-005</v>
      </c>
      <c r="M228" s="2" t="n">
        <f aca="false">L228/$L$256</f>
        <v>0.0276075002253673</v>
      </c>
    </row>
    <row collapsed="false" customFormat="false" customHeight="false" hidden="false" ht="14.5" outlineLevel="0" r="229">
      <c r="B229" s="0" t="n">
        <v>2</v>
      </c>
      <c r="C229" s="0" t="n">
        <v>2</v>
      </c>
      <c r="D229" s="0" t="n">
        <v>0</v>
      </c>
      <c r="E229" s="0" t="n">
        <v>0</v>
      </c>
      <c r="F229" s="0" t="n">
        <v>0</v>
      </c>
      <c r="G229" s="1" t="n">
        <v>0.25</v>
      </c>
      <c r="H229" s="1" t="n">
        <v>0.25</v>
      </c>
      <c r="I229" s="1" t="n">
        <v>0.25</v>
      </c>
      <c r="J229" s="2" t="n">
        <f aca="false">INDEX($B$2:$D$2,1,$B229+1)*INDEX($B$2:$D$2, 1,$C229+1)*G229*H229*I229</f>
        <v>0.00015625</v>
      </c>
      <c r="K229" s="2" t="n">
        <f aca="false">INDEX($B$5:$D$5,1,B229+1)*INDEX($B$6:$D$6,1,C229+1)*INDEX($B$7:$D$7,1,D229+1)*INDEX($B$8:$D$8, 1, E229+1)*INDEX($B$9:$D$9, 1, F229 + 1)</f>
        <v>0.00921375</v>
      </c>
      <c r="L229" s="2" t="n">
        <f aca="false">K229*J229</f>
        <v>1.4396484375E-006</v>
      </c>
      <c r="M229" s="2" t="n">
        <f aca="false">L229/$L$256</f>
        <v>0.000741599432074281</v>
      </c>
    </row>
    <row collapsed="false" customFormat="false" customHeight="false" hidden="false" ht="14.5" outlineLevel="0" r="230">
      <c r="B230" s="0" t="n">
        <v>2</v>
      </c>
      <c r="C230" s="0" t="n">
        <v>2</v>
      </c>
      <c r="D230" s="0" t="n">
        <v>0</v>
      </c>
      <c r="E230" s="0" t="n">
        <v>0</v>
      </c>
      <c r="F230" s="0" t="n">
        <v>1</v>
      </c>
      <c r="G230" s="1" t="n">
        <v>0.25</v>
      </c>
      <c r="H230" s="1" t="n">
        <v>0.25</v>
      </c>
      <c r="I230" s="1" t="n">
        <v>0.25</v>
      </c>
      <c r="J230" s="2" t="n">
        <f aca="false">INDEX($B$2:$D$2,1,$B230+1)*INDEX($B$2:$D$2, 1,$C230+1)*G230*H230*I230</f>
        <v>0.00015625</v>
      </c>
      <c r="K230" s="2" t="n">
        <f aca="false">INDEX($B$5:$D$5,1,B230+1)*INDEX($B$6:$D$6,1,C230+1)*INDEX($B$7:$D$7,1,D230+1)*INDEX($B$8:$D$8, 1, E230+1)*INDEX($B$9:$D$9, 1, F230 + 1)</f>
        <v>0.0061425</v>
      </c>
      <c r="L230" s="2" t="n">
        <f aca="false">K230*J230</f>
        <v>9.59765625000001E-007</v>
      </c>
      <c r="M230" s="2" t="n">
        <f aca="false">L230/$L$256</f>
        <v>0.000494399621382854</v>
      </c>
    </row>
    <row collapsed="false" customFormat="false" customHeight="false" hidden="false" ht="14.5" outlineLevel="0" r="231">
      <c r="B231" s="0" t="n">
        <v>2</v>
      </c>
      <c r="C231" s="0" t="n">
        <v>2</v>
      </c>
      <c r="D231" s="0" t="n">
        <v>0</v>
      </c>
      <c r="E231" s="0" t="n">
        <v>0</v>
      </c>
      <c r="F231" s="0" t="n">
        <v>2</v>
      </c>
      <c r="G231" s="1" t="n">
        <v>0.25</v>
      </c>
      <c r="H231" s="1" t="n">
        <v>0.25</v>
      </c>
      <c r="I231" s="1" t="n">
        <v>0.5</v>
      </c>
      <c r="J231" s="2" t="n">
        <f aca="false">INDEX($B$2:$D$2,1,$B231+1)*INDEX($B$2:$D$2, 1,$C231+1)*G231*H231*I231</f>
        <v>0.0003125</v>
      </c>
      <c r="K231" s="2" t="n">
        <f aca="false">INDEX($B$5:$D$5,1,B231+1)*INDEX($B$6:$D$6,1,C231+1)*INDEX($B$7:$D$7,1,D231+1)*INDEX($B$8:$D$8, 1, E231+1)*INDEX($B$9:$D$9, 1, F231 + 1)</f>
        <v>0.01535625</v>
      </c>
      <c r="L231" s="2" t="n">
        <f aca="false">K231*J231</f>
        <v>4.798828125E-006</v>
      </c>
      <c r="M231" s="2" t="n">
        <f aca="false">L231/$L$256</f>
        <v>0.00247199810691427</v>
      </c>
    </row>
    <row collapsed="false" customFormat="false" customHeight="false" hidden="false" ht="14.5" outlineLevel="0" r="232">
      <c r="B232" s="0" t="n">
        <v>2</v>
      </c>
      <c r="C232" s="0" t="n">
        <v>2</v>
      </c>
      <c r="D232" s="0" t="n">
        <v>0</v>
      </c>
      <c r="E232" s="0" t="n">
        <v>1</v>
      </c>
      <c r="F232" s="0" t="n">
        <v>0</v>
      </c>
      <c r="G232" s="1" t="n">
        <v>0.25</v>
      </c>
      <c r="H232" s="1" t="n">
        <v>0.25</v>
      </c>
      <c r="I232" s="1" t="n">
        <v>0.25</v>
      </c>
      <c r="J232" s="2" t="n">
        <f aca="false">INDEX($B$2:$D$2,1,$B232+1)*INDEX($B$2:$D$2, 1,$C232+1)*G232*H232*I232</f>
        <v>0.00015625</v>
      </c>
      <c r="K232" s="2" t="n">
        <f aca="false">INDEX($B$5:$D$5,1,B232+1)*INDEX($B$6:$D$6,1,C232+1)*INDEX($B$7:$D$7,1,D232+1)*INDEX($B$8:$D$8, 1, E232+1)*INDEX($B$9:$D$9, 1, F232 + 1)</f>
        <v>0.004095</v>
      </c>
      <c r="L232" s="2" t="n">
        <f aca="false">K232*J232</f>
        <v>6.3984375E-007</v>
      </c>
      <c r="M232" s="2" t="n">
        <f aca="false">L232/$L$256</f>
        <v>0.000329599747588569</v>
      </c>
    </row>
    <row collapsed="false" customFormat="false" customHeight="false" hidden="false" ht="14.5" outlineLevel="0" r="233">
      <c r="B233" s="0" t="n">
        <v>2</v>
      </c>
      <c r="C233" s="0" t="n">
        <v>2</v>
      </c>
      <c r="D233" s="0" t="n">
        <v>0</v>
      </c>
      <c r="E233" s="0" t="n">
        <v>1</v>
      </c>
      <c r="F233" s="0" t="n">
        <v>1</v>
      </c>
      <c r="G233" s="1" t="n">
        <v>0.25</v>
      </c>
      <c r="H233" s="1" t="n">
        <v>0.25</v>
      </c>
      <c r="I233" s="1" t="n">
        <v>0.25</v>
      </c>
      <c r="J233" s="2" t="n">
        <f aca="false">INDEX($B$2:$D$2,1,$B233+1)*INDEX($B$2:$D$2, 1,$C233+1)*G233*H233*I233</f>
        <v>0.00015625</v>
      </c>
      <c r="K233" s="2" t="n">
        <f aca="false">INDEX($B$5:$D$5,1,B233+1)*INDEX($B$6:$D$6,1,C233+1)*INDEX($B$7:$D$7,1,D233+1)*INDEX($B$8:$D$8, 1, E233+1)*INDEX($B$9:$D$9, 1, F233 + 1)</f>
        <v>0.00273</v>
      </c>
      <c r="L233" s="2" t="n">
        <f aca="false">K233*J233</f>
        <v>4.265625E-007</v>
      </c>
      <c r="M233" s="2" t="n">
        <f aca="false">L233/$L$256</f>
        <v>0.000219733165059046</v>
      </c>
    </row>
    <row collapsed="false" customFormat="false" customHeight="false" hidden="false" ht="14.5" outlineLevel="0" r="234">
      <c r="B234" s="0" t="n">
        <v>2</v>
      </c>
      <c r="C234" s="0" t="n">
        <v>2</v>
      </c>
      <c r="D234" s="0" t="n">
        <v>0</v>
      </c>
      <c r="E234" s="0" t="n">
        <v>1</v>
      </c>
      <c r="F234" s="0" t="n">
        <v>2</v>
      </c>
      <c r="G234" s="1" t="n">
        <v>0.25</v>
      </c>
      <c r="H234" s="1" t="n">
        <v>0.25</v>
      </c>
      <c r="I234" s="1" t="n">
        <v>0.5</v>
      </c>
      <c r="J234" s="2" t="n">
        <f aca="false">INDEX($B$2:$D$2,1,$B234+1)*INDEX($B$2:$D$2, 1,$C234+1)*G234*H234*I234</f>
        <v>0.0003125</v>
      </c>
      <c r="K234" s="2" t="n">
        <f aca="false">INDEX($B$5:$D$5,1,B234+1)*INDEX($B$6:$D$6,1,C234+1)*INDEX($B$7:$D$7,1,D234+1)*INDEX($B$8:$D$8, 1, E234+1)*INDEX($B$9:$D$9, 1, F234 + 1)</f>
        <v>0.006825</v>
      </c>
      <c r="L234" s="2" t="n">
        <f aca="false">K234*J234</f>
        <v>2.1328125E-006</v>
      </c>
      <c r="M234" s="2" t="n">
        <f aca="false">L234/$L$256</f>
        <v>0.00109866582529523</v>
      </c>
    </row>
    <row collapsed="false" customFormat="false" customHeight="false" hidden="false" ht="14.5" outlineLevel="0" r="235">
      <c r="B235" s="0" t="n">
        <v>2</v>
      </c>
      <c r="C235" s="0" t="n">
        <v>2</v>
      </c>
      <c r="D235" s="0" t="n">
        <v>0</v>
      </c>
      <c r="E235" s="0" t="n">
        <v>2</v>
      </c>
      <c r="F235" s="0" t="n">
        <v>0</v>
      </c>
      <c r="G235" s="1" t="n">
        <v>0.25</v>
      </c>
      <c r="H235" s="1" t="n">
        <v>0.5</v>
      </c>
      <c r="I235" s="1" t="n">
        <v>0.25</v>
      </c>
      <c r="J235" s="2" t="n">
        <f aca="false">INDEX($B$2:$D$2,1,$B235+1)*INDEX($B$2:$D$2, 1,$C235+1)*G235*H235*I235</f>
        <v>0.0003125</v>
      </c>
      <c r="K235" s="2" t="n">
        <f aca="false">INDEX($B$5:$D$5,1,B235+1)*INDEX($B$6:$D$6,1,C235+1)*INDEX($B$7:$D$7,1,D235+1)*INDEX($B$8:$D$8, 1, E235+1)*INDEX($B$9:$D$9, 1, F235 + 1)</f>
        <v>0.00716625</v>
      </c>
      <c r="L235" s="2" t="n">
        <f aca="false">K235*J235</f>
        <v>2.239453125E-006</v>
      </c>
      <c r="M235" s="2" t="n">
        <f aca="false">L235/$L$256</f>
        <v>0.00115359911655999</v>
      </c>
    </row>
    <row collapsed="false" customFormat="false" customHeight="false" hidden="false" ht="14.5" outlineLevel="0" r="236">
      <c r="B236" s="0" t="n">
        <v>2</v>
      </c>
      <c r="C236" s="0" t="n">
        <v>2</v>
      </c>
      <c r="D236" s="0" t="n">
        <v>0</v>
      </c>
      <c r="E236" s="0" t="n">
        <v>2</v>
      </c>
      <c r="F236" s="0" t="n">
        <v>1</v>
      </c>
      <c r="G236" s="1" t="n">
        <v>0.25</v>
      </c>
      <c r="H236" s="1" t="n">
        <v>0.5</v>
      </c>
      <c r="I236" s="1" t="n">
        <v>0.25</v>
      </c>
      <c r="J236" s="2" t="n">
        <f aca="false">INDEX($B$2:$D$2,1,$B236+1)*INDEX($B$2:$D$2, 1,$C236+1)*G236*H236*I236</f>
        <v>0.0003125</v>
      </c>
      <c r="K236" s="2" t="n">
        <f aca="false">INDEX($B$5:$D$5,1,B236+1)*INDEX($B$6:$D$6,1,C236+1)*INDEX($B$7:$D$7,1,D236+1)*INDEX($B$8:$D$8, 1, E236+1)*INDEX($B$9:$D$9, 1, F236 + 1)</f>
        <v>0.0047775</v>
      </c>
      <c r="L236" s="2" t="n">
        <f aca="false">K236*J236</f>
        <v>1.49296875E-006</v>
      </c>
      <c r="M236" s="2" t="n">
        <f aca="false">L236/$L$256</f>
        <v>0.000769066077706662</v>
      </c>
    </row>
    <row collapsed="false" customFormat="false" customHeight="false" hidden="false" ht="14.5" outlineLevel="0" r="237">
      <c r="B237" s="0" t="n">
        <v>2</v>
      </c>
      <c r="C237" s="0" t="n">
        <v>2</v>
      </c>
      <c r="D237" s="0" t="n">
        <v>0</v>
      </c>
      <c r="E237" s="0" t="n">
        <v>2</v>
      </c>
      <c r="F237" s="0" t="n">
        <v>2</v>
      </c>
      <c r="G237" s="1" t="n">
        <v>0.25</v>
      </c>
      <c r="H237" s="1" t="n">
        <v>0.5</v>
      </c>
      <c r="I237" s="1" t="n">
        <v>0.5</v>
      </c>
      <c r="J237" s="2" t="n">
        <f aca="false">INDEX($B$2:$D$2,1,$B237+1)*INDEX($B$2:$D$2, 1,$C237+1)*G237*H237*I237</f>
        <v>0.000625</v>
      </c>
      <c r="K237" s="2" t="n">
        <f aca="false">INDEX($B$5:$D$5,1,B237+1)*INDEX($B$6:$D$6,1,C237+1)*INDEX($B$7:$D$7,1,D237+1)*INDEX($B$8:$D$8, 1, E237+1)*INDEX($B$9:$D$9, 1, F237 + 1)</f>
        <v>0.01194375</v>
      </c>
      <c r="L237" s="2" t="n">
        <f aca="false">K237*J237</f>
        <v>7.46484375E-006</v>
      </c>
      <c r="M237" s="2" t="n">
        <f aca="false">L237/$L$256</f>
        <v>0.00384533038853331</v>
      </c>
    </row>
    <row collapsed="false" customFormat="false" customHeight="false" hidden="false" ht="14.5" outlineLevel="0" r="238">
      <c r="B238" s="0" t="n">
        <v>2</v>
      </c>
      <c r="C238" s="0" t="n">
        <v>2</v>
      </c>
      <c r="D238" s="0" t="n">
        <v>1</v>
      </c>
      <c r="E238" s="0" t="n">
        <v>0</v>
      </c>
      <c r="F238" s="0" t="n">
        <v>0</v>
      </c>
      <c r="G238" s="1" t="n">
        <v>0.25</v>
      </c>
      <c r="H238" s="1" t="n">
        <v>0.25</v>
      </c>
      <c r="I238" s="1" t="n">
        <v>0.25</v>
      </c>
      <c r="J238" s="2" t="n">
        <f aca="false">INDEX($B$2:$D$2,1,$B238+1)*INDEX($B$2:$D$2, 1,$C238+1)*G238*H238*I238</f>
        <v>0.00015625</v>
      </c>
      <c r="K238" s="2" t="n">
        <f aca="false">INDEX($B$5:$D$5,1,B238+1)*INDEX($B$6:$D$6,1,C238+1)*INDEX($B$7:$D$7,1,D238+1)*INDEX($B$8:$D$8, 1, E238+1)*INDEX($B$9:$D$9, 1, F238 + 1)</f>
        <v>0.00212625</v>
      </c>
      <c r="L238" s="2" t="n">
        <f aca="false">K238*J238</f>
        <v>3.322265625E-007</v>
      </c>
      <c r="M238" s="2" t="n">
        <f aca="false">L238/$L$256</f>
        <v>0.00017113833047868</v>
      </c>
    </row>
    <row collapsed="false" customFormat="false" customHeight="false" hidden="false" ht="14.5" outlineLevel="0" r="239">
      <c r="B239" s="0" t="n">
        <v>2</v>
      </c>
      <c r="C239" s="0" t="n">
        <v>2</v>
      </c>
      <c r="D239" s="0" t="n">
        <v>1</v>
      </c>
      <c r="E239" s="0" t="n">
        <v>0</v>
      </c>
      <c r="F239" s="0" t="n">
        <v>1</v>
      </c>
      <c r="G239" s="1" t="n">
        <v>0.25</v>
      </c>
      <c r="H239" s="1" t="n">
        <v>0.25</v>
      </c>
      <c r="I239" s="1" t="n">
        <v>0.25</v>
      </c>
      <c r="J239" s="2" t="n">
        <f aca="false">INDEX($B$2:$D$2,1,$B239+1)*INDEX($B$2:$D$2, 1,$C239+1)*G239*H239*I239</f>
        <v>0.00015625</v>
      </c>
      <c r="K239" s="2" t="n">
        <f aca="false">INDEX($B$5:$D$5,1,B239+1)*INDEX($B$6:$D$6,1,C239+1)*INDEX($B$7:$D$7,1,D239+1)*INDEX($B$8:$D$8, 1, E239+1)*INDEX($B$9:$D$9, 1, F239 + 1)</f>
        <v>0.0014175</v>
      </c>
      <c r="L239" s="2" t="n">
        <f aca="false">K239*J239</f>
        <v>2.21484375E-007</v>
      </c>
      <c r="M239" s="2" t="n">
        <f aca="false">L239/$L$256</f>
        <v>0.00011409222031912</v>
      </c>
    </row>
    <row collapsed="false" customFormat="false" customHeight="false" hidden="false" ht="14.5" outlineLevel="0" r="240">
      <c r="B240" s="0" t="n">
        <v>2</v>
      </c>
      <c r="C240" s="0" t="n">
        <v>2</v>
      </c>
      <c r="D240" s="0" t="n">
        <v>1</v>
      </c>
      <c r="E240" s="0" t="n">
        <v>0</v>
      </c>
      <c r="F240" s="0" t="n">
        <v>2</v>
      </c>
      <c r="G240" s="1" t="n">
        <v>0.25</v>
      </c>
      <c r="H240" s="1" t="n">
        <v>0.25</v>
      </c>
      <c r="I240" s="1" t="n">
        <v>0.5</v>
      </c>
      <c r="J240" s="2" t="n">
        <f aca="false">INDEX($B$2:$D$2,1,$B240+1)*INDEX($B$2:$D$2, 1,$C240+1)*G240*H240*I240</f>
        <v>0.0003125</v>
      </c>
      <c r="K240" s="2" t="n">
        <f aca="false">INDEX($B$5:$D$5,1,B240+1)*INDEX($B$6:$D$6,1,C240+1)*INDEX($B$7:$D$7,1,D240+1)*INDEX($B$8:$D$8, 1, E240+1)*INDEX($B$9:$D$9, 1, F240 + 1)</f>
        <v>0.00354375</v>
      </c>
      <c r="L240" s="2" t="n">
        <f aca="false">K240*J240</f>
        <v>1.107421875E-006</v>
      </c>
      <c r="M240" s="2" t="n">
        <f aca="false">L240/$L$256</f>
        <v>0.000570461101595601</v>
      </c>
    </row>
    <row collapsed="false" customFormat="false" customHeight="false" hidden="false" ht="14.5" outlineLevel="0" r="241">
      <c r="B241" s="0" t="n">
        <v>2</v>
      </c>
      <c r="C241" s="0" t="n">
        <v>2</v>
      </c>
      <c r="D241" s="0" t="n">
        <v>1</v>
      </c>
      <c r="E241" s="0" t="n">
        <v>1</v>
      </c>
      <c r="F241" s="0" t="n">
        <v>0</v>
      </c>
      <c r="G241" s="1" t="n">
        <v>0.25</v>
      </c>
      <c r="H241" s="1" t="n">
        <v>0.25</v>
      </c>
      <c r="I241" s="1" t="n">
        <v>0.25</v>
      </c>
      <c r="J241" s="2" t="n">
        <f aca="false">INDEX($B$2:$D$2,1,$B241+1)*INDEX($B$2:$D$2, 1,$C241+1)*G241*H241*I241</f>
        <v>0.00015625</v>
      </c>
      <c r="K241" s="2" t="n">
        <f aca="false">INDEX($B$5:$D$5,1,B241+1)*INDEX($B$6:$D$6,1,C241+1)*INDEX($B$7:$D$7,1,D241+1)*INDEX($B$8:$D$8, 1, E241+1)*INDEX($B$9:$D$9, 1, F241 + 1)</f>
        <v>0.000945</v>
      </c>
      <c r="L241" s="2" t="n">
        <f aca="false">K241*J241</f>
        <v>1.4765625E-007</v>
      </c>
      <c r="M241" s="2" t="n">
        <f aca="false">L241/$L$256</f>
        <v>7.60614802127467E-005</v>
      </c>
    </row>
    <row collapsed="false" customFormat="false" customHeight="false" hidden="false" ht="14.5" outlineLevel="0" r="242">
      <c r="B242" s="0" t="n">
        <v>2</v>
      </c>
      <c r="C242" s="0" t="n">
        <v>2</v>
      </c>
      <c r="D242" s="0" t="n">
        <v>1</v>
      </c>
      <c r="E242" s="0" t="n">
        <v>1</v>
      </c>
      <c r="F242" s="0" t="n">
        <v>1</v>
      </c>
      <c r="G242" s="1" t="n">
        <v>0.25</v>
      </c>
      <c r="H242" s="1" t="n">
        <v>0.25</v>
      </c>
      <c r="I242" s="1" t="n">
        <v>0.25</v>
      </c>
      <c r="J242" s="2" t="n">
        <f aca="false">INDEX($B$2:$D$2,1,$B242+1)*INDEX($B$2:$D$2, 1,$C242+1)*G242*H242*I242</f>
        <v>0.00015625</v>
      </c>
      <c r="K242" s="2" t="n">
        <f aca="false">INDEX($B$5:$D$5,1,B242+1)*INDEX($B$6:$D$6,1,C242+1)*INDEX($B$7:$D$7,1,D242+1)*INDEX($B$8:$D$8, 1, E242+1)*INDEX($B$9:$D$9, 1, F242 + 1)</f>
        <v>0.00063</v>
      </c>
      <c r="L242" s="2" t="n">
        <f aca="false">K242*J242</f>
        <v>9.84375E-008</v>
      </c>
      <c r="M242" s="2" t="n">
        <f aca="false">L242/$L$256</f>
        <v>5.07076534751645E-005</v>
      </c>
    </row>
    <row collapsed="false" customFormat="false" customHeight="false" hidden="false" ht="14.5" outlineLevel="0" r="243">
      <c r="B243" s="0" t="n">
        <v>2</v>
      </c>
      <c r="C243" s="0" t="n">
        <v>2</v>
      </c>
      <c r="D243" s="0" t="n">
        <v>1</v>
      </c>
      <c r="E243" s="0" t="n">
        <v>1</v>
      </c>
      <c r="F243" s="0" t="n">
        <v>2</v>
      </c>
      <c r="G243" s="1" t="n">
        <v>0.25</v>
      </c>
      <c r="H243" s="1" t="n">
        <v>0.25</v>
      </c>
      <c r="I243" s="1" t="n">
        <v>0.5</v>
      </c>
      <c r="J243" s="2" t="n">
        <f aca="false">INDEX($B$2:$D$2,1,$B243+1)*INDEX($B$2:$D$2, 1,$C243+1)*G243*H243*I243</f>
        <v>0.0003125</v>
      </c>
      <c r="K243" s="2" t="n">
        <f aca="false">INDEX($B$5:$D$5,1,B243+1)*INDEX($B$6:$D$6,1,C243+1)*INDEX($B$7:$D$7,1,D243+1)*INDEX($B$8:$D$8, 1, E243+1)*INDEX($B$9:$D$9, 1, F243 + 1)</f>
        <v>0.001575</v>
      </c>
      <c r="L243" s="2" t="n">
        <f aca="false">K243*J243</f>
        <v>4.921875E-007</v>
      </c>
      <c r="M243" s="2" t="n">
        <f aca="false">L243/$L$256</f>
        <v>0.000253538267375822</v>
      </c>
    </row>
    <row collapsed="false" customFormat="false" customHeight="false" hidden="false" ht="14.5" outlineLevel="0" r="244">
      <c r="B244" s="0" t="n">
        <v>2</v>
      </c>
      <c r="C244" s="0" t="n">
        <v>2</v>
      </c>
      <c r="D244" s="0" t="n">
        <v>1</v>
      </c>
      <c r="E244" s="0" t="n">
        <v>2</v>
      </c>
      <c r="F244" s="0" t="n">
        <v>0</v>
      </c>
      <c r="G244" s="1" t="n">
        <v>0.25</v>
      </c>
      <c r="H244" s="1" t="n">
        <v>0.5</v>
      </c>
      <c r="I244" s="1" t="n">
        <v>0.25</v>
      </c>
      <c r="J244" s="2" t="n">
        <f aca="false">INDEX($B$2:$D$2,1,$B244+1)*INDEX($B$2:$D$2, 1,$C244+1)*G244*H244*I244</f>
        <v>0.0003125</v>
      </c>
      <c r="K244" s="2" t="n">
        <f aca="false">INDEX($B$5:$D$5,1,B244+1)*INDEX($B$6:$D$6,1,C244+1)*INDEX($B$7:$D$7,1,D244+1)*INDEX($B$8:$D$8, 1, E244+1)*INDEX($B$9:$D$9, 1, F244 + 1)</f>
        <v>0.00165375</v>
      </c>
      <c r="L244" s="2" t="n">
        <f aca="false">K244*J244</f>
        <v>5.16796875E-007</v>
      </c>
      <c r="M244" s="2" t="n">
        <f aca="false">L244/$L$256</f>
        <v>0.000266215180744614</v>
      </c>
    </row>
    <row collapsed="false" customFormat="false" customHeight="false" hidden="false" ht="14.5" outlineLevel="0" r="245">
      <c r="B245" s="0" t="n">
        <v>2</v>
      </c>
      <c r="C245" s="0" t="n">
        <v>2</v>
      </c>
      <c r="D245" s="0" t="n">
        <v>1</v>
      </c>
      <c r="E245" s="0" t="n">
        <v>2</v>
      </c>
      <c r="F245" s="0" t="n">
        <v>1</v>
      </c>
      <c r="G245" s="1" t="n">
        <v>0.25</v>
      </c>
      <c r="H245" s="1" t="n">
        <v>0.5</v>
      </c>
      <c r="I245" s="1" t="n">
        <v>0.25</v>
      </c>
      <c r="J245" s="2" t="n">
        <f aca="false">INDEX($B$2:$D$2,1,$B245+1)*INDEX($B$2:$D$2, 1,$C245+1)*G245*H245*I245</f>
        <v>0.0003125</v>
      </c>
      <c r="K245" s="2" t="n">
        <f aca="false">INDEX($B$5:$D$5,1,B245+1)*INDEX($B$6:$D$6,1,C245+1)*INDEX($B$7:$D$7,1,D245+1)*INDEX($B$8:$D$8, 1, E245+1)*INDEX($B$9:$D$9, 1, F245 + 1)</f>
        <v>0.0011025</v>
      </c>
      <c r="L245" s="2" t="n">
        <f aca="false">K245*J245</f>
        <v>3.4453125E-007</v>
      </c>
      <c r="M245" s="2" t="n">
        <f aca="false">L245/$L$256</f>
        <v>0.000177476787163076</v>
      </c>
    </row>
    <row collapsed="false" customFormat="false" customHeight="false" hidden="false" ht="14.5" outlineLevel="0" r="246">
      <c r="B246" s="0" t="n">
        <v>2</v>
      </c>
      <c r="C246" s="0" t="n">
        <v>2</v>
      </c>
      <c r="D246" s="0" t="n">
        <v>1</v>
      </c>
      <c r="E246" s="0" t="n">
        <v>2</v>
      </c>
      <c r="F246" s="0" t="n">
        <v>2</v>
      </c>
      <c r="G246" s="1" t="n">
        <v>0.25</v>
      </c>
      <c r="H246" s="1" t="n">
        <v>0.5</v>
      </c>
      <c r="I246" s="1" t="n">
        <v>0.5</v>
      </c>
      <c r="J246" s="2" t="n">
        <f aca="false">INDEX($B$2:$D$2,1,$B246+1)*INDEX($B$2:$D$2, 1,$C246+1)*G246*H246*I246</f>
        <v>0.000625</v>
      </c>
      <c r="K246" s="2" t="n">
        <f aca="false">INDEX($B$5:$D$5,1,B246+1)*INDEX($B$6:$D$6,1,C246+1)*INDEX($B$7:$D$7,1,D246+1)*INDEX($B$8:$D$8, 1, E246+1)*INDEX($B$9:$D$9, 1, F246 + 1)</f>
        <v>0.00275625</v>
      </c>
      <c r="L246" s="2" t="n">
        <f aca="false">K246*J246</f>
        <v>1.72265625E-006</v>
      </c>
      <c r="M246" s="2" t="n">
        <f aca="false">L246/$L$256</f>
        <v>0.000887383935815379</v>
      </c>
    </row>
    <row collapsed="false" customFormat="false" customHeight="false" hidden="false" ht="14.5" outlineLevel="0" r="247">
      <c r="B247" s="0" t="n">
        <v>2</v>
      </c>
      <c r="C247" s="0" t="n">
        <v>2</v>
      </c>
      <c r="D247" s="0" t="n">
        <v>2</v>
      </c>
      <c r="E247" s="0" t="n">
        <v>0</v>
      </c>
      <c r="F247" s="0" t="n">
        <v>0</v>
      </c>
      <c r="G247" s="1" t="n">
        <v>0.5</v>
      </c>
      <c r="H247" s="1" t="n">
        <v>0.25</v>
      </c>
      <c r="I247" s="1" t="n">
        <v>0.25</v>
      </c>
      <c r="J247" s="2" t="n">
        <f aca="false">INDEX($B$2:$D$2,1,$B247+1)*INDEX($B$2:$D$2, 1,$C247+1)*G247*H247*I247</f>
        <v>0.0003125</v>
      </c>
      <c r="K247" s="2" t="n">
        <f aca="false">INDEX($B$5:$D$5,1,B247+1)*INDEX($B$6:$D$6,1,C247+1)*INDEX($B$7:$D$7,1,D247+1)*INDEX($B$8:$D$8, 1, E247+1)*INDEX($B$9:$D$9, 1, F247 + 1)</f>
        <v>0.002835</v>
      </c>
      <c r="L247" s="2" t="n">
        <f aca="false">K247*J247</f>
        <v>8.85937500000001E-007</v>
      </c>
      <c r="M247" s="2" t="n">
        <f aca="false">L247/$L$256</f>
        <v>0.000456368881276481</v>
      </c>
    </row>
    <row collapsed="false" customFormat="false" customHeight="false" hidden="false" ht="14.5" outlineLevel="0" r="248">
      <c r="B248" s="0" t="n">
        <v>2</v>
      </c>
      <c r="C248" s="0" t="n">
        <v>2</v>
      </c>
      <c r="D248" s="0" t="n">
        <v>2</v>
      </c>
      <c r="E248" s="0" t="n">
        <v>0</v>
      </c>
      <c r="F248" s="0" t="n">
        <v>1</v>
      </c>
      <c r="G248" s="1" t="n">
        <v>0.5</v>
      </c>
      <c r="H248" s="1" t="n">
        <v>0.25</v>
      </c>
      <c r="I248" s="1" t="n">
        <v>0.25</v>
      </c>
      <c r="J248" s="2" t="n">
        <f aca="false">INDEX($B$2:$D$2,1,$B248+1)*INDEX($B$2:$D$2, 1,$C248+1)*G248*H248*I248</f>
        <v>0.0003125</v>
      </c>
      <c r="K248" s="2" t="n">
        <f aca="false">INDEX($B$5:$D$5,1,B248+1)*INDEX($B$6:$D$6,1,C248+1)*INDEX($B$7:$D$7,1,D248+1)*INDEX($B$8:$D$8, 1, E248+1)*INDEX($B$9:$D$9, 1, F248 + 1)</f>
        <v>0.00189</v>
      </c>
      <c r="L248" s="2" t="n">
        <f aca="false">K248*J248</f>
        <v>5.90625E-007</v>
      </c>
      <c r="M248" s="2" t="n">
        <f aca="false">L248/$L$256</f>
        <v>0.000304245920850987</v>
      </c>
    </row>
    <row collapsed="false" customFormat="false" customHeight="false" hidden="false" ht="14.5" outlineLevel="0" r="249">
      <c r="B249" s="0" t="n">
        <v>2</v>
      </c>
      <c r="C249" s="0" t="n">
        <v>2</v>
      </c>
      <c r="D249" s="0" t="n">
        <v>2</v>
      </c>
      <c r="E249" s="0" t="n">
        <v>0</v>
      </c>
      <c r="F249" s="0" t="n">
        <v>2</v>
      </c>
      <c r="G249" s="1" t="n">
        <v>0.5</v>
      </c>
      <c r="H249" s="1" t="n">
        <v>0.25</v>
      </c>
      <c r="I249" s="1" t="n">
        <v>0.5</v>
      </c>
      <c r="J249" s="2" t="n">
        <f aca="false">INDEX($B$2:$D$2,1,$B249+1)*INDEX($B$2:$D$2, 1,$C249+1)*G249*H249*I249</f>
        <v>0.000625</v>
      </c>
      <c r="K249" s="2" t="n">
        <f aca="false">INDEX($B$5:$D$5,1,B249+1)*INDEX($B$6:$D$6,1,C249+1)*INDEX($B$7:$D$7,1,D249+1)*INDEX($B$8:$D$8, 1, E249+1)*INDEX($B$9:$D$9, 1, F249 + 1)</f>
        <v>0.004725</v>
      </c>
      <c r="L249" s="2" t="n">
        <f aca="false">K249*J249</f>
        <v>2.953125E-006</v>
      </c>
      <c r="M249" s="2" t="n">
        <f aca="false">L249/$L$256</f>
        <v>0.00152122960425494</v>
      </c>
    </row>
    <row collapsed="false" customFormat="false" customHeight="false" hidden="false" ht="14.5" outlineLevel="0" r="250">
      <c r="B250" s="0" t="n">
        <v>2</v>
      </c>
      <c r="C250" s="0" t="n">
        <v>2</v>
      </c>
      <c r="D250" s="0" t="n">
        <v>2</v>
      </c>
      <c r="E250" s="0" t="n">
        <v>1</v>
      </c>
      <c r="F250" s="0" t="n">
        <v>0</v>
      </c>
      <c r="G250" s="1" t="n">
        <v>0.5</v>
      </c>
      <c r="H250" s="1" t="n">
        <v>0.25</v>
      </c>
      <c r="I250" s="1" t="n">
        <v>0.25</v>
      </c>
      <c r="J250" s="2" t="n">
        <f aca="false">INDEX($B$2:$D$2,1,$B250+1)*INDEX($B$2:$D$2, 1,$C250+1)*G250*H250*I250</f>
        <v>0.0003125</v>
      </c>
      <c r="K250" s="2" t="n">
        <f aca="false">INDEX($B$5:$D$5,1,B250+1)*INDEX($B$6:$D$6,1,C250+1)*INDEX($B$7:$D$7,1,D250+1)*INDEX($B$8:$D$8, 1, E250+1)*INDEX($B$9:$D$9, 1, F250 + 1)</f>
        <v>0.00126</v>
      </c>
      <c r="L250" s="2" t="n">
        <f aca="false">K250*J250</f>
        <v>3.9375E-007</v>
      </c>
      <c r="M250" s="2" t="n">
        <f aca="false">L250/$L$256</f>
        <v>0.000202830613900658</v>
      </c>
    </row>
    <row collapsed="false" customFormat="false" customHeight="false" hidden="false" ht="14.5" outlineLevel="0" r="251">
      <c r="B251" s="0" t="n">
        <v>2</v>
      </c>
      <c r="C251" s="0" t="n">
        <v>2</v>
      </c>
      <c r="D251" s="0" t="n">
        <v>2</v>
      </c>
      <c r="E251" s="0" t="n">
        <v>1</v>
      </c>
      <c r="F251" s="0" t="n">
        <v>1</v>
      </c>
      <c r="G251" s="1" t="n">
        <v>0.5</v>
      </c>
      <c r="H251" s="1" t="n">
        <v>0.25</v>
      </c>
      <c r="I251" s="1" t="n">
        <v>0.25</v>
      </c>
      <c r="J251" s="2" t="n">
        <f aca="false">INDEX($B$2:$D$2,1,$B251+1)*INDEX($B$2:$D$2, 1,$C251+1)*G251*H251*I251</f>
        <v>0.0003125</v>
      </c>
      <c r="K251" s="2" t="n">
        <f aca="false">INDEX($B$5:$D$5,1,B251+1)*INDEX($B$6:$D$6,1,C251+1)*INDEX($B$7:$D$7,1,D251+1)*INDEX($B$8:$D$8, 1, E251+1)*INDEX($B$9:$D$9, 1, F251 + 1)</f>
        <v>0.00084</v>
      </c>
      <c r="L251" s="2" t="n">
        <f aca="false">K251*J251</f>
        <v>2.625E-007</v>
      </c>
      <c r="M251" s="2" t="n">
        <f aca="false">L251/$L$256</f>
        <v>0.000135220409267105</v>
      </c>
    </row>
    <row collapsed="false" customFormat="false" customHeight="false" hidden="false" ht="14.5" outlineLevel="0" r="252">
      <c r="B252" s="0" t="n">
        <v>2</v>
      </c>
      <c r="C252" s="0" t="n">
        <v>2</v>
      </c>
      <c r="D252" s="0" t="n">
        <v>2</v>
      </c>
      <c r="E252" s="0" t="n">
        <v>1</v>
      </c>
      <c r="F252" s="0" t="n">
        <v>2</v>
      </c>
      <c r="G252" s="1" t="n">
        <v>0.5</v>
      </c>
      <c r="H252" s="1" t="n">
        <v>0.25</v>
      </c>
      <c r="I252" s="1" t="n">
        <v>0.5</v>
      </c>
      <c r="J252" s="2" t="n">
        <f aca="false">INDEX($B$2:$D$2,1,$B252+1)*INDEX($B$2:$D$2, 1,$C252+1)*G252*H252*I252</f>
        <v>0.000625</v>
      </c>
      <c r="K252" s="2" t="n">
        <f aca="false">INDEX($B$5:$D$5,1,B252+1)*INDEX($B$6:$D$6,1,C252+1)*INDEX($B$7:$D$7,1,D252+1)*INDEX($B$8:$D$8, 1, E252+1)*INDEX($B$9:$D$9, 1, F252 + 1)</f>
        <v>0.0021</v>
      </c>
      <c r="L252" s="2" t="n">
        <f aca="false">K252*J252</f>
        <v>1.3125E-006</v>
      </c>
      <c r="M252" s="2" t="n">
        <f aca="false">L252/$L$256</f>
        <v>0.000676102046335527</v>
      </c>
    </row>
    <row collapsed="false" customFormat="false" customHeight="false" hidden="false" ht="14.5" outlineLevel="0" r="253">
      <c r="B253" s="0" t="n">
        <v>2</v>
      </c>
      <c r="C253" s="0" t="n">
        <v>2</v>
      </c>
      <c r="D253" s="0" t="n">
        <v>2</v>
      </c>
      <c r="E253" s="0" t="n">
        <v>2</v>
      </c>
      <c r="F253" s="0" t="n">
        <v>0</v>
      </c>
      <c r="G253" s="1" t="n">
        <v>0.5</v>
      </c>
      <c r="H253" s="1" t="n">
        <v>0.5</v>
      </c>
      <c r="I253" s="1" t="n">
        <v>0.25</v>
      </c>
      <c r="J253" s="2" t="n">
        <f aca="false">INDEX($B$2:$D$2,1,$B253+1)*INDEX($B$2:$D$2, 1,$C253+1)*G253*H253*I253</f>
        <v>0.000625</v>
      </c>
      <c r="K253" s="2" t="n">
        <f aca="false">INDEX($B$5:$D$5,1,B253+1)*INDEX($B$6:$D$6,1,C253+1)*INDEX($B$7:$D$7,1,D253+1)*INDEX($B$8:$D$8, 1, E253+1)*INDEX($B$9:$D$9, 1, F253 + 1)</f>
        <v>0.002205</v>
      </c>
      <c r="L253" s="2" t="n">
        <f aca="false">K253*J253</f>
        <v>1.378125E-006</v>
      </c>
      <c r="M253" s="2" t="n">
        <f aca="false">L253/$L$256</f>
        <v>0.000709907148652303</v>
      </c>
    </row>
    <row collapsed="false" customFormat="false" customHeight="false" hidden="false" ht="14.5" outlineLevel="0" r="254">
      <c r="B254" s="0" t="n">
        <v>2</v>
      </c>
      <c r="C254" s="0" t="n">
        <v>2</v>
      </c>
      <c r="D254" s="0" t="n">
        <v>2</v>
      </c>
      <c r="E254" s="0" t="n">
        <v>2</v>
      </c>
      <c r="F254" s="0" t="n">
        <v>1</v>
      </c>
      <c r="G254" s="1" t="n">
        <v>0.5</v>
      </c>
      <c r="H254" s="1" t="n">
        <v>0.5</v>
      </c>
      <c r="I254" s="1" t="n">
        <v>0.25</v>
      </c>
      <c r="J254" s="2" t="n">
        <f aca="false">INDEX($B$2:$D$2,1,$B254+1)*INDEX($B$2:$D$2, 1,$C254+1)*G254*H254*I254</f>
        <v>0.000625</v>
      </c>
      <c r="K254" s="2" t="n">
        <f aca="false">INDEX($B$5:$D$5,1,B254+1)*INDEX($B$6:$D$6,1,C254+1)*INDEX($B$7:$D$7,1,D254+1)*INDEX($B$8:$D$8, 1, E254+1)*INDEX($B$9:$D$9, 1, F254 + 1)</f>
        <v>0.00147</v>
      </c>
      <c r="L254" s="2" t="n">
        <f aca="false">K254*J254</f>
        <v>9.18750000000001E-007</v>
      </c>
      <c r="M254" s="2" t="n">
        <f aca="false">L254/$L$256</f>
        <v>0.000473271432434869</v>
      </c>
    </row>
    <row collapsed="false" customFormat="false" customHeight="false" hidden="false" ht="14.5" outlineLevel="0" r="255">
      <c r="B255" s="0" t="n">
        <v>2</v>
      </c>
      <c r="C255" s="0" t="n">
        <v>2</v>
      </c>
      <c r="D255" s="0" t="n">
        <v>2</v>
      </c>
      <c r="E255" s="0" t="n">
        <v>2</v>
      </c>
      <c r="F255" s="0" t="n">
        <v>2</v>
      </c>
      <c r="G255" s="1" t="n">
        <v>0.5</v>
      </c>
      <c r="H255" s="1" t="n">
        <v>0.5</v>
      </c>
      <c r="I255" s="1" t="n">
        <v>0.5</v>
      </c>
      <c r="J255" s="2" t="n">
        <f aca="false">INDEX($B$2:$D$2,1,$B255+1)*INDEX($B$2:$D$2, 1,$C255+1)*G255*H255*I255</f>
        <v>0.00125</v>
      </c>
      <c r="K255" s="2" t="n">
        <f aca="false">INDEX($B$5:$D$5,1,B255+1)*INDEX($B$6:$D$6,1,C255+1)*INDEX($B$7:$D$7,1,D255+1)*INDEX($B$8:$D$8, 1, E255+1)*INDEX($B$9:$D$9, 1, F255 + 1)</f>
        <v>0.003675</v>
      </c>
      <c r="L255" s="2" t="n">
        <f aca="false">K255*J255</f>
        <v>4.59375E-006</v>
      </c>
      <c r="M255" s="2" t="n">
        <f aca="false">L255/$L$256</f>
        <v>0.00236635716217434</v>
      </c>
    </row>
    <row collapsed="false" customFormat="false" customHeight="false" hidden="false" ht="14.5" outlineLevel="0" r="256">
      <c r="L256" s="0" t="n">
        <f aca="false">SUM(L13:L255)</f>
        <v>0.001941275</v>
      </c>
    </row>
    <row collapsed="false" customFormat="false" customHeight="false" hidden="false" ht="14.5" outlineLevel="0" r="257">
      <c r="M257" s="0" t="n">
        <f aca="false">SUM(M13:M255)</f>
        <v>1</v>
      </c>
    </row>
    <row collapsed="false" customFormat="false" customHeight="false" hidden="false" ht="14.5" outlineLevel="0" r="260">
      <c r="A260" s="0" t="s">
        <v>42</v>
      </c>
      <c r="B260" s="0" t="s">
        <v>6</v>
      </c>
      <c r="E260" s="2"/>
      <c r="F260" s="2"/>
      <c r="G260" s="2"/>
      <c r="H260" s="2"/>
      <c r="K260" s="0" t="s">
        <v>43</v>
      </c>
      <c r="L260" s="0" t="s">
        <v>44</v>
      </c>
    </row>
    <row collapsed="false" customFormat="false" customHeight="false" hidden="false" ht="14.5" outlineLevel="0" r="261">
      <c r="B261" s="0" t="n">
        <v>0</v>
      </c>
      <c r="C261" s="2" t="n">
        <f aca="false">SUMIF($B$13:$B$255,"=0",$L$13:$L$255)</f>
        <v>0.0003535</v>
      </c>
      <c r="D261" s="2" t="n">
        <f aca="false">C263</f>
        <v>0.000817403125</v>
      </c>
      <c r="E261" s="5" t="n">
        <f aca="false">D261/D262</f>
        <v>0.72730988574654</v>
      </c>
      <c r="F261" s="5" t="n">
        <f aca="false">LN(C261)</f>
        <v>-7.94762707262765</v>
      </c>
      <c r="G261" s="3" t="n">
        <f aca="false">LN(E261)</f>
        <v>-0.31840263952224</v>
      </c>
      <c r="H261" s="2" t="n">
        <f aca="false">C261</f>
        <v>0.0003535</v>
      </c>
      <c r="I261" s="2" t="n">
        <f aca="false">H262/H261</f>
        <v>4.49158415841584</v>
      </c>
      <c r="J261" s="3" t="n">
        <f aca="false">LN(I261)</f>
        <v>1.50220545877438</v>
      </c>
      <c r="K261" s="9" t="n">
        <f aca="false">EXP(J261) + 1</f>
        <v>5.49158415841584</v>
      </c>
      <c r="L261" s="2" t="n">
        <f aca="false">LN(K261)</f>
        <v>1.70321676734341</v>
      </c>
    </row>
    <row collapsed="false" customFormat="false" customHeight="false" hidden="false" ht="14.5" outlineLevel="0" r="262">
      <c r="B262" s="0" t="n">
        <v>1</v>
      </c>
      <c r="C262" s="2" t="n">
        <f aca="false">SUMIF($B$13:$B$255,"=1",$L$13:$L$255)</f>
        <v>0.000770371875</v>
      </c>
      <c r="D262" s="2" t="n">
        <f aca="false">C261+C262</f>
        <v>0.001123871875</v>
      </c>
      <c r="E262" s="5"/>
      <c r="F262" s="5" t="n">
        <f aca="false">LN(C262)</f>
        <v>-7.1686372051561</v>
      </c>
      <c r="H262" s="2" t="n">
        <f aca="false">C262+C263</f>
        <v>0.001587775</v>
      </c>
      <c r="I262" s="2"/>
      <c r="K262" s="9"/>
      <c r="L262" s="2"/>
    </row>
    <row collapsed="false" customFormat="false" customHeight="false" hidden="false" ht="14.5" outlineLevel="0" r="263">
      <c r="B263" s="0" t="n">
        <v>2</v>
      </c>
      <c r="C263" s="2" t="n">
        <f aca="false">SUMIF($B$13:$B$255,"=2",$L$13:$L$255)</f>
        <v>0.000817403125</v>
      </c>
      <c r="D263" s="2"/>
      <c r="E263" s="5"/>
      <c r="F263" s="5" t="n">
        <f aca="false">LN(C263)</f>
        <v>-7.10937816374378</v>
      </c>
      <c r="H263" s="2"/>
      <c r="K263" s="9"/>
      <c r="L263" s="2"/>
    </row>
    <row collapsed="false" customFormat="false" customHeight="false" hidden="false" ht="14.5" outlineLevel="0" r="264">
      <c r="E264" s="5"/>
      <c r="F264" s="2"/>
      <c r="G264" s="2"/>
      <c r="H264" s="2"/>
      <c r="K264" s="9"/>
      <c r="L264" s="2"/>
    </row>
    <row collapsed="false" customFormat="false" customHeight="false" hidden="false" ht="14.5" outlineLevel="0" r="265">
      <c r="B265" s="0" t="s">
        <v>12</v>
      </c>
      <c r="E265" s="5"/>
      <c r="F265" s="0" t="s">
        <v>3</v>
      </c>
      <c r="K265" s="9"/>
      <c r="L265" s="2"/>
    </row>
    <row collapsed="false" customFormat="false" customHeight="false" hidden="false" ht="14.5" outlineLevel="0" r="266">
      <c r="B266" s="0" t="n">
        <v>0</v>
      </c>
      <c r="C266" s="11" t="n">
        <f aca="false">SUMIF($C$13:$C$255,"=0",$L$13:$L$255)</f>
        <v>0.0013698</v>
      </c>
      <c r="D266" s="2" t="n">
        <f aca="false">C266</f>
        <v>0.0013698</v>
      </c>
      <c r="E266" s="5" t="n">
        <f aca="false">D266/D267</f>
        <v>2.39695524738615</v>
      </c>
      <c r="F266" s="5" t="n">
        <f aca="false">LN(C266)</f>
        <v>-6.59309053520047</v>
      </c>
      <c r="G266" s="3" t="n">
        <f aca="false">LN(E266)</f>
        <v>0.874199285017693</v>
      </c>
      <c r="H266" s="2" t="n">
        <f aca="false">C266</f>
        <v>0.0013698</v>
      </c>
      <c r="I266" s="2" t="n">
        <f aca="false">H267/H266</f>
        <v>0.417195941013287</v>
      </c>
      <c r="J266" s="3" t="n">
        <f aca="false">LN(I266)</f>
        <v>-0.874199285017693</v>
      </c>
      <c r="K266" s="9" t="n">
        <f aca="false">EXP(J266) + 1</f>
        <v>1.41719594101329</v>
      </c>
      <c r="L266" s="2" t="n">
        <f aca="false">LN(K266)</f>
        <v>0.348680229916232</v>
      </c>
    </row>
    <row collapsed="false" customFormat="false" customHeight="false" hidden="false" ht="14.5" outlineLevel="0" r="267">
      <c r="B267" s="0" t="n">
        <v>1</v>
      </c>
      <c r="C267" s="11" t="n">
        <f aca="false">SUMIF($C$13:$C$255,"=1",$L$13:$L$255)</f>
        <v>0.0004758359375</v>
      </c>
      <c r="D267" s="2" t="n">
        <f aca="false">C267+C268</f>
        <v>0.000571475</v>
      </c>
      <c r="E267" s="5"/>
      <c r="F267" s="5" t="n">
        <f aca="false">LN(C267)</f>
        <v>-7.65043743226255</v>
      </c>
      <c r="H267" s="2" t="n">
        <f aca="false">C267+C268</f>
        <v>0.000571475</v>
      </c>
      <c r="I267" s="2"/>
      <c r="K267" s="9"/>
      <c r="L267" s="2"/>
    </row>
    <row collapsed="false" customFormat="false" customHeight="false" hidden="false" ht="14.5" outlineLevel="0" r="268">
      <c r="B268" s="0" t="n">
        <v>2</v>
      </c>
      <c r="C268" s="11" t="n">
        <f aca="false">SUMIF($C$13:$C$255,"=2",$L$13:$L$255)</f>
        <v>9.56390625E-005</v>
      </c>
      <c r="D268" s="2"/>
      <c r="E268" s="5"/>
      <c r="F268" s="5" t="n">
        <f aca="false">LN(C268)</f>
        <v>-9.25492921780613</v>
      </c>
      <c r="K268" s="9"/>
      <c r="L268" s="2"/>
    </row>
    <row collapsed="false" customFormat="false" customHeight="false" hidden="false" ht="14.5" outlineLevel="0" r="269">
      <c r="D269" s="5"/>
      <c r="E269" s="5"/>
      <c r="K269" s="9"/>
      <c r="L269" s="2"/>
    </row>
    <row collapsed="false" customFormat="false" customHeight="false" hidden="false" ht="14.5" outlineLevel="0" r="270">
      <c r="B270" s="0" t="s">
        <v>9</v>
      </c>
      <c r="D270" s="5"/>
      <c r="E270" s="5"/>
      <c r="K270" s="9"/>
      <c r="L270" s="2"/>
    </row>
    <row collapsed="false" customFormat="false" customHeight="false" hidden="false" ht="14.5" outlineLevel="0" r="271">
      <c r="B271" s="0" t="n">
        <v>0</v>
      </c>
      <c r="C271" s="2" t="n">
        <f aca="false">SUMIF($D$13:$D$255,"=0",$L$13:$L$255)</f>
        <v>0.0006845947265625</v>
      </c>
      <c r="D271" s="2" t="n">
        <f aca="false">C273</f>
        <v>0.0010011078125</v>
      </c>
      <c r="E271" s="5" t="n">
        <f aca="false">D271/D272</f>
        <v>1.06481892349599</v>
      </c>
      <c r="F271" s="5" t="n">
        <f aca="false">LN(C271)</f>
        <v>-7.28668353484483</v>
      </c>
      <c r="G271" s="3" t="n">
        <f aca="false">LN(E271)</f>
        <v>0.0628047598191217</v>
      </c>
      <c r="H271" s="2" t="n">
        <f aca="false">C271</f>
        <v>0.0006845947265625</v>
      </c>
      <c r="I271" s="2" t="n">
        <f aca="false">H272/H271</f>
        <v>1.83565578973646</v>
      </c>
      <c r="J271" s="3" t="n">
        <f aca="false">LN(I271)</f>
        <v>0.607401796264985</v>
      </c>
      <c r="K271" s="9" t="n">
        <f aca="false">EXP(J271) + 1</f>
        <v>2.83565578973646</v>
      </c>
      <c r="L271" s="2" t="n">
        <f aca="false">LN(K271)</f>
        <v>1.0422732295606</v>
      </c>
    </row>
    <row collapsed="false" customFormat="false" customHeight="false" hidden="false" ht="14.5" outlineLevel="0" r="272">
      <c r="B272" s="0" t="n">
        <v>1</v>
      </c>
      <c r="C272" s="2" t="n">
        <f aca="false">SUMIF($D$13:$D$255,"=1",$L$13:$L$255)</f>
        <v>0.0002555724609375</v>
      </c>
      <c r="D272" s="2" t="n">
        <f aca="false">C271+C272</f>
        <v>0.000940167187500001</v>
      </c>
      <c r="E272" s="5"/>
      <c r="F272" s="5" t="n">
        <f aca="false">LN(C272)</f>
        <v>-8.2720045840766</v>
      </c>
      <c r="H272" s="2" t="n">
        <f aca="false">C272+C273</f>
        <v>0.0012566802734375</v>
      </c>
      <c r="I272" s="2"/>
      <c r="K272" s="9"/>
      <c r="L272" s="2"/>
    </row>
    <row collapsed="false" customFormat="false" customHeight="false" hidden="false" ht="14.5" outlineLevel="0" r="273">
      <c r="B273" s="0" t="n">
        <v>2</v>
      </c>
      <c r="C273" s="2" t="n">
        <f aca="false">SUMIF($D$13:$D$255,"=2",$L$13:$L$255)</f>
        <v>0.0010011078125</v>
      </c>
      <c r="D273" s="2"/>
      <c r="E273" s="5"/>
      <c r="F273" s="5" t="n">
        <f aca="false">LN(C273)</f>
        <v>-6.90664807965359</v>
      </c>
      <c r="K273" s="9"/>
      <c r="L273" s="2"/>
    </row>
    <row collapsed="false" customFormat="false" customHeight="false" hidden="false" ht="14.5" outlineLevel="0" r="274">
      <c r="C274" s="2"/>
      <c r="D274" s="2"/>
      <c r="E274" s="5"/>
      <c r="F274" s="5"/>
      <c r="K274" s="9"/>
      <c r="L274" s="2"/>
    </row>
    <row collapsed="false" customFormat="false" customHeight="false" hidden="false" ht="14.5" outlineLevel="0" r="275">
      <c r="B275" s="0" t="s">
        <v>10</v>
      </c>
      <c r="C275" s="2"/>
      <c r="D275" s="2"/>
      <c r="E275" s="5"/>
      <c r="F275" s="5"/>
      <c r="K275" s="9"/>
      <c r="L275" s="2"/>
    </row>
    <row collapsed="false" customFormat="false" customHeight="false" hidden="false" ht="14.5" outlineLevel="0" r="276">
      <c r="B276" s="0" t="n">
        <v>0</v>
      </c>
      <c r="C276" s="2" t="n">
        <f aca="false">SUMIF($E$13:$E$255,"=0",$L$13:$L$255)</f>
        <v>0.0005566640625</v>
      </c>
      <c r="D276" s="2" t="n">
        <f aca="false">C278</f>
        <v>0.0011438109375</v>
      </c>
      <c r="E276" s="5" t="n">
        <f aca="false">D276/D277</f>
        <v>1.43431032354514</v>
      </c>
      <c r="F276" s="5"/>
      <c r="G276" s="3" t="n">
        <f aca="false">LN(E276)</f>
        <v>0.360684122911275</v>
      </c>
      <c r="H276" s="0" t="n">
        <f aca="false">C276</f>
        <v>0.0005566640625</v>
      </c>
      <c r="I276" s="0" t="n">
        <f aca="false">H277/H276</f>
        <v>2.48733667354357</v>
      </c>
      <c r="J276" s="3" t="n">
        <f aca="false">LN(I276)</f>
        <v>0.911212529018015</v>
      </c>
      <c r="K276" s="9" t="n">
        <f aca="false">EXP(J276) + 1</f>
        <v>3.48733667354357</v>
      </c>
      <c r="L276" s="2" t="n">
        <f aca="false">LN(K276)</f>
        <v>1.249138314092</v>
      </c>
    </row>
    <row collapsed="false" customFormat="false" customHeight="false" hidden="false" ht="14.5" outlineLevel="0" r="277">
      <c r="B277" s="0" t="n">
        <v>1</v>
      </c>
      <c r="C277" s="2" t="n">
        <f aca="false">SUMIF($E$13:$E$255,"=1",$L$13:$L$255)</f>
        <v>0.0002408</v>
      </c>
      <c r="D277" s="2" t="n">
        <f aca="false">C276+C277</f>
        <v>0.0007974640625</v>
      </c>
      <c r="E277" s="5"/>
      <c r="F277" s="5"/>
      <c r="H277" s="0" t="n">
        <f aca="false">C277+C278</f>
        <v>0.0013846109375</v>
      </c>
      <c r="K277" s="9"/>
      <c r="L277" s="2"/>
    </row>
    <row collapsed="false" customFormat="false" customHeight="false" hidden="false" ht="14.5" outlineLevel="0" r="278">
      <c r="B278" s="0" t="n">
        <v>2</v>
      </c>
      <c r="C278" s="2" t="n">
        <f aca="false">SUMIF($E$13:$E$255,"=2",$L$13:$L$255)</f>
        <v>0.0011438109375</v>
      </c>
      <c r="K278" s="9"/>
      <c r="L278" s="2"/>
    </row>
    <row collapsed="false" customFormat="false" customHeight="false" hidden="false" ht="14.5" outlineLevel="0" r="279">
      <c r="C279" s="2"/>
      <c r="K279" s="9"/>
      <c r="L279" s="2"/>
    </row>
    <row collapsed="false" customFormat="false" customHeight="false" hidden="false" ht="14.5" outlineLevel="0" r="280">
      <c r="B280" s="0" t="s">
        <v>33</v>
      </c>
      <c r="C280" s="2"/>
      <c r="K280" s="9"/>
      <c r="L280" s="2"/>
    </row>
    <row collapsed="false" customFormat="false" customHeight="false" hidden="false" ht="14.5" outlineLevel="0" r="281">
      <c r="B281" s="0" t="n">
        <v>0</v>
      </c>
      <c r="C281" s="2" t="n">
        <f aca="false">SUMIF($F$13:$F$255,"=0",$L$13:$L$255)</f>
        <v>0.0004404234375</v>
      </c>
      <c r="D281" s="0" t="n">
        <f aca="false">C283</f>
        <v>0.0012794765625</v>
      </c>
      <c r="E281" s="0" t="n">
        <f aca="false">D281/D282</f>
        <v>1.9333327037358</v>
      </c>
      <c r="G281" s="3" t="n">
        <f aca="false">LN(E281)</f>
        <v>0.659245303230312</v>
      </c>
      <c r="H281" s="0" t="n">
        <f aca="false">C281</f>
        <v>0.0004404234375</v>
      </c>
      <c r="I281" s="0" t="n">
        <f aca="false">H282/H281</f>
        <v>3.4077468061631</v>
      </c>
      <c r="J281" s="3" t="n">
        <f aca="false">LN(I281)</f>
        <v>1.22605131224091</v>
      </c>
      <c r="K281" s="9" t="n">
        <f aca="false">EXP(J281) + 1</f>
        <v>4.4077468061631</v>
      </c>
      <c r="L281" s="2" t="n">
        <f aca="false">LN(K281)</f>
        <v>1.48336363058272</v>
      </c>
    </row>
    <row collapsed="false" customFormat="false" customHeight="false" hidden="false" ht="14.5" outlineLevel="0" r="282">
      <c r="B282" s="0" t="n">
        <v>1</v>
      </c>
      <c r="C282" s="2" t="n">
        <f aca="false">SUMIF($F$13:$F$255,"=1",$L$13:$L$255)</f>
        <v>0.000221375</v>
      </c>
      <c r="D282" s="0" t="n">
        <f aca="false">C281+C282</f>
        <v>0.0006617984375</v>
      </c>
      <c r="H282" s="0" t="n">
        <f aca="false">C282+C283</f>
        <v>0.0015008515625</v>
      </c>
    </row>
    <row collapsed="false" customFormat="false" customHeight="false" hidden="false" ht="14.5" outlineLevel="0" r="283">
      <c r="B283" s="0" t="n">
        <v>2</v>
      </c>
      <c r="C283" s="2" t="n">
        <f aca="false">SUMIF($F$13:$F$255,"=2",$L$13:$L$255)</f>
        <v>0.0012794765625</v>
      </c>
    </row>
    <row collapsed="false" customFormat="false" customHeight="false" hidden="false" ht="14.5" outlineLevel="0" r="285">
      <c r="A285" s="0" t="s">
        <v>45</v>
      </c>
    </row>
    <row collapsed="false" customFormat="false" customHeight="false" hidden="false" ht="14.5" outlineLevel="0" r="286">
      <c r="A286" s="0" t="s">
        <v>46</v>
      </c>
      <c r="B286" s="2" t="n">
        <f aca="false">SUM(L14:L255)</f>
        <v>0.001730675</v>
      </c>
      <c r="C286" s="2" t="n">
        <f aca="false">B286/B287</f>
        <v>8.21783000949668</v>
      </c>
      <c r="D286" s="3" t="n">
        <f aca="false">LN(C286)</f>
        <v>2.1063061851045</v>
      </c>
    </row>
    <row collapsed="false" customFormat="false" customHeight="false" hidden="false" ht="14.5" outlineLevel="0" r="287">
      <c r="A287" s="0" t="s">
        <v>47</v>
      </c>
      <c r="B287" s="2" t="n">
        <f aca="false">L13</f>
        <v>0.0002106</v>
      </c>
    </row>
    <row collapsed="false" customFormat="false" customHeight="false" hidden="false" ht="14.5" outlineLevel="0" r="289">
      <c r="A289" s="0" t="s">
        <v>48</v>
      </c>
      <c r="B289" s="0" t="n">
        <f aca="false">SUM(L261:L281)</f>
        <v>5.82667217149496</v>
      </c>
    </row>
    <row collapsed="false" customFormat="false" customHeight="false" hidden="false" ht="14.5" outlineLevel="0" r="290">
      <c r="A290" s="0" t="s">
        <v>49</v>
      </c>
      <c r="B290" s="0" t="n">
        <f aca="false">1-EXP(-B289)</f>
        <v>0.997052129316608</v>
      </c>
    </row>
    <row collapsed="false" customFormat="false" customHeight="false" hidden="false" ht="14.5" outlineLevel="0" r="291">
      <c r="A291" s="0" t="s">
        <v>31</v>
      </c>
      <c r="B291" s="5" t="n">
        <f aca="false">LN(EXP(B289)-1)</f>
        <v>5.82371994728292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8" activeCellId="0" pane="topLeft" sqref="B28"/>
    </sheetView>
  </sheetViews>
  <cols>
    <col collapsed="false" hidden="false" max="257" min="1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0.8</v>
      </c>
      <c r="D2" s="2" t="n">
        <f aca="false">LN(B2)</f>
        <v>-1.6094379124341</v>
      </c>
      <c r="E2" s="2" t="n">
        <f aca="false">LN(C2)</f>
        <v>-0.22314355131421</v>
      </c>
    </row>
    <row collapsed="false" customFormat="false" customHeight="false" hidden="false" ht="14.5" outlineLevel="0" r="3">
      <c r="A3" s="0" t="s">
        <v>5</v>
      </c>
      <c r="B3" s="1"/>
      <c r="C3" s="1"/>
      <c r="D3" s="2"/>
      <c r="E3" s="2"/>
    </row>
    <row collapsed="false" customFormat="false" customHeight="false" hidden="false" ht="14.5" outlineLevel="0" r="4">
      <c r="A4" s="0" t="s">
        <v>6</v>
      </c>
      <c r="B4" s="1" t="n">
        <v>0.75</v>
      </c>
      <c r="C4" s="1" t="n">
        <v>0.25</v>
      </c>
      <c r="D4" s="2" t="n">
        <f aca="false">LN(B4)</f>
        <v>-0.287682072451781</v>
      </c>
      <c r="E4" s="2" t="n">
        <f aca="false">LN(C4)</f>
        <v>-1.38629436111989</v>
      </c>
    </row>
    <row collapsed="false" customFormat="false" customHeight="false" hidden="false" ht="14.5" outlineLevel="0" r="5">
      <c r="A5" s="0" t="s">
        <v>13</v>
      </c>
      <c r="B5" s="1" t="n">
        <v>0.7</v>
      </c>
      <c r="C5" s="1" t="n">
        <v>0.3</v>
      </c>
      <c r="D5" s="2" t="n">
        <f aca="false">LN(B5)</f>
        <v>-0.356674943938732</v>
      </c>
      <c r="E5" s="2" t="n">
        <f aca="false">LN(C5)</f>
        <v>-1.20397280432594</v>
      </c>
    </row>
    <row collapsed="false" customFormat="false" customHeight="false" hidden="false" ht="14.5" outlineLevel="0" r="7">
      <c r="A7" s="0" t="s">
        <v>11</v>
      </c>
    </row>
    <row collapsed="false" customFormat="false" customHeight="false" hidden="false" ht="14.5" outlineLevel="0" r="8">
      <c r="B8" s="0" t="s">
        <v>6</v>
      </c>
      <c r="C8" s="0" t="s">
        <v>13</v>
      </c>
      <c r="D8" s="0" t="s">
        <v>14</v>
      </c>
      <c r="E8" s="0" t="s">
        <v>37</v>
      </c>
      <c r="F8" s="0" t="s">
        <v>38</v>
      </c>
      <c r="G8" s="0" t="s">
        <v>39</v>
      </c>
      <c r="H8" s="0" t="s">
        <v>40</v>
      </c>
      <c r="I8" s="0" t="s">
        <v>3</v>
      </c>
    </row>
    <row collapsed="false" customFormat="false" customHeight="false" hidden="false" ht="14.5" outlineLevel="0" r="9">
      <c r="B9" s="0" t="n">
        <v>0</v>
      </c>
      <c r="C9" s="0" t="n">
        <v>0</v>
      </c>
      <c r="D9" s="1" t="n">
        <v>1</v>
      </c>
      <c r="E9" s="2" t="n">
        <f aca="false">INDEX($B$2:$D$2,1,B9+1)*D9</f>
        <v>0.2</v>
      </c>
      <c r="F9" s="2" t="n">
        <f aca="false">INDEX($B$4:$D$4,1,B9+1)*INDEX($B$5:$D$5,1,C9+1)</f>
        <v>0.525</v>
      </c>
      <c r="G9" s="2" t="n">
        <f aca="false">E9*F9</f>
        <v>0.105</v>
      </c>
      <c r="H9" s="2" t="n">
        <f aca="false">G9/$G$13</f>
        <v>0.636363636363636</v>
      </c>
      <c r="I9" s="5" t="n">
        <f aca="false">IF(G9=0,".",LN(G9))</f>
        <v>-2.25379492882461</v>
      </c>
    </row>
    <row collapsed="false" customFormat="false" customHeight="false" hidden="false" ht="14.5" outlineLevel="0" r="10">
      <c r="B10" s="0" t="n">
        <v>0</v>
      </c>
      <c r="C10" s="0" t="n">
        <v>1</v>
      </c>
      <c r="D10" s="1" t="n">
        <v>0</v>
      </c>
      <c r="E10" s="2" t="n">
        <f aca="false">INDEX($B$2:$D$2,1,B10+1)*D10</f>
        <v>0</v>
      </c>
      <c r="F10" s="2" t="n">
        <f aca="false">INDEX($B$4:$D$4,1,B10+1)*INDEX($B$5:$D$5,1,C10+1)</f>
        <v>0.225</v>
      </c>
      <c r="G10" s="2" t="n">
        <f aca="false">E10*F10</f>
        <v>0</v>
      </c>
      <c r="H10" s="2" t="n">
        <f aca="false">G10/$G$13</f>
        <v>0</v>
      </c>
      <c r="I10" s="5" t="str">
        <f aca="false">IF(G10=0,".",LN(G10))</f>
        <v>.</v>
      </c>
    </row>
    <row collapsed="false" customFormat="false" customHeight="false" hidden="false" ht="14.5" outlineLevel="0" r="11">
      <c r="B11" s="0" t="n">
        <v>1</v>
      </c>
      <c r="C11" s="0" t="n">
        <v>0</v>
      </c>
      <c r="D11" s="1" t="n">
        <v>0</v>
      </c>
      <c r="E11" s="2" t="n">
        <f aca="false">INDEX($B$2:$D$2,1,B11+1)*D11</f>
        <v>0</v>
      </c>
      <c r="F11" s="2" t="n">
        <f aca="false">INDEX($B$4:$D$4,1,B11+1)*INDEX($B$5:$D$5,1,C11+1)</f>
        <v>0.175</v>
      </c>
      <c r="G11" s="2" t="n">
        <f aca="false">E11*F11</f>
        <v>0</v>
      </c>
      <c r="H11" s="2" t="n">
        <f aca="false">G11/$G$13</f>
        <v>0</v>
      </c>
      <c r="I11" s="5" t="str">
        <f aca="false">IF(G11=0,".",LN(G11))</f>
        <v>.</v>
      </c>
    </row>
    <row collapsed="false" customFormat="false" customHeight="false" hidden="false" ht="14.5" outlineLevel="0" r="12">
      <c r="B12" s="0" t="n">
        <v>1</v>
      </c>
      <c r="C12" s="0" t="n">
        <v>1</v>
      </c>
      <c r="D12" s="1" t="n">
        <v>1</v>
      </c>
      <c r="E12" s="2" t="n">
        <f aca="false">INDEX($B$2:$D$2,1,B12+1)*D12</f>
        <v>0.8</v>
      </c>
      <c r="F12" s="2" t="n">
        <f aca="false">INDEX($B$4:$D$4,1,B12+1)*INDEX($B$5:$D$5,1,C12+1)</f>
        <v>0.075</v>
      </c>
      <c r="G12" s="2" t="n">
        <f aca="false">E12*F12</f>
        <v>0.06</v>
      </c>
      <c r="H12" s="2" t="n">
        <f aca="false">G12/$G$13</f>
        <v>0.363636363636364</v>
      </c>
      <c r="I12" s="5" t="n">
        <f aca="false">IF(G12=0,".",LN(G12))</f>
        <v>-2.81341071676004</v>
      </c>
    </row>
    <row collapsed="false" customFormat="false" customHeight="false" hidden="false" ht="14.5" outlineLevel="0" r="13">
      <c r="E13" s="2"/>
      <c r="F13" s="2"/>
      <c r="G13" s="2" t="n">
        <f aca="false">SUM(G9:G12)</f>
        <v>0.165</v>
      </c>
      <c r="H13" s="2" t="n">
        <f aca="false">MAX(H9:H12)</f>
        <v>0.636363636363636</v>
      </c>
    </row>
    <row collapsed="false" customFormat="false" customHeight="false" hidden="false" ht="14.5" outlineLevel="0" r="14">
      <c r="A14" s="0" t="s">
        <v>42</v>
      </c>
      <c r="B14" s="0" t="s">
        <v>6</v>
      </c>
      <c r="D14" s="0" t="s">
        <v>3</v>
      </c>
      <c r="G14" s="0" t="s">
        <v>50</v>
      </c>
      <c r="H14" s="0" t="s">
        <v>43</v>
      </c>
      <c r="I14" s="0" t="s">
        <v>44</v>
      </c>
    </row>
    <row collapsed="false" customFormat="false" customHeight="false" hidden="false" ht="14.5" outlineLevel="0" r="15">
      <c r="B15" s="0" t="n">
        <v>0</v>
      </c>
      <c r="C15" s="2" t="n">
        <f aca="false">G9+G10</f>
        <v>0.105</v>
      </c>
      <c r="D15" s="5" t="n">
        <f aca="false">LN(C15)</f>
        <v>-2.25379492882461</v>
      </c>
      <c r="E15" s="3" t="n">
        <f aca="false">D15-D16</f>
        <v>0.559615787935422</v>
      </c>
      <c r="G15" s="0" t="n">
        <f aca="false">-E15</f>
        <v>-0.559615787935422</v>
      </c>
      <c r="H15" s="9" t="n">
        <f aca="false">EXP(G15) + 1</f>
        <v>1.57142857142857</v>
      </c>
      <c r="I15" s="2" t="n">
        <f aca="false">LN(H15)</f>
        <v>0.451985123743057</v>
      </c>
    </row>
    <row collapsed="false" customFormat="false" customHeight="false" hidden="false" ht="14.5" outlineLevel="0" r="16">
      <c r="B16" s="0" t="n">
        <v>1</v>
      </c>
      <c r="C16" s="2" t="n">
        <f aca="false">G11+G12</f>
        <v>0.06</v>
      </c>
      <c r="D16" s="5" t="n">
        <f aca="false">LN(C16)</f>
        <v>-2.81341071676004</v>
      </c>
      <c r="H16" s="9"/>
      <c r="I16" s="2"/>
    </row>
    <row collapsed="false" customFormat="false" customHeight="false" hidden="false" ht="14.5" outlineLevel="0" r="17">
      <c r="D17" s="5"/>
      <c r="H17" s="9"/>
      <c r="I17" s="2"/>
    </row>
    <row collapsed="false" customFormat="false" customHeight="false" hidden="false" ht="14.5" outlineLevel="0" r="18">
      <c r="B18" s="0" t="s">
        <v>13</v>
      </c>
      <c r="D18" s="5"/>
      <c r="H18" s="9"/>
      <c r="I18" s="2"/>
    </row>
    <row collapsed="false" customFormat="false" customHeight="false" hidden="false" ht="14.5" outlineLevel="0" r="19">
      <c r="B19" s="0" t="n">
        <v>0</v>
      </c>
      <c r="C19" s="2" t="n">
        <f aca="false">G9+G11</f>
        <v>0.105</v>
      </c>
      <c r="D19" s="5" t="n">
        <f aca="false">LN(C19)</f>
        <v>-2.25379492882461</v>
      </c>
      <c r="E19" s="3" t="n">
        <f aca="false">D19-D20</f>
        <v>0.559615787935422</v>
      </c>
      <c r="G19" s="0" t="n">
        <f aca="false">-E19</f>
        <v>-0.559615787935422</v>
      </c>
      <c r="H19" s="9" t="n">
        <f aca="false">EXP(G19) + 1</f>
        <v>1.57142857142857</v>
      </c>
      <c r="I19" s="2" t="n">
        <f aca="false">LN(H19)</f>
        <v>0.451985123743057</v>
      </c>
    </row>
    <row collapsed="false" customFormat="false" customHeight="false" hidden="false" ht="14.5" outlineLevel="0" r="20">
      <c r="B20" s="0" t="n">
        <v>1</v>
      </c>
      <c r="C20" s="2" t="n">
        <f aca="false">G10+G12</f>
        <v>0.06</v>
      </c>
      <c r="D20" s="5" t="n">
        <f aca="false">LN(C20)</f>
        <v>-2.81341071676004</v>
      </c>
      <c r="H20" s="9"/>
      <c r="I20" s="2"/>
    </row>
    <row collapsed="false" customFormat="false" customHeight="false" hidden="false" ht="14.5" outlineLevel="0" r="22">
      <c r="A22" s="0" t="s">
        <v>45</v>
      </c>
    </row>
    <row collapsed="false" customFormat="false" customHeight="false" hidden="false" ht="14.5" outlineLevel="0" r="23">
      <c r="A23" s="0" t="s">
        <v>46</v>
      </c>
      <c r="B23" s="2" t="n">
        <f aca="false">SUM(G10:G12)</f>
        <v>0.06</v>
      </c>
      <c r="C23" s="2" t="n">
        <f aca="false">B23/B24</f>
        <v>0.571428571428571</v>
      </c>
      <c r="D23" s="3" t="n">
        <f aca="false">LN(C23)</f>
        <v>-0.559615787935423</v>
      </c>
    </row>
    <row collapsed="false" customFormat="false" customHeight="false" hidden="false" ht="14.5" outlineLevel="0" r="24">
      <c r="A24" s="0" t="s">
        <v>47</v>
      </c>
      <c r="B24" s="2" t="n">
        <f aca="false">G9</f>
        <v>0.105</v>
      </c>
    </row>
    <row collapsed="false" customFormat="false" customHeight="false" hidden="false" ht="14.5" outlineLevel="0" r="26">
      <c r="A26" s="0" t="s">
        <v>48</v>
      </c>
      <c r="B26" s="0" t="n">
        <f aca="false">SUM(I15:I19)</f>
        <v>0.903970247486115</v>
      </c>
    </row>
    <row collapsed="false" customFormat="false" customHeight="false" hidden="false" ht="14.5" outlineLevel="0" r="27">
      <c r="A27" s="0" t="s">
        <v>49</v>
      </c>
      <c r="B27" s="0" t="n">
        <f aca="false">1-EXP(-B26)</f>
        <v>0.59504132231405</v>
      </c>
    </row>
    <row collapsed="false" customFormat="false" customHeight="false" hidden="false" ht="14.5" outlineLevel="0" r="28">
      <c r="A28" s="0" t="s">
        <v>31</v>
      </c>
      <c r="B28" s="5" t="n">
        <f aca="false">LN(EXP(B26)-1)</f>
        <v>0.384845820905429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51" activeCellId="0" pane="topLeft" sqref="B51"/>
    </sheetView>
  </sheetViews>
  <cols>
    <col collapsed="false" hidden="false" max="257" min="1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 t="n">
        <v>0.7</v>
      </c>
      <c r="C3" s="1" t="n">
        <v>0.3</v>
      </c>
      <c r="D3" s="1"/>
      <c r="E3" s="2" t="n">
        <f aca="false">LN(B5)</f>
        <v>-0.916290731874155</v>
      </c>
      <c r="F3" s="2" t="n">
        <f aca="false">LN(C5)</f>
        <v>-0.510825623765991</v>
      </c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0.4</v>
      </c>
      <c r="C5" s="1" t="n">
        <v>0.6</v>
      </c>
      <c r="D5" s="2"/>
      <c r="E5" s="2" t="n">
        <f aca="false">LN(B5)</f>
        <v>-0.916290731874155</v>
      </c>
      <c r="F5" s="2" t="n">
        <f aca="false">LN(C5)</f>
        <v>-0.510825623765991</v>
      </c>
      <c r="G5" s="2"/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13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9">
      <c r="A9" s="0" t="s">
        <v>11</v>
      </c>
    </row>
    <row collapsed="false" customFormat="false" customHeight="false" hidden="false" ht="14.5" outlineLevel="0" r="10">
      <c r="B10" s="0" t="s">
        <v>6</v>
      </c>
      <c r="C10" s="0" t="s">
        <v>12</v>
      </c>
      <c r="D10" s="0" t="s">
        <v>13</v>
      </c>
      <c r="E10" s="0" t="s">
        <v>14</v>
      </c>
      <c r="F10" s="0" t="s">
        <v>37</v>
      </c>
      <c r="G10" s="0" t="s">
        <v>38</v>
      </c>
      <c r="H10" s="0" t="s">
        <v>39</v>
      </c>
      <c r="I10" s="0" t="s">
        <v>40</v>
      </c>
      <c r="J10" s="0" t="s">
        <v>3</v>
      </c>
    </row>
    <row collapsed="false" customFormat="false" customHeight="false" hidden="false" ht="14.5" outlineLevel="0" r="11">
      <c r="B11" s="0" t="n">
        <v>0</v>
      </c>
      <c r="C11" s="0" t="n">
        <v>0</v>
      </c>
      <c r="D11" s="0" t="n">
        <v>0</v>
      </c>
      <c r="E11" s="1" t="n">
        <v>1</v>
      </c>
      <c r="F11" s="2" t="n">
        <f aca="false">INDEX($B$3:$E$3,1,B11+1)*INDEX($B$2:$E$2,1,C11+1)*E11</f>
        <v>0.14</v>
      </c>
      <c r="G11" s="2" t="n">
        <f aca="false">INDEX($B$5:$C$5,1,B11+1)*INDEX($B$6:$D$6,1,C11+1)*INDEX($B$7:$D$7,1,D11+1)</f>
        <v>0.156</v>
      </c>
      <c r="H11" s="2" t="n">
        <f aca="false">F11*G11</f>
        <v>0.02184</v>
      </c>
      <c r="I11" s="2" t="n">
        <f aca="false">H11/$H$29</f>
        <v>0.508587064097339</v>
      </c>
      <c r="J11" s="5" t="n">
        <f aca="false">IF(H11=0,".",LN(H11))</f>
        <v>-3.82401212810543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0" t="n">
        <v>1</v>
      </c>
      <c r="E12" s="1" t="n">
        <v>0</v>
      </c>
      <c r="F12" s="2" t="n">
        <f aca="false">INDEX($B$3:$E$3,1,B12+1)*INDEX($B$2:$E$2,1,C12+1)*E12</f>
        <v>0</v>
      </c>
      <c r="G12" s="2" t="n">
        <f aca="false">INDEX($B$5:$C$5,1,B12+1)*INDEX($B$6:$D$6,1,C12+1)*INDEX($B$7:$D$7,1,D12+1)</f>
        <v>0.036</v>
      </c>
      <c r="H12" s="2" t="n">
        <f aca="false">F12*G12</f>
        <v>0</v>
      </c>
      <c r="I12" s="2" t="n">
        <f aca="false">H12/$H$29</f>
        <v>0</v>
      </c>
      <c r="J12" s="5" t="str">
        <f aca="false">IF(H12=0,".",LN(H12))</f>
        <v>.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2</v>
      </c>
      <c r="E13" s="1" t="n">
        <v>0</v>
      </c>
      <c r="F13" s="2" t="n">
        <f aca="false">INDEX($B$3:$E$3,1,B13+1)*INDEX($B$2:$E$2,1,C13+1)*E13</f>
        <v>0</v>
      </c>
      <c r="G13" s="2" t="n">
        <f aca="false">INDEX($B$5:$C$5,1,B13+1)*INDEX($B$6:$D$6,1,C13+1)*INDEX($B$7:$D$7,1,D13+1)</f>
        <v>0.048</v>
      </c>
      <c r="H13" s="2" t="n">
        <f aca="false">F13*G13</f>
        <v>0</v>
      </c>
      <c r="I13" s="2" t="n">
        <f aca="false">H13/$H$29</f>
        <v>0</v>
      </c>
      <c r="J13" s="5" t="str">
        <f aca="false">IF(H13=0,".",LN(H13))</f>
        <v>.</v>
      </c>
    </row>
    <row collapsed="false" customFormat="false" customHeight="false" hidden="false" ht="14.5" outlineLevel="0" r="14">
      <c r="B14" s="0" t="n">
        <v>0</v>
      </c>
      <c r="C14" s="0" t="n">
        <v>1</v>
      </c>
      <c r="D14" s="0" t="n">
        <v>0</v>
      </c>
      <c r="E14" s="1" t="n">
        <v>0</v>
      </c>
      <c r="F14" s="2" t="n">
        <f aca="false">INDEX($B$3:$E$3,1,B14+1)*INDEX($B$2:$E$2,1,C14+1)*E14</f>
        <v>0</v>
      </c>
      <c r="G14" s="2" t="n">
        <f aca="false">INDEX($B$5:$C$5,1,B14+1)*INDEX($B$6:$D$6,1,C14+1)*INDEX($B$7:$D$7,1,D14+1)</f>
        <v>0.065</v>
      </c>
      <c r="H14" s="2" t="n">
        <f aca="false">F14*G14</f>
        <v>0</v>
      </c>
      <c r="I14" s="2" t="n">
        <f aca="false">H14/$H$29</f>
        <v>0</v>
      </c>
      <c r="J14" s="5" t="str">
        <f aca="false">IF(H14=0,".",LN(H14))</f>
        <v>.</v>
      </c>
    </row>
    <row collapsed="false" customFormat="false" customHeight="false" hidden="false" ht="14.5" outlineLevel="0" r="15">
      <c r="B15" s="0" t="n">
        <v>0</v>
      </c>
      <c r="C15" s="0" t="n">
        <v>1</v>
      </c>
      <c r="D15" s="0" t="n">
        <v>1</v>
      </c>
      <c r="E15" s="1" t="n">
        <v>0</v>
      </c>
      <c r="F15" s="2" t="n">
        <f aca="false">INDEX($B$3:$E$3,1,B15+1)*INDEX($B$2:$E$2,1,C15+1)*E15</f>
        <v>0</v>
      </c>
      <c r="G15" s="2" t="n">
        <f aca="false">INDEX($B$5:$C$5,1,B15+1)*INDEX($B$6:$D$6,1,C15+1)*INDEX($B$7:$D$7,1,D15+1)</f>
        <v>0.015</v>
      </c>
      <c r="H15" s="2" t="n">
        <f aca="false">F15*G15</f>
        <v>0</v>
      </c>
      <c r="I15" s="2" t="n">
        <f aca="false">H15/$H$29</f>
        <v>0</v>
      </c>
      <c r="J15" s="5" t="str">
        <f aca="false">IF(H15=0,".",LN(H15))</f>
        <v>.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2</v>
      </c>
      <c r="E16" s="1" t="n">
        <v>1</v>
      </c>
      <c r="F16" s="2" t="n">
        <f aca="false">INDEX($B$3:$E$3,1,B16+1)*INDEX($B$2:$E$2,1,C16+1)*E16</f>
        <v>0.49</v>
      </c>
      <c r="G16" s="2" t="n">
        <f aca="false">INDEX($B$5:$C$5,1,B16+1)*INDEX($B$6:$D$6,1,C16+1)*INDEX($B$7:$D$7,1,D16+1)</f>
        <v>0.02</v>
      </c>
      <c r="H16" s="2" t="n">
        <f aca="false">F16*G16</f>
        <v>0.0098</v>
      </c>
      <c r="I16" s="2" t="n">
        <f aca="false">H16/$H$29</f>
        <v>0.228212144146242</v>
      </c>
      <c r="J16" s="5" t="n">
        <f aca="false">IF(H16=0,".",LN(H16))</f>
        <v>-4.62537289330561</v>
      </c>
    </row>
    <row collapsed="false" customFormat="false" customHeight="false" hidden="false" ht="14.5" outlineLevel="0" r="17">
      <c r="B17" s="0" t="n">
        <v>0</v>
      </c>
      <c r="C17" s="0" t="n">
        <v>2</v>
      </c>
      <c r="D17" s="0" t="n">
        <v>0</v>
      </c>
      <c r="E17" s="1" t="n">
        <v>0.5</v>
      </c>
      <c r="F17" s="2" t="n">
        <f aca="false">INDEX($B$3:$E$3,1,B17+1)*INDEX($B$2:$E$2,1,C17+1)*E17</f>
        <v>0.035</v>
      </c>
      <c r="G17" s="2" t="n">
        <f aca="false">INDEX($B$5:$C$5,1,B17+1)*INDEX($B$6:$D$6,1,C17+1)*INDEX($B$7:$D$7,1,D17+1)</f>
        <v>0.039</v>
      </c>
      <c r="H17" s="2" t="n">
        <f aca="false">F17*G17</f>
        <v>0.001365</v>
      </c>
      <c r="I17" s="2" t="n">
        <f aca="false">H17/$H$29</f>
        <v>0.0317866915060837</v>
      </c>
      <c r="J17" s="5" t="n">
        <f aca="false">IF(H17=0,".",LN(H17))</f>
        <v>-6.59660085034521</v>
      </c>
    </row>
    <row collapsed="false" customFormat="false" customHeight="false" hidden="false" ht="14.5" outlineLevel="0" r="18">
      <c r="B18" s="0" t="n">
        <v>0</v>
      </c>
      <c r="C18" s="0" t="n">
        <v>2</v>
      </c>
      <c r="D18" s="0" t="n">
        <v>1</v>
      </c>
      <c r="E18" s="1" t="n">
        <v>0</v>
      </c>
      <c r="F18" s="2" t="n">
        <f aca="false">INDEX($B$3:$E$3,1,B18+1)*INDEX($B$2:$E$2,1,C18+1)*E18</f>
        <v>0</v>
      </c>
      <c r="G18" s="2" t="n">
        <f aca="false">INDEX($B$5:$C$5,1,B18+1)*INDEX($B$6:$D$6,1,C18+1)*INDEX($B$7:$D$7,1,D18+1)</f>
        <v>0.009</v>
      </c>
      <c r="H18" s="2" t="n">
        <f aca="false">F18*G18</f>
        <v>0</v>
      </c>
      <c r="I18" s="2" t="n">
        <f aca="false">H18/$H$29</f>
        <v>0</v>
      </c>
      <c r="J18" s="5" t="str">
        <f aca="false">IF(H18=0,".",LN(H18))</f>
        <v>.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2</v>
      </c>
      <c r="E19" s="1" t="n">
        <v>0.5</v>
      </c>
      <c r="F19" s="2" t="n">
        <f aca="false">INDEX($B$3:$E$3,1,B19+1)*INDEX($B$2:$E$2,1,C19+1)*E19</f>
        <v>0.035</v>
      </c>
      <c r="G19" s="2" t="n">
        <f aca="false">INDEX($B$5:$C$5,1,B19+1)*INDEX($B$6:$D$6,1,C19+1)*INDEX($B$7:$D$7,1,D19+1)</f>
        <v>0.012</v>
      </c>
      <c r="H19" s="2" t="n">
        <f aca="false">F19*G19</f>
        <v>0.00042</v>
      </c>
      <c r="I19" s="2" t="n">
        <f aca="false">H19/$H$29</f>
        <v>0.00978052046341037</v>
      </c>
      <c r="J19" s="5" t="n">
        <f aca="false">IF(H19=0,".",LN(H19))</f>
        <v>-7.77525584668686</v>
      </c>
    </row>
    <row collapsed="false" customFormat="false" customHeight="false" hidden="false" ht="14.5" outlineLevel="0" r="20">
      <c r="B20" s="0" t="n">
        <v>1</v>
      </c>
      <c r="C20" s="0" t="n">
        <v>0</v>
      </c>
      <c r="D20" s="0" t="n">
        <v>0</v>
      </c>
      <c r="E20" s="1" t="n">
        <v>0</v>
      </c>
      <c r="F20" s="2" t="n">
        <f aca="false">INDEX($B$3:$E$3,1,B20+1)*INDEX($B$2:$E$2,1,C20+1)*E20</f>
        <v>0</v>
      </c>
      <c r="G20" s="2" t="n">
        <f aca="false">INDEX($B$5:$C$5,1,B20+1)*INDEX($B$6:$D$6,1,C20+1)*INDEX($B$7:$D$7,1,D20+1)</f>
        <v>0.234</v>
      </c>
      <c r="H20" s="2" t="n">
        <f aca="false">F20*G20</f>
        <v>0</v>
      </c>
      <c r="I20" s="2" t="n">
        <f aca="false">H20/$H$29</f>
        <v>0</v>
      </c>
      <c r="J20" s="5" t="str">
        <f aca="false">IF(H20=0,".",LN(H20))</f>
        <v>.</v>
      </c>
    </row>
    <row collapsed="false" customFormat="false" customHeight="false" hidden="false" ht="14.5" outlineLevel="0" r="21">
      <c r="B21" s="0" t="n">
        <v>1</v>
      </c>
      <c r="C21" s="0" t="n">
        <v>0</v>
      </c>
      <c r="D21" s="0" t="n">
        <v>1</v>
      </c>
      <c r="E21" s="1" t="n">
        <v>0</v>
      </c>
      <c r="F21" s="2" t="n">
        <f aca="false">INDEX($B$3:$E$3,1,B21+1)*INDEX($B$2:$E$2,1,C21+1)*E21</f>
        <v>0</v>
      </c>
      <c r="G21" s="2" t="n">
        <f aca="false">INDEX($B$5:$C$5,1,B21+1)*INDEX($B$6:$D$6,1,C21+1)*INDEX($B$7:$D$7,1,D21+1)</f>
        <v>0.054</v>
      </c>
      <c r="H21" s="2" t="n">
        <f aca="false">F21*G21</f>
        <v>0</v>
      </c>
      <c r="I21" s="2" t="n">
        <f aca="false">H21/$H$29</f>
        <v>0</v>
      </c>
      <c r="J21" s="5" t="str">
        <f aca="false">IF(H21=0,".",LN(H21))</f>
        <v>.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2</v>
      </c>
      <c r="E22" s="1" t="n">
        <v>1</v>
      </c>
      <c r="F22" s="2" t="n">
        <f aca="false">INDEX($B$3:$E$3,1,B22+1)*INDEX($B$2:$E$2,1,C22+1)*E22</f>
        <v>0.06</v>
      </c>
      <c r="G22" s="2" t="n">
        <f aca="false">INDEX($B$5:$C$5,1,B22+1)*INDEX($B$6:$D$6,1,C22+1)*INDEX($B$7:$D$7,1,D22+1)</f>
        <v>0.072</v>
      </c>
      <c r="H22" s="2" t="n">
        <f aca="false">F22*G22</f>
        <v>0.00432</v>
      </c>
      <c r="I22" s="2" t="n">
        <f aca="false">H22/$H$29</f>
        <v>0.100599639052221</v>
      </c>
      <c r="J22" s="5" t="n">
        <f aca="false">IF(H22=0,".",LN(H22))</f>
        <v>-5.44449987672612</v>
      </c>
    </row>
    <row collapsed="false" customFormat="false" customHeight="false" hidden="false" ht="14.5" outlineLevel="0" r="23">
      <c r="B23" s="0" t="n">
        <v>1</v>
      </c>
      <c r="C23" s="0" t="n">
        <v>1</v>
      </c>
      <c r="D23" s="0" t="n">
        <v>0</v>
      </c>
      <c r="E23" s="1" t="n">
        <v>0</v>
      </c>
      <c r="F23" s="2" t="n">
        <f aca="false">INDEX($B$3:$E$3,1,B23+1)*INDEX($B$2:$E$2,1,C23+1)*E23</f>
        <v>0</v>
      </c>
      <c r="G23" s="2" t="n">
        <f aca="false">INDEX($B$5:$C$5,1,B23+1)*INDEX($B$6:$D$6,1,C23+1)*INDEX($B$7:$D$7,1,D23+1)</f>
        <v>0.0975</v>
      </c>
      <c r="H23" s="2" t="n">
        <f aca="false">F23*G23</f>
        <v>0</v>
      </c>
      <c r="I23" s="2" t="n">
        <f aca="false">H23/$H$29</f>
        <v>0</v>
      </c>
      <c r="J23" s="5" t="str">
        <f aca="false">IF(H23=0,".",LN(H23))</f>
        <v>.</v>
      </c>
    </row>
    <row collapsed="false" customFormat="false" customHeight="false" hidden="false" ht="14.5" outlineLevel="0" r="24">
      <c r="B24" s="0" t="n">
        <v>1</v>
      </c>
      <c r="C24" s="0" t="n">
        <v>1</v>
      </c>
      <c r="D24" s="0" t="n">
        <v>1</v>
      </c>
      <c r="E24" s="1" t="n">
        <v>1</v>
      </c>
      <c r="F24" s="2" t="n">
        <f aca="false">INDEX($B$3:$E$3,1,B24+1)*INDEX($B$2:$E$2,1,C24+1)*E24</f>
        <v>0.21</v>
      </c>
      <c r="G24" s="2" t="n">
        <f aca="false">INDEX($B$5:$C$5,1,B24+1)*INDEX($B$6:$D$6,1,C24+1)*INDEX($B$7:$D$7,1,D24+1)</f>
        <v>0.0225</v>
      </c>
      <c r="H24" s="2" t="n">
        <f aca="false">F24*G24</f>
        <v>0.004725</v>
      </c>
      <c r="I24" s="2" t="n">
        <f aca="false">H24/$H$29</f>
        <v>0.110030855213367</v>
      </c>
      <c r="J24" s="5" t="n">
        <f aca="false">IF(H24=0,".",LN(H24))</f>
        <v>-5.35488771803643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2</v>
      </c>
      <c r="E25" s="1" t="n">
        <v>0</v>
      </c>
      <c r="F25" s="2" t="n">
        <f aca="false">INDEX($B$3:$E$3,1,B25+1)*INDEX($B$2:$E$2,1,C25+1)*E25</f>
        <v>0</v>
      </c>
      <c r="G25" s="2" t="n">
        <f aca="false">INDEX($B$5:$C$5,1,B25+1)*INDEX($B$6:$D$6,1,C25+1)*INDEX($B$7:$D$7,1,D25+1)</f>
        <v>0.03</v>
      </c>
      <c r="H25" s="2" t="n">
        <f aca="false">F25*G25</f>
        <v>0</v>
      </c>
      <c r="I25" s="2" t="n">
        <f aca="false">H25/$H$29</f>
        <v>0</v>
      </c>
      <c r="J25" s="5" t="str">
        <f aca="false">IF(H25=0,".",LN(H25))</f>
        <v>.</v>
      </c>
    </row>
    <row collapsed="false" customFormat="false" customHeight="false" hidden="false" ht="14.5" outlineLevel="0" r="26">
      <c r="B26" s="0" t="n">
        <v>1</v>
      </c>
      <c r="C26" s="0" t="n">
        <v>2</v>
      </c>
      <c r="D26" s="0" t="n">
        <v>0</v>
      </c>
      <c r="E26" s="1" t="n">
        <v>0</v>
      </c>
      <c r="F26" s="2" t="n">
        <f aca="false">INDEX($B$3:$E$3,1,B26+1)*INDEX($B$2:$E$2,1,C26+1)*E26</f>
        <v>0</v>
      </c>
      <c r="G26" s="2" t="n">
        <f aca="false">INDEX($B$5:$C$5,1,B26+1)*INDEX($B$6:$D$6,1,C26+1)*INDEX($B$7:$D$7,1,D26+1)</f>
        <v>0.0585</v>
      </c>
      <c r="H26" s="2" t="n">
        <f aca="false">F26*G26</f>
        <v>0</v>
      </c>
      <c r="I26" s="2" t="n">
        <f aca="false">H26/$H$29</f>
        <v>0</v>
      </c>
      <c r="J26" s="5" t="str">
        <f aca="false">IF(H26=0,".",LN(H26))</f>
        <v>.</v>
      </c>
    </row>
    <row collapsed="false" customFormat="false" customHeight="false" hidden="false" ht="14.5" outlineLevel="0" r="27">
      <c r="B27" s="0" t="n">
        <v>1</v>
      </c>
      <c r="C27" s="0" t="n">
        <v>2</v>
      </c>
      <c r="D27" s="0" t="n">
        <v>1</v>
      </c>
      <c r="E27" s="1" t="n">
        <v>0.5</v>
      </c>
      <c r="F27" s="2" t="n">
        <f aca="false">INDEX($B$3:$E$3,1,B27+1)*INDEX($B$2:$E$2,1,C27+1)*E27</f>
        <v>0.015</v>
      </c>
      <c r="G27" s="2" t="n">
        <f aca="false">INDEX($B$5:$C$5,1,B27+1)*INDEX($B$6:$D$6,1,C27+1)*INDEX($B$7:$D$7,1,D27+1)</f>
        <v>0.0135</v>
      </c>
      <c r="H27" s="2" t="n">
        <f aca="false">F27*G27</f>
        <v>0.0002025</v>
      </c>
      <c r="I27" s="2" t="n">
        <f aca="false">H27/$H$29</f>
        <v>0.00471560808057286</v>
      </c>
      <c r="J27" s="5" t="n">
        <f aca="false">IF(H27=0,".",LN(H27))</f>
        <v>-8.50477067141768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2</v>
      </c>
      <c r="E28" s="1" t="n">
        <v>0.5</v>
      </c>
      <c r="F28" s="2" t="n">
        <f aca="false">INDEX($B$3:$E$3,1,B28+1)*INDEX($B$2:$E$2,1,C28+1)*E28</f>
        <v>0.015</v>
      </c>
      <c r="G28" s="2" t="n">
        <f aca="false">INDEX($B$5:$C$5,1,B28+1)*INDEX($B$6:$D$6,1,C28+1)*INDEX($B$7:$D$7,1,D28+1)</f>
        <v>0.018</v>
      </c>
      <c r="H28" s="2" t="n">
        <f aca="false">F28*G28</f>
        <v>0.00027</v>
      </c>
      <c r="I28" s="2" t="n">
        <f aca="false">H28/$H$29</f>
        <v>0.00628747744076381</v>
      </c>
      <c r="J28" s="5" t="n">
        <f aca="false">IF(H28=0,".",LN(H28))</f>
        <v>-8.2170885989659</v>
      </c>
    </row>
    <row collapsed="false" customFormat="false" customHeight="false" hidden="false" ht="14.5" outlineLevel="0" r="29">
      <c r="F29" s="2"/>
      <c r="G29" s="2"/>
      <c r="H29" s="2" t="n">
        <f aca="false">SUM(H11:H28)</f>
        <v>0.0429425</v>
      </c>
      <c r="I29" s="2" t="n">
        <f aca="false">MAX(I11:I28)</f>
        <v>0.508587064097339</v>
      </c>
    </row>
    <row collapsed="false" customFormat="false" customHeight="false" hidden="false" ht="14.5" outlineLevel="0" r="30">
      <c r="F30" s="2"/>
      <c r="G30" s="2"/>
      <c r="H30" s="2"/>
      <c r="I30" s="12" t="n">
        <f aca="false">SUM(I11:I28)</f>
        <v>1</v>
      </c>
    </row>
    <row collapsed="false" customFormat="false" customHeight="false" hidden="false" ht="14.5" outlineLevel="0" r="31">
      <c r="A31" s="0" t="s">
        <v>42</v>
      </c>
      <c r="B31" s="0" t="s">
        <v>6</v>
      </c>
      <c r="E31" s="2"/>
      <c r="F31" s="2"/>
      <c r="G31" s="2"/>
      <c r="H31" s="2"/>
      <c r="I31" s="0" t="s">
        <v>50</v>
      </c>
      <c r="J31" s="0" t="s">
        <v>43</v>
      </c>
      <c r="K31" s="0" t="s">
        <v>44</v>
      </c>
    </row>
    <row collapsed="false" customFormat="false" customHeight="false" hidden="false" ht="14.5" outlineLevel="0" r="32">
      <c r="B32" s="0" t="n">
        <v>0</v>
      </c>
      <c r="C32" s="2" t="n">
        <f aca="false">SUM(H11:H19)</f>
        <v>0.033425</v>
      </c>
      <c r="F32" s="5" t="n">
        <f aca="false">LN(C32)</f>
        <v>-3.39845115599413</v>
      </c>
      <c r="G32" s="3" t="n">
        <f aca="false">F32-F33</f>
        <v>1.25617191371349</v>
      </c>
      <c r="H32" s="2"/>
      <c r="I32" s="0" t="n">
        <f aca="false">-G32</f>
        <v>-1.25617191371349</v>
      </c>
      <c r="J32" s="9" t="n">
        <f aca="false">EXP(I32) + 1</f>
        <v>1.28474195961107</v>
      </c>
      <c r="K32" s="2" t="n">
        <f aca="false">LN(J32)</f>
        <v>0.250557888541037</v>
      </c>
    </row>
    <row collapsed="false" customFormat="false" customHeight="false" hidden="false" ht="14.5" outlineLevel="0" r="33">
      <c r="B33" s="0" t="n">
        <v>1</v>
      </c>
      <c r="C33" s="2" t="n">
        <f aca="false">SUM(H20:H28)</f>
        <v>0.00951750000000001</v>
      </c>
      <c r="F33" s="5" t="n">
        <f aca="false">LN(C33)</f>
        <v>-4.65462306970762</v>
      </c>
      <c r="G33" s="5"/>
      <c r="H33" s="2"/>
      <c r="J33" s="9"/>
      <c r="K33" s="2"/>
    </row>
    <row collapsed="false" customFormat="false" customHeight="false" hidden="false" ht="14.5" outlineLevel="0" r="34">
      <c r="E34" s="5"/>
      <c r="F34" s="2"/>
      <c r="G34" s="2"/>
      <c r="H34" s="2"/>
      <c r="J34" s="9"/>
      <c r="K34" s="2"/>
    </row>
    <row collapsed="false" customFormat="false" customHeight="false" hidden="false" ht="14.5" outlineLevel="0" r="35">
      <c r="B35" s="0" t="s">
        <v>12</v>
      </c>
      <c r="E35" s="5"/>
      <c r="F35" s="0" t="s">
        <v>3</v>
      </c>
      <c r="J35" s="9"/>
      <c r="K35" s="2"/>
    </row>
    <row collapsed="false" customFormat="false" customHeight="false" hidden="false" ht="14.5" outlineLevel="0" r="36">
      <c r="B36" s="0" t="n">
        <v>0</v>
      </c>
      <c r="C36" s="2" t="n">
        <f aca="false">SUM(H11:H13)+SUM(H20:H22)</f>
        <v>0.02616</v>
      </c>
      <c r="D36" s="2" t="n">
        <f aca="false">C36</f>
        <v>0.02616</v>
      </c>
      <c r="E36" s="5" t="n">
        <f aca="false">D36/D37</f>
        <v>1.55876657232236</v>
      </c>
      <c r="F36" s="5" t="n">
        <f aca="false">LN(C36)</f>
        <v>-3.64352375239314</v>
      </c>
      <c r="G36" s="3" t="n">
        <f aca="false">LN(E36)</f>
        <v>0.443894849758228</v>
      </c>
      <c r="I36" s="0" t="n">
        <f aca="false">-G36</f>
        <v>-0.443894849758228</v>
      </c>
      <c r="J36" s="9" t="n">
        <f aca="false">EXP(I36) + 1</f>
        <v>1.64153287461774</v>
      </c>
      <c r="K36" s="2" t="n">
        <f aca="false">LN(J36)</f>
        <v>0.495630484940046</v>
      </c>
    </row>
    <row collapsed="false" customFormat="false" customHeight="false" hidden="false" ht="14.5" outlineLevel="0" r="37">
      <c r="B37" s="0" t="n">
        <v>1</v>
      </c>
      <c r="C37" s="2" t="n">
        <f aca="false">SUM(H14:H16)+SUM(H23:H25)</f>
        <v>0.014525</v>
      </c>
      <c r="D37" s="2" t="n">
        <f aca="false">C37+C38</f>
        <v>0.0167825</v>
      </c>
      <c r="E37" s="5"/>
      <c r="F37" s="5" t="n">
        <f aca="false">LN(C37)</f>
        <v>-4.23188397624416</v>
      </c>
    </row>
    <row collapsed="false" customFormat="false" customHeight="false" hidden="false" ht="14.5" outlineLevel="0" r="38">
      <c r="B38" s="0" t="n">
        <v>2</v>
      </c>
      <c r="C38" s="2" t="n">
        <f aca="false">SUM(H17:H19)+SUM(H26:H28)</f>
        <v>0.0022575</v>
      </c>
      <c r="D38" s="2"/>
      <c r="E38" s="5"/>
      <c r="F38" s="5" t="n">
        <f aca="false">LN(C38)</f>
        <v>-6.09349727267313</v>
      </c>
    </row>
    <row collapsed="false" customFormat="false" customHeight="false" hidden="false" ht="14.5" outlineLevel="0" r="39">
      <c r="D39" s="5"/>
      <c r="E39" s="5"/>
    </row>
    <row collapsed="false" customFormat="false" customHeight="false" hidden="false" ht="14.5" outlineLevel="0" r="40">
      <c r="B40" s="0" t="s">
        <v>13</v>
      </c>
      <c r="D40" s="5"/>
      <c r="E40" s="5"/>
      <c r="K40" s="2"/>
    </row>
    <row collapsed="false" customFormat="false" customHeight="false" hidden="false" ht="14.5" outlineLevel="0" r="41">
      <c r="B41" s="0" t="n">
        <v>0</v>
      </c>
      <c r="C41" s="2" t="n">
        <f aca="false">H11+H14+H17+H20+H23+H26</f>
        <v>0.023205</v>
      </c>
      <c r="D41" s="2" t="n">
        <f aca="false">C41</f>
        <v>0.023205</v>
      </c>
      <c r="E41" s="5" t="n">
        <f aca="false">D41/D42</f>
        <v>1.17568081063965</v>
      </c>
      <c r="F41" s="5" t="n">
        <f aca="false">LN(C41)</f>
        <v>-3.763387506289</v>
      </c>
      <c r="G41" s="3" t="n">
        <f aca="false">LN(E41)</f>
        <v>0.161847393111379</v>
      </c>
      <c r="I41" s="0" t="n">
        <f aca="false">-G41</f>
        <v>-0.161847393111379</v>
      </c>
      <c r="J41" s="9" t="n">
        <f aca="false">EXP(I41) + 1</f>
        <v>1.85057099762982</v>
      </c>
      <c r="K41" s="2" t="n">
        <f aca="false">LN(J41)</f>
        <v>0.615494238835904</v>
      </c>
    </row>
    <row collapsed="false" customFormat="false" customHeight="false" hidden="false" ht="14.5" outlineLevel="0" r="42">
      <c r="B42" s="0" t="n">
        <v>1</v>
      </c>
      <c r="C42" s="2" t="n">
        <f aca="false">H12+H15+H18+H21+H24+H27</f>
        <v>0.0049275</v>
      </c>
      <c r="D42" s="2" t="n">
        <f aca="false">C42+C43</f>
        <v>0.0197375</v>
      </c>
      <c r="E42" s="5"/>
      <c r="F42" s="5" t="n">
        <f aca="false">LN(C42)</f>
        <v>-5.3129235189374</v>
      </c>
    </row>
    <row collapsed="false" customFormat="false" customHeight="false" hidden="false" ht="14.5" outlineLevel="0" r="43">
      <c r="B43" s="0" t="n">
        <v>2</v>
      </c>
      <c r="C43" s="2" t="n">
        <f aca="false">H13+H16+H19+H22+H25+H28</f>
        <v>0.01481</v>
      </c>
      <c r="D43" s="2"/>
      <c r="E43" s="5"/>
      <c r="F43" s="5" t="n">
        <f aca="false">LN(C43)</f>
        <v>-4.21245265070243</v>
      </c>
    </row>
    <row collapsed="false" customFormat="false" customHeight="false" hidden="false" ht="14.5" outlineLevel="0" r="45">
      <c r="A45" s="0" t="s">
        <v>45</v>
      </c>
    </row>
    <row collapsed="false" customFormat="false" customHeight="false" hidden="false" ht="14.5" outlineLevel="0" r="46">
      <c r="A46" s="0" t="s">
        <v>46</v>
      </c>
      <c r="B46" s="2" t="n">
        <f aca="false">SUM(H12:H28)</f>
        <v>0.0211025</v>
      </c>
      <c r="C46" s="2" t="n">
        <f aca="false">B46/B47</f>
        <v>0.966231684981685</v>
      </c>
      <c r="D46" s="3" t="n">
        <f aca="false">LN(C46)</f>
        <v>-0.0343516340009664</v>
      </c>
    </row>
    <row collapsed="false" customFormat="false" customHeight="false" hidden="false" ht="14.5" outlineLevel="0" r="47">
      <c r="A47" s="0" t="s">
        <v>47</v>
      </c>
      <c r="B47" s="2" t="n">
        <f aca="false">H11</f>
        <v>0.02184</v>
      </c>
    </row>
    <row collapsed="false" customFormat="false" customHeight="false" hidden="false" ht="14.5" outlineLevel="0" r="49">
      <c r="A49" s="0" t="s">
        <v>48</v>
      </c>
      <c r="B49" s="0" t="n">
        <f aca="false">SUM(K32:K41)</f>
        <v>1.36168261231699</v>
      </c>
    </row>
    <row collapsed="false" customFormat="false" customHeight="false" hidden="false" ht="14.5" outlineLevel="0" r="50">
      <c r="A50" s="0" t="s">
        <v>49</v>
      </c>
      <c r="B50" s="0" t="n">
        <f aca="false">1-EXP(-B49)</f>
        <v>0.743770720507758</v>
      </c>
    </row>
    <row collapsed="false" customFormat="false" customHeight="false" hidden="false" ht="14.5" outlineLevel="0" r="51">
      <c r="A51" s="0" t="s">
        <v>31</v>
      </c>
      <c r="B51" s="5" t="n">
        <f aca="false">LN(EXP(B49)-1)</f>
        <v>1.06566014931285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7" activeCellId="0" pane="topLeft" sqref="B47"/>
    </sheetView>
  </sheetViews>
  <cols>
    <col collapsed="false" hidden="false" max="257" min="1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 t="n">
        <v>0.7</v>
      </c>
      <c r="C3" s="1" t="n">
        <v>0.3</v>
      </c>
      <c r="D3" s="1"/>
      <c r="E3" s="2" t="n">
        <f aca="false">LN(B3)</f>
        <v>-0.356674943938732</v>
      </c>
      <c r="F3" s="2" t="n">
        <f aca="false">LN(C3)</f>
        <v>-1.20397280432594</v>
      </c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0.4</v>
      </c>
      <c r="C5" s="1" t="n">
        <v>0.6</v>
      </c>
      <c r="D5" s="2"/>
      <c r="E5" s="2" t="n">
        <f aca="false">LN(B5)</f>
        <v>-0.916290731874155</v>
      </c>
      <c r="F5" s="2" t="n">
        <f aca="false">LN(C5)</f>
        <v>-0.510825623765991</v>
      </c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13</v>
      </c>
      <c r="B7" s="1" t="n">
        <v>0.75</v>
      </c>
      <c r="C7" s="1" t="n">
        <v>0.25</v>
      </c>
      <c r="D7" s="1"/>
      <c r="E7" s="2" t="n">
        <f aca="false">LN(B7)</f>
        <v>-0.287682072451781</v>
      </c>
      <c r="F7" s="2" t="n">
        <f aca="false">LN(C7)</f>
        <v>-1.38629436111989</v>
      </c>
    </row>
    <row collapsed="false" customFormat="false" customHeight="false" hidden="false" ht="14.5" outlineLevel="0" r="9">
      <c r="A9" s="0" t="s">
        <v>11</v>
      </c>
    </row>
    <row collapsed="false" customFormat="false" customHeight="false" hidden="false" ht="14.5" outlineLevel="0" r="10">
      <c r="B10" s="0" t="s">
        <v>6</v>
      </c>
      <c r="C10" s="0" t="s">
        <v>12</v>
      </c>
      <c r="D10" s="0" t="s">
        <v>13</v>
      </c>
      <c r="E10" s="0" t="s">
        <v>14</v>
      </c>
      <c r="F10" s="0" t="s">
        <v>37</v>
      </c>
      <c r="G10" s="0" t="s">
        <v>38</v>
      </c>
      <c r="H10" s="0" t="s">
        <v>39</v>
      </c>
      <c r="I10" s="0" t="s">
        <v>40</v>
      </c>
      <c r="J10" s="0" t="s">
        <v>3</v>
      </c>
    </row>
    <row collapsed="false" customFormat="false" customHeight="false" hidden="false" ht="14.5" outlineLevel="0" r="11">
      <c r="B11" s="0" t="n">
        <v>0</v>
      </c>
      <c r="C11" s="0" t="n">
        <v>0</v>
      </c>
      <c r="D11" s="0" t="n">
        <v>0</v>
      </c>
      <c r="E11" s="1" t="n">
        <v>1</v>
      </c>
      <c r="F11" s="2" t="n">
        <f aca="false">INDEX($B$3:$C$3,1,B11+1)*INDEX($B$2:$E$2,1,C11+1)*E11</f>
        <v>0.14</v>
      </c>
      <c r="G11" s="2" t="n">
        <f aca="false">INDEX($B$5:$C$5,1,B11+1)*INDEX($B$6:$D$6,1,C11+1)*INDEX($B$7:$C$7,1,D11+1)</f>
        <v>0.18</v>
      </c>
      <c r="H11" s="2" t="n">
        <f aca="false">F11*G11</f>
        <v>0.0252</v>
      </c>
      <c r="I11" s="2" t="n">
        <f aca="false">H11/$H$23</f>
        <v>0.387841477491343</v>
      </c>
      <c r="J11" s="5" t="n">
        <f aca="false">IF(H11=0,".",LN(H11))</f>
        <v>-3.68091128446476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0" t="n">
        <v>1</v>
      </c>
      <c r="E12" s="1" t="n">
        <v>0</v>
      </c>
      <c r="F12" s="2" t="n">
        <f aca="false">INDEX($B$3:$C$3,1,B12+1)*INDEX($B$2:$E$2,1,C12+1)*E12</f>
        <v>0</v>
      </c>
      <c r="G12" s="2" t="n">
        <f aca="false">INDEX($B$5:$C$5,1,B12+1)*INDEX($B$6:$D$6,1,C12+1)*INDEX($B$7:$C$7,1,D12+1)</f>
        <v>0.06</v>
      </c>
      <c r="H12" s="2" t="n">
        <f aca="false">F12*G12</f>
        <v>0</v>
      </c>
      <c r="I12" s="2" t="n">
        <f aca="false">H12/$H$23</f>
        <v>0</v>
      </c>
      <c r="J12" s="5" t="str">
        <f aca="false">IF(H12=0,".",LN(H12))</f>
        <v>.</v>
      </c>
    </row>
    <row collapsed="false" customFormat="false" customHeight="false" hidden="false" ht="14.5" outlineLevel="0" r="13">
      <c r="B13" s="0" t="n">
        <v>0</v>
      </c>
      <c r="C13" s="0" t="n">
        <v>1</v>
      </c>
      <c r="D13" s="0" t="n">
        <v>0</v>
      </c>
      <c r="E13" s="1" t="n">
        <v>0</v>
      </c>
      <c r="F13" s="2" t="n">
        <f aca="false">INDEX($B$3:$C$3,1,B13+1)*INDEX($B$2:$E$2,1,C13+1)*E13</f>
        <v>0</v>
      </c>
      <c r="G13" s="2" t="n">
        <f aca="false">INDEX($B$5:$C$5,1,B13+1)*INDEX($B$6:$D$6,1,C13+1)*INDEX($B$7:$C$7,1,D13+1)</f>
        <v>0.075</v>
      </c>
      <c r="H13" s="2" t="n">
        <f aca="false">F13*G13</f>
        <v>0</v>
      </c>
      <c r="I13" s="2" t="n">
        <f aca="false">H13/$H$23</f>
        <v>0</v>
      </c>
      <c r="J13" s="5" t="str">
        <f aca="false">IF(H13=0,".",LN(H13))</f>
        <v>.</v>
      </c>
    </row>
    <row collapsed="false" customFormat="false" customHeight="false" hidden="false" ht="14.5" outlineLevel="0" r="14">
      <c r="B14" s="0" t="n">
        <v>0</v>
      </c>
      <c r="C14" s="0" t="n">
        <v>1</v>
      </c>
      <c r="D14" s="0" t="n">
        <v>1</v>
      </c>
      <c r="E14" s="1" t="n">
        <v>1</v>
      </c>
      <c r="F14" s="2" t="n">
        <f aca="false">INDEX($B$3:$C$3,1,B14+1)*INDEX($B$2:$E$2,1,C14+1)*E14</f>
        <v>0.49</v>
      </c>
      <c r="G14" s="2" t="n">
        <f aca="false">INDEX($B$5:$C$5,1,B14+1)*INDEX($B$6:$D$6,1,C14+1)*INDEX($B$7:$C$7,1,D14+1)</f>
        <v>0.025</v>
      </c>
      <c r="H14" s="2" t="n">
        <f aca="false">F14*G14</f>
        <v>0.01225</v>
      </c>
      <c r="I14" s="2" t="n">
        <f aca="false">H14/$H$23</f>
        <v>0.188534051558292</v>
      </c>
      <c r="J14" s="5" t="n">
        <f aca="false">IF(H14=0,".",LN(H14))</f>
        <v>-4.4022293419914</v>
      </c>
    </row>
    <row collapsed="false" customFormat="false" customHeight="false" hidden="false" ht="14.5" outlineLevel="0" r="15">
      <c r="B15" s="0" t="n">
        <v>0</v>
      </c>
      <c r="C15" s="0" t="n">
        <v>2</v>
      </c>
      <c r="D15" s="0" t="n">
        <v>0</v>
      </c>
      <c r="E15" s="1" t="n">
        <v>0.5</v>
      </c>
      <c r="F15" s="2" t="n">
        <f aca="false">INDEX($B$3:$C$3,1,B15+1)*INDEX($B$2:$E$2,1,C15+1)*E15</f>
        <v>0.035</v>
      </c>
      <c r="G15" s="2" t="n">
        <f aca="false">INDEX($B$5:$C$5,1,B15+1)*INDEX($B$6:$D$6,1,C15+1)*INDEX($B$7:$C$7,1,D15+1)</f>
        <v>0.045</v>
      </c>
      <c r="H15" s="2" t="n">
        <f aca="false">F15*G15</f>
        <v>0.001575</v>
      </c>
      <c r="I15" s="2" t="n">
        <f aca="false">H15/$H$23</f>
        <v>0.0242400923432089</v>
      </c>
      <c r="J15" s="5" t="n">
        <f aca="false">IF(H15=0,".",LN(H15))</f>
        <v>-6.45350000670454</v>
      </c>
    </row>
    <row collapsed="false" customFormat="false" customHeight="false" hidden="false" ht="14.5" outlineLevel="0" r="16">
      <c r="B16" s="0" t="n">
        <v>0</v>
      </c>
      <c r="C16" s="0" t="n">
        <v>2</v>
      </c>
      <c r="D16" s="0" t="n">
        <v>1</v>
      </c>
      <c r="E16" s="1" t="n">
        <v>0.5</v>
      </c>
      <c r="F16" s="2" t="n">
        <f aca="false">INDEX($B$3:$C$3,1,B16+1)*INDEX($B$2:$E$2,1,C16+1)*E16</f>
        <v>0.035</v>
      </c>
      <c r="G16" s="2" t="n">
        <f aca="false">INDEX($B$5:$C$5,1,B16+1)*INDEX($B$6:$D$6,1,C16+1)*INDEX($B$7:$C$7,1,D16+1)</f>
        <v>0.015</v>
      </c>
      <c r="H16" s="2" t="n">
        <f aca="false">F16*G16</f>
        <v>0.000525</v>
      </c>
      <c r="I16" s="2" t="n">
        <f aca="false">H16/$H$23</f>
        <v>0.00808003078106964</v>
      </c>
      <c r="J16" s="5" t="n">
        <f aca="false">IF(H16=0,".",LN(H16))</f>
        <v>-7.55211229537265</v>
      </c>
    </row>
    <row collapsed="false" customFormat="false" customHeight="false" hidden="false" ht="14.5" outlineLevel="0" r="17">
      <c r="B17" s="0" t="n">
        <v>1</v>
      </c>
      <c r="C17" s="0" t="n">
        <v>0</v>
      </c>
      <c r="D17" s="0" t="n">
        <v>0</v>
      </c>
      <c r="E17" s="1" t="n">
        <v>1</v>
      </c>
      <c r="F17" s="2" t="n">
        <f aca="false">INDEX($B$3:$C$3,1,B17+1)*INDEX($B$2:$E$2,1,C17+1)*E17</f>
        <v>0.06</v>
      </c>
      <c r="G17" s="2" t="n">
        <f aca="false">INDEX($B$5:$C$5,1,B17+1)*INDEX($B$6:$D$6,1,C17+1)*INDEX($B$7:$C$7,1,D17+1)</f>
        <v>0.27</v>
      </c>
      <c r="H17" s="2" t="n">
        <f aca="false">F17*G17</f>
        <v>0.0162</v>
      </c>
      <c r="I17" s="2" t="n">
        <f aca="false">H17/$H$23</f>
        <v>0.249326664101578</v>
      </c>
      <c r="J17" s="5" t="n">
        <f aca="false">IF(H17=0,".",LN(H17))</f>
        <v>-4.1227440367438</v>
      </c>
    </row>
    <row collapsed="false" customFormat="false" customHeight="false" hidden="false" ht="14.5" outlineLevel="0" r="18">
      <c r="B18" s="0" t="n">
        <v>1</v>
      </c>
      <c r="C18" s="0" t="n">
        <v>0</v>
      </c>
      <c r="D18" s="0" t="n">
        <v>1</v>
      </c>
      <c r="E18" s="1" t="n">
        <v>0</v>
      </c>
      <c r="F18" s="2" t="n">
        <f aca="false">INDEX($B$3:$C$3,1,B18+1)*INDEX($B$2:$E$2,1,C18+1)*E18</f>
        <v>0</v>
      </c>
      <c r="G18" s="2" t="n">
        <f aca="false">INDEX($B$5:$C$5,1,B18+1)*INDEX($B$6:$D$6,1,C18+1)*INDEX($B$7:$C$7,1,D18+1)</f>
        <v>0.09</v>
      </c>
      <c r="H18" s="2" t="n">
        <f aca="false">F18*G18</f>
        <v>0</v>
      </c>
      <c r="I18" s="2" t="n">
        <f aca="false">H18/$H$23</f>
        <v>0</v>
      </c>
      <c r="J18" s="5" t="str">
        <f aca="false">IF(H18=0,".",LN(H18))</f>
        <v>.</v>
      </c>
    </row>
    <row collapsed="false" customFormat="false" customHeight="false" hidden="false" ht="14.5" outlineLevel="0" r="19">
      <c r="B19" s="0" t="n">
        <v>1</v>
      </c>
      <c r="C19" s="0" t="n">
        <v>1</v>
      </c>
      <c r="D19" s="0" t="n">
        <v>0</v>
      </c>
      <c r="E19" s="1" t="n">
        <v>0</v>
      </c>
      <c r="F19" s="2" t="n">
        <f aca="false">INDEX($B$3:$C$3,1,B19+1)*INDEX($B$2:$E$2,1,C19+1)*E19</f>
        <v>0</v>
      </c>
      <c r="G19" s="2" t="n">
        <f aca="false">INDEX($B$5:$C$5,1,B19+1)*INDEX($B$6:$D$6,1,C19+1)*INDEX($B$7:$C$7,1,D19+1)</f>
        <v>0.1125</v>
      </c>
      <c r="H19" s="2" t="n">
        <f aca="false">F19*G19</f>
        <v>0</v>
      </c>
      <c r="I19" s="2" t="n">
        <f aca="false">H19/$H$23</f>
        <v>0</v>
      </c>
      <c r="J19" s="5" t="str">
        <f aca="false">IF(H19=0,".",LN(H19))</f>
        <v>.</v>
      </c>
    </row>
    <row collapsed="false" customFormat="false" customHeight="false" hidden="false" ht="14.5" outlineLevel="0" r="20">
      <c r="B20" s="0" t="n">
        <v>1</v>
      </c>
      <c r="C20" s="0" t="n">
        <v>1</v>
      </c>
      <c r="D20" s="0" t="n">
        <v>1</v>
      </c>
      <c r="E20" s="1" t="n">
        <v>1</v>
      </c>
      <c r="F20" s="2" t="n">
        <f aca="false">INDEX($B$3:$C$3,1,B20+1)*INDEX($B$2:$E$2,1,C20+1)*E20</f>
        <v>0.21</v>
      </c>
      <c r="G20" s="2" t="n">
        <f aca="false">INDEX($B$5:$C$5,1,B20+1)*INDEX($B$6:$D$6,1,C20+1)*INDEX($B$7:$C$7,1,D20+1)</f>
        <v>0.0375</v>
      </c>
      <c r="H20" s="2" t="n">
        <f aca="false">F20*G20</f>
        <v>0.007875</v>
      </c>
      <c r="I20" s="2" t="n">
        <f aca="false">H20/$H$23</f>
        <v>0.121200461716045</v>
      </c>
      <c r="J20" s="5" t="n">
        <f aca="false">IF(H20=0,".",LN(H20))</f>
        <v>-4.84406209427044</v>
      </c>
    </row>
    <row collapsed="false" customFormat="false" customHeight="false" hidden="false" ht="14.5" outlineLevel="0" r="21">
      <c r="B21" s="0" t="n">
        <v>1</v>
      </c>
      <c r="C21" s="0" t="n">
        <v>2</v>
      </c>
      <c r="D21" s="0" t="n">
        <v>0</v>
      </c>
      <c r="E21" s="1" t="n">
        <v>0.5</v>
      </c>
      <c r="F21" s="2" t="n">
        <f aca="false">INDEX($B$3:$C$3,1,B21+1)*INDEX($B$2:$E$2,1,C21+1)*E21</f>
        <v>0.015</v>
      </c>
      <c r="G21" s="2" t="n">
        <f aca="false">INDEX($B$5:$C$5,1,B21+1)*INDEX($B$6:$D$6,1,C21+1)*INDEX($B$7:$C$7,1,D21+1)</f>
        <v>0.0675</v>
      </c>
      <c r="H21" s="2" t="n">
        <f aca="false">F21*G21</f>
        <v>0.0010125</v>
      </c>
      <c r="I21" s="2" t="n">
        <f aca="false">H21/$H$23</f>
        <v>0.0155829165063486</v>
      </c>
      <c r="J21" s="5" t="n">
        <f aca="false">IF(H21=0,".",LN(H21))</f>
        <v>-6.89533275898358</v>
      </c>
    </row>
    <row collapsed="false" customFormat="false" customHeight="false" hidden="false" ht="14.5" outlineLevel="0" r="22">
      <c r="B22" s="0" t="n">
        <v>1</v>
      </c>
      <c r="C22" s="0" t="n">
        <v>2</v>
      </c>
      <c r="D22" s="0" t="n">
        <v>1</v>
      </c>
      <c r="E22" s="1" t="n">
        <v>0.5</v>
      </c>
      <c r="F22" s="2" t="n">
        <f aca="false">INDEX($B$3:$C$3,1,B22+1)*INDEX($B$2:$E$2,1,C22+1)*E22</f>
        <v>0.015</v>
      </c>
      <c r="G22" s="2" t="n">
        <f aca="false">INDEX($B$5:$C$5,1,B22+1)*INDEX($B$6:$D$6,1,C22+1)*INDEX($B$7:$C$7,1,D22+1)</f>
        <v>0.0225</v>
      </c>
      <c r="H22" s="2" t="n">
        <f aca="false">F22*G22</f>
        <v>0.0003375</v>
      </c>
      <c r="I22" s="2" t="n">
        <f aca="false">H22/$H$23</f>
        <v>0.0051943055021162</v>
      </c>
      <c r="J22" s="5" t="n">
        <f aca="false">IF(H22=0,".",LN(H22))</f>
        <v>-7.99394504765169</v>
      </c>
    </row>
    <row collapsed="false" customFormat="false" customHeight="false" hidden="false" ht="14.5" outlineLevel="0" r="23">
      <c r="F23" s="2"/>
      <c r="G23" s="2"/>
      <c r="H23" s="2" t="n">
        <f aca="false">SUM(H11:H22)</f>
        <v>0.064975</v>
      </c>
      <c r="I23" s="2" t="n">
        <f aca="false">MAX(I11:I22)</f>
        <v>0.387841477491343</v>
      </c>
    </row>
    <row collapsed="false" customFormat="false" customHeight="false" hidden="false" ht="14.5" outlineLevel="0" r="24">
      <c r="E24" s="2"/>
      <c r="F24" s="2"/>
      <c r="G24" s="2"/>
      <c r="H24" s="2"/>
    </row>
    <row collapsed="false" customFormat="false" customHeight="false" hidden="false" ht="14.5" outlineLevel="0" r="25">
      <c r="B25" s="0" t="n">
        <v>0</v>
      </c>
      <c r="E25" s="2" t="n">
        <f aca="false">INDEX($B$3:$C$3,1,B29+1)</f>
        <v>0.7</v>
      </c>
      <c r="F25" s="2" t="n">
        <f aca="false">INDEX($B$5:$E$5,1,B29+1)</f>
        <v>0.4</v>
      </c>
      <c r="G25" s="2" t="n">
        <f aca="false">E25*F25</f>
        <v>0.28</v>
      </c>
      <c r="H25" s="2" t="n">
        <f aca="false">G25/$H$23</f>
        <v>4.30934974990381</v>
      </c>
      <c r="I25" s="5" t="n">
        <f aca="false">IF(G25=0,".",LN(G25))</f>
        <v>-1.27296567581289</v>
      </c>
    </row>
    <row collapsed="false" customFormat="false" customHeight="false" hidden="false" ht="14.5" outlineLevel="0" r="26">
      <c r="B26" s="0" t="n">
        <v>1</v>
      </c>
      <c r="E26" s="2" t="n">
        <f aca="false">INDEX($B$3:$C$3,1,B30+1)</f>
        <v>0.3</v>
      </c>
      <c r="F26" s="2" t="n">
        <f aca="false">INDEX($B$5:$E$5,1,B30+1)</f>
        <v>0.6</v>
      </c>
      <c r="G26" s="2" t="n">
        <f aca="false">E26*F26</f>
        <v>0.18</v>
      </c>
      <c r="H26" s="2" t="n">
        <f aca="false">G26/$H$23</f>
        <v>2.77029626779531</v>
      </c>
      <c r="I26" s="5" t="n">
        <f aca="false">IF(G26=0,".",LN(G26))</f>
        <v>-1.71479842809193</v>
      </c>
    </row>
    <row collapsed="false" customFormat="false" customHeight="false" hidden="false" ht="14.5" outlineLevel="0" r="27">
      <c r="E27" s="2"/>
      <c r="F27" s="2"/>
      <c r="G27" s="2"/>
      <c r="H27" s="2"/>
    </row>
    <row collapsed="false" customFormat="false" customHeight="false" hidden="false" ht="14.5" outlineLevel="0" r="28">
      <c r="A28" s="0" t="s">
        <v>42</v>
      </c>
      <c r="B28" s="0" t="s">
        <v>6</v>
      </c>
      <c r="E28" s="2"/>
      <c r="F28" s="2"/>
      <c r="G28" s="2"/>
      <c r="H28" s="2"/>
      <c r="I28" s="0" t="s">
        <v>50</v>
      </c>
      <c r="J28" s="0" t="s">
        <v>43</v>
      </c>
      <c r="K28" s="0" t="s">
        <v>44</v>
      </c>
    </row>
    <row collapsed="false" customFormat="false" customHeight="false" hidden="false" ht="14.5" outlineLevel="0" r="29">
      <c r="B29" s="0" t="n">
        <v>0</v>
      </c>
      <c r="C29" s="2" t="n">
        <f aca="false">SUM(H11:H16)</f>
        <v>0.03955</v>
      </c>
      <c r="F29" s="5" t="n">
        <f aca="false">LN(C29)</f>
        <v>-3.23018958476847</v>
      </c>
      <c r="G29" s="3" t="n">
        <f aca="false">F29-F30</f>
        <v>0.441832752279039</v>
      </c>
      <c r="H29" s="2"/>
      <c r="I29" s="0" t="n">
        <f aca="false">-G29</f>
        <v>-0.441832752279039</v>
      </c>
      <c r="J29" s="9" t="n">
        <f aca="false">EXP(I29) + 1</f>
        <v>1.64285714285714</v>
      </c>
      <c r="K29" s="2" t="n">
        <f aca="false">LN(J29)</f>
        <v>0.496436886313891</v>
      </c>
    </row>
    <row collapsed="false" customFormat="false" customHeight="false" hidden="false" ht="14.5" outlineLevel="0" r="30">
      <c r="B30" s="0" t="n">
        <v>1</v>
      </c>
      <c r="C30" s="2" t="n">
        <f aca="false">SUM(H17:H22)</f>
        <v>0.025425</v>
      </c>
      <c r="F30" s="5" t="n">
        <f aca="false">LN(C30)</f>
        <v>-3.67202233704751</v>
      </c>
      <c r="H30" s="2"/>
      <c r="J30" s="9"/>
      <c r="K30" s="2"/>
    </row>
    <row collapsed="false" customFormat="false" customHeight="false" hidden="false" ht="14.5" outlineLevel="0" r="31">
      <c r="C31" s="2"/>
      <c r="E31" s="2"/>
      <c r="F31" s="2"/>
      <c r="G31" s="2"/>
      <c r="H31" s="2"/>
      <c r="J31" s="9"/>
      <c r="K31" s="2"/>
    </row>
    <row collapsed="false" customFormat="false" customHeight="false" hidden="false" ht="14.5" outlineLevel="0" r="32">
      <c r="B32" s="0" t="s">
        <v>12</v>
      </c>
      <c r="F32" s="0" t="s">
        <v>3</v>
      </c>
      <c r="J32" s="9"/>
      <c r="K32" s="2"/>
    </row>
    <row collapsed="false" customFormat="false" customHeight="false" hidden="false" ht="14.5" outlineLevel="0" r="33">
      <c r="B33" s="0" t="n">
        <v>0</v>
      </c>
      <c r="C33" s="2" t="n">
        <f aca="false">H11+H12+H17+H18</f>
        <v>0.0414</v>
      </c>
      <c r="D33" s="2" t="n">
        <f aca="false">C33</f>
        <v>0.0414</v>
      </c>
      <c r="E33" s="2" t="n">
        <f aca="false">D33/D34</f>
        <v>1.75609756097561</v>
      </c>
      <c r="F33" s="5" t="n">
        <f aca="false">LN(C33)</f>
        <v>-3.18447439815087</v>
      </c>
      <c r="G33" s="3" t="n">
        <f aca="false">LN(E33)</f>
        <v>0.563094052311748</v>
      </c>
      <c r="I33" s="0" t="n">
        <f aca="false">-G33</f>
        <v>-0.563094052311748</v>
      </c>
      <c r="J33" s="9" t="n">
        <f aca="false">EXP(I33) + 1</f>
        <v>1.56944444444444</v>
      </c>
      <c r="K33" s="2" t="n">
        <f aca="false">LN(J33)</f>
        <v>0.450721699696285</v>
      </c>
    </row>
    <row collapsed="false" customFormat="false" customHeight="false" hidden="false" ht="14.5" outlineLevel="0" r="34">
      <c r="B34" s="0" t="n">
        <v>1</v>
      </c>
      <c r="C34" s="2" t="n">
        <f aca="false">H13+H14+H19+H20</f>
        <v>0.020125</v>
      </c>
      <c r="D34" s="2" t="n">
        <f aca="false">C34+C35</f>
        <v>0.023575</v>
      </c>
      <c r="E34" s="2"/>
      <c r="F34" s="5" t="n">
        <f aca="false">LN(C34)</f>
        <v>-3.90579245567751</v>
      </c>
    </row>
    <row collapsed="false" customFormat="false" customHeight="false" hidden="false" ht="14.5" outlineLevel="0" r="35">
      <c r="B35" s="0" t="n">
        <v>2</v>
      </c>
      <c r="C35" s="2" t="n">
        <f aca="false">H15+H16+H21+H22</f>
        <v>0.00345</v>
      </c>
      <c r="D35" s="2"/>
      <c r="E35" s="2"/>
      <c r="F35" s="5" t="n">
        <f aca="false">LN(C35)</f>
        <v>-5.66938104793887</v>
      </c>
    </row>
    <row collapsed="false" customFormat="false" customHeight="false" hidden="false" ht="14.5" outlineLevel="0" r="36">
      <c r="D36" s="5"/>
    </row>
    <row collapsed="false" customFormat="false" customHeight="false" hidden="false" ht="14.5" outlineLevel="0" r="37">
      <c r="B37" s="0" t="s">
        <v>13</v>
      </c>
      <c r="D37" s="5"/>
      <c r="K37" s="2"/>
    </row>
    <row collapsed="false" customFormat="false" customHeight="false" hidden="false" ht="14.5" outlineLevel="0" r="38">
      <c r="B38" s="0" t="n">
        <v>0</v>
      </c>
      <c r="C38" s="2" t="n">
        <f aca="false">H11+H13+H15+H17+H19+H21</f>
        <v>0.0439875</v>
      </c>
      <c r="F38" s="5" t="n">
        <f aca="false">LN(C38)</f>
        <v>-3.12384977633443</v>
      </c>
      <c r="G38" s="3" t="n">
        <f aca="false">F38-F39</f>
        <v>0.739978480244044</v>
      </c>
      <c r="I38" s="0" t="n">
        <f aca="false">-G38</f>
        <v>-0.739978480244044</v>
      </c>
      <c r="J38" s="9" t="n">
        <f aca="false">EXP(I38) + 1</f>
        <v>1.47712418300654</v>
      </c>
      <c r="K38" s="2" t="n">
        <f aca="false">LN(J38)</f>
        <v>0.39009707787985</v>
      </c>
    </row>
    <row collapsed="false" customFormat="false" customHeight="false" hidden="false" ht="14.5" outlineLevel="0" r="39">
      <c r="B39" s="0" t="n">
        <v>1</v>
      </c>
      <c r="C39" s="2" t="n">
        <f aca="false">H12+H14+H16+H18+H20+H22</f>
        <v>0.0209875</v>
      </c>
      <c r="F39" s="5" t="n">
        <f aca="false">LN(C39)</f>
        <v>-3.86382825657848</v>
      </c>
    </row>
    <row collapsed="false" customFormat="false" customHeight="false" hidden="false" ht="14.5" outlineLevel="0" r="41">
      <c r="A41" s="0" t="s">
        <v>45</v>
      </c>
    </row>
    <row collapsed="false" customFormat="false" customHeight="false" hidden="false" ht="14.5" outlineLevel="0" r="42">
      <c r="A42" s="0" t="s">
        <v>46</v>
      </c>
      <c r="B42" s="2" t="n">
        <f aca="false">SUM(H12:H22)</f>
        <v>0.039775</v>
      </c>
      <c r="C42" s="2" t="n">
        <f aca="false">B42/B43</f>
        <v>1.57837301587302</v>
      </c>
      <c r="D42" s="3" t="n">
        <f aca="false">LN(C42)</f>
        <v>0.456394579706473</v>
      </c>
    </row>
    <row collapsed="false" customFormat="false" customHeight="false" hidden="false" ht="14.5" outlineLevel="0" r="43">
      <c r="A43" s="0" t="s">
        <v>47</v>
      </c>
      <c r="B43" s="2" t="n">
        <f aca="false">H11</f>
        <v>0.0252</v>
      </c>
    </row>
    <row collapsed="false" customFormat="false" customHeight="false" hidden="false" ht="14.5" outlineLevel="0" r="45">
      <c r="A45" s="0" t="s">
        <v>48</v>
      </c>
      <c r="B45" s="0" t="n">
        <f aca="false">SUM(K29:K38)</f>
        <v>1.33725566389003</v>
      </c>
    </row>
    <row collapsed="false" customFormat="false" customHeight="false" hidden="false" ht="14.5" outlineLevel="0" r="46">
      <c r="A46" s="0" t="s">
        <v>49</v>
      </c>
      <c r="B46" s="0" t="n">
        <f aca="false">1-EXP(-B45)</f>
        <v>0.737434751963825</v>
      </c>
    </row>
    <row collapsed="false" customFormat="false" customHeight="false" hidden="false" ht="14.5" outlineLevel="0" r="47">
      <c r="A47" s="0" t="s">
        <v>31</v>
      </c>
      <c r="B47" s="5" t="n">
        <f aca="false">LN(EXP(B45)-1)</f>
        <v>1.03267799729454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0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G127" activeCellId="0" pane="topLeft" sqref="G127"/>
    </sheetView>
  </sheetViews>
  <cols>
    <col collapsed="false" hidden="false" max="4" min="1" style="0" width="10.5294117647059"/>
    <col collapsed="false" hidden="false" max="5" min="5" style="0" width="12.7098039215686"/>
    <col collapsed="false" hidden="false" max="257" min="6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/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9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8">
      <c r="A8" s="0" t="s">
        <v>10</v>
      </c>
      <c r="B8" s="1" t="n">
        <v>0.45</v>
      </c>
      <c r="C8" s="1" t="n">
        <v>0.2</v>
      </c>
      <c r="D8" s="1" t="n">
        <v>0.35</v>
      </c>
      <c r="E8" s="2"/>
      <c r="F8" s="2"/>
      <c r="G8" s="2"/>
    </row>
    <row collapsed="false" customFormat="false" customHeight="false" hidden="false" ht="14.5" outlineLevel="0" r="10">
      <c r="A10" s="0" t="s">
        <v>11</v>
      </c>
    </row>
    <row collapsed="false" customFormat="false" customHeight="false" hidden="false" ht="14.5" outlineLevel="0" r="11">
      <c r="B11" s="0" t="s">
        <v>6</v>
      </c>
      <c r="C11" s="0" t="s">
        <v>12</v>
      </c>
      <c r="D11" s="0" t="s">
        <v>9</v>
      </c>
      <c r="E11" s="0" t="s">
        <v>10</v>
      </c>
      <c r="F11" s="0" t="s">
        <v>34</v>
      </c>
      <c r="G11" s="0" t="s">
        <v>35</v>
      </c>
      <c r="J11" s="0" t="s">
        <v>37</v>
      </c>
      <c r="K11" s="0" t="s">
        <v>38</v>
      </c>
      <c r="L11" s="0" t="s">
        <v>39</v>
      </c>
      <c r="M11" s="0" t="s">
        <v>40</v>
      </c>
      <c r="N11" s="0" t="s">
        <v>3</v>
      </c>
      <c r="Q11" s="0" t="s">
        <v>41</v>
      </c>
      <c r="R11" s="0" t="s">
        <v>7</v>
      </c>
      <c r="S11" s="0" t="s">
        <v>8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0" t="n">
        <v>0</v>
      </c>
      <c r="E12" s="0" t="n">
        <v>0</v>
      </c>
      <c r="F12" s="1" t="n">
        <v>1</v>
      </c>
      <c r="G12" s="1" t="n">
        <v>1</v>
      </c>
      <c r="J12" s="2" t="n">
        <f aca="false">INDEX($B$2:$D$2,1,$B12+1)*INDEX($B$2:$D$2, 1,$C12+1)*F12*G12</f>
        <v>0.04</v>
      </c>
      <c r="K12" s="2" t="n">
        <f aca="false">INDEX($B$5:$D$5,1,B12+1)*INDEX($B$6:$D$6,1,C12+1)*INDEX($B$7:$D$7,1,D12+1)*INDEX($B$8:$D$8, 1, E12+1)</f>
        <v>0.01755</v>
      </c>
      <c r="L12" s="2" t="n">
        <f aca="false">K12*J12</f>
        <v>0.000702</v>
      </c>
      <c r="M12" s="2" t="n">
        <f aca="false">L12/$L$93</f>
        <v>0.13673798581733</v>
      </c>
      <c r="N12" s="5" t="n">
        <f aca="false">IF(L12=0,".",LN(L12))</f>
        <v>-7.26157715393846</v>
      </c>
      <c r="Q12" s="2" t="n">
        <f aca="false">IF(C12=0, L12, 0)</f>
        <v>0.000702</v>
      </c>
      <c r="R12" s="2" t="n">
        <f aca="false">IF($C12=1, $L12, 0)</f>
        <v>0</v>
      </c>
      <c r="S12" s="2" t="n">
        <f aca="false">IF($C12=2, $L12, 0)</f>
        <v>0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0</v>
      </c>
      <c r="E13" s="0" t="n">
        <v>1</v>
      </c>
      <c r="F13" s="1" t="n">
        <v>1</v>
      </c>
      <c r="G13" s="1" t="n">
        <v>0</v>
      </c>
      <c r="J13" s="2" t="n">
        <f aca="false">INDEX($B$2:$D$2,1,$B13+1)*INDEX($B$2:$D$2, 1,$C13+1)*F13*G13</f>
        <v>0</v>
      </c>
      <c r="K13" s="2" t="n">
        <f aca="false">INDEX($B$5:$D$5,1,B13+1)*INDEX($B$6:$D$6,1,C13+1)*INDEX($B$7:$D$7,1,D13+1)*INDEX($B$8:$D$8, 1, E13+1)</f>
        <v>0.0078</v>
      </c>
      <c r="L13" s="2" t="n">
        <f aca="false">K13*J13</f>
        <v>0</v>
      </c>
      <c r="M13" s="2" t="n">
        <f aca="false">L13/$L$93</f>
        <v>0</v>
      </c>
      <c r="N13" s="5" t="str">
        <f aca="false">IF(L13=0,".",LN(L13))</f>
        <v>.</v>
      </c>
      <c r="Q13" s="2" t="n">
        <f aca="false">IF(C13=0, L13, 0)</f>
        <v>0</v>
      </c>
      <c r="R13" s="2" t="n">
        <f aca="false">IF($C13=1, $L13, 0)</f>
        <v>0</v>
      </c>
      <c r="S13" s="2" t="n">
        <f aca="false">IF($C13=2, $L13, 0)</f>
        <v>0</v>
      </c>
    </row>
    <row collapsed="false" customFormat="false" customHeight="false" hidden="false" ht="14.5" outlineLevel="0" r="14">
      <c r="B14" s="0" t="n">
        <v>0</v>
      </c>
      <c r="C14" s="0" t="n">
        <v>0</v>
      </c>
      <c r="D14" s="0" t="n">
        <v>0</v>
      </c>
      <c r="E14" s="0" t="n">
        <v>2</v>
      </c>
      <c r="F14" s="1" t="n">
        <v>1</v>
      </c>
      <c r="G14" s="1" t="n">
        <v>0</v>
      </c>
      <c r="J14" s="2" t="n">
        <f aca="false">INDEX($B$2:$D$2,1,$B14+1)*INDEX($B$2:$D$2, 1,$C14+1)*F14*G14</f>
        <v>0</v>
      </c>
      <c r="K14" s="2" t="n">
        <f aca="false">INDEX($B$5:$D$5,1,B14+1)*INDEX($B$6:$D$6,1,C14+1)*INDEX($B$7:$D$7,1,D14+1)*INDEX($B$8:$D$8, 1, E14+1)</f>
        <v>0.01365</v>
      </c>
      <c r="L14" s="2" t="n">
        <f aca="false">K14*J14</f>
        <v>0</v>
      </c>
      <c r="M14" s="2" t="n">
        <f aca="false">L14/$L$93</f>
        <v>0</v>
      </c>
      <c r="N14" s="5" t="str">
        <f aca="false">IF(L14=0,".",LN(L14))</f>
        <v>.</v>
      </c>
      <c r="Q14" s="2" t="n">
        <f aca="false">IF(C14=0, L14, 0)</f>
        <v>0</v>
      </c>
      <c r="R14" s="2" t="n">
        <f aca="false">IF($C14=1, $L14, 0)</f>
        <v>0</v>
      </c>
      <c r="S14" s="2" t="n">
        <f aca="false">IF($C14=2, $L14, 0)</f>
        <v>0</v>
      </c>
    </row>
    <row collapsed="false" customFormat="false" customHeight="false" hidden="false" ht="14.5" outlineLevel="0" r="15">
      <c r="B15" s="0" t="n">
        <v>0</v>
      </c>
      <c r="C15" s="0" t="n">
        <v>0</v>
      </c>
      <c r="D15" s="0" t="n">
        <v>1</v>
      </c>
      <c r="E15" s="0" t="n">
        <v>0</v>
      </c>
      <c r="F15" s="1" t="n">
        <v>0</v>
      </c>
      <c r="G15" s="1" t="n">
        <v>1</v>
      </c>
      <c r="J15" s="2" t="n">
        <f aca="false">INDEX($B$2:$D$2,1,$B15+1)*INDEX($B$2:$D$2, 1,$C15+1)*F15*G15</f>
        <v>0</v>
      </c>
      <c r="K15" s="2" t="n">
        <f aca="false">INDEX($B$5:$D$5,1,B15+1)*INDEX($B$6:$D$6,1,C15+1)*INDEX($B$7:$D$7,1,D15+1)*INDEX($B$8:$D$8, 1, E15+1)</f>
        <v>0.00405</v>
      </c>
      <c r="L15" s="2" t="n">
        <f aca="false">K15*J15</f>
        <v>0</v>
      </c>
      <c r="M15" s="2" t="n">
        <f aca="false">L15/$L$93</f>
        <v>0</v>
      </c>
      <c r="N15" s="5" t="str">
        <f aca="false">IF(L15=0,".",LN(L15))</f>
        <v>.</v>
      </c>
      <c r="Q15" s="2" t="n">
        <f aca="false">IF(C15=0, L15, 0)</f>
        <v>0</v>
      </c>
      <c r="R15" s="2" t="n">
        <f aca="false">IF($C15=1, $L15, 0)</f>
        <v>0</v>
      </c>
      <c r="S15" s="2" t="n">
        <f aca="false">IF($C15=2, $L15, 0)</f>
        <v>0</v>
      </c>
    </row>
    <row collapsed="false" customFormat="false" customHeight="false" hidden="false" ht="14.5" outlineLevel="0" r="16">
      <c r="B16" s="0" t="n">
        <v>0</v>
      </c>
      <c r="C16" s="0" t="n">
        <v>0</v>
      </c>
      <c r="D16" s="0" t="n">
        <v>1</v>
      </c>
      <c r="E16" s="0" t="n">
        <v>1</v>
      </c>
      <c r="F16" s="1" t="n">
        <v>0</v>
      </c>
      <c r="G16" s="1" t="n">
        <v>0</v>
      </c>
      <c r="J16" s="2" t="n">
        <f aca="false">INDEX($B$2:$D$2,1,$B16+1)*INDEX($B$2:$D$2, 1,$C16+1)*F16*G16</f>
        <v>0</v>
      </c>
      <c r="K16" s="2" t="n">
        <f aca="false">INDEX($B$5:$D$5,1,B16+1)*INDEX($B$6:$D$6,1,C16+1)*INDEX($B$7:$D$7,1,D16+1)*INDEX($B$8:$D$8, 1, E16+1)</f>
        <v>0.0018</v>
      </c>
      <c r="L16" s="2" t="n">
        <f aca="false">K16*J16</f>
        <v>0</v>
      </c>
      <c r="M16" s="2" t="n">
        <f aca="false">L16/$L$93</f>
        <v>0</v>
      </c>
      <c r="N16" s="5" t="str">
        <f aca="false">IF(L16=0,".",LN(L16))</f>
        <v>.</v>
      </c>
      <c r="Q16" s="2" t="n">
        <f aca="false">IF(C16=0, L16, 0)</f>
        <v>0</v>
      </c>
      <c r="R16" s="2" t="n">
        <f aca="false">IF($C16=1, $L16, 0)</f>
        <v>0</v>
      </c>
      <c r="S16" s="2" t="n">
        <f aca="false">IF($C16=2, $L16, 0)</f>
        <v>0</v>
      </c>
    </row>
    <row collapsed="false" customFormat="false" customHeight="false" hidden="false" ht="14.5" outlineLevel="0" r="17">
      <c r="B17" s="0" t="n">
        <v>0</v>
      </c>
      <c r="C17" s="0" t="n">
        <v>0</v>
      </c>
      <c r="D17" s="0" t="n">
        <v>1</v>
      </c>
      <c r="E17" s="0" t="n">
        <v>2</v>
      </c>
      <c r="F17" s="1" t="n">
        <v>0</v>
      </c>
      <c r="G17" s="1" t="n">
        <v>0</v>
      </c>
      <c r="J17" s="2" t="n">
        <f aca="false">INDEX($B$2:$D$2,1,$B17+1)*INDEX($B$2:$D$2, 1,$C17+1)*F17*G17</f>
        <v>0</v>
      </c>
      <c r="K17" s="2" t="n">
        <f aca="false">INDEX($B$5:$D$5,1,B17+1)*INDEX($B$6:$D$6,1,C17+1)*INDEX($B$7:$D$7,1,D17+1)*INDEX($B$8:$D$8, 1, E17+1)</f>
        <v>0.00315</v>
      </c>
      <c r="L17" s="2" t="n">
        <f aca="false">K17*J17</f>
        <v>0</v>
      </c>
      <c r="M17" s="2" t="n">
        <f aca="false">L17/$L$93</f>
        <v>0</v>
      </c>
      <c r="N17" s="5" t="str">
        <f aca="false">IF(L17=0,".",LN(L17))</f>
        <v>.</v>
      </c>
      <c r="Q17" s="2" t="n">
        <f aca="false">IF(C17=0, L17, 0)</f>
        <v>0</v>
      </c>
      <c r="R17" s="2" t="n">
        <f aca="false">IF($C17=1, $L17, 0)</f>
        <v>0</v>
      </c>
      <c r="S17" s="2" t="n">
        <f aca="false">IF($C17=2, $L17, 0)</f>
        <v>0</v>
      </c>
    </row>
    <row collapsed="false" customFormat="false" customHeight="false" hidden="false" ht="14.5" outlineLevel="0" r="18">
      <c r="B18" s="0" t="n">
        <v>0</v>
      </c>
      <c r="C18" s="0" t="n">
        <v>0</v>
      </c>
      <c r="D18" s="0" t="n">
        <v>2</v>
      </c>
      <c r="E18" s="0" t="n">
        <v>0</v>
      </c>
      <c r="F18" s="1" t="n">
        <v>0</v>
      </c>
      <c r="G18" s="1" t="n">
        <v>1</v>
      </c>
      <c r="J18" s="2" t="n">
        <f aca="false">INDEX($B$2:$D$2,1,$B18+1)*INDEX($B$2:$D$2, 1,$C18+1)*F18*G18</f>
        <v>0</v>
      </c>
      <c r="K18" s="2" t="n">
        <f aca="false">INDEX($B$5:$D$5,1,B18+1)*INDEX($B$6:$D$6,1,C18+1)*INDEX($B$7:$D$7,1,D18+1)*INDEX($B$8:$D$8, 1, E18+1)</f>
        <v>0.0054</v>
      </c>
      <c r="L18" s="2" t="n">
        <f aca="false">K18*J18</f>
        <v>0</v>
      </c>
      <c r="M18" s="2" t="n">
        <f aca="false">L18/$L$93</f>
        <v>0</v>
      </c>
      <c r="N18" s="5" t="str">
        <f aca="false">IF(L18=0,".",LN(L18))</f>
        <v>.</v>
      </c>
      <c r="Q18" s="2" t="n">
        <f aca="false">IF(C18=0, L18, 0)</f>
        <v>0</v>
      </c>
      <c r="R18" s="2" t="n">
        <f aca="false">IF($C18=1, $L18, 0)</f>
        <v>0</v>
      </c>
      <c r="S18" s="2" t="n">
        <f aca="false">IF($C18=2, $L18, 0)</f>
        <v>0</v>
      </c>
    </row>
    <row collapsed="false" customFormat="false" customHeight="false" hidden="false" ht="14.5" outlineLevel="0" r="19">
      <c r="B19" s="0" t="n">
        <v>0</v>
      </c>
      <c r="C19" s="0" t="n">
        <v>0</v>
      </c>
      <c r="D19" s="0" t="n">
        <v>2</v>
      </c>
      <c r="E19" s="0" t="n">
        <v>1</v>
      </c>
      <c r="F19" s="1" t="n">
        <v>0</v>
      </c>
      <c r="G19" s="1" t="n">
        <v>0</v>
      </c>
      <c r="J19" s="2" t="n">
        <f aca="false">INDEX($B$2:$D$2,1,$B19+1)*INDEX($B$2:$D$2, 1,$C19+1)*F19*G19</f>
        <v>0</v>
      </c>
      <c r="K19" s="2" t="n">
        <f aca="false">INDEX($B$5:$D$5,1,B19+1)*INDEX($B$6:$D$6,1,C19+1)*INDEX($B$7:$D$7,1,D19+1)*INDEX($B$8:$D$8, 1, E19+1)</f>
        <v>0.0024</v>
      </c>
      <c r="L19" s="2" t="n">
        <f aca="false">K19*J19</f>
        <v>0</v>
      </c>
      <c r="M19" s="2" t="n">
        <f aca="false">L19/$L$93</f>
        <v>0</v>
      </c>
      <c r="N19" s="5" t="str">
        <f aca="false">IF(L19=0,".",LN(L19))</f>
        <v>.</v>
      </c>
      <c r="Q19" s="2" t="n">
        <f aca="false">IF(C19=0, L19, 0)</f>
        <v>0</v>
      </c>
      <c r="R19" s="2" t="n">
        <f aca="false">IF($C19=1, $L19, 0)</f>
        <v>0</v>
      </c>
      <c r="S19" s="2" t="n">
        <f aca="false">IF($C19=2, $L19, 0)</f>
        <v>0</v>
      </c>
    </row>
    <row collapsed="false" customFormat="false" customHeight="false" hidden="false" ht="14.5" outlineLevel="0" r="20">
      <c r="B20" s="0" t="n">
        <v>0</v>
      </c>
      <c r="C20" s="0" t="n">
        <v>0</v>
      </c>
      <c r="D20" s="0" t="n">
        <v>2</v>
      </c>
      <c r="E20" s="0" t="n">
        <v>2</v>
      </c>
      <c r="F20" s="1" t="n">
        <v>0</v>
      </c>
      <c r="G20" s="1" t="n">
        <v>0</v>
      </c>
      <c r="J20" s="2" t="n">
        <f aca="false">INDEX($B$2:$D$2,1,$B20+1)*INDEX($B$2:$D$2, 1,$C20+1)*F20*G20</f>
        <v>0</v>
      </c>
      <c r="K20" s="2" t="n">
        <f aca="false">INDEX($B$5:$D$5,1,B20+1)*INDEX($B$6:$D$6,1,C20+1)*INDEX($B$7:$D$7,1,D20+1)*INDEX($B$8:$D$8, 1, E20+1)</f>
        <v>0.0042</v>
      </c>
      <c r="L20" s="2" t="n">
        <f aca="false">K20*J20</f>
        <v>0</v>
      </c>
      <c r="M20" s="2" t="n">
        <f aca="false">L20/$L$93</f>
        <v>0</v>
      </c>
      <c r="N20" s="5" t="str">
        <f aca="false">IF(L20=0,".",LN(L20))</f>
        <v>.</v>
      </c>
      <c r="Q20" s="2" t="n">
        <f aca="false">IF(C20=0, L20, 0)</f>
        <v>0</v>
      </c>
      <c r="R20" s="2" t="n">
        <f aca="false">IF($C20=1, $L20, 0)</f>
        <v>0</v>
      </c>
      <c r="S20" s="2" t="n">
        <f aca="false">IF($C20=2, $L20, 0)</f>
        <v>0</v>
      </c>
    </row>
    <row collapsed="false" customFormat="false" customHeight="false" hidden="false" ht="14.5" outlineLevel="0" r="21">
      <c r="B21" s="0" t="n">
        <v>0</v>
      </c>
      <c r="C21" s="0" t="n">
        <v>1</v>
      </c>
      <c r="D21" s="0" t="n">
        <v>0</v>
      </c>
      <c r="E21" s="0" t="n">
        <v>0</v>
      </c>
      <c r="F21" s="1" t="n">
        <v>0</v>
      </c>
      <c r="G21" s="1" t="n">
        <v>0</v>
      </c>
      <c r="J21" s="2" t="n">
        <f aca="false">INDEX($B$2:$D$2,1,$B21+1)*INDEX($B$2:$D$2, 1,$C21+1)*F21*G21</f>
        <v>0</v>
      </c>
      <c r="K21" s="2" t="n">
        <f aca="false">INDEX($B$5:$D$5,1,B21+1)*INDEX($B$6:$D$6,1,C21+1)*INDEX($B$7:$D$7,1,D21+1)*INDEX($B$8:$D$8, 1, E21+1)</f>
        <v>0.0073125</v>
      </c>
      <c r="L21" s="2" t="n">
        <f aca="false">K21*J21</f>
        <v>0</v>
      </c>
      <c r="M21" s="2" t="n">
        <f aca="false">L21/$L$93</f>
        <v>0</v>
      </c>
      <c r="N21" s="5" t="str">
        <f aca="false">IF(L21=0,".",LN(L21))</f>
        <v>.</v>
      </c>
      <c r="Q21" s="2" t="n">
        <f aca="false">IF(C21=0, L21, 0)</f>
        <v>0</v>
      </c>
      <c r="R21" s="2" t="n">
        <f aca="false">IF($C21=1, $L21, 0)</f>
        <v>0</v>
      </c>
      <c r="S21" s="2" t="n">
        <f aca="false">IF($C21=2, $L21, 0)</f>
        <v>0</v>
      </c>
    </row>
    <row collapsed="false" customFormat="false" customHeight="false" hidden="false" ht="14.5" outlineLevel="0" r="22">
      <c r="B22" s="0" t="n">
        <v>0</v>
      </c>
      <c r="C22" s="0" t="n">
        <v>1</v>
      </c>
      <c r="D22" s="0" t="n">
        <v>0</v>
      </c>
      <c r="E22" s="0" t="n">
        <v>1</v>
      </c>
      <c r="F22" s="1" t="n">
        <v>0</v>
      </c>
      <c r="G22" s="1" t="n">
        <v>0</v>
      </c>
      <c r="J22" s="2" t="n">
        <f aca="false">INDEX($B$2:$D$2,1,$B22+1)*INDEX($B$2:$D$2, 1,$C22+1)*F22*G22</f>
        <v>0</v>
      </c>
      <c r="K22" s="2" t="n">
        <f aca="false">INDEX($B$5:$D$5,1,B22+1)*INDEX($B$6:$D$6,1,C22+1)*INDEX($B$7:$D$7,1,D22+1)*INDEX($B$8:$D$8, 1, E22+1)</f>
        <v>0.00325</v>
      </c>
      <c r="L22" s="2" t="n">
        <f aca="false">K22*J22</f>
        <v>0</v>
      </c>
      <c r="M22" s="2" t="n">
        <f aca="false">L22/$L$93</f>
        <v>0</v>
      </c>
      <c r="N22" s="5" t="str">
        <f aca="false">IF(L22=0,".",LN(L22))</f>
        <v>.</v>
      </c>
      <c r="Q22" s="2" t="n">
        <f aca="false">IF(C22=0, L22, 0)</f>
        <v>0</v>
      </c>
      <c r="R22" s="2" t="n">
        <f aca="false">IF($C22=1, $L22, 0)</f>
        <v>0</v>
      </c>
      <c r="S22" s="2" t="n">
        <f aca="false">IF($C22=2, $L22, 0)</f>
        <v>0</v>
      </c>
    </row>
    <row collapsed="false" customFormat="false" customHeight="false" hidden="false" ht="14.5" outlineLevel="0" r="23">
      <c r="B23" s="0" t="n">
        <v>0</v>
      </c>
      <c r="C23" s="0" t="n">
        <v>1</v>
      </c>
      <c r="D23" s="0" t="n">
        <v>0</v>
      </c>
      <c r="E23" s="0" t="n">
        <v>2</v>
      </c>
      <c r="F23" s="1" t="n">
        <v>0</v>
      </c>
      <c r="G23" s="1" t="n">
        <v>1</v>
      </c>
      <c r="J23" s="2" t="n">
        <f aca="false">INDEX($B$2:$D$2,1,$B23+1)*INDEX($B$2:$D$2, 1,$C23+1)*F23*G23</f>
        <v>0</v>
      </c>
      <c r="K23" s="2" t="n">
        <f aca="false">INDEX($B$5:$D$5,1,B23+1)*INDEX($B$6:$D$6,1,C23+1)*INDEX($B$7:$D$7,1,D23+1)*INDEX($B$8:$D$8, 1, E23+1)</f>
        <v>0.0056875</v>
      </c>
      <c r="L23" s="2" t="n">
        <f aca="false">K23*J23</f>
        <v>0</v>
      </c>
      <c r="M23" s="2" t="n">
        <f aca="false">L23/$L$93</f>
        <v>0</v>
      </c>
      <c r="N23" s="5" t="str">
        <f aca="false">IF(L23=0,".",LN(L23))</f>
        <v>.</v>
      </c>
      <c r="Q23" s="2" t="n">
        <f aca="false">IF(C23=0, L23, 0)</f>
        <v>0</v>
      </c>
      <c r="R23" s="2" t="n">
        <f aca="false">IF($C23=1, $L23, 0)</f>
        <v>0</v>
      </c>
      <c r="S23" s="2" t="n">
        <f aca="false">IF($C23=2, $L23, 0)</f>
        <v>0</v>
      </c>
    </row>
    <row collapsed="false" customFormat="false" customHeight="false" hidden="false" ht="14.5" outlineLevel="0" r="24">
      <c r="B24" s="0" t="n">
        <v>0</v>
      </c>
      <c r="C24" s="0" t="n">
        <v>1</v>
      </c>
      <c r="D24" s="0" t="n">
        <v>1</v>
      </c>
      <c r="E24" s="0" t="n">
        <v>0</v>
      </c>
      <c r="F24" s="1" t="n">
        <v>0</v>
      </c>
      <c r="G24" s="1" t="n">
        <v>0</v>
      </c>
      <c r="J24" s="2" t="n">
        <f aca="false">INDEX($B$2:$D$2,1,$B24+1)*INDEX($B$2:$D$2, 1,$C24+1)*F24*G24</f>
        <v>0</v>
      </c>
      <c r="K24" s="2" t="n">
        <f aca="false">INDEX($B$5:$D$5,1,B24+1)*INDEX($B$6:$D$6,1,C24+1)*INDEX($B$7:$D$7,1,D24+1)*INDEX($B$8:$D$8, 1, E24+1)</f>
        <v>0.0016875</v>
      </c>
      <c r="L24" s="2" t="n">
        <f aca="false">K24*J24</f>
        <v>0</v>
      </c>
      <c r="M24" s="2" t="n">
        <f aca="false">L24/$L$93</f>
        <v>0</v>
      </c>
      <c r="N24" s="5" t="str">
        <f aca="false">IF(L24=0,".",LN(L24))</f>
        <v>.</v>
      </c>
      <c r="Q24" s="2" t="n">
        <f aca="false">IF(C24=0, L24, 0)</f>
        <v>0</v>
      </c>
      <c r="R24" s="2" t="n">
        <f aca="false">IF($C24=1, $L24, 0)</f>
        <v>0</v>
      </c>
      <c r="S24" s="2" t="n">
        <f aca="false">IF($C24=2, $L24, 0)</f>
        <v>0</v>
      </c>
    </row>
    <row collapsed="false" customFormat="false" customHeight="false" hidden="false" ht="14.5" outlineLevel="0" r="25">
      <c r="B25" s="0" t="n">
        <v>0</v>
      </c>
      <c r="C25" s="0" t="n">
        <v>1</v>
      </c>
      <c r="D25" s="0" t="n">
        <v>1</v>
      </c>
      <c r="E25" s="0" t="n">
        <v>1</v>
      </c>
      <c r="F25" s="1" t="n">
        <v>0</v>
      </c>
      <c r="G25" s="1" t="n">
        <v>0</v>
      </c>
      <c r="J25" s="2" t="n">
        <f aca="false">INDEX($B$2:$D$2,1,$B25+1)*INDEX($B$2:$D$2, 1,$C25+1)*F25*G25</f>
        <v>0</v>
      </c>
      <c r="K25" s="2" t="n">
        <f aca="false">INDEX($B$5:$D$5,1,B25+1)*INDEX($B$6:$D$6,1,C25+1)*INDEX($B$7:$D$7,1,D25+1)*INDEX($B$8:$D$8, 1, E25+1)</f>
        <v>0.00075</v>
      </c>
      <c r="L25" s="2" t="n">
        <f aca="false">K25*J25</f>
        <v>0</v>
      </c>
      <c r="M25" s="2" t="n">
        <f aca="false">L25/$L$93</f>
        <v>0</v>
      </c>
      <c r="N25" s="5" t="str">
        <f aca="false">IF(L25=0,".",LN(L25))</f>
        <v>.</v>
      </c>
      <c r="Q25" s="2" t="n">
        <f aca="false">IF(C25=0, L25, 0)</f>
        <v>0</v>
      </c>
      <c r="R25" s="2" t="n">
        <f aca="false">IF($C25=1, $L25, 0)</f>
        <v>0</v>
      </c>
      <c r="S25" s="2" t="n">
        <f aca="false">IF($C25=2, $L25, 0)</f>
        <v>0</v>
      </c>
    </row>
    <row collapsed="false" customFormat="false" customHeight="false" hidden="false" ht="14.5" outlineLevel="0" r="26">
      <c r="B26" s="0" t="n">
        <v>0</v>
      </c>
      <c r="C26" s="0" t="n">
        <v>1</v>
      </c>
      <c r="D26" s="0" t="n">
        <v>1</v>
      </c>
      <c r="E26" s="0" t="n">
        <v>2</v>
      </c>
      <c r="F26" s="1" t="n">
        <v>0</v>
      </c>
      <c r="G26" s="1" t="n">
        <v>1</v>
      </c>
      <c r="J26" s="2" t="n">
        <f aca="false">INDEX($B$2:$D$2,1,$B26+1)*INDEX($B$2:$D$2, 1,$C26+1)*F26*G26</f>
        <v>0</v>
      </c>
      <c r="K26" s="2" t="n">
        <f aca="false">INDEX($B$5:$D$5,1,B26+1)*INDEX($B$6:$D$6,1,C26+1)*INDEX($B$7:$D$7,1,D26+1)*INDEX($B$8:$D$8, 1, E26+1)</f>
        <v>0.0013125</v>
      </c>
      <c r="L26" s="2" t="n">
        <f aca="false">K26*J26</f>
        <v>0</v>
      </c>
      <c r="M26" s="2" t="n">
        <f aca="false">L26/$L$93</f>
        <v>0</v>
      </c>
      <c r="N26" s="5" t="str">
        <f aca="false">IF(L26=0,".",LN(L26))</f>
        <v>.</v>
      </c>
      <c r="Q26" s="2" t="n">
        <f aca="false">IF(C26=0, L26, 0)</f>
        <v>0</v>
      </c>
      <c r="R26" s="2" t="n">
        <f aca="false">IF($C26=1, $L26, 0)</f>
        <v>0</v>
      </c>
      <c r="S26" s="2" t="n">
        <f aca="false">IF($C26=2, $L26, 0)</f>
        <v>0</v>
      </c>
    </row>
    <row collapsed="false" customFormat="false" customHeight="false" hidden="false" ht="14.5" outlineLevel="0" r="27">
      <c r="B27" s="0" t="n">
        <v>0</v>
      </c>
      <c r="C27" s="0" t="n">
        <v>1</v>
      </c>
      <c r="D27" s="0" t="n">
        <v>2</v>
      </c>
      <c r="E27" s="0" t="n">
        <v>0</v>
      </c>
      <c r="F27" s="1" t="n">
        <v>1</v>
      </c>
      <c r="G27" s="1" t="n">
        <v>0</v>
      </c>
      <c r="J27" s="2" t="n">
        <f aca="false">INDEX($B$2:$D$2,1,$B27+1)*INDEX($B$2:$D$2, 1,$C27+1)*F27*G27</f>
        <v>0</v>
      </c>
      <c r="K27" s="2" t="n">
        <f aca="false">INDEX($B$5:$D$5,1,B27+1)*INDEX($B$6:$D$6,1,C27+1)*INDEX($B$7:$D$7,1,D27+1)*INDEX($B$8:$D$8, 1, E27+1)</f>
        <v>0.00225</v>
      </c>
      <c r="L27" s="2" t="n">
        <f aca="false">K27*J27</f>
        <v>0</v>
      </c>
      <c r="M27" s="2" t="n">
        <f aca="false">L27/$L$93</f>
        <v>0</v>
      </c>
      <c r="N27" s="5" t="str">
        <f aca="false">IF(L27=0,".",LN(L27))</f>
        <v>.</v>
      </c>
      <c r="Q27" s="2" t="n">
        <f aca="false">IF(C27=0, L27, 0)</f>
        <v>0</v>
      </c>
      <c r="R27" s="2" t="n">
        <f aca="false">IF($C27=1, $L27, 0)</f>
        <v>0</v>
      </c>
      <c r="S27" s="2" t="n">
        <f aca="false">IF($C27=2, $L27, 0)</f>
        <v>0</v>
      </c>
    </row>
    <row collapsed="false" customFormat="false" customHeight="false" hidden="false" ht="14.5" outlineLevel="0" r="28">
      <c r="B28" s="0" t="n">
        <v>0</v>
      </c>
      <c r="C28" s="0" t="n">
        <v>1</v>
      </c>
      <c r="D28" s="0" t="n">
        <v>2</v>
      </c>
      <c r="E28" s="0" t="n">
        <v>1</v>
      </c>
      <c r="F28" s="1" t="n">
        <v>1</v>
      </c>
      <c r="G28" s="1" t="n">
        <v>0</v>
      </c>
      <c r="J28" s="2" t="n">
        <f aca="false">INDEX($B$2:$D$2,1,$B28+1)*INDEX($B$2:$D$2, 1,$C28+1)*F28*G28</f>
        <v>0</v>
      </c>
      <c r="K28" s="2" t="n">
        <f aca="false">INDEX($B$5:$D$5,1,B28+1)*INDEX($B$6:$D$6,1,C28+1)*INDEX($B$7:$D$7,1,D28+1)*INDEX($B$8:$D$8, 1, E28+1)</f>
        <v>0.001</v>
      </c>
      <c r="L28" s="2" t="n">
        <f aca="false">K28*J28</f>
        <v>0</v>
      </c>
      <c r="M28" s="2" t="n">
        <f aca="false">L28/$L$93</f>
        <v>0</v>
      </c>
      <c r="N28" s="5" t="str">
        <f aca="false">IF(L28=0,".",LN(L28))</f>
        <v>.</v>
      </c>
      <c r="Q28" s="2" t="n">
        <f aca="false">IF(C28=0, L28, 0)</f>
        <v>0</v>
      </c>
      <c r="R28" s="2" t="n">
        <f aca="false">IF($C28=1, $L28, 0)</f>
        <v>0</v>
      </c>
      <c r="S28" s="2" t="n">
        <f aca="false">IF($C28=2, $L28, 0)</f>
        <v>0</v>
      </c>
    </row>
    <row collapsed="false" customFormat="false" customHeight="false" hidden="false" ht="14.5" outlineLevel="0" r="29">
      <c r="B29" s="0" t="n">
        <v>0</v>
      </c>
      <c r="C29" s="0" t="n">
        <v>1</v>
      </c>
      <c r="D29" s="0" t="n">
        <v>2</v>
      </c>
      <c r="E29" s="0" t="n">
        <v>2</v>
      </c>
      <c r="F29" s="1" t="n">
        <v>1</v>
      </c>
      <c r="G29" s="1" t="n">
        <v>1</v>
      </c>
      <c r="J29" s="2" t="n">
        <f aca="false">INDEX($B$2:$D$2,1,$B29+1)*INDEX($B$2:$D$2, 1,$C29+1)*F29*G29</f>
        <v>0.14</v>
      </c>
      <c r="K29" s="2" t="n">
        <f aca="false">INDEX($B$5:$D$5,1,B29+1)*INDEX($B$6:$D$6,1,C29+1)*INDEX($B$7:$D$7,1,D29+1)*INDEX($B$8:$D$8, 1, E29+1)</f>
        <v>0.00175</v>
      </c>
      <c r="L29" s="2" t="n">
        <f aca="false">K29*J29</f>
        <v>0.000245</v>
      </c>
      <c r="M29" s="2" t="n">
        <f aca="false">L29/$L$93</f>
        <v>0.0477219466171592</v>
      </c>
      <c r="N29" s="5" t="n">
        <f aca="false">IF(L29=0,".",LN(L29))</f>
        <v>-8.31425234741955</v>
      </c>
      <c r="Q29" s="2" t="n">
        <f aca="false">IF(C29=0, L29, 0)</f>
        <v>0</v>
      </c>
      <c r="R29" s="2" t="n">
        <f aca="false">IF($C29=1, $L29, 0)</f>
        <v>0.000245</v>
      </c>
      <c r="S29" s="2" t="n">
        <f aca="false">IF($C29=2, $L29, 0)</f>
        <v>0</v>
      </c>
    </row>
    <row collapsed="false" customFormat="false" customHeight="false" hidden="false" ht="14.5" outlineLevel="0" r="30">
      <c r="B30" s="0" t="n">
        <v>0</v>
      </c>
      <c r="C30" s="0" t="n">
        <v>2</v>
      </c>
      <c r="D30" s="0" t="n">
        <v>0</v>
      </c>
      <c r="E30" s="0" t="n">
        <v>0</v>
      </c>
      <c r="F30" s="1" t="n">
        <v>0.5</v>
      </c>
      <c r="G30" s="1" t="n">
        <v>0.5</v>
      </c>
      <c r="J30" s="2" t="n">
        <f aca="false">INDEX($B$2:$D$2,1,$B30+1)*INDEX($B$2:$D$2, 1,$C30+1)*F30*G30</f>
        <v>0.005</v>
      </c>
      <c r="K30" s="2" t="n">
        <f aca="false">INDEX($B$5:$D$5,1,B30+1)*INDEX($B$6:$D$6,1,C30+1)*INDEX($B$7:$D$7,1,D30+1)*INDEX($B$8:$D$8, 1, E30+1)</f>
        <v>0.0043875</v>
      </c>
      <c r="L30" s="2" t="n">
        <f aca="false">K30*J30</f>
        <v>2.19375E-005</v>
      </c>
      <c r="M30" s="2" t="n">
        <f aca="false">L30/$L$93</f>
        <v>0.00427306205679155</v>
      </c>
      <c r="N30" s="5" t="n">
        <f aca="false">IF(L30=0,".",LN(L30))</f>
        <v>-10.7273130567382</v>
      </c>
      <c r="Q30" s="2" t="n">
        <f aca="false">IF(C30=0, L30, 0)</f>
        <v>0</v>
      </c>
      <c r="R30" s="2" t="n">
        <f aca="false">IF($C30=1, $L30, 0)</f>
        <v>0</v>
      </c>
      <c r="S30" s="2" t="n">
        <f aca="false">IF($C30=2, $L30, 0)</f>
        <v>2.19375E-005</v>
      </c>
    </row>
    <row collapsed="false" customFormat="false" customHeight="false" hidden="false" ht="14.5" outlineLevel="0" r="31">
      <c r="B31" s="0" t="n">
        <v>0</v>
      </c>
      <c r="C31" s="0" t="n">
        <v>2</v>
      </c>
      <c r="D31" s="0" t="n">
        <v>0</v>
      </c>
      <c r="E31" s="0" t="n">
        <v>1</v>
      </c>
      <c r="F31" s="1" t="n">
        <v>0.5</v>
      </c>
      <c r="G31" s="1" t="n">
        <v>0</v>
      </c>
      <c r="J31" s="2" t="n">
        <f aca="false">INDEX($B$2:$D$2,1,$B31+1)*INDEX($B$2:$D$2, 1,$C31+1)*F31*G31</f>
        <v>0</v>
      </c>
      <c r="K31" s="2" t="n">
        <f aca="false">INDEX($B$5:$D$5,1,B31+1)*INDEX($B$6:$D$6,1,C31+1)*INDEX($B$7:$D$7,1,D31+1)*INDEX($B$8:$D$8, 1, E31+1)</f>
        <v>0.00195</v>
      </c>
      <c r="L31" s="2" t="n">
        <f aca="false">K31*J31</f>
        <v>0</v>
      </c>
      <c r="M31" s="2" t="n">
        <f aca="false">L31/$L$93</f>
        <v>0</v>
      </c>
      <c r="N31" s="5" t="str">
        <f aca="false">IF(L31=0,".",LN(L31))</f>
        <v>.</v>
      </c>
      <c r="Q31" s="2" t="n">
        <f aca="false">IF(C31=0, L31, 0)</f>
        <v>0</v>
      </c>
      <c r="R31" s="2" t="n">
        <f aca="false">IF($C31=1, $L31, 0)</f>
        <v>0</v>
      </c>
      <c r="S31" s="2" t="n">
        <f aca="false">IF($C31=2, $L31, 0)</f>
        <v>0</v>
      </c>
    </row>
    <row collapsed="false" customFormat="false" customHeight="false" hidden="false" ht="14.5" outlineLevel="0" r="32">
      <c r="B32" s="0" t="n">
        <v>0</v>
      </c>
      <c r="C32" s="0" t="n">
        <v>2</v>
      </c>
      <c r="D32" s="0" t="n">
        <v>0</v>
      </c>
      <c r="E32" s="0" t="n">
        <v>2</v>
      </c>
      <c r="F32" s="1" t="n">
        <v>0.5</v>
      </c>
      <c r="G32" s="1" t="n">
        <v>0.5</v>
      </c>
      <c r="J32" s="2" t="n">
        <f aca="false">INDEX($B$2:$D$2,1,$B32+1)*INDEX($B$2:$D$2, 1,$C32+1)*F32*G32</f>
        <v>0.005</v>
      </c>
      <c r="K32" s="2" t="n">
        <f aca="false">INDEX($B$5:$D$5,1,B32+1)*INDEX($B$6:$D$6,1,C32+1)*INDEX($B$7:$D$7,1,D32+1)*INDEX($B$8:$D$8, 1, E32+1)</f>
        <v>0.0034125</v>
      </c>
      <c r="L32" s="2" t="n">
        <f aca="false">K32*J32</f>
        <v>1.70625E-005</v>
      </c>
      <c r="M32" s="2" t="n">
        <f aca="false">L32/$L$93</f>
        <v>0.00332349271083787</v>
      </c>
      <c r="N32" s="5" t="n">
        <f aca="false">IF(L32=0,".",LN(L32))</f>
        <v>-10.9786274850191</v>
      </c>
      <c r="Q32" s="2" t="n">
        <f aca="false">IF(C32=0, L32, 0)</f>
        <v>0</v>
      </c>
      <c r="R32" s="2" t="n">
        <f aca="false">IF($C32=1, $L32, 0)</f>
        <v>0</v>
      </c>
      <c r="S32" s="2" t="n">
        <f aca="false">IF($C32=2, $L32, 0)</f>
        <v>1.70625E-005</v>
      </c>
    </row>
    <row collapsed="false" customFormat="false" customHeight="false" hidden="false" ht="14.5" outlineLevel="0" r="33">
      <c r="B33" s="0" t="n">
        <v>0</v>
      </c>
      <c r="C33" s="0" t="n">
        <v>2</v>
      </c>
      <c r="D33" s="0" t="n">
        <v>1</v>
      </c>
      <c r="E33" s="0" t="n">
        <v>0</v>
      </c>
      <c r="F33" s="1" t="n">
        <v>0</v>
      </c>
      <c r="G33" s="1" t="n">
        <v>0.5</v>
      </c>
      <c r="J33" s="2" t="n">
        <f aca="false">INDEX($B$2:$D$2,1,$B33+1)*INDEX($B$2:$D$2, 1,$C33+1)*F33*G33</f>
        <v>0</v>
      </c>
      <c r="K33" s="2" t="n">
        <f aca="false">INDEX($B$5:$D$5,1,B33+1)*INDEX($B$6:$D$6,1,C33+1)*INDEX($B$7:$D$7,1,D33+1)*INDEX($B$8:$D$8, 1, E33+1)</f>
        <v>0.0010125</v>
      </c>
      <c r="L33" s="2" t="n">
        <f aca="false">K33*J33</f>
        <v>0</v>
      </c>
      <c r="M33" s="2" t="n">
        <f aca="false">L33/$L$93</f>
        <v>0</v>
      </c>
      <c r="N33" s="5" t="str">
        <f aca="false">IF(L33=0,".",LN(L33))</f>
        <v>.</v>
      </c>
      <c r="Q33" s="2" t="n">
        <f aca="false">IF(C33=0, L33, 0)</f>
        <v>0</v>
      </c>
      <c r="R33" s="2" t="n">
        <f aca="false">IF($C33=1, $L33, 0)</f>
        <v>0</v>
      </c>
      <c r="S33" s="2" t="n">
        <f aca="false">IF($C33=2, $L33, 0)</f>
        <v>0</v>
      </c>
    </row>
    <row collapsed="false" customFormat="false" customHeight="false" hidden="false" ht="14.5" outlineLevel="0" r="34">
      <c r="B34" s="0" t="n">
        <v>0</v>
      </c>
      <c r="C34" s="0" t="n">
        <v>2</v>
      </c>
      <c r="D34" s="0" t="n">
        <v>1</v>
      </c>
      <c r="E34" s="0" t="n">
        <v>1</v>
      </c>
      <c r="F34" s="1" t="n">
        <v>0</v>
      </c>
      <c r="G34" s="1" t="n">
        <v>0</v>
      </c>
      <c r="J34" s="2" t="n">
        <f aca="false">INDEX($B$2:$D$2,1,$B34+1)*INDEX($B$2:$D$2, 1,$C34+1)*F34*G34</f>
        <v>0</v>
      </c>
      <c r="K34" s="2" t="n">
        <f aca="false">INDEX($B$5:$D$5,1,B34+1)*INDEX($B$6:$D$6,1,C34+1)*INDEX($B$7:$D$7,1,D34+1)*INDEX($B$8:$D$8, 1, E34+1)</f>
        <v>0.00045</v>
      </c>
      <c r="L34" s="2" t="n">
        <f aca="false">K34*J34</f>
        <v>0</v>
      </c>
      <c r="M34" s="2" t="n">
        <f aca="false">L34/$L$93</f>
        <v>0</v>
      </c>
      <c r="N34" s="5" t="str">
        <f aca="false">IF(L34=0,".",LN(L34))</f>
        <v>.</v>
      </c>
      <c r="Q34" s="2" t="n">
        <f aca="false">IF(C34=0, L34, 0)</f>
        <v>0</v>
      </c>
      <c r="R34" s="2" t="n">
        <f aca="false">IF($C34=1, $L34, 0)</f>
        <v>0</v>
      </c>
      <c r="S34" s="2" t="n">
        <f aca="false">IF($C34=2, $L34, 0)</f>
        <v>0</v>
      </c>
    </row>
    <row collapsed="false" customFormat="false" customHeight="false" hidden="false" ht="14.5" outlineLevel="0" r="35">
      <c r="B35" s="0" t="n">
        <v>0</v>
      </c>
      <c r="C35" s="0" t="n">
        <v>2</v>
      </c>
      <c r="D35" s="0" t="n">
        <v>1</v>
      </c>
      <c r="E35" s="0" t="n">
        <v>2</v>
      </c>
      <c r="F35" s="1" t="n">
        <v>0</v>
      </c>
      <c r="G35" s="1" t="n">
        <v>0.5</v>
      </c>
      <c r="J35" s="2" t="n">
        <f aca="false">INDEX($B$2:$D$2,1,$B35+1)*INDEX($B$2:$D$2, 1,$C35+1)*F35*G35</f>
        <v>0</v>
      </c>
      <c r="K35" s="2" t="n">
        <f aca="false">INDEX($B$5:$D$5,1,B35+1)*INDEX($B$6:$D$6,1,C35+1)*INDEX($B$7:$D$7,1,D35+1)*INDEX($B$8:$D$8, 1, E35+1)</f>
        <v>0.0007875</v>
      </c>
      <c r="L35" s="2" t="n">
        <f aca="false">K35*J35</f>
        <v>0</v>
      </c>
      <c r="M35" s="2" t="n">
        <f aca="false">L35/$L$93</f>
        <v>0</v>
      </c>
      <c r="N35" s="5" t="str">
        <f aca="false">IF(L35=0,".",LN(L35))</f>
        <v>.</v>
      </c>
      <c r="Q35" s="2" t="n">
        <f aca="false">IF(C35=0, L35, 0)</f>
        <v>0</v>
      </c>
      <c r="R35" s="2" t="n">
        <f aca="false">IF($C35=1, $L35, 0)</f>
        <v>0</v>
      </c>
      <c r="S35" s="2" t="n">
        <f aca="false">IF($C35=2, $L35, 0)</f>
        <v>0</v>
      </c>
    </row>
    <row collapsed="false" customFormat="false" customHeight="false" hidden="false" ht="14.5" outlineLevel="0" r="36">
      <c r="B36" s="0" t="n">
        <v>0</v>
      </c>
      <c r="C36" s="0" t="n">
        <v>2</v>
      </c>
      <c r="D36" s="0" t="n">
        <v>2</v>
      </c>
      <c r="E36" s="0" t="n">
        <v>0</v>
      </c>
      <c r="F36" s="1" t="n">
        <v>0.5</v>
      </c>
      <c r="G36" s="1" t="n">
        <v>0.5</v>
      </c>
      <c r="J36" s="2" t="n">
        <f aca="false">INDEX($B$2:$D$2,1,$B36+1)*INDEX($B$2:$D$2, 1,$C36+1)*F36*G36</f>
        <v>0.005</v>
      </c>
      <c r="K36" s="2" t="n">
        <f aca="false">INDEX($B$5:$D$5,1,B36+1)*INDEX($B$6:$D$6,1,C36+1)*INDEX($B$7:$D$7,1,D36+1)*INDEX($B$8:$D$8, 1, E36+1)</f>
        <v>0.00135</v>
      </c>
      <c r="L36" s="2" t="n">
        <f aca="false">K36*J36</f>
        <v>6.75E-006</v>
      </c>
      <c r="M36" s="2" t="n">
        <f aca="false">L36/$L$93</f>
        <v>0.00131478832516663</v>
      </c>
      <c r="N36" s="5" t="n">
        <f aca="false">IF(L36=0,".",LN(L36))</f>
        <v>-11.9059680530798</v>
      </c>
      <c r="Q36" s="2" t="n">
        <f aca="false">IF(C36=0, L36, 0)</f>
        <v>0</v>
      </c>
      <c r="R36" s="2" t="n">
        <f aca="false">IF($C36=1, $L36, 0)</f>
        <v>0</v>
      </c>
      <c r="S36" s="2" t="n">
        <f aca="false">IF($C36=2, $L36, 0)</f>
        <v>6.75E-006</v>
      </c>
    </row>
    <row collapsed="false" customFormat="false" customHeight="false" hidden="false" ht="14.5" outlineLevel="0" r="37">
      <c r="B37" s="0" t="n">
        <v>0</v>
      </c>
      <c r="C37" s="0" t="n">
        <v>2</v>
      </c>
      <c r="D37" s="0" t="n">
        <v>2</v>
      </c>
      <c r="E37" s="0" t="n">
        <v>1</v>
      </c>
      <c r="F37" s="1" t="n">
        <v>0.5</v>
      </c>
      <c r="G37" s="1" t="n">
        <v>0</v>
      </c>
      <c r="J37" s="2" t="n">
        <f aca="false">INDEX($B$2:$D$2,1,$B37+1)*INDEX($B$2:$D$2, 1,$C37+1)*F37*G37</f>
        <v>0</v>
      </c>
      <c r="K37" s="2" t="n">
        <f aca="false">INDEX($B$5:$D$5,1,B37+1)*INDEX($B$6:$D$6,1,C37+1)*INDEX($B$7:$D$7,1,D37+1)*INDEX($B$8:$D$8, 1, E37+1)</f>
        <v>0.0006</v>
      </c>
      <c r="L37" s="2" t="n">
        <f aca="false">K37*J37</f>
        <v>0</v>
      </c>
      <c r="M37" s="2" t="n">
        <f aca="false">L37/$L$93</f>
        <v>0</v>
      </c>
      <c r="N37" s="5" t="str">
        <f aca="false">IF(L37=0,".",LN(L37))</f>
        <v>.</v>
      </c>
      <c r="Q37" s="2" t="n">
        <f aca="false">IF(C37=0, L37, 0)</f>
        <v>0</v>
      </c>
      <c r="R37" s="2" t="n">
        <f aca="false">IF($C37=1, $L37, 0)</f>
        <v>0</v>
      </c>
      <c r="S37" s="2" t="n">
        <f aca="false">IF($C37=2, $L37, 0)</f>
        <v>0</v>
      </c>
    </row>
    <row collapsed="false" customFormat="false" customHeight="false" hidden="false" ht="14.5" outlineLevel="0" r="38">
      <c r="B38" s="0" t="n">
        <v>0</v>
      </c>
      <c r="C38" s="0" t="n">
        <v>2</v>
      </c>
      <c r="D38" s="0" t="n">
        <v>2</v>
      </c>
      <c r="E38" s="0" t="n">
        <v>2</v>
      </c>
      <c r="F38" s="1" t="n">
        <v>0.5</v>
      </c>
      <c r="G38" s="1" t="n">
        <v>0.5</v>
      </c>
      <c r="J38" s="2" t="n">
        <f aca="false">INDEX($B$2:$D$2,1,$B38+1)*INDEX($B$2:$D$2, 1,$C38+1)*F38*G38</f>
        <v>0.005</v>
      </c>
      <c r="K38" s="2" t="n">
        <f aca="false">INDEX($B$5:$D$5,1,B38+1)*INDEX($B$6:$D$6,1,C38+1)*INDEX($B$7:$D$7,1,D38+1)*INDEX($B$8:$D$8, 1, E38+1)</f>
        <v>0.00105</v>
      </c>
      <c r="L38" s="2" t="n">
        <f aca="false">K38*J38</f>
        <v>5.25E-006</v>
      </c>
      <c r="M38" s="2" t="n">
        <f aca="false">L38/$L$93</f>
        <v>0.00102261314179627</v>
      </c>
      <c r="N38" s="5" t="n">
        <f aca="false">IF(L38=0,".",LN(L38))</f>
        <v>-12.1572824813607</v>
      </c>
      <c r="Q38" s="2" t="n">
        <f aca="false">IF(C38=0, L38, 0)</f>
        <v>0</v>
      </c>
      <c r="R38" s="2" t="n">
        <f aca="false">IF($C38=1, $L38, 0)</f>
        <v>0</v>
      </c>
      <c r="S38" s="2" t="n">
        <f aca="false">IF($C38=2, $L38, 0)</f>
        <v>5.25E-006</v>
      </c>
    </row>
    <row collapsed="false" customFormat="false" customHeight="false" hidden="false" ht="14.5" outlineLevel="0" r="39">
      <c r="B39" s="0" t="n">
        <v>1</v>
      </c>
      <c r="C39" s="0" t="n">
        <v>0</v>
      </c>
      <c r="D39" s="0" t="n">
        <v>0</v>
      </c>
      <c r="E39" s="0" t="n">
        <v>0</v>
      </c>
      <c r="F39" s="1" t="n">
        <v>0</v>
      </c>
      <c r="G39" s="1" t="n">
        <v>0</v>
      </c>
      <c r="J39" s="2" t="n">
        <f aca="false">INDEX($B$2:$D$2,1,$B39+1)*INDEX($B$2:$D$2, 1,$C39+1)*F39*G39</f>
        <v>0</v>
      </c>
      <c r="K39" s="2" t="n">
        <f aca="false">INDEX($B$5:$D$5,1,B39+1)*INDEX($B$6:$D$6,1,C39+1)*INDEX($B$7:$D$7,1,D39+1)*INDEX($B$8:$D$8, 1, E39+1)</f>
        <v>0.0351</v>
      </c>
      <c r="L39" s="2" t="n">
        <f aca="false">K39*J39</f>
        <v>0</v>
      </c>
      <c r="M39" s="2" t="n">
        <f aca="false">L39/$L$93</f>
        <v>0</v>
      </c>
      <c r="N39" s="5" t="str">
        <f aca="false">IF(L39=0,".",LN(L39))</f>
        <v>.</v>
      </c>
      <c r="Q39" s="2" t="n">
        <f aca="false">IF(C39=0, L39, 0)</f>
        <v>0</v>
      </c>
      <c r="R39" s="2" t="n">
        <f aca="false">IF($C39=1, $L39, 0)</f>
        <v>0</v>
      </c>
      <c r="S39" s="2" t="n">
        <f aca="false">IF($C39=2, $L39, 0)</f>
        <v>0</v>
      </c>
    </row>
    <row collapsed="false" customFormat="false" customHeight="false" hidden="false" ht="14.5" outlineLevel="0" r="40">
      <c r="B40" s="0" t="n">
        <v>1</v>
      </c>
      <c r="C40" s="0" t="n">
        <v>0</v>
      </c>
      <c r="D40" s="0" t="n">
        <v>0</v>
      </c>
      <c r="E40" s="0" t="n">
        <v>1</v>
      </c>
      <c r="F40" s="1" t="n">
        <v>0</v>
      </c>
      <c r="G40" s="1" t="n">
        <v>0</v>
      </c>
      <c r="J40" s="2" t="n">
        <f aca="false">INDEX($B$2:$D$2,1,$B40+1)*INDEX($B$2:$D$2, 1,$C40+1)*F40*G40</f>
        <v>0</v>
      </c>
      <c r="K40" s="2" t="n">
        <f aca="false">INDEX($B$5:$D$5,1,B40+1)*INDEX($B$6:$D$6,1,C40+1)*INDEX($B$7:$D$7,1,D40+1)*INDEX($B$8:$D$8, 1, E40+1)</f>
        <v>0.0156</v>
      </c>
      <c r="L40" s="2" t="n">
        <f aca="false">K40*J40</f>
        <v>0</v>
      </c>
      <c r="M40" s="2" t="n">
        <f aca="false">L40/$L$93</f>
        <v>0</v>
      </c>
      <c r="N40" s="5" t="str">
        <f aca="false">IF(L40=0,".",LN(L40))</f>
        <v>.</v>
      </c>
      <c r="Q40" s="2" t="n">
        <f aca="false">IF(C40=0, L40, 0)</f>
        <v>0</v>
      </c>
      <c r="R40" s="2" t="n">
        <f aca="false">IF($C40=1, $L40, 0)</f>
        <v>0</v>
      </c>
      <c r="S40" s="2" t="n">
        <f aca="false">IF($C40=2, $L40, 0)</f>
        <v>0</v>
      </c>
    </row>
    <row collapsed="false" customFormat="false" customHeight="false" hidden="false" ht="14.5" outlineLevel="0" r="41">
      <c r="B41" s="0" t="n">
        <v>1</v>
      </c>
      <c r="C41" s="0" t="n">
        <v>0</v>
      </c>
      <c r="D41" s="0" t="n">
        <v>0</v>
      </c>
      <c r="E41" s="0" t="n">
        <v>2</v>
      </c>
      <c r="F41" s="1" t="n">
        <v>0</v>
      </c>
      <c r="G41" s="1" t="n">
        <v>1</v>
      </c>
      <c r="J41" s="2" t="n">
        <f aca="false">INDEX($B$2:$D$2,1,$B41+1)*INDEX($B$2:$D$2, 1,$C41+1)*F41*G41</f>
        <v>0</v>
      </c>
      <c r="K41" s="2" t="n">
        <f aca="false">INDEX($B$5:$D$5,1,B41+1)*INDEX($B$6:$D$6,1,C41+1)*INDEX($B$7:$D$7,1,D41+1)*INDEX($B$8:$D$8, 1, E41+1)</f>
        <v>0.0273</v>
      </c>
      <c r="L41" s="2" t="n">
        <f aca="false">K41*J41</f>
        <v>0</v>
      </c>
      <c r="M41" s="2" t="n">
        <f aca="false">L41/$L$93</f>
        <v>0</v>
      </c>
      <c r="N41" s="5" t="str">
        <f aca="false">IF(L41=0,".",LN(L41))</f>
        <v>.</v>
      </c>
      <c r="Q41" s="2" t="n">
        <f aca="false">IF(C41=0, L41, 0)</f>
        <v>0</v>
      </c>
      <c r="R41" s="2" t="n">
        <f aca="false">IF($C41=1, $L41, 0)</f>
        <v>0</v>
      </c>
      <c r="S41" s="2" t="n">
        <f aca="false">IF($C41=2, $L41, 0)</f>
        <v>0</v>
      </c>
    </row>
    <row collapsed="false" customFormat="false" customHeight="false" hidden="false" ht="14.5" outlineLevel="0" r="42">
      <c r="B42" s="0" t="n">
        <v>1</v>
      </c>
      <c r="C42" s="0" t="n">
        <v>0</v>
      </c>
      <c r="D42" s="0" t="n">
        <v>1</v>
      </c>
      <c r="E42" s="0" t="n">
        <v>0</v>
      </c>
      <c r="F42" s="1" t="n">
        <v>0</v>
      </c>
      <c r="G42" s="1" t="n">
        <v>0</v>
      </c>
      <c r="J42" s="2" t="n">
        <f aca="false">INDEX($B$2:$D$2,1,$B42+1)*INDEX($B$2:$D$2, 1,$C42+1)*F42*G42</f>
        <v>0</v>
      </c>
      <c r="K42" s="2" t="n">
        <f aca="false">INDEX($B$5:$D$5,1,B42+1)*INDEX($B$6:$D$6,1,C42+1)*INDEX($B$7:$D$7,1,D42+1)*INDEX($B$8:$D$8, 1, E42+1)</f>
        <v>0.0081</v>
      </c>
      <c r="L42" s="2" t="n">
        <f aca="false">K42*J42</f>
        <v>0</v>
      </c>
      <c r="M42" s="2" t="n">
        <f aca="false">L42/$L$93</f>
        <v>0</v>
      </c>
      <c r="N42" s="5" t="str">
        <f aca="false">IF(L42=0,".",LN(L42))</f>
        <v>.</v>
      </c>
      <c r="Q42" s="2" t="n">
        <f aca="false">IF(C42=0, L42, 0)</f>
        <v>0</v>
      </c>
      <c r="R42" s="2" t="n">
        <f aca="false">IF($C42=1, $L42, 0)</f>
        <v>0</v>
      </c>
      <c r="S42" s="2" t="n">
        <f aca="false">IF($C42=2, $L42, 0)</f>
        <v>0</v>
      </c>
    </row>
    <row collapsed="false" customFormat="false" customHeight="false" hidden="false" ht="14.5" outlineLevel="0" r="43">
      <c r="B43" s="0" t="n">
        <v>1</v>
      </c>
      <c r="C43" s="0" t="n">
        <v>0</v>
      </c>
      <c r="D43" s="0" t="n">
        <v>1</v>
      </c>
      <c r="E43" s="0" t="n">
        <v>1</v>
      </c>
      <c r="F43" s="1" t="n">
        <v>0</v>
      </c>
      <c r="G43" s="1" t="n">
        <v>0</v>
      </c>
      <c r="J43" s="2" t="n">
        <f aca="false">INDEX($B$2:$D$2,1,$B43+1)*INDEX($B$2:$D$2, 1,$C43+1)*F43*G43</f>
        <v>0</v>
      </c>
      <c r="K43" s="2" t="n">
        <f aca="false">INDEX($B$5:$D$5,1,B43+1)*INDEX($B$6:$D$6,1,C43+1)*INDEX($B$7:$D$7,1,D43+1)*INDEX($B$8:$D$8, 1, E43+1)</f>
        <v>0.0036</v>
      </c>
      <c r="L43" s="2" t="n">
        <f aca="false">K43*J43</f>
        <v>0</v>
      </c>
      <c r="M43" s="2" t="n">
        <f aca="false">L43/$L$93</f>
        <v>0</v>
      </c>
      <c r="N43" s="5" t="str">
        <f aca="false">IF(L43=0,".",LN(L43))</f>
        <v>.</v>
      </c>
      <c r="Q43" s="2" t="n">
        <f aca="false">IF(C43=0, L43, 0)</f>
        <v>0</v>
      </c>
      <c r="R43" s="2" t="n">
        <f aca="false">IF($C43=1, $L43, 0)</f>
        <v>0</v>
      </c>
      <c r="S43" s="2" t="n">
        <f aca="false">IF($C43=2, $L43, 0)</f>
        <v>0</v>
      </c>
    </row>
    <row collapsed="false" customFormat="false" customHeight="false" hidden="false" ht="14.5" outlineLevel="0" r="44">
      <c r="B44" s="0" t="n">
        <v>1</v>
      </c>
      <c r="C44" s="0" t="n">
        <v>0</v>
      </c>
      <c r="D44" s="0" t="n">
        <v>1</v>
      </c>
      <c r="E44" s="0" t="n">
        <v>2</v>
      </c>
      <c r="F44" s="1" t="n">
        <v>0</v>
      </c>
      <c r="G44" s="1" t="n">
        <v>1</v>
      </c>
      <c r="J44" s="2" t="n">
        <f aca="false">INDEX($B$2:$D$2,1,$B44+1)*INDEX($B$2:$D$2, 1,$C44+1)*F44*G44</f>
        <v>0</v>
      </c>
      <c r="K44" s="2" t="n">
        <f aca="false">INDEX($B$5:$D$5,1,B44+1)*INDEX($B$6:$D$6,1,C44+1)*INDEX($B$7:$D$7,1,D44+1)*INDEX($B$8:$D$8, 1, E44+1)</f>
        <v>0.0063</v>
      </c>
      <c r="L44" s="2" t="n">
        <f aca="false">K44*J44</f>
        <v>0</v>
      </c>
      <c r="M44" s="2" t="n">
        <f aca="false">L44/$L$93</f>
        <v>0</v>
      </c>
      <c r="N44" s="5" t="str">
        <f aca="false">IF(L44=0,".",LN(L44))</f>
        <v>.</v>
      </c>
      <c r="Q44" s="2" t="n">
        <f aca="false">IF(C44=0, L44, 0)</f>
        <v>0</v>
      </c>
      <c r="R44" s="2" t="n">
        <f aca="false">IF($C44=1, $L44, 0)</f>
        <v>0</v>
      </c>
      <c r="S44" s="2" t="n">
        <f aca="false">IF($C44=2, $L44, 0)</f>
        <v>0</v>
      </c>
    </row>
    <row collapsed="false" customFormat="true" customHeight="false" hidden="false" ht="14.5" outlineLevel="0" r="45" s="6">
      <c r="B45" s="6" t="n">
        <v>1</v>
      </c>
      <c r="C45" s="6" t="n">
        <v>0</v>
      </c>
      <c r="D45" s="6" t="n">
        <v>2</v>
      </c>
      <c r="E45" s="6" t="n">
        <v>0</v>
      </c>
      <c r="F45" s="8" t="n">
        <v>1</v>
      </c>
      <c r="G45" s="8" t="n">
        <v>0</v>
      </c>
      <c r="J45" s="9" t="n">
        <f aca="false">INDEX($B$2:$D$2,1,$B45+1)*INDEX($B$2:$D$2, 1,$C45+1)*F45*G45</f>
        <v>0</v>
      </c>
      <c r="K45" s="9" t="n">
        <f aca="false">INDEX($B$5:$D$5,1,B45+1)*INDEX($B$6:$D$6,1,C45+1)*INDEX($B$7:$D$7,1,D45+1)*INDEX($B$8:$D$8, 1, E45+1)</f>
        <v>0.0108</v>
      </c>
      <c r="L45" s="9" t="n">
        <f aca="false">K45*J45</f>
        <v>0</v>
      </c>
      <c r="M45" s="9" t="n">
        <f aca="false">L45/$L$93</f>
        <v>0</v>
      </c>
      <c r="N45" s="10" t="str">
        <f aca="false">IF(L45=0,".",LN(L45))</f>
        <v>.</v>
      </c>
      <c r="Q45" s="9" t="n">
        <f aca="false">IF(C45=0, L45, 0)</f>
        <v>0</v>
      </c>
      <c r="R45" s="9" t="n">
        <f aca="false">IF($C45=1, $L45, 0)</f>
        <v>0</v>
      </c>
      <c r="S45" s="9" t="n">
        <f aca="false">IF($C45=2, $L45, 0)</f>
        <v>0</v>
      </c>
    </row>
    <row collapsed="false" customFormat="false" customHeight="false" hidden="false" ht="14.5" outlineLevel="0" r="46">
      <c r="B46" s="0" t="n">
        <v>1</v>
      </c>
      <c r="C46" s="0" t="n">
        <v>0</v>
      </c>
      <c r="D46" s="0" t="n">
        <v>2</v>
      </c>
      <c r="E46" s="0" t="n">
        <v>1</v>
      </c>
      <c r="F46" s="1" t="n">
        <v>1</v>
      </c>
      <c r="G46" s="1" t="n">
        <v>0</v>
      </c>
      <c r="J46" s="2" t="n">
        <f aca="false">INDEX($B$2:$D$2,1,$B46+1)*INDEX($B$2:$D$2, 1,$C46+1)*F46*G46</f>
        <v>0</v>
      </c>
      <c r="K46" s="2" t="n">
        <f aca="false">INDEX($B$5:$D$5,1,B46+1)*INDEX($B$6:$D$6,1,C46+1)*INDEX($B$7:$D$7,1,D46+1)*INDEX($B$8:$D$8, 1, E46+1)</f>
        <v>0.0048</v>
      </c>
      <c r="L46" s="2" t="n">
        <f aca="false">K46*J46</f>
        <v>0</v>
      </c>
      <c r="M46" s="2" t="n">
        <f aca="false">L46/$L$93</f>
        <v>0</v>
      </c>
      <c r="N46" s="5" t="str">
        <f aca="false">IF(L46=0,".",LN(L46))</f>
        <v>.</v>
      </c>
      <c r="Q46" s="2" t="n">
        <f aca="false">IF(C46=0, L46, 0)</f>
        <v>0</v>
      </c>
      <c r="R46" s="2" t="n">
        <f aca="false">IF($C46=1, $L46, 0)</f>
        <v>0</v>
      </c>
      <c r="S46" s="2" t="n">
        <f aca="false">IF($C46=2, $L46, 0)</f>
        <v>0</v>
      </c>
    </row>
    <row collapsed="false" customFormat="false" customHeight="false" hidden="false" ht="14.5" outlineLevel="0" r="47">
      <c r="B47" s="0" t="n">
        <v>1</v>
      </c>
      <c r="C47" s="0" t="n">
        <v>0</v>
      </c>
      <c r="D47" s="0" t="n">
        <v>2</v>
      </c>
      <c r="E47" s="0" t="n">
        <v>2</v>
      </c>
      <c r="F47" s="1" t="n">
        <v>1</v>
      </c>
      <c r="G47" s="1" t="n">
        <v>1</v>
      </c>
      <c r="J47" s="2" t="n">
        <f aca="false">INDEX($B$2:$D$2,1,$B47+1)*INDEX($B$2:$D$2, 1,$C47+1)*F47*G47</f>
        <v>0.14</v>
      </c>
      <c r="K47" s="2" t="n">
        <f aca="false">INDEX($B$5:$D$5,1,B47+1)*INDEX($B$6:$D$6,1,C47+1)*INDEX($B$7:$D$7,1,D47+1)*INDEX($B$8:$D$8, 1, E47+1)</f>
        <v>0.0084</v>
      </c>
      <c r="L47" s="2" t="n">
        <f aca="false">K47*J47</f>
        <v>0.001176</v>
      </c>
      <c r="M47" s="2" t="n">
        <f aca="false">L47/$L$93</f>
        <v>0.229065343762364</v>
      </c>
      <c r="N47" s="5" t="n">
        <f aca="false">IF(L47=0,".",LN(L47))</f>
        <v>-6.7456364295057</v>
      </c>
      <c r="Q47" s="2" t="n">
        <f aca="false">IF(C47=0, L47, 0)</f>
        <v>0.001176</v>
      </c>
      <c r="R47" s="2" t="n">
        <f aca="false">IF($C47=1, $L47, 0)</f>
        <v>0</v>
      </c>
      <c r="S47" s="2" t="n">
        <f aca="false">IF($C47=2, $L47, 0)</f>
        <v>0</v>
      </c>
    </row>
    <row collapsed="false" customFormat="false" customHeight="false" hidden="false" ht="14.5" outlineLevel="0" r="48">
      <c r="B48" s="0" t="n">
        <v>1</v>
      </c>
      <c r="C48" s="0" t="n">
        <v>1</v>
      </c>
      <c r="D48" s="0" t="n">
        <v>0</v>
      </c>
      <c r="E48" s="0" t="n">
        <v>0</v>
      </c>
      <c r="F48" s="1" t="n">
        <v>0</v>
      </c>
      <c r="G48" s="1" t="n">
        <v>0</v>
      </c>
      <c r="J48" s="2" t="n">
        <f aca="false">INDEX($B$2:$D$2,1,$B48+1)*INDEX($B$2:$D$2, 1,$C48+1)*F48*G48</f>
        <v>0</v>
      </c>
      <c r="K48" s="2" t="n">
        <f aca="false">INDEX($B$5:$D$5,1,B48+1)*INDEX($B$6:$D$6,1,C48+1)*INDEX($B$7:$D$7,1,D48+1)*INDEX($B$8:$D$8, 1, E48+1)</f>
        <v>0.014625</v>
      </c>
      <c r="L48" s="2" t="n">
        <f aca="false">K48*J48</f>
        <v>0</v>
      </c>
      <c r="M48" s="2" t="n">
        <f aca="false">L48/$L$93</f>
        <v>0</v>
      </c>
      <c r="N48" s="5" t="str">
        <f aca="false">IF(L48=0,".",LN(L48))</f>
        <v>.</v>
      </c>
      <c r="Q48" s="2" t="n">
        <f aca="false">IF(C48=0, L48, 0)</f>
        <v>0</v>
      </c>
      <c r="R48" s="2" t="n">
        <f aca="false">IF($C48=1, $L48, 0)</f>
        <v>0</v>
      </c>
      <c r="S48" s="2" t="n">
        <f aca="false">IF($C48=2, $L48, 0)</f>
        <v>0</v>
      </c>
    </row>
    <row collapsed="false" customFormat="false" customHeight="false" hidden="false" ht="14.5" outlineLevel="0" r="49">
      <c r="B49" s="0" t="n">
        <v>1</v>
      </c>
      <c r="C49" s="0" t="n">
        <v>1</v>
      </c>
      <c r="D49" s="0" t="n">
        <v>0</v>
      </c>
      <c r="E49" s="0" t="n">
        <v>1</v>
      </c>
      <c r="F49" s="1" t="n">
        <v>0</v>
      </c>
      <c r="G49" s="1" t="n">
        <v>1</v>
      </c>
      <c r="J49" s="2" t="n">
        <f aca="false">INDEX($B$2:$D$2,1,$B49+1)*INDEX($B$2:$D$2, 1,$C49+1)*F49*G49</f>
        <v>0</v>
      </c>
      <c r="K49" s="2" t="n">
        <f aca="false">INDEX($B$5:$D$5,1,B49+1)*INDEX($B$6:$D$6,1,C49+1)*INDEX($B$7:$D$7,1,D49+1)*INDEX($B$8:$D$8, 1, E49+1)</f>
        <v>0.0065</v>
      </c>
      <c r="L49" s="2" t="n">
        <f aca="false">K49*J49</f>
        <v>0</v>
      </c>
      <c r="M49" s="2" t="n">
        <f aca="false">L49/$L$93</f>
        <v>0</v>
      </c>
      <c r="N49" s="5" t="str">
        <f aca="false">IF(L49=0,".",LN(L49))</f>
        <v>.</v>
      </c>
      <c r="Q49" s="2" t="n">
        <f aca="false">IF(C49=0, L49, 0)</f>
        <v>0</v>
      </c>
      <c r="R49" s="2" t="n">
        <f aca="false">IF($C49=1, $L49, 0)</f>
        <v>0</v>
      </c>
      <c r="S49" s="2" t="n">
        <f aca="false">IF($C49=2, $L49, 0)</f>
        <v>0</v>
      </c>
    </row>
    <row collapsed="false" customFormat="false" customHeight="false" hidden="false" ht="14.5" outlineLevel="0" r="50">
      <c r="B50" s="0" t="n">
        <v>1</v>
      </c>
      <c r="C50" s="0" t="n">
        <v>1</v>
      </c>
      <c r="D50" s="0" t="n">
        <v>0</v>
      </c>
      <c r="E50" s="0" t="n">
        <v>2</v>
      </c>
      <c r="F50" s="1" t="n">
        <v>0</v>
      </c>
      <c r="G50" s="1" t="n">
        <v>0</v>
      </c>
      <c r="J50" s="2" t="n">
        <f aca="false">INDEX($B$2:$D$2,1,$B50+1)*INDEX($B$2:$D$2, 1,$C50+1)*F50*G50</f>
        <v>0</v>
      </c>
      <c r="K50" s="2" t="n">
        <f aca="false">INDEX($B$5:$D$5,1,B50+1)*INDEX($B$6:$D$6,1,C50+1)*INDEX($B$7:$D$7,1,D50+1)*INDEX($B$8:$D$8, 1, E50+1)</f>
        <v>0.011375</v>
      </c>
      <c r="L50" s="2" t="n">
        <f aca="false">K50*J50</f>
        <v>0</v>
      </c>
      <c r="M50" s="2" t="n">
        <f aca="false">L50/$L$93</f>
        <v>0</v>
      </c>
      <c r="N50" s="5" t="str">
        <f aca="false">IF(L50=0,".",LN(L50))</f>
        <v>.</v>
      </c>
      <c r="Q50" s="2" t="n">
        <f aca="false">IF(C50=0, L50, 0)</f>
        <v>0</v>
      </c>
      <c r="R50" s="2" t="n">
        <f aca="false">IF($C50=1, $L50, 0)</f>
        <v>0</v>
      </c>
      <c r="S50" s="2" t="n">
        <f aca="false">IF($C50=2, $L50, 0)</f>
        <v>0</v>
      </c>
    </row>
    <row collapsed="false" customFormat="false" customHeight="false" hidden="false" ht="14.5" outlineLevel="0" r="51">
      <c r="B51" s="0" t="n">
        <v>1</v>
      </c>
      <c r="C51" s="0" t="n">
        <v>1</v>
      </c>
      <c r="D51" s="0" t="n">
        <v>1</v>
      </c>
      <c r="E51" s="0" t="n">
        <v>0</v>
      </c>
      <c r="F51" s="1" t="n">
        <v>1</v>
      </c>
      <c r="G51" s="1" t="n">
        <v>0</v>
      </c>
      <c r="J51" s="2" t="n">
        <f aca="false">INDEX($B$2:$D$2,1,$B51+1)*INDEX($B$2:$D$2, 1,$C51+1)*F51*G51</f>
        <v>0</v>
      </c>
      <c r="K51" s="2" t="n">
        <f aca="false">INDEX($B$5:$D$5,1,B51+1)*INDEX($B$6:$D$6,1,C51+1)*INDEX($B$7:$D$7,1,D51+1)*INDEX($B$8:$D$8, 1, E51+1)</f>
        <v>0.003375</v>
      </c>
      <c r="L51" s="2" t="n">
        <f aca="false">K51*J51</f>
        <v>0</v>
      </c>
      <c r="M51" s="2" t="n">
        <f aca="false">L51/$L$93</f>
        <v>0</v>
      </c>
      <c r="N51" s="5" t="str">
        <f aca="false">IF(L51=0,".",LN(L51))</f>
        <v>.</v>
      </c>
      <c r="Q51" s="2" t="n">
        <f aca="false">IF(C51=0, L51, 0)</f>
        <v>0</v>
      </c>
      <c r="R51" s="2" t="n">
        <f aca="false">IF($C51=1, $L51, 0)</f>
        <v>0</v>
      </c>
      <c r="S51" s="2" t="n">
        <f aca="false">IF($C51=2, $L51, 0)</f>
        <v>0</v>
      </c>
    </row>
    <row collapsed="false" customFormat="false" customHeight="false" hidden="false" ht="14.5" outlineLevel="0" r="52">
      <c r="B52" s="0" t="n">
        <v>1</v>
      </c>
      <c r="C52" s="0" t="n">
        <v>1</v>
      </c>
      <c r="D52" s="0" t="n">
        <v>1</v>
      </c>
      <c r="E52" s="0" t="n">
        <v>1</v>
      </c>
      <c r="F52" s="1" t="n">
        <v>1</v>
      </c>
      <c r="G52" s="1" t="n">
        <v>1</v>
      </c>
      <c r="J52" s="2" t="n">
        <f aca="false">INDEX($B$2:$D$2,1,$B52+1)*INDEX($B$2:$D$2, 1,$C52+1)*F52*G52</f>
        <v>0.49</v>
      </c>
      <c r="K52" s="2" t="n">
        <f aca="false">INDEX($B$5:$D$5,1,B52+1)*INDEX($B$6:$D$6,1,C52+1)*INDEX($B$7:$D$7,1,D52+1)*INDEX($B$8:$D$8, 1, E52+1)</f>
        <v>0.0015</v>
      </c>
      <c r="L52" s="2" t="n">
        <f aca="false">K52*J52</f>
        <v>0.000735</v>
      </c>
      <c r="M52" s="2" t="n">
        <f aca="false">L52/$L$93</f>
        <v>0.143165839851478</v>
      </c>
      <c r="N52" s="5" t="n">
        <f aca="false">IF(L52=0,".",LN(L52))</f>
        <v>-7.21564005875144</v>
      </c>
      <c r="Q52" s="2" t="n">
        <f aca="false">IF(C52=0, L52, 0)</f>
        <v>0</v>
      </c>
      <c r="R52" s="2" t="n">
        <f aca="false">IF($C52=1, $L52, 0)</f>
        <v>0.000735</v>
      </c>
      <c r="S52" s="2" t="n">
        <f aca="false">IF($C52=2, $L52, 0)</f>
        <v>0</v>
      </c>
    </row>
    <row collapsed="false" customFormat="false" customHeight="false" hidden="false" ht="14.5" outlineLevel="0" r="53">
      <c r="B53" s="0" t="n">
        <v>1</v>
      </c>
      <c r="C53" s="0" t="n">
        <v>1</v>
      </c>
      <c r="D53" s="0" t="n">
        <v>1</v>
      </c>
      <c r="E53" s="0" t="n">
        <v>2</v>
      </c>
      <c r="F53" s="1" t="n">
        <v>1</v>
      </c>
      <c r="G53" s="1" t="n">
        <v>0</v>
      </c>
      <c r="J53" s="2" t="n">
        <f aca="false">INDEX($B$2:$D$2,1,$B53+1)*INDEX($B$2:$D$2, 1,$C53+1)*F53*G53</f>
        <v>0</v>
      </c>
      <c r="K53" s="2" t="n">
        <f aca="false">INDEX($B$5:$D$5,1,B53+1)*INDEX($B$6:$D$6,1,C53+1)*INDEX($B$7:$D$7,1,D53+1)*INDEX($B$8:$D$8, 1, E53+1)</f>
        <v>0.002625</v>
      </c>
      <c r="L53" s="2" t="n">
        <f aca="false">K53*J53</f>
        <v>0</v>
      </c>
      <c r="M53" s="2" t="n">
        <f aca="false">L53/$L$93</f>
        <v>0</v>
      </c>
      <c r="N53" s="5" t="str">
        <f aca="false">IF(L53=0,".",LN(L53))</f>
        <v>.</v>
      </c>
      <c r="Q53" s="2" t="n">
        <f aca="false">IF(C53=0, L53, 0)</f>
        <v>0</v>
      </c>
      <c r="R53" s="2" t="n">
        <f aca="false">IF($C53=1, $L53, 0)</f>
        <v>0</v>
      </c>
      <c r="S53" s="2" t="n">
        <f aca="false">IF($C53=2, $L53, 0)</f>
        <v>0</v>
      </c>
    </row>
    <row collapsed="false" customFormat="false" customHeight="false" hidden="false" ht="14.5" outlineLevel="0" r="54">
      <c r="B54" s="0" t="n">
        <v>1</v>
      </c>
      <c r="C54" s="0" t="n">
        <v>1</v>
      </c>
      <c r="D54" s="0" t="n">
        <v>2</v>
      </c>
      <c r="E54" s="0" t="n">
        <v>0</v>
      </c>
      <c r="F54" s="1" t="n">
        <v>0</v>
      </c>
      <c r="G54" s="1" t="n">
        <v>0</v>
      </c>
      <c r="J54" s="2" t="n">
        <f aca="false">INDEX($B$2:$D$2,1,$B54+1)*INDEX($B$2:$D$2, 1,$C54+1)*F54*G54</f>
        <v>0</v>
      </c>
      <c r="K54" s="2" t="n">
        <f aca="false">INDEX($B$5:$D$5,1,B54+1)*INDEX($B$6:$D$6,1,C54+1)*INDEX($B$7:$D$7,1,D54+1)*INDEX($B$8:$D$8, 1, E54+1)</f>
        <v>0.0045</v>
      </c>
      <c r="L54" s="2" t="n">
        <f aca="false">K54*J54</f>
        <v>0</v>
      </c>
      <c r="M54" s="2" t="n">
        <f aca="false">L54/$L$93</f>
        <v>0</v>
      </c>
      <c r="N54" s="5" t="str">
        <f aca="false">IF(L54=0,".",LN(L54))</f>
        <v>.</v>
      </c>
      <c r="Q54" s="2" t="n">
        <f aca="false">IF(C54=0, L54, 0)</f>
        <v>0</v>
      </c>
      <c r="R54" s="2" t="n">
        <f aca="false">IF($C54=1, $L54, 0)</f>
        <v>0</v>
      </c>
      <c r="S54" s="2" t="n">
        <f aca="false">IF($C54=2, $L54, 0)</f>
        <v>0</v>
      </c>
    </row>
    <row collapsed="false" customFormat="false" customHeight="false" hidden="false" ht="14.5" outlineLevel="0" r="55">
      <c r="B55" s="0" t="n">
        <v>1</v>
      </c>
      <c r="C55" s="0" t="n">
        <v>1</v>
      </c>
      <c r="D55" s="0" t="n">
        <v>2</v>
      </c>
      <c r="E55" s="0" t="n">
        <v>1</v>
      </c>
      <c r="F55" s="1" t="n">
        <v>0</v>
      </c>
      <c r="G55" s="1" t="n">
        <v>1</v>
      </c>
      <c r="J55" s="2" t="n">
        <f aca="false">INDEX($B$2:$D$2,1,$B55+1)*INDEX($B$2:$D$2, 1,$C55+1)*F55*G55</f>
        <v>0</v>
      </c>
      <c r="K55" s="2" t="n">
        <f aca="false">INDEX($B$5:$D$5,1,B55+1)*INDEX($B$6:$D$6,1,C55+1)*INDEX($B$7:$D$7,1,D55+1)*INDEX($B$8:$D$8, 1, E55+1)</f>
        <v>0.002</v>
      </c>
      <c r="L55" s="2" t="n">
        <f aca="false">K55*J55</f>
        <v>0</v>
      </c>
      <c r="M55" s="2" t="n">
        <f aca="false">L55/$L$93</f>
        <v>0</v>
      </c>
      <c r="N55" s="5" t="str">
        <f aca="false">IF(L55=0,".",LN(L55))</f>
        <v>.</v>
      </c>
      <c r="Q55" s="2" t="n">
        <f aca="false">IF(C55=0, L55, 0)</f>
        <v>0</v>
      </c>
      <c r="R55" s="2" t="n">
        <f aca="false">IF($C55=1, $L55, 0)</f>
        <v>0</v>
      </c>
      <c r="S55" s="2" t="n">
        <f aca="false">IF($C55=2, $L55, 0)</f>
        <v>0</v>
      </c>
    </row>
    <row collapsed="false" customFormat="false" customHeight="false" hidden="false" ht="14.5" outlineLevel="0" r="56">
      <c r="B56" s="0" t="n">
        <v>1</v>
      </c>
      <c r="C56" s="0" t="n">
        <v>1</v>
      </c>
      <c r="D56" s="0" t="n">
        <v>2</v>
      </c>
      <c r="E56" s="0" t="n">
        <v>2</v>
      </c>
      <c r="F56" s="1" t="n">
        <v>0</v>
      </c>
      <c r="G56" s="1" t="n">
        <v>0</v>
      </c>
      <c r="J56" s="2" t="n">
        <f aca="false">INDEX($B$2:$D$2,1,$B56+1)*INDEX($B$2:$D$2, 1,$C56+1)*F56*G56</f>
        <v>0</v>
      </c>
      <c r="K56" s="2" t="n">
        <f aca="false">INDEX($B$5:$D$5,1,B56+1)*INDEX($B$6:$D$6,1,C56+1)*INDEX($B$7:$D$7,1,D56+1)*INDEX($B$8:$D$8, 1, E56+1)</f>
        <v>0.0035</v>
      </c>
      <c r="L56" s="2" t="n">
        <f aca="false">K56*J56</f>
        <v>0</v>
      </c>
      <c r="M56" s="2" t="n">
        <f aca="false">L56/$L$93</f>
        <v>0</v>
      </c>
      <c r="N56" s="5" t="str">
        <f aca="false">IF(L56=0,".",LN(L56))</f>
        <v>.</v>
      </c>
      <c r="Q56" s="2" t="n">
        <f aca="false">IF(C56=0, L56, 0)</f>
        <v>0</v>
      </c>
      <c r="R56" s="2" t="n">
        <f aca="false">IF($C56=1, $L56, 0)</f>
        <v>0</v>
      </c>
      <c r="S56" s="2" t="n">
        <f aca="false">IF($C56=2, $L56, 0)</f>
        <v>0</v>
      </c>
    </row>
    <row collapsed="false" customFormat="false" customHeight="false" hidden="false" ht="14.5" outlineLevel="0" r="57">
      <c r="B57" s="0" t="n">
        <v>1</v>
      </c>
      <c r="C57" s="0" t="n">
        <v>2</v>
      </c>
      <c r="D57" s="0" t="n">
        <v>0</v>
      </c>
      <c r="E57" s="0" t="n">
        <v>0</v>
      </c>
      <c r="F57" s="1" t="n">
        <v>0</v>
      </c>
      <c r="G57" s="1" t="n">
        <v>0</v>
      </c>
      <c r="J57" s="2" t="n">
        <f aca="false">INDEX($B$2:$D$2,1,$B57+1)*INDEX($B$2:$D$2, 1,$C57+1)*F57*G57</f>
        <v>0</v>
      </c>
      <c r="K57" s="2" t="n">
        <f aca="false">INDEX($B$5:$D$5,1,B57+1)*INDEX($B$6:$D$6,1,C57+1)*INDEX($B$7:$D$7,1,D57+1)*INDEX($B$8:$D$8, 1, E57+1)</f>
        <v>0.008775</v>
      </c>
      <c r="L57" s="2" t="n">
        <f aca="false">K57*J57</f>
        <v>0</v>
      </c>
      <c r="M57" s="2" t="n">
        <f aca="false">L57/$L$93</f>
        <v>0</v>
      </c>
      <c r="N57" s="5" t="str">
        <f aca="false">IF(L57=0,".",LN(L57))</f>
        <v>.</v>
      </c>
      <c r="Q57" s="2" t="n">
        <f aca="false">IF(C57=0, L57, 0)</f>
        <v>0</v>
      </c>
      <c r="R57" s="2" t="n">
        <f aca="false">IF($C57=1, $L57, 0)</f>
        <v>0</v>
      </c>
      <c r="S57" s="2" t="n">
        <f aca="false">IF($C57=2, $L57, 0)</f>
        <v>0</v>
      </c>
    </row>
    <row collapsed="false" customFormat="false" customHeight="false" hidden="false" ht="14.5" outlineLevel="0" r="58">
      <c r="B58" s="0" t="n">
        <v>1</v>
      </c>
      <c r="C58" s="0" t="n">
        <v>2</v>
      </c>
      <c r="D58" s="0" t="n">
        <v>0</v>
      </c>
      <c r="E58" s="0" t="n">
        <v>1</v>
      </c>
      <c r="F58" s="1" t="n">
        <v>0</v>
      </c>
      <c r="G58" s="1" t="n">
        <v>0.5</v>
      </c>
      <c r="J58" s="2" t="n">
        <f aca="false">INDEX($B$2:$D$2,1,$B58+1)*INDEX($B$2:$D$2, 1,$C58+1)*F58*G58</f>
        <v>0</v>
      </c>
      <c r="K58" s="2" t="n">
        <f aca="false">INDEX($B$5:$D$5,1,B58+1)*INDEX($B$6:$D$6,1,C58+1)*INDEX($B$7:$D$7,1,D58+1)*INDEX($B$8:$D$8, 1, E58+1)</f>
        <v>0.0039</v>
      </c>
      <c r="L58" s="2" t="n">
        <f aca="false">K58*J58</f>
        <v>0</v>
      </c>
      <c r="M58" s="2" t="n">
        <f aca="false">L58/$L$93</f>
        <v>0</v>
      </c>
      <c r="N58" s="5" t="str">
        <f aca="false">IF(L58=0,".",LN(L58))</f>
        <v>.</v>
      </c>
      <c r="Q58" s="2" t="n">
        <f aca="false">IF(C58=0, L58, 0)</f>
        <v>0</v>
      </c>
      <c r="R58" s="2" t="n">
        <f aca="false">IF($C58=1, $L58, 0)</f>
        <v>0</v>
      </c>
      <c r="S58" s="2" t="n">
        <f aca="false">IF($C58=2, $L58, 0)</f>
        <v>0</v>
      </c>
    </row>
    <row collapsed="false" customFormat="false" customHeight="false" hidden="false" ht="14.5" outlineLevel="0" r="59">
      <c r="B59" s="0" t="n">
        <v>1</v>
      </c>
      <c r="C59" s="0" t="n">
        <v>2</v>
      </c>
      <c r="D59" s="0" t="n">
        <v>0</v>
      </c>
      <c r="E59" s="0" t="n">
        <v>2</v>
      </c>
      <c r="F59" s="1" t="n">
        <v>0</v>
      </c>
      <c r="G59" s="1" t="n">
        <v>0.5</v>
      </c>
      <c r="J59" s="2" t="n">
        <f aca="false">INDEX($B$2:$D$2,1,$B59+1)*INDEX($B$2:$D$2, 1,$C59+1)*F59*G59</f>
        <v>0</v>
      </c>
      <c r="K59" s="2" t="n">
        <f aca="false">INDEX($B$5:$D$5,1,B59+1)*INDEX($B$6:$D$6,1,C59+1)*INDEX($B$7:$D$7,1,D59+1)*INDEX($B$8:$D$8, 1, E59+1)</f>
        <v>0.006825</v>
      </c>
      <c r="L59" s="2" t="n">
        <f aca="false">K59*J59</f>
        <v>0</v>
      </c>
      <c r="M59" s="2" t="n">
        <f aca="false">L59/$L$93</f>
        <v>0</v>
      </c>
      <c r="N59" s="5" t="str">
        <f aca="false">IF(L59=0,".",LN(L59))</f>
        <v>.</v>
      </c>
      <c r="Q59" s="2" t="n">
        <f aca="false">IF(C59=0, L59, 0)</f>
        <v>0</v>
      </c>
      <c r="R59" s="2" t="n">
        <f aca="false">IF($C59=1, $L59, 0)</f>
        <v>0</v>
      </c>
      <c r="S59" s="2" t="n">
        <f aca="false">IF($C59=2, $L59, 0)</f>
        <v>0</v>
      </c>
    </row>
    <row collapsed="false" customFormat="false" customHeight="false" hidden="false" ht="14.5" outlineLevel="0" r="60">
      <c r="B60" s="0" t="n">
        <v>1</v>
      </c>
      <c r="C60" s="0" t="n">
        <v>2</v>
      </c>
      <c r="D60" s="0" t="n">
        <v>1</v>
      </c>
      <c r="E60" s="0" t="n">
        <v>0</v>
      </c>
      <c r="F60" s="1" t="n">
        <v>0.5</v>
      </c>
      <c r="G60" s="1" t="n">
        <v>0</v>
      </c>
      <c r="J60" s="2" t="n">
        <f aca="false">INDEX($B$2:$D$2,1,$B60+1)*INDEX($B$2:$D$2, 1,$C60+1)*F60*G60</f>
        <v>0</v>
      </c>
      <c r="K60" s="2" t="n">
        <f aca="false">INDEX($B$5:$D$5,1,B60+1)*INDEX($B$6:$D$6,1,C60+1)*INDEX($B$7:$D$7,1,D60+1)*INDEX($B$8:$D$8, 1, E60+1)</f>
        <v>0.002025</v>
      </c>
      <c r="L60" s="2" t="n">
        <f aca="false">K60*J60</f>
        <v>0</v>
      </c>
      <c r="M60" s="2" t="n">
        <f aca="false">L60/$L$93</f>
        <v>0</v>
      </c>
      <c r="N60" s="5" t="str">
        <f aca="false">IF(L60=0,".",LN(L60))</f>
        <v>.</v>
      </c>
      <c r="Q60" s="2" t="n">
        <f aca="false">IF(C60=0, L60, 0)</f>
        <v>0</v>
      </c>
      <c r="R60" s="2" t="n">
        <f aca="false">IF($C60=1, $L60, 0)</f>
        <v>0</v>
      </c>
      <c r="S60" s="2" t="n">
        <f aca="false">IF($C60=2, $L60, 0)</f>
        <v>0</v>
      </c>
    </row>
    <row collapsed="false" customFormat="false" customHeight="false" hidden="false" ht="14.5" outlineLevel="0" r="61">
      <c r="B61" s="0" t="n">
        <v>1</v>
      </c>
      <c r="C61" s="0" t="n">
        <v>2</v>
      </c>
      <c r="D61" s="0" t="n">
        <v>1</v>
      </c>
      <c r="E61" s="0" t="n">
        <v>1</v>
      </c>
      <c r="F61" s="1" t="n">
        <v>0.5</v>
      </c>
      <c r="G61" s="1" t="n">
        <v>0.5</v>
      </c>
      <c r="J61" s="2" t="n">
        <f aca="false">INDEX($B$2:$D$2,1,$B61+1)*INDEX($B$2:$D$2, 1,$C61+1)*F61*G61</f>
        <v>0.0175</v>
      </c>
      <c r="K61" s="2" t="n">
        <f aca="false">INDEX($B$5:$D$5,1,B61+1)*INDEX($B$6:$D$6,1,C61+1)*INDEX($B$7:$D$7,1,D61+1)*INDEX($B$8:$D$8, 1, E61+1)</f>
        <v>0.0009</v>
      </c>
      <c r="L61" s="2" t="n">
        <f aca="false">K61*J61</f>
        <v>1.575E-005</v>
      </c>
      <c r="M61" s="2" t="n">
        <f aca="false">L61/$L$93</f>
        <v>0.0030678394253888</v>
      </c>
      <c r="N61" s="5" t="n">
        <f aca="false">IF(L61=0,".",LN(L61))</f>
        <v>-11.0586701926926</v>
      </c>
      <c r="Q61" s="2" t="n">
        <f aca="false">IF(C61=0, L61, 0)</f>
        <v>0</v>
      </c>
      <c r="R61" s="2" t="n">
        <f aca="false">IF($C61=1, $L61, 0)</f>
        <v>0</v>
      </c>
      <c r="S61" s="2" t="n">
        <f aca="false">IF($C61=2, $L61, 0)</f>
        <v>1.575E-005</v>
      </c>
    </row>
    <row collapsed="false" customFormat="false" customHeight="false" hidden="false" ht="14.5" outlineLevel="0" r="62">
      <c r="B62" s="0" t="n">
        <v>1</v>
      </c>
      <c r="C62" s="0" t="n">
        <v>2</v>
      </c>
      <c r="D62" s="0" t="n">
        <v>1</v>
      </c>
      <c r="E62" s="0" t="n">
        <v>2</v>
      </c>
      <c r="F62" s="1" t="n">
        <v>0.5</v>
      </c>
      <c r="G62" s="1" t="n">
        <v>0.5</v>
      </c>
      <c r="J62" s="2" t="n">
        <f aca="false">INDEX($B$2:$D$2,1,$B62+1)*INDEX($B$2:$D$2, 1,$C62+1)*F62*G62</f>
        <v>0.0175</v>
      </c>
      <c r="K62" s="2" t="n">
        <f aca="false">INDEX($B$5:$D$5,1,B62+1)*INDEX($B$6:$D$6,1,C62+1)*INDEX($B$7:$D$7,1,D62+1)*INDEX($B$8:$D$8, 1, E62+1)</f>
        <v>0.001575</v>
      </c>
      <c r="L62" s="2" t="n">
        <f aca="false">K62*J62</f>
        <v>2.75625E-005</v>
      </c>
      <c r="M62" s="2" t="n">
        <f aca="false">L62/$L$93</f>
        <v>0.00536871899443041</v>
      </c>
      <c r="N62" s="5" t="n">
        <f aca="false">IF(L62=0,".",LN(L62))</f>
        <v>-10.4990544047572</v>
      </c>
      <c r="Q62" s="2" t="n">
        <f aca="false">IF(C62=0, L62, 0)</f>
        <v>0</v>
      </c>
      <c r="R62" s="2" t="n">
        <f aca="false">IF($C62=1, $L62, 0)</f>
        <v>0</v>
      </c>
      <c r="S62" s="2" t="n">
        <f aca="false">IF($C62=2, $L62, 0)</f>
        <v>2.75625E-005</v>
      </c>
    </row>
    <row collapsed="false" customFormat="false" customHeight="false" hidden="false" ht="14.5" outlineLevel="0" r="63">
      <c r="B63" s="0" t="n">
        <v>1</v>
      </c>
      <c r="C63" s="0" t="n">
        <v>2</v>
      </c>
      <c r="D63" s="0" t="n">
        <v>2</v>
      </c>
      <c r="E63" s="0" t="n">
        <v>0</v>
      </c>
      <c r="F63" s="1" t="n">
        <v>0.5</v>
      </c>
      <c r="G63" s="1" t="n">
        <v>0</v>
      </c>
      <c r="J63" s="2" t="n">
        <f aca="false">INDEX($B$2:$D$2,1,$B63+1)*INDEX($B$2:$D$2, 1,$C63+1)*F63*G63</f>
        <v>0</v>
      </c>
      <c r="K63" s="2" t="n">
        <f aca="false">INDEX($B$5:$D$5,1,B63+1)*INDEX($B$6:$D$6,1,C63+1)*INDEX($B$7:$D$7,1,D63+1)*INDEX($B$8:$D$8, 1, E63+1)</f>
        <v>0.0027</v>
      </c>
      <c r="L63" s="2" t="n">
        <f aca="false">K63*J63</f>
        <v>0</v>
      </c>
      <c r="M63" s="2" t="n">
        <f aca="false">L63/$L$93</f>
        <v>0</v>
      </c>
      <c r="N63" s="5" t="str">
        <f aca="false">IF(L63=0,".",LN(L63))</f>
        <v>.</v>
      </c>
      <c r="Q63" s="2" t="n">
        <f aca="false">IF(C63=0, L63, 0)</f>
        <v>0</v>
      </c>
      <c r="R63" s="2" t="n">
        <f aca="false">IF($C63=1, $L63, 0)</f>
        <v>0</v>
      </c>
      <c r="S63" s="2" t="n">
        <f aca="false">IF($C63=2, $L63, 0)</f>
        <v>0</v>
      </c>
    </row>
    <row collapsed="false" customFormat="false" customHeight="false" hidden="false" ht="14.5" outlineLevel="0" r="64">
      <c r="B64" s="0" t="n">
        <v>1</v>
      </c>
      <c r="C64" s="0" t="n">
        <v>2</v>
      </c>
      <c r="D64" s="0" t="n">
        <v>2</v>
      </c>
      <c r="E64" s="0" t="n">
        <v>1</v>
      </c>
      <c r="F64" s="1" t="n">
        <v>0.5</v>
      </c>
      <c r="G64" s="1" t="n">
        <v>0.5</v>
      </c>
      <c r="J64" s="2" t="n">
        <f aca="false">INDEX($B$2:$D$2,1,$B64+1)*INDEX($B$2:$D$2, 1,$C64+1)*F64*G64</f>
        <v>0.0175</v>
      </c>
      <c r="K64" s="2" t="n">
        <f aca="false">INDEX($B$5:$D$5,1,B64+1)*INDEX($B$6:$D$6,1,C64+1)*INDEX($B$7:$D$7,1,D64+1)*INDEX($B$8:$D$8, 1, E64+1)</f>
        <v>0.0012</v>
      </c>
      <c r="L64" s="2" t="n">
        <f aca="false">K64*J64</f>
        <v>2.1E-005</v>
      </c>
      <c r="M64" s="2" t="n">
        <f aca="false">L64/$L$93</f>
        <v>0.00409045256718507</v>
      </c>
      <c r="N64" s="5" t="n">
        <f aca="false">IF(L64=0,".",LN(L64))</f>
        <v>-10.7709881202409</v>
      </c>
      <c r="Q64" s="2" t="n">
        <f aca="false">IF(C64=0, L64, 0)</f>
        <v>0</v>
      </c>
      <c r="R64" s="2" t="n">
        <f aca="false">IF($C64=1, $L64, 0)</f>
        <v>0</v>
      </c>
      <c r="S64" s="2" t="n">
        <f aca="false">IF($C64=2, $L64, 0)</f>
        <v>2.1E-005</v>
      </c>
    </row>
    <row collapsed="false" customFormat="false" customHeight="false" hidden="false" ht="14.5" outlineLevel="0" r="65">
      <c r="B65" s="0" t="n">
        <v>1</v>
      </c>
      <c r="C65" s="0" t="n">
        <v>2</v>
      </c>
      <c r="D65" s="0" t="n">
        <v>2</v>
      </c>
      <c r="E65" s="0" t="n">
        <v>2</v>
      </c>
      <c r="F65" s="1" t="n">
        <v>0.5</v>
      </c>
      <c r="G65" s="1" t="n">
        <v>0.5</v>
      </c>
      <c r="J65" s="2" t="n">
        <f aca="false">INDEX($B$2:$D$2,1,$B65+1)*INDEX($B$2:$D$2, 1,$C65+1)*F65*G65</f>
        <v>0.0175</v>
      </c>
      <c r="K65" s="2" t="n">
        <f aca="false">INDEX($B$5:$D$5,1,B65+1)*INDEX($B$6:$D$6,1,C65+1)*INDEX($B$7:$D$7,1,D65+1)*INDEX($B$8:$D$8, 1, E65+1)</f>
        <v>0.0021</v>
      </c>
      <c r="L65" s="2" t="n">
        <f aca="false">K65*J65</f>
        <v>3.675E-005</v>
      </c>
      <c r="M65" s="2" t="n">
        <f aca="false">L65/$L$93</f>
        <v>0.00715829199257388</v>
      </c>
      <c r="N65" s="5" t="n">
        <f aca="false">IF(L65=0,".",LN(L65))</f>
        <v>-10.2113723323054</v>
      </c>
      <c r="Q65" s="2" t="n">
        <f aca="false">IF(C65=0, L65, 0)</f>
        <v>0</v>
      </c>
      <c r="R65" s="2" t="n">
        <f aca="false">IF($C65=1, $L65, 0)</f>
        <v>0</v>
      </c>
      <c r="S65" s="2" t="n">
        <f aca="false">IF($C65=2, $L65, 0)</f>
        <v>3.675E-005</v>
      </c>
    </row>
    <row collapsed="false" customFormat="false" customHeight="false" hidden="false" ht="14.5" outlineLevel="0" r="66">
      <c r="B66" s="0" t="n">
        <v>2</v>
      </c>
      <c r="C66" s="0" t="n">
        <v>0</v>
      </c>
      <c r="D66" s="0" t="n">
        <v>0</v>
      </c>
      <c r="E66" s="0" t="n">
        <v>0</v>
      </c>
      <c r="F66" s="1" t="n">
        <v>0.5</v>
      </c>
      <c r="G66" s="1" t="n">
        <v>0.5</v>
      </c>
      <c r="J66" s="2" t="n">
        <f aca="false">INDEX($B$2:$D$2,1,$B66+1)*INDEX($B$2:$D$2, 1,$C66+1)*F66*G66</f>
        <v>0.005</v>
      </c>
      <c r="K66" s="2" t="n">
        <f aca="false">INDEX($B$5:$D$5,1,B66+1)*INDEX($B$6:$D$6,1,C66+1)*INDEX($B$7:$D$7,1,D66+1)*INDEX($B$8:$D$8, 1, E66+1)</f>
        <v>0.12285</v>
      </c>
      <c r="L66" s="2" t="n">
        <f aca="false">K66*J66</f>
        <v>0.00061425</v>
      </c>
      <c r="M66" s="2" t="n">
        <f aca="false">L66/$L$93</f>
        <v>0.119645737590163</v>
      </c>
      <c r="N66" s="5" t="n">
        <f aca="false">IF(L66=0,".",LN(L66))</f>
        <v>-7.39510854656298</v>
      </c>
      <c r="Q66" s="2" t="n">
        <f aca="false">IF(C66=0, L66, 0)</f>
        <v>0.00061425</v>
      </c>
      <c r="R66" s="2" t="n">
        <f aca="false">IF($C66=1, $L66, 0)</f>
        <v>0</v>
      </c>
      <c r="S66" s="2" t="n">
        <f aca="false">IF($C66=2, $L66, 0)</f>
        <v>0</v>
      </c>
    </row>
    <row collapsed="false" customFormat="false" customHeight="false" hidden="false" ht="14.5" outlineLevel="0" r="67">
      <c r="B67" s="0" t="n">
        <v>2</v>
      </c>
      <c r="C67" s="0" t="n">
        <v>0</v>
      </c>
      <c r="D67" s="0" t="n">
        <v>0</v>
      </c>
      <c r="E67" s="0" t="n">
        <v>1</v>
      </c>
      <c r="F67" s="1" t="n">
        <v>0.5</v>
      </c>
      <c r="G67" s="1" t="n">
        <v>0</v>
      </c>
      <c r="J67" s="2" t="n">
        <f aca="false">INDEX($B$2:$D$2,1,$B67+1)*INDEX($B$2:$D$2, 1,$C67+1)*F67*G67</f>
        <v>0</v>
      </c>
      <c r="K67" s="2" t="n">
        <f aca="false">INDEX($B$5:$D$5,1,B67+1)*INDEX($B$6:$D$6,1,C67+1)*INDEX($B$7:$D$7,1,D67+1)*INDEX($B$8:$D$8, 1, E67+1)</f>
        <v>0.0546</v>
      </c>
      <c r="L67" s="2" t="n">
        <f aca="false">K67*J67</f>
        <v>0</v>
      </c>
      <c r="M67" s="2" t="n">
        <f aca="false">L67/$L$93</f>
        <v>0</v>
      </c>
      <c r="N67" s="5" t="str">
        <f aca="false">IF(L67=0,".",LN(L67))</f>
        <v>.</v>
      </c>
      <c r="Q67" s="2" t="n">
        <f aca="false">IF(C67=0, L67, 0)</f>
        <v>0</v>
      </c>
      <c r="R67" s="2" t="n">
        <f aca="false">IF($C67=1, $L67, 0)</f>
        <v>0</v>
      </c>
      <c r="S67" s="2" t="n">
        <f aca="false">IF($C67=2, $L67, 0)</f>
        <v>0</v>
      </c>
    </row>
    <row collapsed="false" customFormat="false" customHeight="false" hidden="false" ht="14.5" outlineLevel="0" r="68">
      <c r="B68" s="0" t="n">
        <v>2</v>
      </c>
      <c r="C68" s="0" t="n">
        <v>0</v>
      </c>
      <c r="D68" s="0" t="n">
        <v>0</v>
      </c>
      <c r="E68" s="0" t="n">
        <v>2</v>
      </c>
      <c r="F68" s="1" t="n">
        <v>0.5</v>
      </c>
      <c r="G68" s="1" t="n">
        <v>0.5</v>
      </c>
      <c r="J68" s="2" t="n">
        <f aca="false">INDEX($B$2:$D$2,1,$B68+1)*INDEX($B$2:$D$2, 1,$C68+1)*F68*G68</f>
        <v>0.005</v>
      </c>
      <c r="K68" s="2" t="n">
        <f aca="false">INDEX($B$5:$D$5,1,B68+1)*INDEX($B$6:$D$6,1,C68+1)*INDEX($B$7:$D$7,1,D68+1)*INDEX($B$8:$D$8, 1, E68+1)</f>
        <v>0.09555</v>
      </c>
      <c r="L68" s="2" t="n">
        <f aca="false">K68*J68</f>
        <v>0.00047775</v>
      </c>
      <c r="M68" s="2" t="n">
        <f aca="false">L68/$L$93</f>
        <v>0.0930577959034605</v>
      </c>
      <c r="N68" s="5" t="n">
        <f aca="false">IF(L68=0,".",LN(L68))</f>
        <v>-7.64642297484389</v>
      </c>
      <c r="Q68" s="2" t="n">
        <f aca="false">IF(C68=0, L68, 0)</f>
        <v>0.00047775</v>
      </c>
      <c r="R68" s="2" t="n">
        <f aca="false">IF($C68=1, $L68, 0)</f>
        <v>0</v>
      </c>
      <c r="S68" s="2" t="n">
        <f aca="false">IF($C68=2, $L68, 0)</f>
        <v>0</v>
      </c>
    </row>
    <row collapsed="false" customFormat="false" customHeight="false" hidden="false" ht="14.5" outlineLevel="0" r="69">
      <c r="B69" s="0" t="n">
        <v>2</v>
      </c>
      <c r="C69" s="0" t="n">
        <v>0</v>
      </c>
      <c r="D69" s="0" t="n">
        <v>1</v>
      </c>
      <c r="E69" s="0" t="n">
        <v>0</v>
      </c>
      <c r="F69" s="1" t="n">
        <v>0</v>
      </c>
      <c r="G69" s="1" t="n">
        <v>0.5</v>
      </c>
      <c r="J69" s="2" t="n">
        <f aca="false">INDEX($B$2:$D$2,1,$B69+1)*INDEX($B$2:$D$2, 1,$C69+1)*F69*G69</f>
        <v>0</v>
      </c>
      <c r="K69" s="2" t="n">
        <f aca="false">INDEX($B$5:$D$5,1,B69+1)*INDEX($B$6:$D$6,1,C69+1)*INDEX($B$7:$D$7,1,D69+1)*INDEX($B$8:$D$8, 1, E69+1)</f>
        <v>0.02835</v>
      </c>
      <c r="L69" s="2" t="n">
        <f aca="false">K69*J69</f>
        <v>0</v>
      </c>
      <c r="M69" s="2" t="n">
        <f aca="false">L69/$L$93</f>
        <v>0</v>
      </c>
      <c r="N69" s="5" t="str">
        <f aca="false">IF(L69=0,".",LN(L69))</f>
        <v>.</v>
      </c>
      <c r="Q69" s="2" t="n">
        <f aca="false">IF(C69=0, L69, 0)</f>
        <v>0</v>
      </c>
      <c r="R69" s="2" t="n">
        <f aca="false">IF($C69=1, $L69, 0)</f>
        <v>0</v>
      </c>
      <c r="S69" s="2" t="n">
        <f aca="false">IF($C69=2, $L69, 0)</f>
        <v>0</v>
      </c>
    </row>
    <row collapsed="false" customFormat="false" customHeight="false" hidden="false" ht="14.5" outlineLevel="0" r="70">
      <c r="B70" s="0" t="n">
        <v>2</v>
      </c>
      <c r="C70" s="0" t="n">
        <v>0</v>
      </c>
      <c r="D70" s="0" t="n">
        <v>1</v>
      </c>
      <c r="E70" s="0" t="n">
        <v>1</v>
      </c>
      <c r="F70" s="1" t="n">
        <v>0</v>
      </c>
      <c r="G70" s="1" t="n">
        <v>0</v>
      </c>
      <c r="J70" s="2" t="n">
        <f aca="false">INDEX($B$2:$D$2,1,$B70+1)*INDEX($B$2:$D$2, 1,$C70+1)*F70*G70</f>
        <v>0</v>
      </c>
      <c r="K70" s="2" t="n">
        <f aca="false">INDEX($B$5:$D$5,1,B70+1)*INDEX($B$6:$D$6,1,C70+1)*INDEX($B$7:$D$7,1,D70+1)*INDEX($B$8:$D$8, 1, E70+1)</f>
        <v>0.0126</v>
      </c>
      <c r="L70" s="2" t="n">
        <f aca="false">K70*J70</f>
        <v>0</v>
      </c>
      <c r="M70" s="2" t="n">
        <f aca="false">L70/$L$93</f>
        <v>0</v>
      </c>
      <c r="N70" s="5" t="str">
        <f aca="false">IF(L70=0,".",LN(L70))</f>
        <v>.</v>
      </c>
      <c r="Q70" s="2" t="n">
        <f aca="false">IF(C70=0, L70, 0)</f>
        <v>0</v>
      </c>
      <c r="R70" s="2" t="n">
        <f aca="false">IF($C70=1, $L70, 0)</f>
        <v>0</v>
      </c>
      <c r="S70" s="2" t="n">
        <f aca="false">IF($C70=2, $L70, 0)</f>
        <v>0</v>
      </c>
    </row>
    <row collapsed="false" customFormat="false" customHeight="false" hidden="false" ht="14.5" outlineLevel="0" r="71">
      <c r="B71" s="0" t="n">
        <v>2</v>
      </c>
      <c r="C71" s="0" t="n">
        <v>0</v>
      </c>
      <c r="D71" s="0" t="n">
        <v>1</v>
      </c>
      <c r="E71" s="0" t="n">
        <v>2</v>
      </c>
      <c r="F71" s="1" t="n">
        <v>0</v>
      </c>
      <c r="G71" s="1" t="n">
        <v>0.5</v>
      </c>
      <c r="J71" s="2" t="n">
        <f aca="false">INDEX($B$2:$D$2,1,$B71+1)*INDEX($B$2:$D$2, 1,$C71+1)*F71*G71</f>
        <v>0</v>
      </c>
      <c r="K71" s="2" t="n">
        <f aca="false">INDEX($B$5:$D$5,1,B71+1)*INDEX($B$6:$D$6,1,C71+1)*INDEX($B$7:$D$7,1,D71+1)*INDEX($B$8:$D$8, 1, E71+1)</f>
        <v>0.02205</v>
      </c>
      <c r="L71" s="2" t="n">
        <f aca="false">K71*J71</f>
        <v>0</v>
      </c>
      <c r="M71" s="2" t="n">
        <f aca="false">L71/$L$93</f>
        <v>0</v>
      </c>
      <c r="N71" s="5" t="str">
        <f aca="false">IF(L71=0,".",LN(L71))</f>
        <v>.</v>
      </c>
      <c r="Q71" s="2" t="n">
        <f aca="false">IF(C71=0, L71, 0)</f>
        <v>0</v>
      </c>
      <c r="R71" s="2" t="n">
        <f aca="false">IF($C71=1, $L71, 0)</f>
        <v>0</v>
      </c>
      <c r="S71" s="2" t="n">
        <f aca="false">IF($C71=2, $L71, 0)</f>
        <v>0</v>
      </c>
    </row>
    <row collapsed="false" customFormat="false" customHeight="false" hidden="false" ht="14.5" outlineLevel="0" r="72">
      <c r="B72" s="0" t="n">
        <v>2</v>
      </c>
      <c r="C72" s="0" t="n">
        <v>0</v>
      </c>
      <c r="D72" s="0" t="n">
        <v>2</v>
      </c>
      <c r="E72" s="0" t="n">
        <v>0</v>
      </c>
      <c r="F72" s="1" t="n">
        <v>0.5</v>
      </c>
      <c r="G72" s="1" t="n">
        <v>0.5</v>
      </c>
      <c r="J72" s="2" t="n">
        <f aca="false">INDEX($B$2:$D$2,1,$B72+1)*INDEX($B$2:$D$2, 1,$C72+1)*F72*G72</f>
        <v>0.005</v>
      </c>
      <c r="K72" s="2" t="n">
        <f aca="false">INDEX($B$5:$D$5,1,B72+1)*INDEX($B$6:$D$6,1,C72+1)*INDEX($B$7:$D$7,1,D72+1)*INDEX($B$8:$D$8, 1, E72+1)</f>
        <v>0.0378</v>
      </c>
      <c r="L72" s="2" t="n">
        <f aca="false">K72*J72</f>
        <v>0.000189</v>
      </c>
      <c r="M72" s="2" t="n">
        <f aca="false">L72/$L$93</f>
        <v>0.0368140731046657</v>
      </c>
      <c r="N72" s="5" t="n">
        <f aca="false">IF(L72=0,".",LN(L72))</f>
        <v>-8.57376354290463</v>
      </c>
      <c r="Q72" s="2" t="n">
        <f aca="false">IF(C72=0, L72, 0)</f>
        <v>0.000189</v>
      </c>
      <c r="R72" s="2" t="n">
        <f aca="false">IF($C72=1, $L72, 0)</f>
        <v>0</v>
      </c>
      <c r="S72" s="2" t="n">
        <f aca="false">IF($C72=2, $L72, 0)</f>
        <v>0</v>
      </c>
    </row>
    <row collapsed="false" customFormat="false" customHeight="false" hidden="false" ht="14.5" outlineLevel="0" r="73">
      <c r="B73" s="0" t="n">
        <v>2</v>
      </c>
      <c r="C73" s="0" t="n">
        <v>0</v>
      </c>
      <c r="D73" s="0" t="n">
        <v>2</v>
      </c>
      <c r="E73" s="0" t="n">
        <v>1</v>
      </c>
      <c r="F73" s="1" t="n">
        <v>0.5</v>
      </c>
      <c r="G73" s="1" t="n">
        <v>0</v>
      </c>
      <c r="J73" s="2" t="n">
        <f aca="false">INDEX($B$2:$D$2,1,$B73+1)*INDEX($B$2:$D$2, 1,$C73+1)*F73*G73</f>
        <v>0</v>
      </c>
      <c r="K73" s="2" t="n">
        <f aca="false">INDEX($B$5:$D$5,1,B73+1)*INDEX($B$6:$D$6,1,C73+1)*INDEX($B$7:$D$7,1,D73+1)*INDEX($B$8:$D$8, 1, E73+1)</f>
        <v>0.0168</v>
      </c>
      <c r="L73" s="2" t="n">
        <f aca="false">K73*J73</f>
        <v>0</v>
      </c>
      <c r="M73" s="2" t="n">
        <f aca="false">L73/$L$93</f>
        <v>0</v>
      </c>
      <c r="N73" s="5" t="str">
        <f aca="false">IF(L73=0,".",LN(L73))</f>
        <v>.</v>
      </c>
      <c r="Q73" s="2" t="n">
        <f aca="false">IF(C73=0, L73, 0)</f>
        <v>0</v>
      </c>
      <c r="R73" s="2" t="n">
        <f aca="false">IF($C73=1, $L73, 0)</f>
        <v>0</v>
      </c>
      <c r="S73" s="2" t="n">
        <f aca="false">IF($C73=2, $L73, 0)</f>
        <v>0</v>
      </c>
    </row>
    <row collapsed="false" customFormat="false" customHeight="false" hidden="false" ht="14.5" outlineLevel="0" r="74">
      <c r="B74" s="0" t="n">
        <v>2</v>
      </c>
      <c r="C74" s="0" t="n">
        <v>0</v>
      </c>
      <c r="D74" s="0" t="n">
        <v>2</v>
      </c>
      <c r="E74" s="0" t="n">
        <v>2</v>
      </c>
      <c r="F74" s="1" t="n">
        <v>0.5</v>
      </c>
      <c r="G74" s="1" t="n">
        <v>0.5</v>
      </c>
      <c r="J74" s="2" t="n">
        <f aca="false">INDEX($B$2:$D$2,1,$B74+1)*INDEX($B$2:$D$2, 1,$C74+1)*F74*G74</f>
        <v>0.005</v>
      </c>
      <c r="K74" s="2" t="n">
        <f aca="false">INDEX($B$5:$D$5,1,B74+1)*INDEX($B$6:$D$6,1,C74+1)*INDEX($B$7:$D$7,1,D74+1)*INDEX($B$8:$D$8, 1, E74+1)</f>
        <v>0.0294</v>
      </c>
      <c r="L74" s="2" t="n">
        <f aca="false">K74*J74</f>
        <v>0.000147</v>
      </c>
      <c r="M74" s="2" t="n">
        <f aca="false">L74/$L$93</f>
        <v>0.0286331679702955</v>
      </c>
      <c r="N74" s="5" t="n">
        <f aca="false">IF(L74=0,".",LN(L74))</f>
        <v>-8.82507797118554</v>
      </c>
      <c r="Q74" s="2" t="n">
        <f aca="false">IF(C74=0, L74, 0)</f>
        <v>0.000147</v>
      </c>
      <c r="R74" s="2" t="n">
        <f aca="false">IF($C74=1, $L74, 0)</f>
        <v>0</v>
      </c>
      <c r="S74" s="2" t="n">
        <f aca="false">IF($C74=2, $L74, 0)</f>
        <v>0</v>
      </c>
    </row>
    <row collapsed="false" customFormat="false" customHeight="false" hidden="false" ht="14.5" outlineLevel="0" r="75">
      <c r="B75" s="0" t="n">
        <v>2</v>
      </c>
      <c r="C75" s="0" t="n">
        <v>1</v>
      </c>
      <c r="D75" s="0" t="n">
        <v>0</v>
      </c>
      <c r="E75" s="0" t="n">
        <v>0</v>
      </c>
      <c r="F75" s="1" t="n">
        <v>0</v>
      </c>
      <c r="G75" s="1" t="n">
        <v>0</v>
      </c>
      <c r="J75" s="2" t="n">
        <f aca="false">INDEX($B$2:$D$2,1,$B75+1)*INDEX($B$2:$D$2, 1,$C75+1)*F75*G75</f>
        <v>0</v>
      </c>
      <c r="K75" s="2" t="n">
        <f aca="false">INDEX($B$5:$D$5,1,B75+1)*INDEX($B$6:$D$6,1,C75+1)*INDEX($B$7:$D$7,1,D75+1)*INDEX($B$8:$D$8, 1, E75+1)</f>
        <v>0.0511875</v>
      </c>
      <c r="L75" s="2" t="n">
        <f aca="false">K75*J75</f>
        <v>0</v>
      </c>
      <c r="M75" s="2" t="n">
        <f aca="false">L75/$L$93</f>
        <v>0</v>
      </c>
      <c r="N75" s="5" t="str">
        <f aca="false">IF(L75=0,".",LN(L75))</f>
        <v>.</v>
      </c>
      <c r="Q75" s="2" t="n">
        <f aca="false">IF(C75=0, L75, 0)</f>
        <v>0</v>
      </c>
      <c r="R75" s="2" t="n">
        <f aca="false">IF($C75=1, $L75, 0)</f>
        <v>0</v>
      </c>
      <c r="S75" s="2" t="n">
        <f aca="false">IF($C75=2, $L75, 0)</f>
        <v>0</v>
      </c>
    </row>
    <row collapsed="false" customFormat="false" customHeight="false" hidden="false" ht="14.5" outlineLevel="0" r="76">
      <c r="B76" s="0" t="n">
        <v>2</v>
      </c>
      <c r="C76" s="0" t="n">
        <v>1</v>
      </c>
      <c r="D76" s="0" t="n">
        <v>0</v>
      </c>
      <c r="E76" s="0" t="n">
        <v>1</v>
      </c>
      <c r="F76" s="1" t="n">
        <v>0</v>
      </c>
      <c r="G76" s="1" t="n">
        <v>0.5</v>
      </c>
      <c r="J76" s="2" t="n">
        <f aca="false">INDEX($B$2:$D$2,1,$B76+1)*INDEX($B$2:$D$2, 1,$C76+1)*F76*G76</f>
        <v>0</v>
      </c>
      <c r="K76" s="2" t="n">
        <f aca="false">INDEX($B$5:$D$5,1,B76+1)*INDEX($B$6:$D$6,1,C76+1)*INDEX($B$7:$D$7,1,D76+1)*INDEX($B$8:$D$8, 1, E76+1)</f>
        <v>0.02275</v>
      </c>
      <c r="L76" s="2" t="n">
        <f aca="false">K76*J76</f>
        <v>0</v>
      </c>
      <c r="M76" s="2" t="n">
        <f aca="false">L76/$L$93</f>
        <v>0</v>
      </c>
      <c r="N76" s="5" t="str">
        <f aca="false">IF(L76=0,".",LN(L76))</f>
        <v>.</v>
      </c>
      <c r="Q76" s="2" t="n">
        <f aca="false">IF(C76=0, L76, 0)</f>
        <v>0</v>
      </c>
      <c r="R76" s="2" t="n">
        <f aca="false">IF($C76=1, $L76, 0)</f>
        <v>0</v>
      </c>
      <c r="S76" s="2" t="n">
        <f aca="false">IF($C76=2, $L76, 0)</f>
        <v>0</v>
      </c>
    </row>
    <row collapsed="false" customFormat="false" customHeight="false" hidden="false" ht="14.5" outlineLevel="0" r="77">
      <c r="B77" s="0" t="n">
        <v>2</v>
      </c>
      <c r="C77" s="0" t="n">
        <v>1</v>
      </c>
      <c r="D77" s="0" t="n">
        <v>0</v>
      </c>
      <c r="E77" s="0" t="n">
        <v>2</v>
      </c>
      <c r="F77" s="1" t="n">
        <v>0</v>
      </c>
      <c r="G77" s="1" t="n">
        <v>0.5</v>
      </c>
      <c r="J77" s="2" t="n">
        <f aca="false">INDEX($B$2:$D$2,1,$B77+1)*INDEX($B$2:$D$2, 1,$C77+1)*F77*G77</f>
        <v>0</v>
      </c>
      <c r="K77" s="2" t="n">
        <f aca="false">INDEX($B$5:$D$5,1,B77+1)*INDEX($B$6:$D$6,1,C77+1)*INDEX($B$7:$D$7,1,D77+1)*INDEX($B$8:$D$8, 1, E77+1)</f>
        <v>0.0398125</v>
      </c>
      <c r="L77" s="2" t="n">
        <f aca="false">K77*J77</f>
        <v>0</v>
      </c>
      <c r="M77" s="2" t="n">
        <f aca="false">L77/$L$93</f>
        <v>0</v>
      </c>
      <c r="N77" s="5" t="str">
        <f aca="false">IF(L77=0,".",LN(L77))</f>
        <v>.</v>
      </c>
      <c r="Q77" s="2" t="n">
        <f aca="false">IF(C77=0, L77, 0)</f>
        <v>0</v>
      </c>
      <c r="R77" s="2" t="n">
        <f aca="false">IF($C77=1, $L77, 0)</f>
        <v>0</v>
      </c>
      <c r="S77" s="2" t="n">
        <f aca="false">IF($C77=2, $L77, 0)</f>
        <v>0</v>
      </c>
    </row>
    <row collapsed="false" customFormat="false" customHeight="false" hidden="false" ht="14.5" outlineLevel="0" r="78">
      <c r="B78" s="0" t="n">
        <v>2</v>
      </c>
      <c r="C78" s="0" t="n">
        <v>1</v>
      </c>
      <c r="D78" s="0" t="n">
        <v>1</v>
      </c>
      <c r="E78" s="0" t="n">
        <v>0</v>
      </c>
      <c r="F78" s="1" t="n">
        <v>0.5</v>
      </c>
      <c r="G78" s="1" t="n">
        <v>0</v>
      </c>
      <c r="J78" s="2" t="n">
        <f aca="false">INDEX($B$2:$D$2,1,$B78+1)*INDEX($B$2:$D$2, 1,$C78+1)*F78*G78</f>
        <v>0</v>
      </c>
      <c r="K78" s="2" t="n">
        <f aca="false">INDEX($B$5:$D$5,1,B78+1)*INDEX($B$6:$D$6,1,C78+1)*INDEX($B$7:$D$7,1,D78+1)*INDEX($B$8:$D$8, 1, E78+1)</f>
        <v>0.0118125</v>
      </c>
      <c r="L78" s="2" t="n">
        <f aca="false">K78*J78</f>
        <v>0</v>
      </c>
      <c r="M78" s="2" t="n">
        <f aca="false">L78/$L$93</f>
        <v>0</v>
      </c>
      <c r="N78" s="5" t="str">
        <f aca="false">IF(L78=0,".",LN(L78))</f>
        <v>.</v>
      </c>
      <c r="Q78" s="2" t="n">
        <f aca="false">IF(C78=0, L78, 0)</f>
        <v>0</v>
      </c>
      <c r="R78" s="2" t="n">
        <f aca="false">IF($C78=1, $L78, 0)</f>
        <v>0</v>
      </c>
      <c r="S78" s="2" t="n">
        <f aca="false">IF($C78=2, $L78, 0)</f>
        <v>0</v>
      </c>
    </row>
    <row collapsed="false" customFormat="false" customHeight="false" hidden="false" ht="14.5" outlineLevel="0" r="79">
      <c r="B79" s="0" t="n">
        <v>2</v>
      </c>
      <c r="C79" s="0" t="n">
        <v>1</v>
      </c>
      <c r="D79" s="0" t="n">
        <v>1</v>
      </c>
      <c r="E79" s="0" t="n">
        <v>1</v>
      </c>
      <c r="F79" s="1" t="n">
        <v>0.5</v>
      </c>
      <c r="G79" s="1" t="n">
        <v>0.5</v>
      </c>
      <c r="J79" s="2" t="n">
        <f aca="false">INDEX($B$2:$D$2,1,$B79+1)*INDEX($B$2:$D$2, 1,$C79+1)*F79*G79</f>
        <v>0.0175</v>
      </c>
      <c r="K79" s="2" t="n">
        <f aca="false">INDEX($B$5:$D$5,1,B79+1)*INDEX($B$6:$D$6,1,C79+1)*INDEX($B$7:$D$7,1,D79+1)*INDEX($B$8:$D$8, 1, E79+1)</f>
        <v>0.00525</v>
      </c>
      <c r="L79" s="2" t="n">
        <f aca="false">K79*J79</f>
        <v>9.1875E-005</v>
      </c>
      <c r="M79" s="2" t="n">
        <f aca="false">L79/$L$93</f>
        <v>0.0178957299814347</v>
      </c>
      <c r="N79" s="5" t="n">
        <f aca="false">IF(L79=0,".",LN(L79))</f>
        <v>-9.29508160043127</v>
      </c>
      <c r="Q79" s="2" t="n">
        <f aca="false">IF(C79=0, L79, 0)</f>
        <v>0</v>
      </c>
      <c r="R79" s="2" t="n">
        <f aca="false">IF($C79=1, $L79, 0)</f>
        <v>9.1875E-005</v>
      </c>
      <c r="S79" s="2" t="n">
        <f aca="false">IF($C79=2, $L79, 0)</f>
        <v>0</v>
      </c>
    </row>
    <row collapsed="false" customFormat="false" customHeight="false" hidden="false" ht="14.5" outlineLevel="0" r="80">
      <c r="B80" s="0" t="n">
        <v>2</v>
      </c>
      <c r="C80" s="0" t="n">
        <v>1</v>
      </c>
      <c r="D80" s="0" t="n">
        <v>1</v>
      </c>
      <c r="E80" s="0" t="n">
        <v>2</v>
      </c>
      <c r="F80" s="1" t="n">
        <v>0.5</v>
      </c>
      <c r="G80" s="1" t="n">
        <v>0.5</v>
      </c>
      <c r="J80" s="2" t="n">
        <f aca="false">INDEX($B$2:$D$2,1,$B80+1)*INDEX($B$2:$D$2, 1,$C80+1)*F80*G80</f>
        <v>0.0175</v>
      </c>
      <c r="K80" s="2" t="n">
        <f aca="false">INDEX($B$5:$D$5,1,B80+1)*INDEX($B$6:$D$6,1,C80+1)*INDEX($B$7:$D$7,1,D80+1)*INDEX($B$8:$D$8, 1, E80+1)</f>
        <v>0.0091875</v>
      </c>
      <c r="L80" s="2" t="n">
        <f aca="false">K80*J80</f>
        <v>0.00016078125</v>
      </c>
      <c r="M80" s="2" t="n">
        <f aca="false">L80/$L$93</f>
        <v>0.0313175274675107</v>
      </c>
      <c r="N80" s="5" t="n">
        <f aca="false">IF(L80=0,".",LN(L80))</f>
        <v>-8.73546581249585</v>
      </c>
      <c r="Q80" s="2" t="n">
        <f aca="false">IF(C80=0, L80, 0)</f>
        <v>0</v>
      </c>
      <c r="R80" s="2" t="n">
        <f aca="false">IF($C80=1, $L80, 0)</f>
        <v>0.00016078125</v>
      </c>
      <c r="S80" s="2" t="n">
        <f aca="false">IF($C80=2, $L80, 0)</f>
        <v>0</v>
      </c>
    </row>
    <row collapsed="false" customFormat="false" customHeight="false" hidden="false" ht="14.5" outlineLevel="0" r="81">
      <c r="B81" s="0" t="n">
        <v>2</v>
      </c>
      <c r="C81" s="0" t="n">
        <v>1</v>
      </c>
      <c r="D81" s="0" t="n">
        <v>2</v>
      </c>
      <c r="E81" s="0" t="n">
        <v>0</v>
      </c>
      <c r="F81" s="1" t="n">
        <v>0.5</v>
      </c>
      <c r="G81" s="1" t="n">
        <v>0</v>
      </c>
      <c r="J81" s="2" t="n">
        <f aca="false">INDEX($B$2:$D$2,1,$B81+1)*INDEX($B$2:$D$2, 1,$C81+1)*F81*G81</f>
        <v>0</v>
      </c>
      <c r="K81" s="2" t="n">
        <f aca="false">INDEX($B$5:$D$5,1,B81+1)*INDEX($B$6:$D$6,1,C81+1)*INDEX($B$7:$D$7,1,D81+1)*INDEX($B$8:$D$8, 1, E81+1)</f>
        <v>0.01575</v>
      </c>
      <c r="L81" s="2" t="n">
        <f aca="false">K81*J81</f>
        <v>0</v>
      </c>
      <c r="M81" s="2" t="n">
        <f aca="false">L81/$L$93</f>
        <v>0</v>
      </c>
      <c r="N81" s="5" t="str">
        <f aca="false">IF(L81=0,".",LN(L81))</f>
        <v>.</v>
      </c>
      <c r="Q81" s="2" t="n">
        <f aca="false">IF(C81=0, L81, 0)</f>
        <v>0</v>
      </c>
      <c r="R81" s="2" t="n">
        <f aca="false">IF($C81=1, $L81, 0)</f>
        <v>0</v>
      </c>
      <c r="S81" s="2" t="n">
        <f aca="false">IF($C81=2, $L81, 0)</f>
        <v>0</v>
      </c>
    </row>
    <row collapsed="false" customFormat="false" customHeight="false" hidden="false" ht="14.5" outlineLevel="0" r="82">
      <c r="B82" s="0" t="n">
        <v>2</v>
      </c>
      <c r="C82" s="0" t="n">
        <v>1</v>
      </c>
      <c r="D82" s="0" t="n">
        <v>2</v>
      </c>
      <c r="E82" s="0" t="n">
        <v>1</v>
      </c>
      <c r="F82" s="1" t="n">
        <v>0.5</v>
      </c>
      <c r="G82" s="1" t="n">
        <v>0.5</v>
      </c>
      <c r="J82" s="2" t="n">
        <f aca="false">INDEX($B$2:$D$2,1,$B82+1)*INDEX($B$2:$D$2, 1,$C82+1)*F82*G82</f>
        <v>0.0175</v>
      </c>
      <c r="K82" s="2" t="n">
        <f aca="false">INDEX($B$5:$D$5,1,B82+1)*INDEX($B$6:$D$6,1,C82+1)*INDEX($B$7:$D$7,1,D82+1)*INDEX($B$8:$D$8, 1, E82+1)</f>
        <v>0.007</v>
      </c>
      <c r="L82" s="2" t="n">
        <f aca="false">K82*J82</f>
        <v>0.0001225</v>
      </c>
      <c r="M82" s="2" t="n">
        <f aca="false">L82/$L$93</f>
        <v>0.0238609733085796</v>
      </c>
      <c r="N82" s="5" t="n">
        <f aca="false">IF(L82=0,".",LN(L82))</f>
        <v>-9.00739952797949</v>
      </c>
      <c r="Q82" s="2" t="n">
        <f aca="false">IF(C82=0, L82, 0)</f>
        <v>0</v>
      </c>
      <c r="R82" s="2" t="n">
        <f aca="false">IF($C82=1, $L82, 0)</f>
        <v>0.0001225</v>
      </c>
      <c r="S82" s="2" t="n">
        <f aca="false">IF($C82=2, $L82, 0)</f>
        <v>0</v>
      </c>
    </row>
    <row collapsed="false" customFormat="false" customHeight="false" hidden="false" ht="14.5" outlineLevel="0" r="83">
      <c r="B83" s="0" t="n">
        <v>2</v>
      </c>
      <c r="C83" s="0" t="n">
        <v>1</v>
      </c>
      <c r="D83" s="0" t="n">
        <v>2</v>
      </c>
      <c r="E83" s="0" t="n">
        <v>2</v>
      </c>
      <c r="F83" s="1" t="n">
        <v>0.5</v>
      </c>
      <c r="G83" s="1" t="n">
        <v>0.5</v>
      </c>
      <c r="J83" s="2" t="n">
        <f aca="false">INDEX($B$2:$D$2,1,$B83+1)*INDEX($B$2:$D$2, 1,$C83+1)*F83*G83</f>
        <v>0.0175</v>
      </c>
      <c r="K83" s="2" t="n">
        <f aca="false">INDEX($B$5:$D$5,1,B83+1)*INDEX($B$6:$D$6,1,C83+1)*INDEX($B$7:$D$7,1,D83+1)*INDEX($B$8:$D$8, 1, E83+1)</f>
        <v>0.01225</v>
      </c>
      <c r="L83" s="2" t="n">
        <f aca="false">K83*J83</f>
        <v>0.000214375</v>
      </c>
      <c r="M83" s="2" t="n">
        <f aca="false">L83/$L$93</f>
        <v>0.0417567032900143</v>
      </c>
      <c r="N83" s="5" t="n">
        <f aca="false">IF(L83=0,".",LN(L83))</f>
        <v>-8.44778374004407</v>
      </c>
      <c r="Q83" s="2" t="n">
        <f aca="false">IF(C83=0, L83, 0)</f>
        <v>0</v>
      </c>
      <c r="R83" s="2" t="n">
        <f aca="false">IF($C83=1, $L83, 0)</f>
        <v>0.000214375</v>
      </c>
      <c r="S83" s="2" t="n">
        <f aca="false">IF($C83=2, $L83, 0)</f>
        <v>0</v>
      </c>
    </row>
    <row collapsed="false" customFormat="false" customHeight="false" hidden="false" ht="14.5" outlineLevel="0" r="84">
      <c r="B84" s="0" t="n">
        <v>2</v>
      </c>
      <c r="C84" s="0" t="n">
        <v>2</v>
      </c>
      <c r="D84" s="0" t="n">
        <v>0</v>
      </c>
      <c r="E84" s="0" t="n">
        <v>0</v>
      </c>
      <c r="F84" s="1" t="n">
        <v>0.25</v>
      </c>
      <c r="G84" s="1" t="n">
        <v>0.25</v>
      </c>
      <c r="J84" s="2" t="n">
        <f aca="false">INDEX($B$2:$D$2,1,$B84+1)*INDEX($B$2:$D$2, 1,$C84+1)*F84*G84</f>
        <v>0.000625</v>
      </c>
      <c r="K84" s="2" t="n">
        <f aca="false">INDEX($B$5:$D$5,1,B84+1)*INDEX($B$6:$D$6,1,C84+1)*INDEX($B$7:$D$7,1,D84+1)*INDEX($B$8:$D$8, 1, E84+1)</f>
        <v>0.0307125</v>
      </c>
      <c r="L84" s="2" t="n">
        <f aca="false">K84*J84</f>
        <v>1.91953125E-005</v>
      </c>
      <c r="M84" s="2" t="n">
        <f aca="false">L84/$L$93</f>
        <v>0.00373892929969261</v>
      </c>
      <c r="N84" s="5" t="n">
        <f aca="false">IF(L84=0,".",LN(L84))</f>
        <v>-10.8608444493627</v>
      </c>
      <c r="Q84" s="2" t="n">
        <f aca="false">IF(C84=0, L84, 0)</f>
        <v>0</v>
      </c>
      <c r="R84" s="2" t="n">
        <f aca="false">IF($C84=1, $L84, 0)</f>
        <v>0</v>
      </c>
      <c r="S84" s="2" t="n">
        <f aca="false">IF($C84=2, $L84, 0)</f>
        <v>1.91953125E-005</v>
      </c>
    </row>
    <row collapsed="false" customFormat="false" customHeight="false" hidden="false" ht="14.5" outlineLevel="0" r="85">
      <c r="B85" s="0" t="n">
        <v>2</v>
      </c>
      <c r="C85" s="0" t="n">
        <v>2</v>
      </c>
      <c r="D85" s="0" t="n">
        <v>0</v>
      </c>
      <c r="E85" s="0" t="n">
        <v>1</v>
      </c>
      <c r="F85" s="1" t="n">
        <v>0.25</v>
      </c>
      <c r="G85" s="1" t="n">
        <v>0.25</v>
      </c>
      <c r="J85" s="2" t="n">
        <f aca="false">INDEX($B$2:$D$2,1,$B85+1)*INDEX($B$2:$D$2, 1,$C85+1)*F85*G85</f>
        <v>0.000625</v>
      </c>
      <c r="K85" s="2" t="n">
        <f aca="false">INDEX($B$5:$D$5,1,B85+1)*INDEX($B$6:$D$6,1,C85+1)*INDEX($B$7:$D$7,1,D85+1)*INDEX($B$8:$D$8, 1, E85+1)</f>
        <v>0.01365</v>
      </c>
      <c r="L85" s="2" t="n">
        <f aca="false">K85*J85</f>
        <v>8.53125E-006</v>
      </c>
      <c r="M85" s="2" t="n">
        <f aca="false">L85/$L$93</f>
        <v>0.00166174635541894</v>
      </c>
      <c r="N85" s="5" t="n">
        <f aca="false">IF(L85=0,".",LN(L85))</f>
        <v>-11.671774665579</v>
      </c>
      <c r="Q85" s="2" t="n">
        <f aca="false">IF(C85=0, L85, 0)</f>
        <v>0</v>
      </c>
      <c r="R85" s="2" t="n">
        <f aca="false">IF($C85=1, $L85, 0)</f>
        <v>0</v>
      </c>
      <c r="S85" s="2" t="n">
        <f aca="false">IF($C85=2, $L85, 0)</f>
        <v>8.53125E-006</v>
      </c>
    </row>
    <row collapsed="false" customFormat="false" customHeight="false" hidden="false" ht="14.5" outlineLevel="0" r="86">
      <c r="B86" s="0" t="n">
        <v>2</v>
      </c>
      <c r="C86" s="0" t="n">
        <v>2</v>
      </c>
      <c r="D86" s="0" t="n">
        <v>0</v>
      </c>
      <c r="E86" s="0" t="n">
        <v>2</v>
      </c>
      <c r="F86" s="1" t="n">
        <v>0.25</v>
      </c>
      <c r="G86" s="1" t="n">
        <v>0.5</v>
      </c>
      <c r="J86" s="2" t="n">
        <f aca="false">INDEX($B$2:$D$2,1,$B86+1)*INDEX($B$2:$D$2, 1,$C86+1)*F86*G86</f>
        <v>0.00125</v>
      </c>
      <c r="K86" s="2" t="n">
        <f aca="false">INDEX($B$5:$D$5,1,B86+1)*INDEX($B$6:$D$6,1,C86+1)*INDEX($B$7:$D$7,1,D86+1)*INDEX($B$8:$D$8, 1, E86+1)</f>
        <v>0.0238875</v>
      </c>
      <c r="L86" s="2" t="n">
        <f aca="false">K86*J86</f>
        <v>2.9859375E-005</v>
      </c>
      <c r="M86" s="2" t="n">
        <f aca="false">L86/$L$93</f>
        <v>0.00581611224396628</v>
      </c>
      <c r="N86" s="5" t="n">
        <f aca="false">IF(L86=0,".",LN(L86))</f>
        <v>-10.4190116970837</v>
      </c>
      <c r="Q86" s="2" t="n">
        <f aca="false">IF(C86=0, L86, 0)</f>
        <v>0</v>
      </c>
      <c r="R86" s="2" t="n">
        <f aca="false">IF($C86=1, $L86, 0)</f>
        <v>0</v>
      </c>
      <c r="S86" s="2" t="n">
        <f aca="false">IF($C86=2, $L86, 0)</f>
        <v>2.9859375E-005</v>
      </c>
    </row>
    <row collapsed="false" customFormat="false" customHeight="false" hidden="false" ht="14.5" outlineLevel="0" r="87">
      <c r="B87" s="0" t="n">
        <v>2</v>
      </c>
      <c r="C87" s="0" t="n">
        <v>2</v>
      </c>
      <c r="D87" s="0" t="n">
        <v>1</v>
      </c>
      <c r="E87" s="0" t="n">
        <v>0</v>
      </c>
      <c r="F87" s="1" t="n">
        <v>0.25</v>
      </c>
      <c r="G87" s="1" t="n">
        <v>0.25</v>
      </c>
      <c r="J87" s="2" t="n">
        <f aca="false">INDEX($B$2:$D$2,1,$B87+1)*INDEX($B$2:$D$2, 1,$C87+1)*F87*G87</f>
        <v>0.000625</v>
      </c>
      <c r="K87" s="2" t="n">
        <f aca="false">INDEX($B$5:$D$5,1,B87+1)*INDEX($B$6:$D$6,1,C87+1)*INDEX($B$7:$D$7,1,D87+1)*INDEX($B$8:$D$8, 1, E87+1)</f>
        <v>0.0070875</v>
      </c>
      <c r="L87" s="2" t="n">
        <f aca="false">K87*J87</f>
        <v>4.4296875E-006</v>
      </c>
      <c r="M87" s="2" t="n">
        <f aca="false">L87/$L$93</f>
        <v>0.000862829838390601</v>
      </c>
      <c r="N87" s="5" t="n">
        <f aca="false">IF(L87=0,".",LN(L87))</f>
        <v>-12.3271815181561</v>
      </c>
      <c r="Q87" s="2" t="n">
        <f aca="false">IF(C87=0, L87, 0)</f>
        <v>0</v>
      </c>
      <c r="R87" s="2" t="n">
        <f aca="false">IF($C87=1, $L87, 0)</f>
        <v>0</v>
      </c>
      <c r="S87" s="2" t="n">
        <f aca="false">IF($C87=2, $L87, 0)</f>
        <v>4.4296875E-006</v>
      </c>
    </row>
    <row collapsed="false" customFormat="false" customHeight="false" hidden="false" ht="14.5" outlineLevel="0" r="88">
      <c r="B88" s="0" t="n">
        <v>2</v>
      </c>
      <c r="C88" s="0" t="n">
        <v>2</v>
      </c>
      <c r="D88" s="0" t="n">
        <v>1</v>
      </c>
      <c r="E88" s="0" t="n">
        <v>1</v>
      </c>
      <c r="F88" s="1" t="n">
        <v>0.25</v>
      </c>
      <c r="G88" s="1" t="n">
        <v>0.25</v>
      </c>
      <c r="J88" s="2" t="n">
        <f aca="false">INDEX($B$2:$D$2,1,$B88+1)*INDEX($B$2:$D$2, 1,$C88+1)*F88*G88</f>
        <v>0.000625</v>
      </c>
      <c r="K88" s="2" t="n">
        <f aca="false">INDEX($B$5:$D$5,1,B88+1)*INDEX($B$6:$D$6,1,C88+1)*INDEX($B$7:$D$7,1,D88+1)*INDEX($B$8:$D$8, 1, E88+1)</f>
        <v>0.00315</v>
      </c>
      <c r="L88" s="2" t="n">
        <f aca="false">K88*J88</f>
        <v>1.96875E-006</v>
      </c>
      <c r="M88" s="2" t="n">
        <f aca="false">L88/$L$93</f>
        <v>0.000383479928173601</v>
      </c>
      <c r="N88" s="5" t="n">
        <f aca="false">IF(L88=0,".",LN(L88))</f>
        <v>-13.1381117343725</v>
      </c>
      <c r="Q88" s="2" t="n">
        <f aca="false">IF(C88=0, L88, 0)</f>
        <v>0</v>
      </c>
      <c r="R88" s="2" t="n">
        <f aca="false">IF($C88=1, $L88, 0)</f>
        <v>0</v>
      </c>
      <c r="S88" s="2" t="n">
        <f aca="false">IF($C88=2, $L88, 0)</f>
        <v>1.96875E-006</v>
      </c>
    </row>
    <row collapsed="false" customFormat="false" customHeight="false" hidden="false" ht="14.5" outlineLevel="0" r="89">
      <c r="B89" s="0" t="n">
        <v>2</v>
      </c>
      <c r="C89" s="0" t="n">
        <v>2</v>
      </c>
      <c r="D89" s="0" t="n">
        <v>1</v>
      </c>
      <c r="E89" s="0" t="n">
        <v>2</v>
      </c>
      <c r="F89" s="1" t="n">
        <v>0.25</v>
      </c>
      <c r="G89" s="1" t="n">
        <v>0.5</v>
      </c>
      <c r="J89" s="2" t="n">
        <f aca="false">INDEX($B$2:$D$2,1,$B89+1)*INDEX($B$2:$D$2, 1,$C89+1)*F89*G89</f>
        <v>0.00125</v>
      </c>
      <c r="K89" s="2" t="n">
        <f aca="false">INDEX($B$5:$D$5,1,B89+1)*INDEX($B$6:$D$6,1,C89+1)*INDEX($B$7:$D$7,1,D89+1)*INDEX($B$8:$D$8, 1, E89+1)</f>
        <v>0.0055125</v>
      </c>
      <c r="L89" s="2" t="n">
        <f aca="false">K89*J89</f>
        <v>6.890625E-006</v>
      </c>
      <c r="M89" s="2" t="n">
        <f aca="false">L89/$L$93</f>
        <v>0.0013421797486076</v>
      </c>
      <c r="N89" s="5" t="n">
        <f aca="false">IF(L89=0,".",LN(L89))</f>
        <v>-11.8853487658771</v>
      </c>
      <c r="Q89" s="2" t="n">
        <f aca="false">IF(C89=0, L89, 0)</f>
        <v>0</v>
      </c>
      <c r="R89" s="2" t="n">
        <f aca="false">IF($C89=1, $L89, 0)</f>
        <v>0</v>
      </c>
      <c r="S89" s="2" t="n">
        <f aca="false">IF($C89=2, $L89, 0)</f>
        <v>6.890625E-006</v>
      </c>
    </row>
    <row collapsed="false" customFormat="false" customHeight="false" hidden="false" ht="14.5" outlineLevel="0" r="90">
      <c r="B90" s="0" t="n">
        <v>2</v>
      </c>
      <c r="C90" s="0" t="n">
        <v>2</v>
      </c>
      <c r="D90" s="0" t="n">
        <v>2</v>
      </c>
      <c r="E90" s="0" t="n">
        <v>0</v>
      </c>
      <c r="F90" s="1" t="n">
        <v>0.5</v>
      </c>
      <c r="G90" s="1" t="n">
        <v>0.25</v>
      </c>
      <c r="J90" s="2" t="n">
        <f aca="false">INDEX($B$2:$D$2,1,$B90+1)*INDEX($B$2:$D$2, 1,$C90+1)*F90*G90</f>
        <v>0.00125</v>
      </c>
      <c r="K90" s="2" t="n">
        <f aca="false">INDEX($B$5:$D$5,1,B90+1)*INDEX($B$6:$D$6,1,C90+1)*INDEX($B$7:$D$7,1,D90+1)*INDEX($B$8:$D$8, 1, E90+1)</f>
        <v>0.00945</v>
      </c>
      <c r="L90" s="2" t="n">
        <f aca="false">K90*J90</f>
        <v>1.18125E-005</v>
      </c>
      <c r="M90" s="2" t="n">
        <f aca="false">L90/$L$93</f>
        <v>0.0023008795690416</v>
      </c>
      <c r="N90" s="5" t="n">
        <f aca="false">IF(L90=0,".",LN(L90))</f>
        <v>-11.3463522651444</v>
      </c>
      <c r="Q90" s="2" t="n">
        <f aca="false">IF(C90=0, L90, 0)</f>
        <v>0</v>
      </c>
      <c r="R90" s="2" t="n">
        <f aca="false">IF($C90=1, $L90, 0)</f>
        <v>0</v>
      </c>
      <c r="S90" s="2" t="n">
        <f aca="false">IF($C90=2, $L90, 0)</f>
        <v>1.18125E-005</v>
      </c>
    </row>
    <row collapsed="false" customFormat="false" customHeight="false" hidden="false" ht="14.5" outlineLevel="0" r="91">
      <c r="B91" s="0" t="n">
        <v>2</v>
      </c>
      <c r="C91" s="0" t="n">
        <v>2</v>
      </c>
      <c r="D91" s="0" t="n">
        <v>2</v>
      </c>
      <c r="E91" s="0" t="n">
        <v>1</v>
      </c>
      <c r="F91" s="1" t="n">
        <v>0.5</v>
      </c>
      <c r="G91" s="1" t="n">
        <v>0.25</v>
      </c>
      <c r="J91" s="2" t="n">
        <f aca="false">INDEX($B$2:$D$2,1,$B91+1)*INDEX($B$2:$D$2, 1,$C91+1)*F91*G91</f>
        <v>0.00125</v>
      </c>
      <c r="K91" s="2" t="n">
        <f aca="false">INDEX($B$5:$D$5,1,B91+1)*INDEX($B$6:$D$6,1,C91+1)*INDEX($B$7:$D$7,1,D91+1)*INDEX($B$8:$D$8, 1, E91+1)</f>
        <v>0.0042</v>
      </c>
      <c r="L91" s="2" t="n">
        <f aca="false">K91*J91</f>
        <v>5.25E-006</v>
      </c>
      <c r="M91" s="2" t="n">
        <f aca="false">L91/$L$93</f>
        <v>0.00102261314179627</v>
      </c>
      <c r="N91" s="5" t="n">
        <f aca="false">IF(L91=0,".",LN(L91))</f>
        <v>-12.1572824813607</v>
      </c>
      <c r="Q91" s="2" t="n">
        <f aca="false">IF(C91=0, L91, 0)</f>
        <v>0</v>
      </c>
      <c r="R91" s="2" t="n">
        <f aca="false">IF($C91=1, $L91, 0)</f>
        <v>0</v>
      </c>
      <c r="S91" s="2" t="n">
        <f aca="false">IF($C91=2, $L91, 0)</f>
        <v>5.25E-006</v>
      </c>
    </row>
    <row collapsed="false" customFormat="false" customHeight="false" hidden="false" ht="14.5" outlineLevel="0" r="92">
      <c r="B92" s="0" t="n">
        <v>2</v>
      </c>
      <c r="C92" s="0" t="n">
        <v>2</v>
      </c>
      <c r="D92" s="0" t="n">
        <v>2</v>
      </c>
      <c r="E92" s="0" t="n">
        <v>2</v>
      </c>
      <c r="F92" s="1" t="n">
        <v>0.5</v>
      </c>
      <c r="G92" s="1" t="n">
        <v>0.5</v>
      </c>
      <c r="J92" s="2" t="n">
        <f aca="false">INDEX($B$2:$D$2,1,$B92+1)*INDEX($B$2:$D$2, 1,$C92+1)*F92*G92</f>
        <v>0.0025</v>
      </c>
      <c r="K92" s="2" t="n">
        <f aca="false">INDEX($B$5:$D$5,1,B92+1)*INDEX($B$6:$D$6,1,C92+1)*INDEX($B$7:$D$7,1,D92+1)*INDEX($B$8:$D$8, 1, E92+1)</f>
        <v>0.00735</v>
      </c>
      <c r="L92" s="2" t="n">
        <f aca="false">K92*J92</f>
        <v>1.8375E-005</v>
      </c>
      <c r="M92" s="2" t="n">
        <f aca="false">L92/$L$93</f>
        <v>0.00357914599628694</v>
      </c>
      <c r="N92" s="5" t="n">
        <f aca="false">IF(L92=0,".",LN(L92))</f>
        <v>-10.9045195128654</v>
      </c>
      <c r="Q92" s="2" t="n">
        <f aca="false">IF(C92=0, L92, 0)</f>
        <v>0</v>
      </c>
      <c r="R92" s="2" t="n">
        <f aca="false">IF($C92=1, $L92, 0)</f>
        <v>0</v>
      </c>
      <c r="S92" s="2" t="n">
        <f aca="false">IF($C92=2, $L92, 0)</f>
        <v>1.8375E-005</v>
      </c>
    </row>
    <row collapsed="false" customFormat="false" customHeight="false" hidden="false" ht="14.5" outlineLevel="0" r="93">
      <c r="L93" s="0" t="n">
        <f aca="false">SUM(L12:L92)</f>
        <v>0.00513390625</v>
      </c>
    </row>
    <row collapsed="false" customFormat="false" customHeight="false" hidden="false" ht="14.5" outlineLevel="0" r="94">
      <c r="A94" s="0" t="s">
        <v>42</v>
      </c>
      <c r="B94" s="0" t="s">
        <v>6</v>
      </c>
      <c r="E94" s="2"/>
      <c r="F94" s="2"/>
      <c r="G94" s="2"/>
      <c r="H94" s="2"/>
      <c r="K94" s="0" t="s">
        <v>43</v>
      </c>
      <c r="L94" s="0" t="s">
        <v>44</v>
      </c>
      <c r="M94" s="0" t="n">
        <f aca="false">SUM(M12:M92)</f>
        <v>1</v>
      </c>
    </row>
    <row collapsed="false" customFormat="false" customHeight="false" hidden="false" ht="14.5" outlineLevel="0" r="95">
      <c r="B95" s="0" t="n">
        <v>0</v>
      </c>
      <c r="C95" s="2" t="n">
        <f aca="false">SUM(L12:L38)</f>
        <v>0.000998</v>
      </c>
      <c r="D95" s="2" t="n">
        <f aca="false">C97</f>
        <v>0.00212384375</v>
      </c>
      <c r="E95" s="5" t="n">
        <f aca="false">D95/D96</f>
        <v>0.705581279458483</v>
      </c>
      <c r="F95" s="5" t="n">
        <f aca="false">LN(C95)</f>
        <v>-6.90975728165281</v>
      </c>
      <c r="G95" s="3" t="n">
        <f aca="false">LN(E95)</f>
        <v>-0.34873330602122</v>
      </c>
      <c r="H95" s="2" t="n">
        <f aca="false">C95</f>
        <v>0.000998</v>
      </c>
      <c r="I95" s="2" t="n">
        <f aca="false">H96/H95</f>
        <v>4.14419463927856</v>
      </c>
      <c r="J95" s="3" t="n">
        <f aca="false">LN(I95)</f>
        <v>1.42170847279205</v>
      </c>
      <c r="K95" s="9" t="n">
        <f aca="false">EXP(J95) + 1</f>
        <v>5.14419463927856</v>
      </c>
      <c r="L95" s="2" t="n">
        <f aca="false">LN(K95)</f>
        <v>1.63786882433739</v>
      </c>
    </row>
    <row collapsed="false" customFormat="false" customHeight="false" hidden="false" ht="14.5" outlineLevel="0" r="96">
      <c r="B96" s="0" t="n">
        <v>1</v>
      </c>
      <c r="C96" s="11" t="n">
        <f aca="false">SUM(L39:L65)</f>
        <v>0.0020120625</v>
      </c>
      <c r="D96" s="2" t="n">
        <f aca="false">C95+C96</f>
        <v>0.0030100625</v>
      </c>
      <c r="E96" s="5"/>
      <c r="F96" s="5" t="n">
        <f aca="false">LN(C96)</f>
        <v>-6.20859496360882</v>
      </c>
      <c r="H96" s="2" t="n">
        <f aca="false">C96+C97</f>
        <v>0.00413590625</v>
      </c>
      <c r="I96" s="2"/>
      <c r="K96" s="9"/>
      <c r="L96" s="2"/>
    </row>
    <row collapsed="false" customFormat="false" customHeight="false" hidden="false" ht="14.5" outlineLevel="0" r="97">
      <c r="B97" s="0" t="n">
        <v>2</v>
      </c>
      <c r="C97" s="2" t="n">
        <f aca="false">SUM(L66:L92)</f>
        <v>0.00212384375</v>
      </c>
      <c r="D97" s="2"/>
      <c r="E97" s="5"/>
      <c r="F97" s="5" t="n">
        <f aca="false">LN(C97)</f>
        <v>-6.15452774233854</v>
      </c>
      <c r="H97" s="2"/>
      <c r="K97" s="9"/>
      <c r="L97" s="2"/>
    </row>
    <row collapsed="false" customFormat="false" customHeight="false" hidden="false" ht="14.5" outlineLevel="0" r="98">
      <c r="E98" s="5"/>
      <c r="F98" s="2"/>
      <c r="G98" s="2"/>
      <c r="H98" s="2"/>
      <c r="K98" s="9"/>
      <c r="L98" s="2"/>
    </row>
    <row collapsed="false" customFormat="false" customHeight="false" hidden="false" ht="14.5" outlineLevel="0" r="99">
      <c r="B99" s="0" t="s">
        <v>12</v>
      </c>
      <c r="E99" s="5"/>
      <c r="F99" s="0" t="s">
        <v>3</v>
      </c>
      <c r="K99" s="9"/>
      <c r="L99" s="2"/>
    </row>
    <row collapsed="false" customFormat="false" customHeight="false" hidden="false" ht="14.5" outlineLevel="0" r="100">
      <c r="B100" s="0" t="n">
        <v>0</v>
      </c>
      <c r="C100" s="11" t="n">
        <f aca="false">SUMIF($C$12:$C$92,"=0",$L$12:$L$92)</f>
        <v>0.003306</v>
      </c>
      <c r="D100" s="2" t="n">
        <f aca="false">C100</f>
        <v>0.003306</v>
      </c>
      <c r="E100" s="5" t="n">
        <f aca="false">D100/D101</f>
        <v>1.80862667327715</v>
      </c>
      <c r="F100" s="5" t="n">
        <f aca="false">LN(C100)</f>
        <v>-5.7120162795833</v>
      </c>
      <c r="G100" s="3" t="n">
        <f aca="false">LN(E100)</f>
        <v>0.592567813240011</v>
      </c>
      <c r="H100" s="2" t="n">
        <f aca="false">C100</f>
        <v>0.003306</v>
      </c>
      <c r="I100" s="2" t="n">
        <f aca="false">H101/H100</f>
        <v>0.552905701754386</v>
      </c>
      <c r="J100" s="3" t="n">
        <f aca="false">LN(I100)</f>
        <v>-0.592567813240011</v>
      </c>
      <c r="K100" s="9" t="n">
        <f aca="false">EXP(J100) + 1</f>
        <v>1.55290570175439</v>
      </c>
      <c r="L100" s="2" t="n">
        <f aca="false">LN(K100)</f>
        <v>0.440127822267885</v>
      </c>
    </row>
    <row collapsed="false" customFormat="false" customHeight="false" hidden="false" ht="14.5" outlineLevel="0" r="101">
      <c r="B101" s="0" t="n">
        <v>1</v>
      </c>
      <c r="C101" s="11" t="n">
        <f aca="false">SUMIF($C$12:$C$92,"=1",$L$12:$L$92)</f>
        <v>0.00156953125</v>
      </c>
      <c r="D101" s="2" t="n">
        <f aca="false">C101+C102</f>
        <v>0.00182790625</v>
      </c>
      <c r="E101" s="5"/>
      <c r="F101" s="5" t="n">
        <f aca="false">LN(C101)</f>
        <v>-6.45697827108087</v>
      </c>
      <c r="H101" s="2" t="n">
        <f aca="false">C101+C102</f>
        <v>0.00182790625</v>
      </c>
      <c r="I101" s="2"/>
      <c r="K101" s="9"/>
      <c r="L101" s="2"/>
    </row>
    <row collapsed="false" customFormat="false" customHeight="false" hidden="false" ht="14.5" outlineLevel="0" r="102">
      <c r="B102" s="0" t="n">
        <v>2</v>
      </c>
      <c r="C102" s="11" t="n">
        <f aca="false">SUMIF($C$12:$C$92,"=2",$L$12:$L$92)</f>
        <v>0.000258375</v>
      </c>
      <c r="D102" s="2"/>
      <c r="E102" s="5"/>
      <c r="F102" s="5" t="n">
        <f aca="false">LN(C102)</f>
        <v>-8.26109853996234</v>
      </c>
      <c r="K102" s="9"/>
      <c r="L102" s="2"/>
    </row>
    <row collapsed="false" customFormat="false" customHeight="false" hidden="false" ht="14.5" outlineLevel="0" r="103">
      <c r="D103" s="5"/>
      <c r="E103" s="5"/>
      <c r="K103" s="9"/>
      <c r="L103" s="2"/>
    </row>
    <row collapsed="false" customFormat="false" customHeight="false" hidden="false" ht="14.5" outlineLevel="0" r="104">
      <c r="B104" s="0" t="s">
        <v>9</v>
      </c>
      <c r="D104" s="5"/>
      <c r="E104" s="5"/>
      <c r="K104" s="9"/>
      <c r="L104" s="2"/>
    </row>
    <row collapsed="false" customFormat="false" customHeight="false" hidden="false" ht="14.5" outlineLevel="0" r="105">
      <c r="B105" s="0" t="n">
        <v>0</v>
      </c>
      <c r="C105" s="2" t="n">
        <f aca="false">SUMIF($D$12:$D$92,"=0",$L$12:$L$92)</f>
        <v>0.0018905859375</v>
      </c>
      <c r="D105" s="2" t="n">
        <f aca="false">C107</f>
        <v>0.0021990625</v>
      </c>
      <c r="E105" s="5" t="n">
        <f aca="false">D105/D106</f>
        <v>0.749294574881542</v>
      </c>
      <c r="F105" s="5" t="n">
        <f aca="false">LN(C105)</f>
        <v>-6.27086847811554</v>
      </c>
      <c r="G105" s="3" t="n">
        <f aca="false">LN(E105)</f>
        <v>-0.288623081886926</v>
      </c>
      <c r="H105" s="2" t="n">
        <f aca="false">C105</f>
        <v>0.0018905859375</v>
      </c>
      <c r="I105" s="2" t="n">
        <f aca="false">H106/H105</f>
        <v>1.71551065104651</v>
      </c>
      <c r="J105" s="3" t="n">
        <f aca="false">LN(I105)</f>
        <v>0.539710792009719</v>
      </c>
      <c r="K105" s="9" t="n">
        <f aca="false">EXP(J105) + 1</f>
        <v>2.71551065104651</v>
      </c>
      <c r="L105" s="2" t="n">
        <f aca="false">LN(K105)</f>
        <v>0.998980020800117</v>
      </c>
    </row>
    <row collapsed="false" customFormat="false" customHeight="false" hidden="false" ht="14.5" outlineLevel="0" r="106">
      <c r="B106" s="0" t="n">
        <v>1</v>
      </c>
      <c r="C106" s="2" t="n">
        <f aca="false">SUMIF($D$12:$D$92,"=1",$L$12:$L$92)</f>
        <v>0.0010442578125</v>
      </c>
      <c r="D106" s="2" t="n">
        <f aca="false">C105+C106</f>
        <v>0.00293484375</v>
      </c>
      <c r="E106" s="5"/>
      <c r="F106" s="5" t="n">
        <f aca="false">LN(C106)</f>
        <v>-6.86444887316896</v>
      </c>
      <c r="H106" s="2" t="n">
        <f aca="false">C106+C107</f>
        <v>0.0032433203125</v>
      </c>
      <c r="I106" s="2"/>
      <c r="K106" s="9"/>
      <c r="L106" s="2"/>
    </row>
    <row collapsed="false" customFormat="false" customHeight="false" hidden="false" ht="14.5" outlineLevel="0" r="107">
      <c r="B107" s="0" t="n">
        <v>2</v>
      </c>
      <c r="C107" s="2" t="n">
        <f aca="false">SUMIF($D$12:$D$92,"=2",$L$12:$L$92)</f>
        <v>0.0021990625</v>
      </c>
      <c r="D107" s="2"/>
      <c r="E107" s="5"/>
      <c r="F107" s="5" t="n">
        <f aca="false">LN(C107)</f>
        <v>-6.11972414580341</v>
      </c>
      <c r="K107" s="9"/>
      <c r="L107" s="2"/>
    </row>
    <row collapsed="false" customFormat="false" customHeight="false" hidden="false" ht="14.5" outlineLevel="0" r="108">
      <c r="C108" s="2"/>
      <c r="D108" s="2"/>
      <c r="E108" s="5"/>
      <c r="F108" s="5"/>
      <c r="K108" s="9"/>
      <c r="L108" s="2"/>
    </row>
    <row collapsed="false" customFormat="false" customHeight="false" hidden="false" ht="14.5" outlineLevel="0" r="109">
      <c r="B109" s="0" t="s">
        <v>10</v>
      </c>
      <c r="C109" s="2"/>
      <c r="D109" s="2"/>
      <c r="E109" s="5"/>
      <c r="F109" s="5"/>
      <c r="K109" s="9"/>
      <c r="L109" s="2"/>
    </row>
    <row collapsed="false" customFormat="false" customHeight="false" hidden="false" ht="14.5" outlineLevel="0" r="110">
      <c r="B110" s="0" t="n">
        <v>0</v>
      </c>
      <c r="C110" s="2" t="n">
        <f aca="false">SUMIF($E$12:$E$92,"=0",$L$12:$L$92)</f>
        <v>0.001569375</v>
      </c>
      <c r="D110" s="2" t="n">
        <f aca="false">C112</f>
        <v>0.00256265625</v>
      </c>
      <c r="E110" s="5" t="n">
        <f aca="false">D110/D111</f>
        <v>0.996657754010695</v>
      </c>
      <c r="F110" s="5"/>
      <c r="G110" s="3" t="n">
        <f aca="false">LN(E110)</f>
        <v>-0.00334784376968398</v>
      </c>
      <c r="H110" s="0" t="n">
        <f aca="false">C110</f>
        <v>0.001569375</v>
      </c>
      <c r="I110" s="0" t="n">
        <f aca="false">H111/H110</f>
        <v>2.27130625248905</v>
      </c>
      <c r="J110" s="3" t="n">
        <f aca="false">LN(I110)</f>
        <v>0.820355107615399</v>
      </c>
      <c r="K110" s="9" t="n">
        <f aca="false">EXP(J110) + 1</f>
        <v>3.27130625248905</v>
      </c>
      <c r="L110" s="2" t="n">
        <f aca="false">LN(K110)</f>
        <v>1.185189370737</v>
      </c>
    </row>
    <row collapsed="false" customFormat="false" customHeight="false" hidden="false" ht="14.5" outlineLevel="0" r="111">
      <c r="B111" s="0" t="n">
        <v>1</v>
      </c>
      <c r="C111" s="2" t="n">
        <f aca="false">SUMIF($E$12:$E$92,"=1",$L$12:$L$92)</f>
        <v>0.001001875</v>
      </c>
      <c r="D111" s="2" t="n">
        <f aca="false">C110+C111</f>
        <v>0.00257125</v>
      </c>
      <c r="E111" s="5"/>
      <c r="F111" s="5"/>
      <c r="H111" s="0" t="n">
        <f aca="false">C111+C112</f>
        <v>0.00356453125</v>
      </c>
      <c r="K111" s="9"/>
      <c r="L111" s="2"/>
    </row>
    <row collapsed="false" customFormat="false" customHeight="false" hidden="false" ht="14.5" outlineLevel="0" r="112">
      <c r="B112" s="0" t="n">
        <v>2</v>
      </c>
      <c r="C112" s="2" t="n">
        <f aca="false">SUMIF($E$12:$E$92,"=2",$L$12:$L$92)</f>
        <v>0.00256265625</v>
      </c>
      <c r="K112" s="9"/>
      <c r="L112" s="2"/>
    </row>
    <row collapsed="false" customFormat="false" customHeight="false" hidden="false" ht="14.5" outlineLevel="0" r="113">
      <c r="K113" s="9"/>
      <c r="L113" s="2"/>
    </row>
    <row collapsed="false" customFormat="false" customHeight="false" hidden="false" ht="14.5" outlineLevel="0" r="114">
      <c r="A114" s="0" t="s">
        <v>45</v>
      </c>
      <c r="K114" s="9"/>
      <c r="L114" s="2"/>
    </row>
    <row collapsed="false" customFormat="false" customHeight="false" hidden="false" ht="14.5" outlineLevel="0" r="115">
      <c r="A115" s="0" t="s">
        <v>46</v>
      </c>
      <c r="B115" s="2" t="n">
        <f aca="false">SUM(L13:L92)</f>
        <v>0.00443190625</v>
      </c>
      <c r="C115" s="2" t="n">
        <f aca="false">B115/B116</f>
        <v>6.31325676638177</v>
      </c>
      <c r="D115" s="3" t="n">
        <f aca="false">LN(C115)</f>
        <v>1.84265167119924</v>
      </c>
      <c r="K115" s="9"/>
      <c r="L115" s="2"/>
    </row>
    <row collapsed="false" customFormat="false" customHeight="false" hidden="false" ht="14.5" outlineLevel="0" r="116">
      <c r="A116" s="0" t="s">
        <v>47</v>
      </c>
      <c r="B116" s="2" t="n">
        <f aca="false">L12</f>
        <v>0.000702</v>
      </c>
    </row>
    <row collapsed="false" customFormat="false" customHeight="false" hidden="false" ht="14.5" outlineLevel="0" r="118">
      <c r="A118" s="0" t="s">
        <v>48</v>
      </c>
      <c r="B118" s="0" t="n">
        <f aca="false">SUM(L95:L110)</f>
        <v>4.2621660381424</v>
      </c>
    </row>
    <row collapsed="false" customFormat="false" customHeight="false" hidden="false" ht="14.5" outlineLevel="0" r="119">
      <c r="A119" s="0" t="s">
        <v>49</v>
      </c>
      <c r="B119" s="0" t="n">
        <f aca="false">1-EXP(-B118)</f>
        <v>0.985908253930468</v>
      </c>
    </row>
    <row collapsed="false" customFormat="false" customHeight="false" hidden="false" ht="14.5" outlineLevel="0" r="120">
      <c r="A120" s="0" t="s">
        <v>31</v>
      </c>
      <c r="B120" s="5" t="n">
        <f aca="false">LN(EXP(B118)-1)</f>
        <v>4.24797406068153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1" activeCellId="0" pane="topLeft" sqref="F11"/>
    </sheetView>
  </sheetViews>
  <cols>
    <col collapsed="false" hidden="false" max="257" min="1" style="0" width="10.5294117647059"/>
    <col collapsed="false" hidden="false" max="1025" min="258" style="0" width="8.52156862745098"/>
  </cols>
  <sheetData>
    <row collapsed="false" customFormat="false" customHeight="false" hidden="false" ht="14.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4.5" outlineLevel="0" r="2">
      <c r="A2" s="0" t="s">
        <v>4</v>
      </c>
      <c r="B2" s="1" t="n">
        <v>0.2</v>
      </c>
      <c r="C2" s="1" t="n">
        <v>0.7</v>
      </c>
      <c r="D2" s="1" t="n">
        <v>0.1</v>
      </c>
      <c r="E2" s="2" t="n">
        <f aca="false">LN(B2)</f>
        <v>-1.6094379124341</v>
      </c>
      <c r="F2" s="2" t="n">
        <f aca="false">LN(C2)</f>
        <v>-0.356674943938732</v>
      </c>
      <c r="G2" s="2" t="n">
        <f aca="false">LN(D2)</f>
        <v>-2.30258509299405</v>
      </c>
    </row>
    <row collapsed="false" customFormat="false" customHeight="false" hidden="false" ht="14.5" outlineLevel="0" r="3">
      <c r="B3" s="1"/>
      <c r="C3" s="1"/>
      <c r="D3" s="1"/>
      <c r="E3" s="2"/>
      <c r="F3" s="2"/>
    </row>
    <row collapsed="false" customFormat="false" customHeight="false" hidden="false" ht="14.5" outlineLevel="0" r="4">
      <c r="A4" s="0" t="s">
        <v>5</v>
      </c>
      <c r="B4" s="1"/>
      <c r="C4" s="1"/>
      <c r="D4" s="2"/>
      <c r="E4" s="2"/>
    </row>
    <row collapsed="false" customFormat="false" customHeight="false" hidden="false" ht="14.5" outlineLevel="0" r="5">
      <c r="A5" s="0" t="s">
        <v>6</v>
      </c>
      <c r="B5" s="1" t="n">
        <v>0.1</v>
      </c>
      <c r="C5" s="1" t="n">
        <v>0.2</v>
      </c>
      <c r="D5" s="2" t="n">
        <v>0.7</v>
      </c>
      <c r="E5" s="2" t="n">
        <f aca="false">LN(B5)</f>
        <v>-2.30258509299405</v>
      </c>
      <c r="F5" s="2" t="n">
        <f aca="false">LN(C5)</f>
        <v>-1.6094379124341</v>
      </c>
      <c r="G5" s="2"/>
    </row>
    <row collapsed="false" customFormat="false" customHeight="false" hidden="false" ht="14.5" outlineLevel="0" r="6">
      <c r="A6" s="0" t="s">
        <v>12</v>
      </c>
      <c r="B6" s="1" t="n">
        <v>0.6</v>
      </c>
      <c r="C6" s="1" t="n">
        <v>0.25</v>
      </c>
      <c r="D6" s="1" t="n">
        <v>0.15</v>
      </c>
      <c r="E6" s="2" t="n">
        <f aca="false">LN(B6)</f>
        <v>-0.510825623765991</v>
      </c>
      <c r="F6" s="2" t="n">
        <f aca="false">LN(C6)</f>
        <v>-1.38629436111989</v>
      </c>
      <c r="G6" s="2" t="n">
        <f aca="false">LN(D6)</f>
        <v>-1.89711998488588</v>
      </c>
    </row>
    <row collapsed="false" customFormat="false" customHeight="false" hidden="false" ht="14.5" outlineLevel="0" r="7">
      <c r="A7" s="0" t="s">
        <v>13</v>
      </c>
      <c r="B7" s="1" t="n">
        <v>0.65</v>
      </c>
      <c r="C7" s="1" t="n">
        <v>0.15</v>
      </c>
      <c r="D7" s="1" t="n">
        <v>0.2</v>
      </c>
      <c r="E7" s="2" t="n">
        <f aca="false">LN(B7)</f>
        <v>-0.430782916092454</v>
      </c>
      <c r="F7" s="2" t="n">
        <f aca="false">LN(C7)</f>
        <v>-1.89711998488588</v>
      </c>
      <c r="G7" s="2" t="n">
        <f aca="false">LN(D7)</f>
        <v>-1.6094379124341</v>
      </c>
    </row>
    <row collapsed="false" customFormat="false" customHeight="false" hidden="false" ht="14.5" outlineLevel="0" r="9">
      <c r="A9" s="0" t="s">
        <v>11</v>
      </c>
    </row>
    <row collapsed="false" customFormat="false" customHeight="false" hidden="false" ht="14.5" outlineLevel="0" r="10">
      <c r="B10" s="0" t="s">
        <v>6</v>
      </c>
      <c r="C10" s="0" t="s">
        <v>12</v>
      </c>
      <c r="D10" s="0" t="s">
        <v>13</v>
      </c>
      <c r="E10" s="0" t="s">
        <v>14</v>
      </c>
      <c r="F10" s="0" t="s">
        <v>37</v>
      </c>
      <c r="G10" s="0" t="s">
        <v>38</v>
      </c>
      <c r="H10" s="0" t="s">
        <v>39</v>
      </c>
      <c r="I10" s="0" t="s">
        <v>40</v>
      </c>
      <c r="J10" s="0" t="s">
        <v>3</v>
      </c>
    </row>
    <row collapsed="false" customFormat="false" customHeight="false" hidden="false" ht="14.5" outlineLevel="0" r="11">
      <c r="B11" s="0" t="n">
        <v>0</v>
      </c>
      <c r="C11" s="0" t="n">
        <v>0</v>
      </c>
      <c r="D11" s="0" t="n">
        <v>0</v>
      </c>
      <c r="E11" s="1" t="n">
        <v>1</v>
      </c>
      <c r="F11" s="2" t="n">
        <f aca="false">INDEX($B$2:$D$3,1,B11+1)*INDEX($B$2:$E$2,1,C11+1)*E11</f>
        <v>0.04</v>
      </c>
      <c r="G11" s="2" t="n">
        <f aca="false">INDEX($B$5:$D$5,1,B11+1)*INDEX($B$6:$D$6,1,C11+1)*INDEX($B$7:$D$7,1,D11+1)</f>
        <v>0.039</v>
      </c>
      <c r="H11" s="2" t="n">
        <f aca="false">F11*G11</f>
        <v>0.00156</v>
      </c>
      <c r="I11" s="2" t="n">
        <f aca="false">H11/$H$38</f>
        <v>0.09861714737258</v>
      </c>
      <c r="J11" s="5" t="n">
        <f aca="false">IF(H11=0,".",LN(H11))</f>
        <v>-6.46306945772069</v>
      </c>
    </row>
    <row collapsed="false" customFormat="false" customHeight="false" hidden="false" ht="14.5" outlineLevel="0" r="12">
      <c r="B12" s="0" t="n">
        <v>0</v>
      </c>
      <c r="C12" s="0" t="n">
        <v>0</v>
      </c>
      <c r="D12" s="0" t="n">
        <v>1</v>
      </c>
      <c r="E12" s="1" t="n">
        <v>0</v>
      </c>
      <c r="F12" s="2" t="n">
        <f aca="false">INDEX($B$2:$D$3,1,B12+1)*INDEX($B$2:$E$2,1,C12+1)*E12</f>
        <v>0</v>
      </c>
      <c r="G12" s="2" t="n">
        <f aca="false">INDEX($B$5:$D$5,1,B12+1)*INDEX($B$6:$D$6,1,C12+1)*INDEX($B$7:$D$7,1,D12+1)</f>
        <v>0.009</v>
      </c>
      <c r="H12" s="2" t="n">
        <f aca="false">F12*G12</f>
        <v>0</v>
      </c>
      <c r="I12" s="2" t="n">
        <f aca="false">H12/$H$38</f>
        <v>0</v>
      </c>
      <c r="J12" s="5" t="str">
        <f aca="false">IF(H12=0,".",LN(H12))</f>
        <v>.</v>
      </c>
    </row>
    <row collapsed="false" customFormat="false" customHeight="false" hidden="false" ht="14.5" outlineLevel="0" r="13">
      <c r="B13" s="0" t="n">
        <v>0</v>
      </c>
      <c r="C13" s="0" t="n">
        <v>0</v>
      </c>
      <c r="D13" s="0" t="n">
        <v>2</v>
      </c>
      <c r="E13" s="1" t="n">
        <v>0</v>
      </c>
      <c r="F13" s="2" t="n">
        <f aca="false">INDEX($B$2:$D$3,1,B13+1)*INDEX($B$2:$E$2,1,C13+1)*E13</f>
        <v>0</v>
      </c>
      <c r="G13" s="2" t="n">
        <f aca="false">INDEX($B$5:$D$5,1,B13+1)*INDEX($B$6:$D$6,1,C13+1)*INDEX($B$7:$D$7,1,D13+1)</f>
        <v>0.012</v>
      </c>
      <c r="H13" s="2" t="n">
        <f aca="false">F13*G13</f>
        <v>0</v>
      </c>
      <c r="I13" s="2" t="n">
        <f aca="false">H13/$H$38</f>
        <v>0</v>
      </c>
      <c r="J13" s="5" t="str">
        <f aca="false">IF(H13=0,".",LN(H13))</f>
        <v>.</v>
      </c>
    </row>
    <row collapsed="false" customFormat="false" customHeight="false" hidden="false" ht="14.5" outlineLevel="0" r="14">
      <c r="B14" s="0" t="n">
        <v>0</v>
      </c>
      <c r="C14" s="0" t="n">
        <v>1</v>
      </c>
      <c r="D14" s="0" t="n">
        <v>0</v>
      </c>
      <c r="E14" s="1" t="n">
        <v>0</v>
      </c>
      <c r="F14" s="2" t="n">
        <f aca="false">INDEX($B$2:$D$3,1,B14+1)*INDEX($B$2:$E$2,1,C14+1)*E14</f>
        <v>0</v>
      </c>
      <c r="G14" s="2" t="n">
        <f aca="false">INDEX($B$5:$D$5,1,B14+1)*INDEX($B$6:$D$6,1,C14+1)*INDEX($B$7:$D$7,1,D14+1)</f>
        <v>0.01625</v>
      </c>
      <c r="H14" s="2" t="n">
        <f aca="false">F14*G14</f>
        <v>0</v>
      </c>
      <c r="I14" s="2" t="n">
        <f aca="false">H14/$H$38</f>
        <v>0</v>
      </c>
      <c r="J14" s="5" t="str">
        <f aca="false">IF(H14=0,".",LN(H14))</f>
        <v>.</v>
      </c>
    </row>
    <row collapsed="false" customFormat="false" customHeight="false" hidden="false" ht="14.5" outlineLevel="0" r="15">
      <c r="B15" s="0" t="n">
        <v>0</v>
      </c>
      <c r="C15" s="0" t="n">
        <v>1</v>
      </c>
      <c r="D15" s="0" t="n">
        <v>1</v>
      </c>
      <c r="E15" s="1" t="n">
        <v>0</v>
      </c>
      <c r="F15" s="2" t="n">
        <f aca="false">INDEX($B$2:$D$3,1,B15+1)*INDEX($B$2:$E$2,1,C15+1)*E15</f>
        <v>0</v>
      </c>
      <c r="G15" s="2" t="n">
        <f aca="false">INDEX($B$5:$D$5,1,B15+1)*INDEX($B$6:$D$6,1,C15+1)*INDEX($B$7:$D$7,1,D15+1)</f>
        <v>0.00375</v>
      </c>
      <c r="H15" s="2" t="n">
        <f aca="false">F15*G15</f>
        <v>0</v>
      </c>
      <c r="I15" s="2" t="n">
        <f aca="false">H15/$H$38</f>
        <v>0</v>
      </c>
      <c r="J15" s="5" t="str">
        <f aca="false">IF(H15=0,".",LN(H15))</f>
        <v>.</v>
      </c>
    </row>
    <row collapsed="false" customFormat="false" customHeight="false" hidden="false" ht="14.5" outlineLevel="0" r="16">
      <c r="B16" s="0" t="n">
        <v>0</v>
      </c>
      <c r="C16" s="0" t="n">
        <v>1</v>
      </c>
      <c r="D16" s="0" t="n">
        <v>2</v>
      </c>
      <c r="E16" s="1" t="n">
        <v>1</v>
      </c>
      <c r="F16" s="2" t="n">
        <f aca="false">INDEX($B$2:$D$3,1,B16+1)*INDEX($B$2:$E$2,1,C16+1)*E16</f>
        <v>0.14</v>
      </c>
      <c r="G16" s="2" t="n">
        <f aca="false">INDEX($B$5:$D$5,1,B16+1)*INDEX($B$6:$D$6,1,C16+1)*INDEX($B$7:$D$7,1,D16+1)</f>
        <v>0.005</v>
      </c>
      <c r="H16" s="2" t="n">
        <f aca="false">F16*G16</f>
        <v>0.0007</v>
      </c>
      <c r="I16" s="2" t="n">
        <f aca="false">H16/$H$38</f>
        <v>0.0442512840774397</v>
      </c>
      <c r="J16" s="5" t="n">
        <f aca="false">IF(H16=0,".",LN(H16))</f>
        <v>-7.26443022292087</v>
      </c>
    </row>
    <row collapsed="false" customFormat="false" customHeight="false" hidden="false" ht="14.5" outlineLevel="0" r="17">
      <c r="B17" s="0" t="n">
        <v>0</v>
      </c>
      <c r="C17" s="0" t="n">
        <v>2</v>
      </c>
      <c r="D17" s="0" t="n">
        <v>0</v>
      </c>
      <c r="E17" s="1" t="n">
        <v>0.5</v>
      </c>
      <c r="F17" s="2" t="n">
        <f aca="false">INDEX($B$2:$D$3,1,B17+1)*INDEX($B$2:$E$2,1,C17+1)*E17</f>
        <v>0.01</v>
      </c>
      <c r="G17" s="2" t="n">
        <f aca="false">INDEX($B$5:$D$5,1,B17+1)*INDEX($B$6:$D$6,1,C17+1)*INDEX($B$7:$D$7,1,D17+1)</f>
        <v>0.00975</v>
      </c>
      <c r="H17" s="2" t="n">
        <f aca="false">F17*G17</f>
        <v>9.75E-005</v>
      </c>
      <c r="I17" s="2" t="n">
        <f aca="false">H17/$H$38</f>
        <v>0.00616357171078625</v>
      </c>
      <c r="J17" s="5" t="n">
        <f aca="false">IF(H17=0,".",LN(H17))</f>
        <v>-9.23565817996047</v>
      </c>
    </row>
    <row collapsed="false" customFormat="false" customHeight="false" hidden="false" ht="14.5" outlineLevel="0" r="18">
      <c r="B18" s="0" t="n">
        <v>0</v>
      </c>
      <c r="C18" s="0" t="n">
        <v>2</v>
      </c>
      <c r="D18" s="0" t="n">
        <v>1</v>
      </c>
      <c r="E18" s="1" t="n">
        <v>0</v>
      </c>
      <c r="F18" s="2" t="n">
        <f aca="false">INDEX($B$2:$D$3,1,B18+1)*INDEX($B$2:$E$2,1,C18+1)*E18</f>
        <v>0</v>
      </c>
      <c r="G18" s="2" t="n">
        <f aca="false">INDEX($B$5:$D$5,1,B18+1)*INDEX($B$6:$D$6,1,C18+1)*INDEX($B$7:$D$7,1,D18+1)</f>
        <v>0.00225</v>
      </c>
      <c r="H18" s="2" t="n">
        <f aca="false">F18*G18</f>
        <v>0</v>
      </c>
      <c r="I18" s="2" t="n">
        <f aca="false">H18/$H$38</f>
        <v>0</v>
      </c>
      <c r="J18" s="5" t="str">
        <f aca="false">IF(H18=0,".",LN(H18))</f>
        <v>.</v>
      </c>
    </row>
    <row collapsed="false" customFormat="false" customHeight="false" hidden="false" ht="14.5" outlineLevel="0" r="19">
      <c r="B19" s="0" t="n">
        <v>0</v>
      </c>
      <c r="C19" s="0" t="n">
        <v>2</v>
      </c>
      <c r="D19" s="0" t="n">
        <v>2</v>
      </c>
      <c r="E19" s="1" t="n">
        <v>0.5</v>
      </c>
      <c r="F19" s="2" t="n">
        <f aca="false">INDEX($B$2:$D$3,1,B19+1)*INDEX($B$2:$E$2,1,C19+1)*E19</f>
        <v>0.01</v>
      </c>
      <c r="G19" s="2" t="n">
        <f aca="false">INDEX($B$5:$D$5,1,B19+1)*INDEX($B$6:$D$6,1,C19+1)*INDEX($B$7:$D$7,1,D19+1)</f>
        <v>0.003</v>
      </c>
      <c r="H19" s="2" t="n">
        <f aca="false">F19*G19</f>
        <v>3E-005</v>
      </c>
      <c r="I19" s="2" t="n">
        <f aca="false">H19/$H$38</f>
        <v>0.00189648360331885</v>
      </c>
      <c r="J19" s="5" t="n">
        <f aca="false">IF(H19=0,".",LN(H19))</f>
        <v>-10.4143131763021</v>
      </c>
    </row>
    <row collapsed="false" customFormat="false" customHeight="false" hidden="false" ht="14.5" outlineLevel="0" r="20">
      <c r="B20" s="0" t="n">
        <v>1</v>
      </c>
      <c r="C20" s="0" t="n">
        <v>0</v>
      </c>
      <c r="D20" s="0" t="n">
        <v>0</v>
      </c>
      <c r="E20" s="1" t="n">
        <v>0</v>
      </c>
      <c r="F20" s="2" t="n">
        <f aca="false">INDEX($B$2:$D$3,1,B20+1)*INDEX($B$2:$E$2,1,C20+1)*E20</f>
        <v>0</v>
      </c>
      <c r="G20" s="2" t="n">
        <f aca="false">INDEX($B$5:$D$5,1,B20+1)*INDEX($B$6:$D$6,1,C20+1)*INDEX($B$7:$D$7,1,D20+1)</f>
        <v>0.078</v>
      </c>
      <c r="H20" s="2" t="n">
        <f aca="false">F20*G20</f>
        <v>0</v>
      </c>
      <c r="I20" s="2" t="n">
        <f aca="false">H20/$H$38</f>
        <v>0</v>
      </c>
      <c r="J20" s="5" t="str">
        <f aca="false">IF(H20=0,".",LN(H20))</f>
        <v>.</v>
      </c>
    </row>
    <row collapsed="false" customFormat="false" customHeight="false" hidden="false" ht="14.5" outlineLevel="0" r="21">
      <c r="B21" s="0" t="n">
        <v>1</v>
      </c>
      <c r="C21" s="0" t="n">
        <v>0</v>
      </c>
      <c r="D21" s="0" t="n">
        <v>1</v>
      </c>
      <c r="E21" s="1" t="n">
        <v>0</v>
      </c>
      <c r="F21" s="2" t="n">
        <f aca="false">INDEX($B$2:$D$3,1,B21+1)*INDEX($B$2:$E$2,1,C21+1)*E21</f>
        <v>0</v>
      </c>
      <c r="G21" s="2" t="n">
        <f aca="false">INDEX($B$5:$D$5,1,B21+1)*INDEX($B$6:$D$6,1,C21+1)*INDEX($B$7:$D$7,1,D21+1)</f>
        <v>0.018</v>
      </c>
      <c r="H21" s="2" t="n">
        <f aca="false">F21*G21</f>
        <v>0</v>
      </c>
      <c r="I21" s="2" t="n">
        <f aca="false">H21/$H$38</f>
        <v>0</v>
      </c>
      <c r="J21" s="5" t="str">
        <f aca="false">IF(H21=0,".",LN(H21))</f>
        <v>.</v>
      </c>
    </row>
    <row collapsed="false" customFormat="false" customHeight="false" hidden="false" ht="14.5" outlineLevel="0" r="22">
      <c r="B22" s="0" t="n">
        <v>1</v>
      </c>
      <c r="C22" s="0" t="n">
        <v>0</v>
      </c>
      <c r="D22" s="0" t="n">
        <v>2</v>
      </c>
      <c r="E22" s="1" t="n">
        <v>1</v>
      </c>
      <c r="F22" s="2" t="n">
        <f aca="false">INDEX($B$2:$D$3,1,B22+1)*INDEX($B$2:$E$2,1,C22+1)*E22</f>
        <v>0.14</v>
      </c>
      <c r="G22" s="2" t="n">
        <f aca="false">INDEX($B$5:$D$5,1,B22+1)*INDEX($B$6:$D$6,1,C22+1)*INDEX($B$7:$D$7,1,D22+1)</f>
        <v>0.024</v>
      </c>
      <c r="H22" s="2" t="n">
        <f aca="false">F22*G22</f>
        <v>0.00336</v>
      </c>
      <c r="I22" s="2" t="n">
        <f aca="false">H22/$H$38</f>
        <v>0.212406163571711</v>
      </c>
      <c r="J22" s="5" t="n">
        <f aca="false">IF(H22=0,".",LN(H22))</f>
        <v>-5.69581430500702</v>
      </c>
    </row>
    <row collapsed="false" customFormat="false" customHeight="false" hidden="false" ht="14.5" outlineLevel="0" r="23">
      <c r="B23" s="0" t="n">
        <v>1</v>
      </c>
      <c r="C23" s="0" t="n">
        <v>1</v>
      </c>
      <c r="D23" s="0" t="n">
        <v>0</v>
      </c>
      <c r="E23" s="1" t="n">
        <v>0</v>
      </c>
      <c r="F23" s="2" t="n">
        <f aca="false">INDEX($B$2:$D$3,1,B23+1)*INDEX($B$2:$E$2,1,C23+1)*E23</f>
        <v>0</v>
      </c>
      <c r="G23" s="2" t="n">
        <f aca="false">INDEX($B$5:$D$5,1,B23+1)*INDEX($B$6:$D$6,1,C23+1)*INDEX($B$7:$D$7,1,D23+1)</f>
        <v>0.0325</v>
      </c>
      <c r="H23" s="2" t="n">
        <f aca="false">F23*G23</f>
        <v>0</v>
      </c>
      <c r="I23" s="2" t="n">
        <f aca="false">H23/$H$38</f>
        <v>0</v>
      </c>
      <c r="J23" s="5" t="str">
        <f aca="false">IF(H23=0,".",LN(H23))</f>
        <v>.</v>
      </c>
    </row>
    <row collapsed="false" customFormat="false" customHeight="false" hidden="false" ht="14.5" outlineLevel="0" r="24">
      <c r="B24" s="0" t="n">
        <v>1</v>
      </c>
      <c r="C24" s="0" t="n">
        <v>1</v>
      </c>
      <c r="D24" s="0" t="n">
        <v>1</v>
      </c>
      <c r="E24" s="1" t="n">
        <v>1</v>
      </c>
      <c r="F24" s="2" t="n">
        <f aca="false">INDEX($B$2:$D$3,1,B24+1)*INDEX($B$2:$E$2,1,C24+1)*E24</f>
        <v>0.49</v>
      </c>
      <c r="G24" s="2" t="n">
        <f aca="false">INDEX($B$5:$D$5,1,B24+1)*INDEX($B$6:$D$6,1,C24+1)*INDEX($B$7:$D$7,1,D24+1)</f>
        <v>0.0075</v>
      </c>
      <c r="H24" s="2" t="n">
        <f aca="false">F24*G24</f>
        <v>0.003675</v>
      </c>
      <c r="I24" s="2" t="n">
        <f aca="false">H24/$H$38</f>
        <v>0.232319241406559</v>
      </c>
      <c r="J24" s="5" t="n">
        <f aca="false">IF(H24=0,".",LN(H24))</f>
        <v>-5.60620214631734</v>
      </c>
    </row>
    <row collapsed="false" customFormat="false" customHeight="false" hidden="false" ht="14.5" outlineLevel="0" r="25">
      <c r="B25" s="0" t="n">
        <v>1</v>
      </c>
      <c r="C25" s="0" t="n">
        <v>1</v>
      </c>
      <c r="D25" s="0" t="n">
        <v>2</v>
      </c>
      <c r="E25" s="1" t="n">
        <v>0</v>
      </c>
      <c r="F25" s="2" t="n">
        <f aca="false">INDEX($B$2:$D$3,1,B25+1)*INDEX($B$2:$E$2,1,C25+1)*E25</f>
        <v>0</v>
      </c>
      <c r="G25" s="2" t="n">
        <f aca="false">INDEX($B$5:$D$5,1,B25+1)*INDEX($B$6:$D$6,1,C25+1)*INDEX($B$7:$D$7,1,D25+1)</f>
        <v>0.01</v>
      </c>
      <c r="H25" s="2" t="n">
        <f aca="false">F25*G25</f>
        <v>0</v>
      </c>
      <c r="I25" s="2" t="n">
        <f aca="false">H25/$H$38</f>
        <v>0</v>
      </c>
      <c r="J25" s="5" t="str">
        <f aca="false">IF(H25=0,".",LN(H25))</f>
        <v>.</v>
      </c>
    </row>
    <row collapsed="false" customFormat="false" customHeight="false" hidden="false" ht="14.5" outlineLevel="0" r="26">
      <c r="B26" s="0" t="n">
        <v>1</v>
      </c>
      <c r="C26" s="0" t="n">
        <v>2</v>
      </c>
      <c r="D26" s="0" t="n">
        <v>0</v>
      </c>
      <c r="E26" s="1" t="n">
        <v>0</v>
      </c>
      <c r="F26" s="2" t="n">
        <f aca="false">INDEX($B$2:$D$3,1,B26+1)*INDEX($B$2:$E$2,1,C26+1)*E26</f>
        <v>0</v>
      </c>
      <c r="G26" s="2" t="n">
        <f aca="false">INDEX($B$5:$D$5,1,B26+1)*INDEX($B$6:$D$6,1,C26+1)*INDEX($B$7:$D$7,1,D26+1)</f>
        <v>0.0195</v>
      </c>
      <c r="H26" s="2" t="n">
        <f aca="false">F26*G26</f>
        <v>0</v>
      </c>
      <c r="I26" s="2" t="n">
        <f aca="false">H26/$H$38</f>
        <v>0</v>
      </c>
      <c r="J26" s="5" t="str">
        <f aca="false">IF(H26=0,".",LN(H26))</f>
        <v>.</v>
      </c>
    </row>
    <row collapsed="false" customFormat="false" customHeight="false" hidden="false" ht="14.5" outlineLevel="0" r="27">
      <c r="B27" s="0" t="n">
        <v>1</v>
      </c>
      <c r="C27" s="0" t="n">
        <v>2</v>
      </c>
      <c r="D27" s="0" t="n">
        <v>1</v>
      </c>
      <c r="E27" s="1" t="n">
        <v>0.5</v>
      </c>
      <c r="F27" s="2" t="n">
        <f aca="false">INDEX($B$2:$D$3,1,B27+1)*INDEX($B$2:$E$2,1,C27+1)*E27</f>
        <v>0.035</v>
      </c>
      <c r="G27" s="2" t="n">
        <f aca="false">INDEX($B$5:$D$5,1,B27+1)*INDEX($B$6:$D$6,1,C27+1)*INDEX($B$7:$D$7,1,D27+1)</f>
        <v>0.0045</v>
      </c>
      <c r="H27" s="2" t="n">
        <f aca="false">F27*G27</f>
        <v>0.0001575</v>
      </c>
      <c r="I27" s="2" t="n">
        <f aca="false">H27/$H$38</f>
        <v>0.00995653891742394</v>
      </c>
      <c r="J27" s="5" t="n">
        <f aca="false">IF(H27=0,".",LN(H27))</f>
        <v>-8.75608509969859</v>
      </c>
    </row>
    <row collapsed="false" customFormat="false" customHeight="false" hidden="false" ht="14.5" outlineLevel="0" r="28">
      <c r="B28" s="0" t="n">
        <v>1</v>
      </c>
      <c r="C28" s="0" t="n">
        <v>2</v>
      </c>
      <c r="D28" s="0" t="n">
        <v>2</v>
      </c>
      <c r="E28" s="1" t="n">
        <v>0.5</v>
      </c>
      <c r="F28" s="2" t="n">
        <f aca="false">INDEX($B$2:$D$3,1,B28+1)*INDEX($B$2:$E$2,1,C28+1)*E28</f>
        <v>0.035</v>
      </c>
      <c r="G28" s="2" t="n">
        <f aca="false">INDEX($B$5:$D$5,1,B28+1)*INDEX($B$6:$D$6,1,C28+1)*INDEX($B$7:$D$7,1,D28+1)</f>
        <v>0.006</v>
      </c>
      <c r="H28" s="2" t="n">
        <f aca="false">F28*G28</f>
        <v>0.00021</v>
      </c>
      <c r="I28" s="2" t="n">
        <f aca="false">H28/$H$38</f>
        <v>0.0132753852232319</v>
      </c>
      <c r="J28" s="5" t="n">
        <f aca="false">IF(H28=0,".",LN(H28))</f>
        <v>-8.46840302724681</v>
      </c>
    </row>
    <row collapsed="false" customFormat="false" customHeight="false" hidden="false" ht="14.5" outlineLevel="0" r="29">
      <c r="B29" s="0" t="n">
        <v>2</v>
      </c>
      <c r="C29" s="0" t="n">
        <v>0</v>
      </c>
      <c r="D29" s="0" t="n">
        <v>0</v>
      </c>
      <c r="E29" s="1" t="n">
        <v>0.5</v>
      </c>
      <c r="F29" s="2" t="n">
        <f aca="false">INDEX($B$2:$D$3,1,B29+1)*INDEX($B$2:$E$2,1,C29+1)*E29</f>
        <v>0.01</v>
      </c>
      <c r="G29" s="2" t="n">
        <f aca="false">INDEX($B$5:$D$5,1,B29+1)*INDEX($B$6:$D$6,1,C29+1)*INDEX($B$7:$D$7,1,D29+1)</f>
        <v>0.273</v>
      </c>
      <c r="H29" s="2" t="n">
        <f aca="false">F29*G29</f>
        <v>0.00273</v>
      </c>
      <c r="I29" s="2" t="n">
        <f aca="false">H29/$H$38</f>
        <v>0.172580007902015</v>
      </c>
      <c r="J29" s="5" t="n">
        <f aca="false">IF(H29=0,".",LN(H29))</f>
        <v>-5.90345366978527</v>
      </c>
    </row>
    <row collapsed="false" customFormat="false" customHeight="false" hidden="false" ht="14.5" outlineLevel="0" r="30">
      <c r="B30" s="0" t="n">
        <v>2</v>
      </c>
      <c r="C30" s="0" t="n">
        <v>0</v>
      </c>
      <c r="D30" s="0" t="n">
        <v>1</v>
      </c>
      <c r="E30" s="1" t="n">
        <v>0</v>
      </c>
      <c r="F30" s="2" t="n">
        <f aca="false">INDEX($B$2:$D$3,1,B30+1)*INDEX($B$2:$E$2,1,C30+1)*E30</f>
        <v>0</v>
      </c>
      <c r="G30" s="2" t="n">
        <f aca="false">INDEX($B$5:$D$5,1,B30+1)*INDEX($B$6:$D$6,1,C30+1)*INDEX($B$7:$D$7,1,D30+1)</f>
        <v>0.063</v>
      </c>
      <c r="H30" s="2" t="n">
        <f aca="false">F30*G30</f>
        <v>0</v>
      </c>
      <c r="I30" s="2" t="n">
        <f aca="false">H30/$H$38</f>
        <v>0</v>
      </c>
      <c r="J30" s="5" t="str">
        <f aca="false">IF(H30=0,".",LN(H30))</f>
        <v>.</v>
      </c>
    </row>
    <row collapsed="false" customFormat="false" customHeight="false" hidden="false" ht="14.5" outlineLevel="0" r="31">
      <c r="B31" s="0" t="n">
        <v>2</v>
      </c>
      <c r="C31" s="0" t="n">
        <v>0</v>
      </c>
      <c r="D31" s="0" t="n">
        <v>2</v>
      </c>
      <c r="E31" s="1" t="n">
        <v>0.5</v>
      </c>
      <c r="F31" s="2" t="n">
        <f aca="false">INDEX($B$2:$D$3,1,B31+1)*INDEX($B$2:$E$2,1,C31+1)*E31</f>
        <v>0.01</v>
      </c>
      <c r="G31" s="2" t="n">
        <f aca="false">INDEX($B$5:$D$5,1,B31+1)*INDEX($B$6:$D$6,1,C31+1)*INDEX($B$7:$D$7,1,D31+1)</f>
        <v>0.084</v>
      </c>
      <c r="H31" s="2" t="n">
        <f aca="false">F31*G31</f>
        <v>0.00084</v>
      </c>
      <c r="I31" s="2" t="n">
        <f aca="false">H31/$H$38</f>
        <v>0.0531015408929277</v>
      </c>
      <c r="J31" s="5" t="n">
        <f aca="false">IF(H31=0,".",LN(H31))</f>
        <v>-7.08210866612691</v>
      </c>
    </row>
    <row collapsed="false" customFormat="false" customHeight="false" hidden="false" ht="14.5" outlineLevel="0" r="32">
      <c r="B32" s="0" t="n">
        <v>2</v>
      </c>
      <c r="C32" s="0" t="n">
        <v>1</v>
      </c>
      <c r="D32" s="0" t="n">
        <v>0</v>
      </c>
      <c r="E32" s="1" t="n">
        <v>0</v>
      </c>
      <c r="F32" s="2" t="n">
        <f aca="false">INDEX($B$2:$D$3,1,B32+1)*INDEX($B$2:$E$2,1,C32+1)*E32</f>
        <v>0</v>
      </c>
      <c r="G32" s="2" t="n">
        <f aca="false">INDEX($B$5:$D$5,1,B32+1)*INDEX($B$6:$D$6,1,C32+1)*INDEX($B$7:$D$7,1,D32+1)</f>
        <v>0.11375</v>
      </c>
      <c r="H32" s="2" t="n">
        <f aca="false">F32*G32</f>
        <v>0</v>
      </c>
      <c r="I32" s="2" t="n">
        <f aca="false">H32/$H$38</f>
        <v>0</v>
      </c>
      <c r="J32" s="5" t="str">
        <f aca="false">IF(H32=0,".",LN(H32))</f>
        <v>.</v>
      </c>
    </row>
    <row collapsed="false" customFormat="false" customHeight="false" hidden="false" ht="14.5" outlineLevel="0" r="33">
      <c r="B33" s="0" t="n">
        <v>2</v>
      </c>
      <c r="C33" s="0" t="n">
        <v>1</v>
      </c>
      <c r="D33" s="0" t="n">
        <v>1</v>
      </c>
      <c r="E33" s="1" t="n">
        <v>0.5</v>
      </c>
      <c r="F33" s="2" t="n">
        <f aca="false">INDEX($B$2:$D$3,1,B33+1)*INDEX($B$2:$E$2,1,C33+1)*E33</f>
        <v>0.035</v>
      </c>
      <c r="G33" s="2" t="n">
        <f aca="false">INDEX($B$5:$D$5,1,B33+1)*INDEX($B$6:$D$6,1,C33+1)*INDEX($B$7:$D$7,1,D33+1)</f>
        <v>0.02625</v>
      </c>
      <c r="H33" s="2" t="n">
        <f aca="false">F33*G33</f>
        <v>0.00091875</v>
      </c>
      <c r="I33" s="2" t="n">
        <f aca="false">H33/$H$38</f>
        <v>0.0580798103516397</v>
      </c>
      <c r="J33" s="5" t="n">
        <f aca="false">IF(H33=0,".",LN(H33))</f>
        <v>-6.99249650743723</v>
      </c>
    </row>
    <row collapsed="false" customFormat="false" customHeight="false" hidden="false" ht="14.5" outlineLevel="0" r="34">
      <c r="B34" s="0" t="n">
        <v>2</v>
      </c>
      <c r="C34" s="0" t="n">
        <v>1</v>
      </c>
      <c r="D34" s="0" t="n">
        <v>2</v>
      </c>
      <c r="E34" s="1" t="n">
        <v>0.5</v>
      </c>
      <c r="F34" s="2" t="n">
        <f aca="false">INDEX($B$2:$D$3,1,B34+1)*INDEX($B$2:$E$2,1,C34+1)*E34</f>
        <v>0.035</v>
      </c>
      <c r="G34" s="2" t="n">
        <f aca="false">INDEX($B$5:$D$5,1,B34+1)*INDEX($B$6:$D$6,1,C34+1)*INDEX($B$7:$D$7,1,D34+1)</f>
        <v>0.035</v>
      </c>
      <c r="H34" s="2" t="n">
        <f aca="false">F34*G34</f>
        <v>0.001225</v>
      </c>
      <c r="I34" s="2" t="n">
        <f aca="false">H34/$H$38</f>
        <v>0.0774397471355195</v>
      </c>
      <c r="J34" s="5" t="n">
        <f aca="false">IF(H34=0,".",LN(H34))</f>
        <v>-6.70481443498545</v>
      </c>
    </row>
    <row collapsed="false" customFormat="false" customHeight="false" hidden="false" ht="14.5" outlineLevel="0" r="35">
      <c r="B35" s="0" t="n">
        <v>2</v>
      </c>
      <c r="C35" s="0" t="n">
        <v>2</v>
      </c>
      <c r="D35" s="0" t="n">
        <v>0</v>
      </c>
      <c r="E35" s="1" t="n">
        <v>0.25</v>
      </c>
      <c r="F35" s="2" t="n">
        <f aca="false">INDEX($B$2:$D$3,1,B35+1)*INDEX($B$2:$E$2,1,C35+1)*E35</f>
        <v>0.0025</v>
      </c>
      <c r="G35" s="2" t="n">
        <f aca="false">INDEX($B$5:$D$5,1,B35+1)*INDEX($B$6:$D$6,1,C35+1)*INDEX($B$7:$D$7,1,D35+1)</f>
        <v>0.06825</v>
      </c>
      <c r="H35" s="2" t="n">
        <f aca="false">F35*G35</f>
        <v>0.000170625</v>
      </c>
      <c r="I35" s="2" t="n">
        <f aca="false">H35/$H$38</f>
        <v>0.0107862504938759</v>
      </c>
      <c r="J35" s="5" t="n">
        <f aca="false">IF(H35=0,".",LN(H35))</f>
        <v>-8.67604239202505</v>
      </c>
    </row>
    <row collapsed="false" customFormat="false" customHeight="false" hidden="false" ht="14.5" outlineLevel="0" r="36">
      <c r="B36" s="0" t="n">
        <v>2</v>
      </c>
      <c r="C36" s="0" t="n">
        <v>2</v>
      </c>
      <c r="D36" s="0" t="n">
        <v>1</v>
      </c>
      <c r="E36" s="1" t="n">
        <v>0.25</v>
      </c>
      <c r="F36" s="2" t="n">
        <f aca="false">INDEX($B$2:$D$3,1,B36+1)*INDEX($B$2:$E$2,1,C36+1)*E36</f>
        <v>0.0025</v>
      </c>
      <c r="G36" s="2" t="n">
        <f aca="false">INDEX($B$5:$D$5,1,B36+1)*INDEX($B$6:$D$6,1,C36+1)*INDEX($B$7:$D$7,1,D36+1)</f>
        <v>0.01575</v>
      </c>
      <c r="H36" s="2" t="n">
        <f aca="false">F36*G36</f>
        <v>3.9375E-005</v>
      </c>
      <c r="I36" s="2" t="n">
        <f aca="false">H36/$H$38</f>
        <v>0.00248913472935599</v>
      </c>
      <c r="J36" s="5" t="n">
        <f aca="false">IF(H36=0,".",LN(H36))</f>
        <v>-10.1423794608185</v>
      </c>
    </row>
    <row collapsed="false" customFormat="false" customHeight="false" hidden="false" ht="14.5" outlineLevel="0" r="37">
      <c r="B37" s="0" t="n">
        <v>2</v>
      </c>
      <c r="C37" s="0" t="n">
        <v>2</v>
      </c>
      <c r="D37" s="0" t="n">
        <v>2</v>
      </c>
      <c r="E37" s="1" t="n">
        <v>0.5</v>
      </c>
      <c r="F37" s="2" t="n">
        <f aca="false">INDEX($B$2:$D$3,1,B37+1)*INDEX($B$2:$E$2,1,C37+1)*E37</f>
        <v>0.005</v>
      </c>
      <c r="G37" s="2" t="n">
        <f aca="false">INDEX($B$5:$D$5,1,B37+1)*INDEX($B$6:$D$6,1,C37+1)*INDEX($B$7:$D$7,1,D37+1)</f>
        <v>0.021</v>
      </c>
      <c r="H37" s="2" t="n">
        <f aca="false">F37*G37</f>
        <v>0.000105</v>
      </c>
      <c r="I37" s="2" t="n">
        <f aca="false">H37/$H$38</f>
        <v>0.00663769261161596</v>
      </c>
      <c r="J37" s="5" t="n">
        <f aca="false">IF(H37=0,".",LN(H37))</f>
        <v>-9.16155020780675</v>
      </c>
    </row>
    <row collapsed="false" customFormat="false" customHeight="false" hidden="false" ht="14.5" outlineLevel="0" r="38">
      <c r="F38" s="2"/>
      <c r="G38" s="2"/>
      <c r="H38" s="2" t="n">
        <f aca="false">SUM(H11:H37)</f>
        <v>0.01581875</v>
      </c>
      <c r="I38" s="2" t="n">
        <f aca="false">MAX(I11:I37)</f>
        <v>0.232319241406559</v>
      </c>
    </row>
    <row collapsed="false" customFormat="false" customHeight="false" hidden="false" ht="14.5" outlineLevel="0" r="39">
      <c r="F39" s="2"/>
      <c r="G39" s="2"/>
      <c r="H39" s="2"/>
      <c r="I39" s="12" t="n">
        <f aca="false">SUM(I11:I37)</f>
        <v>1</v>
      </c>
    </row>
    <row collapsed="false" customFormat="false" customHeight="false" hidden="false" ht="14.5" outlineLevel="0" r="40">
      <c r="A40" s="0" t="s">
        <v>42</v>
      </c>
      <c r="B40" s="0" t="s">
        <v>6</v>
      </c>
      <c r="E40" s="2"/>
      <c r="F40" s="2"/>
      <c r="G40" s="2"/>
      <c r="H40" s="2"/>
      <c r="K40" s="0" t="s">
        <v>43</v>
      </c>
      <c r="L40" s="0" t="s">
        <v>44</v>
      </c>
    </row>
    <row collapsed="false" customFormat="false" customHeight="false" hidden="false" ht="14.5" outlineLevel="0" r="41">
      <c r="B41" s="0" t="n">
        <v>0</v>
      </c>
      <c r="C41" s="2" t="n">
        <f aca="false">SUM(H11:H19)</f>
        <v>0.0023875</v>
      </c>
      <c r="D41" s="2" t="n">
        <f aca="false">C42</f>
        <v>0.0074025</v>
      </c>
      <c r="E41" s="5" t="n">
        <f aca="false">D41/D42</f>
        <v>0.879548492499629</v>
      </c>
      <c r="F41" s="5" t="n">
        <f aca="false">LN(C41)</f>
        <v>-6.03750848560939</v>
      </c>
      <c r="G41" s="3" t="n">
        <f aca="false">LN(E41)</f>
        <v>-0.128346579883744</v>
      </c>
      <c r="H41" s="2" t="n">
        <f aca="false">C41</f>
        <v>0.0023875</v>
      </c>
      <c r="I41" s="2" t="n">
        <f aca="false">H42/H41</f>
        <v>5.62565445026178</v>
      </c>
      <c r="J41" s="3" t="n">
        <f aca="false">LN(I41)</f>
        <v>1.72733728803594</v>
      </c>
      <c r="K41" s="9" t="n">
        <f aca="false">EXP(J41) + 1</f>
        <v>6.62565445026178</v>
      </c>
      <c r="L41" s="2" t="n">
        <f aca="false">LN(K41)</f>
        <v>1.89094915193855</v>
      </c>
    </row>
    <row collapsed="false" customFormat="false" customHeight="false" hidden="false" ht="14.5" outlineLevel="0" r="42">
      <c r="B42" s="0" t="n">
        <v>1</v>
      </c>
      <c r="C42" s="11" t="n">
        <f aca="false">SUM(H20:H28)</f>
        <v>0.0074025</v>
      </c>
      <c r="D42" s="2" t="n">
        <f aca="false">C41+C43</f>
        <v>0.00841625</v>
      </c>
      <c r="E42" s="5"/>
      <c r="F42" s="5" t="n">
        <f aca="false">LN(C42)</f>
        <v>-4.90593749798853</v>
      </c>
      <c r="H42" s="2" t="n">
        <f aca="false">C42+C43</f>
        <v>0.01343125</v>
      </c>
      <c r="I42" s="2"/>
      <c r="K42" s="9"/>
      <c r="L42" s="2"/>
    </row>
    <row collapsed="false" customFormat="false" customHeight="false" hidden="false" ht="14.5" outlineLevel="0" r="43">
      <c r="B43" s="0" t="n">
        <v>2</v>
      </c>
      <c r="C43" s="2" t="n">
        <f aca="false">SUM(H29:H37)</f>
        <v>0.00602875</v>
      </c>
      <c r="D43" s="2"/>
      <c r="E43" s="5"/>
      <c r="F43" s="5" t="n">
        <f aca="false">LN(C43)</f>
        <v>-5.11121558658109</v>
      </c>
      <c r="H43" s="2"/>
      <c r="K43" s="9"/>
      <c r="L43" s="2"/>
    </row>
    <row collapsed="false" customFormat="false" customHeight="false" hidden="false" ht="14.5" outlineLevel="0" r="44">
      <c r="E44" s="5"/>
      <c r="F44" s="2"/>
      <c r="G44" s="2"/>
      <c r="H44" s="2"/>
      <c r="K44" s="9"/>
      <c r="L44" s="2"/>
    </row>
    <row collapsed="false" customFormat="false" customHeight="false" hidden="false" ht="14.5" outlineLevel="0" r="45">
      <c r="B45" s="0" t="s">
        <v>12</v>
      </c>
      <c r="E45" s="5"/>
      <c r="F45" s="0" t="s">
        <v>3</v>
      </c>
      <c r="K45" s="9"/>
      <c r="L45" s="2"/>
    </row>
    <row collapsed="false" customFormat="false" customHeight="false" hidden="false" ht="14.5" outlineLevel="0" r="46">
      <c r="B46" s="0" t="n">
        <v>0</v>
      </c>
      <c r="C46" s="11" t="n">
        <f aca="false">SUM(H11:H13)+SUM(H20:H22)+SUM(H29:H31)</f>
        <v>0.00849</v>
      </c>
      <c r="D46" s="2" t="n">
        <f aca="false">C46</f>
        <v>0.00849</v>
      </c>
      <c r="E46" s="5" t="n">
        <f aca="false">D46/D47</f>
        <v>1.15845130479277</v>
      </c>
      <c r="F46" s="5" t="n">
        <f aca="false">LN(C46)</f>
        <v>-4.76886627865888</v>
      </c>
      <c r="G46" s="3" t="n">
        <f aca="false">LN(E46)</f>
        <v>0.147084031026968</v>
      </c>
      <c r="H46" s="2" t="n">
        <f aca="false">C46</f>
        <v>0.00849</v>
      </c>
      <c r="I46" s="2" t="n">
        <f aca="false">H47/H46</f>
        <v>0.863221436984688</v>
      </c>
      <c r="J46" s="3" t="n">
        <f aca="false">LN(I46)</f>
        <v>-0.147084031026968</v>
      </c>
      <c r="K46" s="9" t="n">
        <f aca="false">EXP(J46) + 1</f>
        <v>1.86322143698469</v>
      </c>
      <c r="L46" s="2" t="n">
        <f aca="false">LN(K46)</f>
        <v>0.622306944988041</v>
      </c>
    </row>
    <row collapsed="false" customFormat="false" customHeight="false" hidden="false" ht="14.5" outlineLevel="0" r="47">
      <c r="B47" s="0" t="n">
        <v>1</v>
      </c>
      <c r="C47" s="2" t="n">
        <f aca="false">SUM(H14:H16)+SUM(H23:H25)+SUM(H32:H34)</f>
        <v>0.00651875</v>
      </c>
      <c r="D47" s="2" t="n">
        <f aca="false">C47+C48</f>
        <v>0.00732875</v>
      </c>
      <c r="E47" s="5"/>
      <c r="F47" s="5" t="n">
        <f aca="false">LN(C47)</f>
        <v>-5.03307263921519</v>
      </c>
      <c r="H47" s="2" t="n">
        <f aca="false">C47+C48</f>
        <v>0.00732875</v>
      </c>
      <c r="I47" s="2"/>
      <c r="K47" s="9"/>
      <c r="L47" s="2"/>
    </row>
    <row collapsed="false" customFormat="false" customHeight="false" hidden="false" ht="14.5" outlineLevel="0" r="48">
      <c r="B48" s="0" t="n">
        <v>2</v>
      </c>
      <c r="C48" s="2" t="n">
        <f aca="false">SUM(H17:H19)+SUM(H26:H28)+SUM(H35:H37)</f>
        <v>0.00081</v>
      </c>
      <c r="D48" s="2"/>
      <c r="E48" s="5"/>
      <c r="F48" s="5" t="n">
        <f aca="false">LN(C48)</f>
        <v>-7.11847631029779</v>
      </c>
      <c r="K48" s="9"/>
      <c r="L48" s="2"/>
    </row>
    <row collapsed="false" customFormat="false" customHeight="false" hidden="false" ht="14.5" outlineLevel="0" r="49">
      <c r="D49" s="5"/>
      <c r="E49" s="5"/>
      <c r="K49" s="9"/>
      <c r="L49" s="2"/>
    </row>
    <row collapsed="false" customFormat="false" customHeight="false" hidden="false" ht="14.5" outlineLevel="0" r="50">
      <c r="B50" s="0" t="s">
        <v>13</v>
      </c>
      <c r="D50" s="5"/>
      <c r="E50" s="5"/>
      <c r="K50" s="9"/>
      <c r="L50" s="2"/>
    </row>
    <row collapsed="false" customFormat="false" customHeight="false" hidden="false" ht="14.5" outlineLevel="0" r="51">
      <c r="B51" s="0" t="n">
        <v>0</v>
      </c>
      <c r="C51" s="2" t="n">
        <f aca="false">H11+H14+H17+H20+H23+H26+H29+H32+H35</f>
        <v>0.004558125</v>
      </c>
      <c r="D51" s="2" t="n">
        <f aca="false">C53</f>
        <v>0.00647</v>
      </c>
      <c r="E51" s="5" t="n">
        <f aca="false">D51/D52</f>
        <v>0.692071132504346</v>
      </c>
      <c r="F51" s="5" t="n">
        <f aca="false">LN(C51)</f>
        <v>-5.39084392422578</v>
      </c>
      <c r="G51" s="3" t="n">
        <f aca="false">LN(E51)</f>
        <v>-0.368066536010931</v>
      </c>
      <c r="H51" s="2" t="n">
        <f aca="false">C51</f>
        <v>0.004558125</v>
      </c>
      <c r="I51" s="2" t="n">
        <f aca="false">H52/H51</f>
        <v>2.47045111750994</v>
      </c>
      <c r="J51" s="3" t="n">
        <f aca="false">LN(I51)</f>
        <v>0.904400772631467</v>
      </c>
      <c r="K51" s="9" t="n">
        <f aca="false">EXP(J51) + 1</f>
        <v>3.47045111750994</v>
      </c>
      <c r="L51" s="2" t="n">
        <f aca="false">LN(K51)</f>
        <v>1.24428459055494</v>
      </c>
    </row>
    <row collapsed="false" customFormat="false" customHeight="false" hidden="false" ht="14.5" outlineLevel="0" r="52">
      <c r="B52" s="0" t="n">
        <v>1</v>
      </c>
      <c r="C52" s="2" t="n">
        <f aca="false">H12+H15+H18+H21+H24+H27+H30+H33+H36</f>
        <v>0.004790625</v>
      </c>
      <c r="D52" s="2" t="n">
        <f aca="false">C51+C52</f>
        <v>0.00934875</v>
      </c>
      <c r="E52" s="5"/>
      <c r="F52" s="5" t="n">
        <f aca="false">LN(C52)</f>
        <v>-5.34109439590409</v>
      </c>
      <c r="H52" s="2" t="n">
        <f aca="false">C52+C53</f>
        <v>0.011260625</v>
      </c>
      <c r="I52" s="2"/>
      <c r="K52" s="9"/>
      <c r="L52" s="2"/>
    </row>
    <row collapsed="false" customFormat="false" customHeight="false" hidden="false" ht="14.5" outlineLevel="0" r="53">
      <c r="B53" s="0" t="n">
        <v>2</v>
      </c>
      <c r="C53" s="11" t="n">
        <f aca="false">H13+H16+H19+H22+H25+H28+H31+H34+H37</f>
        <v>0.00647</v>
      </c>
      <c r="D53" s="2"/>
      <c r="E53" s="5"/>
      <c r="F53" s="5" t="n">
        <f aca="false">LN(C53)</f>
        <v>-5.04057917046933</v>
      </c>
      <c r="K53" s="9"/>
      <c r="L53" s="2"/>
    </row>
    <row collapsed="false" customFormat="false" customHeight="false" hidden="false" ht="14.5" outlineLevel="0" r="54">
      <c r="K54" s="9"/>
      <c r="L54" s="2"/>
    </row>
    <row collapsed="false" customFormat="false" customHeight="false" hidden="false" ht="14.5" outlineLevel="0" r="55">
      <c r="A55" s="0" t="s">
        <v>45</v>
      </c>
      <c r="K55" s="9"/>
      <c r="L55" s="2"/>
    </row>
    <row collapsed="false" customFormat="false" customHeight="false" hidden="false" ht="14.5" outlineLevel="0" r="56">
      <c r="A56" s="0" t="s">
        <v>46</v>
      </c>
      <c r="B56" s="2" t="n">
        <f aca="false">SUM(H12:H37)</f>
        <v>0.01425875</v>
      </c>
      <c r="C56" s="2" t="n">
        <f aca="false">B56/B57</f>
        <v>9.14022435897436</v>
      </c>
      <c r="D56" s="3" t="n">
        <f aca="false">LN(C56)</f>
        <v>2.21268493209852</v>
      </c>
      <c r="K56" s="9"/>
      <c r="L56" s="2"/>
    </row>
    <row collapsed="false" customFormat="false" customHeight="false" hidden="false" ht="14.5" outlineLevel="0" r="57">
      <c r="A57" s="0" t="s">
        <v>47</v>
      </c>
      <c r="B57" s="2" t="n">
        <f aca="false">H11</f>
        <v>0.00156</v>
      </c>
    </row>
    <row collapsed="false" customFormat="false" customHeight="false" hidden="false" ht="14.5" outlineLevel="0" r="59">
      <c r="A59" s="0" t="s">
        <v>48</v>
      </c>
      <c r="B59" s="0" t="n">
        <f aca="false">SUM(L41:L51)</f>
        <v>3.75754068748153</v>
      </c>
    </row>
    <row collapsed="false" customFormat="false" customHeight="false" hidden="false" ht="14.5" outlineLevel="0" r="60">
      <c r="A60" s="0" t="s">
        <v>49</v>
      </c>
      <c r="B60" s="0" t="n">
        <f aca="false">1-EXP(-B59)</f>
        <v>0.976658927160595</v>
      </c>
    </row>
    <row collapsed="false" customFormat="false" customHeight="false" hidden="false" ht="14.5" outlineLevel="0" r="61">
      <c r="A61" s="0" t="s">
        <v>31</v>
      </c>
      <c r="B61" s="5" t="n">
        <f aca="false">LN(EXP(B59)-1)</f>
        <v>3.73392289740205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2012-09-20T01:35:14.00Z</dcterms:created>
  <dc:creator>CS SCMS</dc:creator>
  <cp:lastModifiedBy>CS SCMS</cp:lastModifiedBy>
  <dcterms:modified xsi:type="dcterms:W3CDTF">2012-09-24T02:27:13.00Z</dcterms:modified>
  <cp:revision>0</cp:revision>
</cp:coreProperties>
</file>