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Philink\Philink to Python v 4.2\"/>
    </mc:Choice>
  </mc:AlternateContent>
  <xr:revisionPtr revIDLastSave="0" documentId="13_ncr:1_{A8EE60DC-A7D9-4E8E-8020-635FD8F260D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Monthly Meeting" sheetId="2" r:id="rId2"/>
    <sheet name="Sheet3" sheetId="3" r:id="rId3"/>
    <sheet name="Temp" sheetId="4" r:id="rId4"/>
    <sheet name="Sheet2" sheetId="5" r:id="rId5"/>
    <sheet name="Return_Max" sheetId="6" r:id="rId6"/>
    <sheet name="Sheet4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7" i="2"/>
  <c r="L6" i="2"/>
  <c r="L8" i="2"/>
  <c r="L5" i="2"/>
  <c r="L4" i="2"/>
  <c r="L3" i="2"/>
  <c r="D14" i="7" l="1"/>
  <c r="D13" i="7"/>
  <c r="D12" i="7"/>
  <c r="D11" i="7"/>
  <c r="D10" i="7"/>
  <c r="D9" i="7"/>
  <c r="D8" i="7"/>
  <c r="D7" i="7"/>
  <c r="D6" i="7"/>
  <c r="D5" i="7"/>
  <c r="D4" i="7"/>
  <c r="D3" i="7"/>
  <c r="D2" i="7"/>
  <c r="D1" i="7"/>
  <c r="G527" i="1" l="1"/>
  <c r="S1" i="2"/>
  <c r="T16" i="2"/>
  <c r="M16" i="2"/>
  <c r="R16" i="2" s="1"/>
  <c r="T15" i="2"/>
  <c r="M15" i="2"/>
  <c r="N15" i="2" s="1"/>
  <c r="T14" i="2"/>
  <c r="M14" i="2"/>
  <c r="R14" i="2" s="1"/>
  <c r="T13" i="2"/>
  <c r="M13" i="2"/>
  <c r="R13" i="2" s="1"/>
  <c r="T12" i="2"/>
  <c r="M12" i="2"/>
  <c r="N12" i="2" s="1"/>
  <c r="T11" i="2"/>
  <c r="M11" i="2"/>
  <c r="R11" i="2" s="1"/>
  <c r="T22" i="2"/>
  <c r="M22" i="2"/>
  <c r="N22" i="2" s="1"/>
  <c r="T21" i="2"/>
  <c r="M21" i="2"/>
  <c r="R21" i="2" s="1"/>
  <c r="T20" i="2"/>
  <c r="M20" i="2"/>
  <c r="N20" i="2" s="1"/>
  <c r="T19" i="2"/>
  <c r="M19" i="2"/>
  <c r="R19" i="2" s="1"/>
  <c r="T5" i="2"/>
  <c r="T4" i="2"/>
  <c r="M4" i="2"/>
  <c r="R4" i="2" s="1"/>
  <c r="T3" i="2"/>
  <c r="M3" i="2"/>
  <c r="R3" i="2" s="1"/>
  <c r="T9" i="2"/>
  <c r="M9" i="2"/>
  <c r="R9" i="2" s="1"/>
  <c r="T8" i="2"/>
  <c r="M8" i="2"/>
  <c r="T7" i="2"/>
  <c r="M7" i="2"/>
  <c r="R7" i="2" s="1"/>
  <c r="T6" i="2"/>
  <c r="T10" i="2"/>
  <c r="M10" i="2"/>
  <c r="R10" i="2" s="1"/>
  <c r="T18" i="2"/>
  <c r="M18" i="2"/>
  <c r="R18" i="2" s="1"/>
  <c r="T17" i="2"/>
  <c r="M17" i="2"/>
  <c r="R17" i="2" s="1"/>
  <c r="S22" i="2" l="1"/>
  <c r="S14" i="2"/>
  <c r="S6" i="2"/>
  <c r="S21" i="2"/>
  <c r="S13" i="2"/>
  <c r="S5" i="2"/>
  <c r="S20" i="2"/>
  <c r="S12" i="2"/>
  <c r="S4" i="2"/>
  <c r="S19" i="2"/>
  <c r="S18" i="2"/>
  <c r="S10" i="2"/>
  <c r="S16" i="2"/>
  <c r="S11" i="2"/>
  <c r="S17" i="2"/>
  <c r="S8" i="2"/>
  <c r="S15" i="2"/>
  <c r="S7" i="2"/>
  <c r="S9" i="2"/>
  <c r="S3" i="2"/>
  <c r="R12" i="2"/>
  <c r="R15" i="2"/>
  <c r="R22" i="2"/>
  <c r="R20" i="2"/>
  <c r="N19" i="2"/>
  <c r="N21" i="2"/>
  <c r="N11" i="2"/>
  <c r="N13" i="2"/>
  <c r="N16" i="2"/>
  <c r="N14" i="2"/>
  <c r="N7" i="2"/>
  <c r="N17" i="2"/>
  <c r="R8" i="2"/>
  <c r="N8" i="2"/>
  <c r="N3" i="2"/>
  <c r="N4" i="2"/>
  <c r="N10" i="2"/>
  <c r="M5" i="2"/>
  <c r="R5" i="2" s="1"/>
  <c r="N9" i="2"/>
  <c r="N18" i="2"/>
  <c r="M6" i="2"/>
  <c r="R6" i="2" s="1"/>
  <c r="P15" i="1"/>
  <c r="P14" i="1"/>
  <c r="P13" i="1"/>
  <c r="P12" i="1"/>
  <c r="P11" i="1"/>
  <c r="P10" i="1"/>
  <c r="N10" i="1"/>
  <c r="N11" i="1"/>
  <c r="N5" i="2" l="1"/>
  <c r="N6" i="2"/>
  <c r="O17" i="1"/>
  <c r="N13" i="1"/>
  <c r="N15" i="1"/>
  <c r="N14" i="1"/>
  <c r="N12" i="1"/>
  <c r="N17" i="1" l="1"/>
  <c r="G1" i="6"/>
  <c r="F2" i="6" s="1"/>
  <c r="C1" i="6"/>
  <c r="B2" i="6" s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A14" i="5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W17" i="2"/>
  <c r="L23" i="2" l="1"/>
  <c r="C2" i="2" l="1"/>
  <c r="C11" i="4" l="1"/>
  <c r="M3" i="4"/>
  <c r="N3" i="4" s="1"/>
  <c r="M12" i="4"/>
  <c r="N12" i="4" s="1"/>
  <c r="M21" i="4"/>
  <c r="N21" i="4" s="1"/>
  <c r="M20" i="4"/>
  <c r="N20" i="4" s="1"/>
  <c r="M19" i="4"/>
  <c r="N19" i="4" s="1"/>
  <c r="M18" i="4"/>
  <c r="N18" i="4" s="1"/>
  <c r="M17" i="4"/>
  <c r="N17" i="4" s="1"/>
  <c r="M9" i="4"/>
  <c r="N9" i="4" s="1"/>
  <c r="M8" i="4"/>
  <c r="N8" i="4" s="1"/>
  <c r="M7" i="4"/>
  <c r="N7" i="4" s="1"/>
  <c r="M10" i="4"/>
  <c r="N10" i="4" s="1"/>
  <c r="M11" i="4"/>
  <c r="N11" i="4" s="1"/>
  <c r="T4" i="4"/>
  <c r="L6" i="4"/>
  <c r="L5" i="4"/>
  <c r="L4" i="4"/>
  <c r="S18" i="4"/>
  <c r="L16" i="4"/>
  <c r="L15" i="4"/>
  <c r="L14" i="4"/>
  <c r="L13" i="4"/>
  <c r="S13" i="4"/>
  <c r="G9" i="4"/>
  <c r="B11" i="4"/>
  <c r="F9" i="4"/>
  <c r="A11" i="4"/>
  <c r="S2" i="4" l="1"/>
  <c r="P9" i="4"/>
  <c r="M23" i="2"/>
  <c r="O23" i="2" s="1"/>
  <c r="R23" i="2"/>
  <c r="P21" i="4"/>
  <c r="P10" i="4"/>
  <c r="P18" i="4"/>
  <c r="P3" i="4"/>
  <c r="P7" i="4"/>
  <c r="P11" i="4"/>
  <c r="P19" i="4"/>
  <c r="P17" i="4"/>
  <c r="P8" i="4"/>
  <c r="P12" i="4"/>
  <c r="P20" i="4"/>
  <c r="M16" i="4"/>
  <c r="P16" i="4" s="1"/>
  <c r="M6" i="4"/>
  <c r="P6" i="4" s="1"/>
  <c r="M13" i="4"/>
  <c r="P13" i="4" s="1"/>
  <c r="M14" i="4"/>
  <c r="M4" i="4"/>
  <c r="M15" i="4"/>
  <c r="M5" i="4"/>
  <c r="C9" i="2"/>
  <c r="J6" i="3"/>
  <c r="A10" i="3"/>
  <c r="A12" i="3" s="1"/>
  <c r="A9" i="3"/>
  <c r="A3" i="3"/>
  <c r="A2" i="3"/>
  <c r="N6" i="4" l="1"/>
  <c r="N13" i="4"/>
  <c r="N4" i="4"/>
  <c r="P4" i="4"/>
  <c r="N14" i="4"/>
  <c r="P14" i="4"/>
  <c r="N5" i="4"/>
  <c r="P5" i="4"/>
  <c r="P22" i="4" s="1"/>
  <c r="N15" i="4"/>
  <c r="P15" i="4"/>
  <c r="N16" i="4"/>
  <c r="M22" i="4"/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7" i="2"/>
  <c r="C6" i="2"/>
  <c r="C5" i="2"/>
  <c r="C4" i="2"/>
  <c r="C3" i="2"/>
  <c r="M4" i="1" l="1"/>
  <c r="C2" i="1" l="1"/>
  <c r="F4" i="1" s="1"/>
  <c r="H340" i="1" l="1"/>
</calcChain>
</file>

<file path=xl/sharedStrings.xml><?xml version="1.0" encoding="utf-8"?>
<sst xmlns="http://schemas.openxmlformats.org/spreadsheetml/2006/main" count="2156" uniqueCount="247">
  <si>
    <t>in Pesos</t>
  </si>
  <si>
    <t>Date</t>
  </si>
  <si>
    <t>Remarks</t>
  </si>
  <si>
    <t>Investment</t>
  </si>
  <si>
    <t>PC 1</t>
  </si>
  <si>
    <t>Withrawal</t>
  </si>
  <si>
    <t>Output PC</t>
  </si>
  <si>
    <t>PC 2</t>
  </si>
  <si>
    <t>Misc. Parts for PC 1 (2k for box, 945 for the rest of the accessories)</t>
  </si>
  <si>
    <t>PC2</t>
  </si>
  <si>
    <t>None</t>
  </si>
  <si>
    <t>PC2 Accessories</t>
  </si>
  <si>
    <t>For Storage</t>
  </si>
  <si>
    <t>PC3</t>
  </si>
  <si>
    <t>PC 3</t>
  </si>
  <si>
    <t>PC 3 box</t>
  </si>
  <si>
    <t>PC 3 pc</t>
  </si>
  <si>
    <t>Quarrel</t>
  </si>
  <si>
    <t>ask Father for reparations</t>
  </si>
  <si>
    <t>From Stipend</t>
  </si>
  <si>
    <t>Reparation</t>
  </si>
  <si>
    <t>50 more</t>
  </si>
  <si>
    <t>PC 4 box</t>
  </si>
  <si>
    <t>For gift</t>
  </si>
  <si>
    <t>reparations complete</t>
  </si>
  <si>
    <t>Uniform adv</t>
  </si>
  <si>
    <t>from Bank</t>
  </si>
  <si>
    <t>PC 4 pc</t>
  </si>
  <si>
    <t>PC 4 wiring</t>
  </si>
  <si>
    <t>Tibook</t>
  </si>
  <si>
    <t>Input</t>
  </si>
  <si>
    <t>Complete</t>
  </si>
  <si>
    <t>PC 5 box</t>
  </si>
  <si>
    <t>PC 4 padlock</t>
  </si>
  <si>
    <t>Uniform com</t>
  </si>
  <si>
    <t>PC 4</t>
  </si>
  <si>
    <t>PC 5</t>
  </si>
  <si>
    <t>PC 5 pc</t>
  </si>
  <si>
    <t>PC 5 pc travel</t>
  </si>
  <si>
    <t>PC 5 box rest</t>
  </si>
  <si>
    <t>PC 6 box</t>
  </si>
  <si>
    <t>PC 5 padlock</t>
  </si>
  <si>
    <t>PC 6 rest</t>
  </si>
  <si>
    <t>PC 6</t>
  </si>
  <si>
    <t>PC 6 pc</t>
  </si>
  <si>
    <t>PC 6 travel</t>
  </si>
  <si>
    <t>PC 6 padlock</t>
  </si>
  <si>
    <t>PC 7 box</t>
  </si>
  <si>
    <t>PC 7</t>
  </si>
  <si>
    <t>Loan</t>
  </si>
  <si>
    <t>Repay</t>
  </si>
  <si>
    <t>Done</t>
  </si>
  <si>
    <t>PC 7 pc</t>
  </si>
  <si>
    <t>PC 7 rest</t>
  </si>
  <si>
    <t>PC 8 pc</t>
  </si>
  <si>
    <t>PC 8</t>
  </si>
  <si>
    <t>PC 9 PC inco</t>
  </si>
  <si>
    <t>PC 9 PC comp</t>
  </si>
  <si>
    <t>May ?, 2018</t>
  </si>
  <si>
    <t xml:space="preserve">PC 10-11 </t>
  </si>
  <si>
    <t>PC 10-11 acce</t>
  </si>
  <si>
    <t>PC 9</t>
  </si>
  <si>
    <t>PC 10-11 rest</t>
  </si>
  <si>
    <t>PC 13 Box</t>
  </si>
  <si>
    <t>PC 10</t>
  </si>
  <si>
    <t>PC 11</t>
  </si>
  <si>
    <t>Brd -500</t>
  </si>
  <si>
    <t>PC 12 pc</t>
  </si>
  <si>
    <t>PC 14 Box</t>
  </si>
  <si>
    <t>Papa</t>
  </si>
  <si>
    <t>Pending</t>
  </si>
  <si>
    <t>PC 13 PC</t>
  </si>
  <si>
    <t>For PC 14 fu</t>
  </si>
  <si>
    <t>connection 4k, -1k</t>
  </si>
  <si>
    <t>Forced Deal</t>
  </si>
  <si>
    <t>Return</t>
  </si>
  <si>
    <t>PC 12</t>
  </si>
  <si>
    <t>PC 13</t>
  </si>
  <si>
    <t>PC 16 pc</t>
  </si>
  <si>
    <t>PC 15 pc</t>
  </si>
  <si>
    <t>PC 17-18</t>
  </si>
  <si>
    <t>PC 14</t>
  </si>
  <si>
    <t>Avergae</t>
  </si>
  <si>
    <t>Column1</t>
  </si>
  <si>
    <t>Location</t>
  </si>
  <si>
    <t>Owner</t>
  </si>
  <si>
    <t>PC - 1</t>
  </si>
  <si>
    <t>Talaytay</t>
  </si>
  <si>
    <t>Anding</t>
  </si>
  <si>
    <t>PC - 2</t>
  </si>
  <si>
    <t>Langtad</t>
  </si>
  <si>
    <t>Rose</t>
  </si>
  <si>
    <t>PC - 3</t>
  </si>
  <si>
    <t>PC - 4</t>
  </si>
  <si>
    <t>Jomgao</t>
  </si>
  <si>
    <t>Dodo</t>
  </si>
  <si>
    <t>PC - 5</t>
  </si>
  <si>
    <t>Mercado</t>
  </si>
  <si>
    <t>Nardo</t>
  </si>
  <si>
    <t>PC - 6</t>
  </si>
  <si>
    <t>PC - 7</t>
  </si>
  <si>
    <t>PC - 8</t>
  </si>
  <si>
    <t>Taloot</t>
  </si>
  <si>
    <t>Temia</t>
  </si>
  <si>
    <t>PC - 9</t>
  </si>
  <si>
    <t>Amal</t>
  </si>
  <si>
    <t>PC - 10</t>
  </si>
  <si>
    <t>PC - 11</t>
  </si>
  <si>
    <t>PC - 12</t>
  </si>
  <si>
    <t>PC - 13</t>
  </si>
  <si>
    <t>PC - 14</t>
  </si>
  <si>
    <t>PC 15</t>
  </si>
  <si>
    <t>Cancel all dealings</t>
  </si>
  <si>
    <t>Amount</t>
  </si>
  <si>
    <t>PC</t>
  </si>
  <si>
    <t>Keryn</t>
  </si>
  <si>
    <t>Tedu</t>
  </si>
  <si>
    <t>Papa Benny</t>
  </si>
  <si>
    <t>Barly</t>
  </si>
  <si>
    <t>Barly-Papa Benny</t>
  </si>
  <si>
    <t>Andrei</t>
  </si>
  <si>
    <t>Gedric</t>
  </si>
  <si>
    <t>France</t>
  </si>
  <si>
    <t>Max</t>
  </si>
  <si>
    <t>Arlene</t>
  </si>
  <si>
    <t>Computrend</t>
  </si>
  <si>
    <t>For pc 15-21</t>
  </si>
  <si>
    <t>Christian</t>
  </si>
  <si>
    <t>Unknown</t>
  </si>
  <si>
    <t>Paying for Baptismal</t>
  </si>
  <si>
    <t>Pilgrimage to Simala</t>
  </si>
  <si>
    <t>Stipend</t>
  </si>
  <si>
    <t xml:space="preserve">PC </t>
  </si>
  <si>
    <t>Phone S7, will be paid by father</t>
  </si>
  <si>
    <t>Deficit, Jan, father pay</t>
  </si>
  <si>
    <t>Deficit, Feb, father pay</t>
  </si>
  <si>
    <t>PC 16</t>
  </si>
  <si>
    <t>Ang Diyos na ang Bathala</t>
  </si>
  <si>
    <t>loan PC 15-21</t>
  </si>
  <si>
    <t>PC - 15</t>
  </si>
  <si>
    <t>PC - 16</t>
  </si>
  <si>
    <t>PC - 17</t>
  </si>
  <si>
    <t>PC - 18</t>
  </si>
  <si>
    <t>PC - 19</t>
  </si>
  <si>
    <t>PC - 20</t>
  </si>
  <si>
    <t>PC - 21</t>
  </si>
  <si>
    <t>Canbanua</t>
  </si>
  <si>
    <t>Glen</t>
  </si>
  <si>
    <t>Name</t>
  </si>
  <si>
    <t>Pay Loan</t>
  </si>
  <si>
    <t>Jetro</t>
  </si>
  <si>
    <t>hh</t>
  </si>
  <si>
    <t>Yan-Yan</t>
  </si>
  <si>
    <t>Will pay back someday</t>
  </si>
  <si>
    <t>mercado</t>
  </si>
  <si>
    <t>amal</t>
  </si>
  <si>
    <t>anding</t>
  </si>
  <si>
    <t>1168*5</t>
  </si>
  <si>
    <t>PC 18</t>
  </si>
  <si>
    <t>PC 19</t>
  </si>
  <si>
    <t>Rebalance to get amount of 6100</t>
  </si>
  <si>
    <t>Rebalance to get amount of 9100</t>
  </si>
  <si>
    <t>(is 15200)</t>
  </si>
  <si>
    <t>La Ason</t>
  </si>
  <si>
    <t>is 7100</t>
  </si>
  <si>
    <t>is 9100</t>
  </si>
  <si>
    <t>Getting in advance to pay for loan</t>
  </si>
  <si>
    <t>jomgao</t>
  </si>
  <si>
    <t>canbanua</t>
  </si>
  <si>
    <t>talaytay</t>
  </si>
  <si>
    <t>taloot</t>
  </si>
  <si>
    <t>ate rose</t>
  </si>
  <si>
    <t>april 2k19</t>
  </si>
  <si>
    <t>Column2</t>
  </si>
  <si>
    <t>Column3</t>
  </si>
  <si>
    <t>Column4</t>
  </si>
  <si>
    <t>Column5</t>
  </si>
  <si>
    <t>PC 17</t>
  </si>
  <si>
    <t xml:space="preserve">Adds PC prefix to </t>
  </si>
  <si>
    <t>PC location and names</t>
  </si>
  <si>
    <t>rose</t>
  </si>
  <si>
    <t>Raw Location</t>
  </si>
  <si>
    <t>Raw Sum</t>
  </si>
  <si>
    <t>Trimmed Sum</t>
  </si>
  <si>
    <t>Change</t>
  </si>
  <si>
    <t>Add?</t>
  </si>
  <si>
    <t>Raw PC</t>
  </si>
  <si>
    <t>Fixed Price</t>
  </si>
  <si>
    <t>Fixed PC</t>
  </si>
  <si>
    <t>PC 20</t>
  </si>
  <si>
    <t>Loan Pay</t>
  </si>
  <si>
    <t>Pay Tomorrow</t>
  </si>
  <si>
    <t>Loan-Personal</t>
  </si>
  <si>
    <t>PC Talaytay</t>
  </si>
  <si>
    <t>Input PC</t>
  </si>
  <si>
    <t>PC Jomgao</t>
  </si>
  <si>
    <t>Process</t>
  </si>
  <si>
    <t>4400-500=3900</t>
  </si>
  <si>
    <t>SAT Exam</t>
  </si>
  <si>
    <t>Costed 5319,paid extra for Sir Hortz</t>
  </si>
  <si>
    <t>Cancel</t>
  </si>
  <si>
    <t>Cutting off Max from my Life</t>
  </si>
  <si>
    <t>Uncancel</t>
  </si>
  <si>
    <t>Last Chance for Max</t>
  </si>
  <si>
    <t xml:space="preserve">Medical </t>
  </si>
  <si>
    <t>Barly's Expenses</t>
  </si>
  <si>
    <t>3900-400=(3500+2000)</t>
  </si>
  <si>
    <t>Father utanged</t>
  </si>
  <si>
    <t>Koki</t>
  </si>
  <si>
    <t>Gift</t>
  </si>
  <si>
    <t>For Zebra Chair</t>
  </si>
  <si>
    <t>Expenses</t>
  </si>
  <si>
    <t>Video Card, Angel Book, and Keyboard</t>
  </si>
  <si>
    <t>lost date</t>
  </si>
  <si>
    <t>Ret _Max (29/10/2019)</t>
  </si>
  <si>
    <t>Dog Food</t>
  </si>
  <si>
    <t>Benny</t>
  </si>
  <si>
    <t>Ate Seny</t>
  </si>
  <si>
    <t>Paid</t>
  </si>
  <si>
    <t>Ligaya</t>
  </si>
  <si>
    <t>Loan - Personal</t>
  </si>
  <si>
    <t>Pay in 11/22/2019? Idk</t>
  </si>
  <si>
    <t>Dengue, will pay</t>
  </si>
  <si>
    <t>Pay Loan - Personal</t>
  </si>
  <si>
    <t>For Lolo</t>
  </si>
  <si>
    <t>datetime.datetime( 2017, 10, 10)</t>
  </si>
  <si>
    <t>datetime.datetime( 2017, 11, 9)</t>
  </si>
  <si>
    <t>datetime.datetime( 2017, 12, 8)</t>
  </si>
  <si>
    <t>datetime.datetime( 2018, 12, 31)</t>
  </si>
  <si>
    <t>datetime.datetime( 2017, 12, 4)</t>
  </si>
  <si>
    <t>datetime.datetime( 2017, 1, 21)</t>
  </si>
  <si>
    <t>datetime.datetime( 2017, 3, 10)</t>
  </si>
  <si>
    <t>datetime.datetime( 2018, 2, 15)</t>
  </si>
  <si>
    <t>datetime.datetime( 2018, 3, 15)</t>
  </si>
  <si>
    <t>datetime.datetime( 2018, 8, 28)</t>
  </si>
  <si>
    <t>datetime.datetime( 2018, 5, 25)</t>
  </si>
  <si>
    <t>Guba processor, ate rose</t>
  </si>
  <si>
    <t>Loan-Save</t>
  </si>
  <si>
    <t>Pay him 155</t>
  </si>
  <si>
    <t>Transferred</t>
  </si>
  <si>
    <t>to</t>
  </si>
  <si>
    <t>Suba</t>
  </si>
  <si>
    <t>PC 11 Motherboard</t>
  </si>
  <si>
    <t>Something</t>
  </si>
  <si>
    <t>Oates</t>
  </si>
  <si>
    <t>Idk</t>
  </si>
  <si>
    <t>Maximus Elnasin Dizon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</si>
</sst>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&quot;$&quot;* #,##0.00_);_(&quot;$&quot;* \(#,##0.00\);_(&quot;$&quot;* &quot;-&quot;??_);_(@_)"/>
    <numFmt numFmtId="165" formatCode="_([$Php-3409]* #,##0.00_);_([$Php-3409]* \(#,##0.00\);_([$Php-3409]* &quot;-&quot;??_);_(@_)"/>
    <numFmt numFmtId="166" formatCode="[$-409]mmmm\ d\,\ yyyy;@"/>
    <numFmt numFmtId="167" formatCode="[$Php-3409]#,##0.00"/>
    <numFmt numFmtId="168" formatCode="_(&quot;Php&quot;* #,##0.00_);_(&quot;Php&quot;* \(#,##0.00\);_(&quot;Php&quot;* &quot;-&quot;??_);_(@_)"/>
    <numFmt numFmtId="169" formatCode="[$-3409]mmmm\ dd\,\ yyyy;@"/>
    <numFmt numFmtId="170" formatCode="&quot;₱&quot;#,##0.00"/>
    <numFmt numFmtId="171" formatCode="[$-3409]mmmm\ dd\,\ yyyy"/>
    <numFmt numFmtId="172" formatCode="&quot;datetime.datetime(&quot;\ yyyy\,\ mm\,\ d\)"/>
    <numFmt numFmtId="173" formatCode="&quot;datetime.datetime(&quot;\ yyyy\,\ m\,\ d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sz val="11"/>
      <color theme="1"/>
      <name val="Cambria"/>
      <family val="2"/>
      <scheme val="major"/>
    </font>
    <font>
      <sz val="11"/>
      <color rgb="FF9C0006"/>
      <name val="Cambria"/>
      <family val="2"/>
      <scheme val="major"/>
    </font>
    <font>
      <sz val="11"/>
      <color rgb="FF000000"/>
      <name val="Cambria"/>
      <family val="2"/>
      <scheme val="major"/>
    </font>
    <font>
      <sz val="11"/>
      <color theme="1"/>
      <name val="Calibri"/>
    </font>
    <font>
      <sz val="11"/>
      <color rgb="FF9C0006"/>
      <name val="Calibri"/>
    </font>
    <font>
      <sz val="11"/>
      <name val="Cambria"/>
      <family val="2"/>
      <scheme val="major"/>
    </font>
    <font>
      <sz val="11"/>
      <color rgb="FF006100"/>
      <name val="Calibri"/>
    </font>
    <font>
      <sz val="11"/>
      <color rgb="FF9C0006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theme="1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  <fill>
      <patternFill patternType="solid">
        <fgColor rgb="FFFFC7CE"/>
        <bgColor rgb="FFFFC7CE"/>
      </patternFill>
    </fill>
    <fill>
      <patternFill patternType="solid">
        <fgColor rgb="FFDBE5F1"/>
        <bgColor rgb="FFDBE5F1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6">
    <xf numFmtId="0" fontId="0" fillId="0" borderId="0" xfId="0"/>
    <xf numFmtId="0" fontId="0" fillId="0" borderId="1" xfId="0" applyFont="1" applyBorder="1"/>
    <xf numFmtId="0" fontId="6" fillId="5" borderId="2" xfId="0" applyFont="1" applyFill="1" applyBorder="1"/>
    <xf numFmtId="166" fontId="0" fillId="0" borderId="2" xfId="0" applyNumberFormat="1" applyFont="1" applyBorder="1"/>
    <xf numFmtId="0" fontId="0" fillId="0" borderId="3" xfId="0" applyFont="1" applyBorder="1"/>
    <xf numFmtId="0" fontId="7" fillId="6" borderId="2" xfId="3" applyFont="1" applyFill="1" applyBorder="1"/>
    <xf numFmtId="0" fontId="8" fillId="7" borderId="2" xfId="2" applyFont="1" applyFill="1" applyBorder="1"/>
    <xf numFmtId="0" fontId="0" fillId="0" borderId="4" xfId="0" applyFont="1" applyBorder="1"/>
    <xf numFmtId="167" fontId="0" fillId="0" borderId="4" xfId="0" applyNumberFormat="1" applyFont="1" applyBorder="1"/>
    <xf numFmtId="167" fontId="0" fillId="0" borderId="5" xfId="0" applyNumberFormat="1" applyFont="1" applyBorder="1"/>
    <xf numFmtId="167" fontId="0" fillId="0" borderId="3" xfId="0" applyNumberFormat="1" applyFont="1" applyBorder="1"/>
    <xf numFmtId="0" fontId="1" fillId="0" borderId="3" xfId="0" applyFont="1" applyBorder="1"/>
    <xf numFmtId="0" fontId="1" fillId="0" borderId="1" xfId="0" applyFont="1" applyBorder="1"/>
    <xf numFmtId="167" fontId="1" fillId="0" borderId="3" xfId="0" applyNumberFormat="1" applyFont="1" applyBorder="1"/>
    <xf numFmtId="0" fontId="4" fillId="5" borderId="2" xfId="0" applyFont="1" applyFill="1" applyBorder="1"/>
    <xf numFmtId="0" fontId="3" fillId="6" borderId="2" xfId="3" applyFont="1" applyFill="1" applyBorder="1"/>
    <xf numFmtId="168" fontId="0" fillId="0" borderId="4" xfId="1" applyNumberFormat="1" applyFont="1" applyBorder="1"/>
    <xf numFmtId="168" fontId="0" fillId="0" borderId="6" xfId="1" applyNumberFormat="1" applyFont="1" applyBorder="1"/>
    <xf numFmtId="0" fontId="0" fillId="0" borderId="7" xfId="0" applyFont="1" applyBorder="1"/>
    <xf numFmtId="168" fontId="0" fillId="0" borderId="0" xfId="1" applyNumberFormat="1" applyFont="1" applyBorder="1"/>
    <xf numFmtId="165" fontId="0" fillId="0" borderId="0" xfId="0" applyNumberFormat="1"/>
    <xf numFmtId="167" fontId="0" fillId="0" borderId="3" xfId="0" applyNumberFormat="1" applyBorder="1"/>
    <xf numFmtId="0" fontId="0" fillId="0" borderId="4" xfId="0" applyBorder="1"/>
    <xf numFmtId="0" fontId="0" fillId="0" borderId="0" xfId="0" applyAlignment="1">
      <alignment horizontal="center"/>
    </xf>
    <xf numFmtId="0" fontId="1" fillId="0" borderId="0" xfId="0" applyFont="1"/>
    <xf numFmtId="168" fontId="0" fillId="0" borderId="0" xfId="0" applyNumberFormat="1"/>
    <xf numFmtId="0" fontId="0" fillId="0" borderId="0" xfId="0" applyBorder="1"/>
    <xf numFmtId="0" fontId="9" fillId="0" borderId="0" xfId="0" applyFont="1" applyBorder="1"/>
    <xf numFmtId="168" fontId="0" fillId="0" borderId="0" xfId="0" applyNumberFormat="1" applyBorder="1"/>
    <xf numFmtId="0" fontId="9" fillId="0" borderId="0" xfId="0" applyFont="1" applyFill="1" applyBorder="1"/>
    <xf numFmtId="167" fontId="0" fillId="0" borderId="4" xfId="0" applyNumberFormat="1" applyBorder="1"/>
    <xf numFmtId="0" fontId="0" fillId="0" borderId="8" xfId="0" applyFont="1" applyFill="1" applyBorder="1"/>
    <xf numFmtId="0" fontId="5" fillId="4" borderId="0" xfId="0" applyFont="1" applyFill="1" applyBorder="1"/>
    <xf numFmtId="0" fontId="0" fillId="0" borderId="3" xfId="0" applyFont="1" applyBorder="1" applyAlignment="1">
      <alignment wrapText="1"/>
    </xf>
    <xf numFmtId="0" fontId="5" fillId="4" borderId="0" xfId="0" applyFont="1" applyFill="1" applyBorder="1" applyAlignment="1"/>
    <xf numFmtId="0" fontId="5" fillId="4" borderId="5" xfId="0" applyFont="1" applyFill="1" applyBorder="1"/>
    <xf numFmtId="0" fontId="0" fillId="0" borderId="0" xfId="0" applyFill="1" applyBorder="1"/>
    <xf numFmtId="0" fontId="0" fillId="0" borderId="0" xfId="0" applyFont="1"/>
    <xf numFmtId="169" fontId="0" fillId="0" borderId="0" xfId="0" applyNumberFormat="1"/>
    <xf numFmtId="170" fontId="0" fillId="0" borderId="2" xfId="0" applyNumberFormat="1" applyFont="1" applyBorder="1" applyAlignment="1"/>
    <xf numFmtId="170" fontId="0" fillId="0" borderId="2" xfId="1" applyNumberFormat="1" applyFont="1" applyBorder="1" applyAlignment="1"/>
    <xf numFmtId="170" fontId="0" fillId="0" borderId="0" xfId="1" applyNumberFormat="1" applyFont="1" applyFill="1" applyBorder="1" applyAlignment="1"/>
    <xf numFmtId="170" fontId="0" fillId="0" borderId="0" xfId="0" applyNumberFormat="1"/>
    <xf numFmtId="166" fontId="0" fillId="0" borderId="0" xfId="0" applyNumberFormat="1" applyFont="1" applyBorder="1"/>
    <xf numFmtId="170" fontId="0" fillId="8" borderId="9" xfId="0" applyNumberFormat="1" applyFont="1" applyFill="1" applyBorder="1"/>
    <xf numFmtId="170" fontId="0" fillId="9" borderId="9" xfId="0" applyNumberFormat="1" applyFont="1" applyFill="1" applyBorder="1"/>
    <xf numFmtId="0" fontId="10" fillId="4" borderId="0" xfId="0" applyFont="1" applyFill="1"/>
    <xf numFmtId="169" fontId="0" fillId="0" borderId="2" xfId="0" applyNumberFormat="1" applyFont="1" applyBorder="1"/>
    <xf numFmtId="0" fontId="0" fillId="8" borderId="10" xfId="0" applyFont="1" applyFill="1" applyBorder="1"/>
    <xf numFmtId="0" fontId="11" fillId="9" borderId="12" xfId="0" applyFont="1" applyFill="1" applyBorder="1"/>
    <xf numFmtId="0" fontId="11" fillId="9" borderId="0" xfId="0" applyFont="1" applyFill="1" applyBorder="1"/>
    <xf numFmtId="2" fontId="0" fillId="0" borderId="0" xfId="0" applyNumberFormat="1" applyBorder="1"/>
    <xf numFmtId="0" fontId="0" fillId="0" borderId="0" xfId="0" applyNumberFormat="1" applyBorder="1"/>
    <xf numFmtId="0" fontId="2" fillId="7" borderId="2" xfId="2" applyFont="1" applyFill="1" applyBorder="1"/>
    <xf numFmtId="169" fontId="0" fillId="0" borderId="0" xfId="0" applyNumberFormat="1" applyFont="1" applyBorder="1"/>
    <xf numFmtId="170" fontId="0" fillId="8" borderId="13" xfId="0" applyNumberFormat="1" applyFont="1" applyFill="1" applyBorder="1" applyAlignment="1"/>
    <xf numFmtId="166" fontId="0" fillId="8" borderId="13" xfId="0" applyNumberFormat="1" applyFont="1" applyFill="1" applyBorder="1"/>
    <xf numFmtId="170" fontId="0" fillId="9" borderId="13" xfId="0" applyNumberFormat="1" applyFont="1" applyFill="1" applyBorder="1" applyAlignment="1"/>
    <xf numFmtId="166" fontId="0" fillId="9" borderId="13" xfId="0" applyNumberFormat="1" applyFont="1" applyFill="1" applyBorder="1"/>
    <xf numFmtId="170" fontId="0" fillId="8" borderId="13" xfId="1" applyNumberFormat="1" applyFont="1" applyFill="1" applyBorder="1" applyAlignment="1"/>
    <xf numFmtId="170" fontId="0" fillId="9" borderId="13" xfId="1" applyNumberFormat="1" applyFont="1" applyFill="1" applyBorder="1" applyAlignment="1"/>
    <xf numFmtId="166" fontId="0" fillId="8" borderId="13" xfId="0" applyNumberFormat="1" applyFont="1" applyFill="1" applyBorder="1" applyAlignment="1">
      <alignment horizontal="right"/>
    </xf>
    <xf numFmtId="166" fontId="0" fillId="9" borderId="13" xfId="0" applyNumberFormat="1" applyFont="1" applyFill="1" applyBorder="1" applyAlignment="1">
      <alignment horizontal="right"/>
    </xf>
    <xf numFmtId="170" fontId="0" fillId="8" borderId="14" xfId="1" applyNumberFormat="1" applyFont="1" applyFill="1" applyBorder="1" applyAlignment="1"/>
    <xf numFmtId="170" fontId="0" fillId="9" borderId="9" xfId="1" applyNumberFormat="1" applyFont="1" applyFill="1" applyBorder="1" applyAlignment="1"/>
    <xf numFmtId="0" fontId="0" fillId="8" borderId="15" xfId="0" applyFont="1" applyFill="1" applyBorder="1"/>
    <xf numFmtId="170" fontId="0" fillId="8" borderId="9" xfId="1" applyNumberFormat="1" applyFont="1" applyFill="1" applyBorder="1" applyAlignment="1"/>
    <xf numFmtId="166" fontId="0" fillId="8" borderId="16" xfId="0" applyNumberFormat="1" applyFont="1" applyFill="1" applyBorder="1"/>
    <xf numFmtId="166" fontId="0" fillId="9" borderId="16" xfId="0" applyNumberFormat="1" applyFont="1" applyFill="1" applyBorder="1"/>
    <xf numFmtId="166" fontId="0" fillId="8" borderId="16" xfId="0" applyNumberFormat="1" applyFont="1" applyFill="1" applyBorder="1" applyAlignment="1">
      <alignment horizontal="right"/>
    </xf>
    <xf numFmtId="166" fontId="0" fillId="8" borderId="0" xfId="0" applyNumberFormat="1" applyFont="1" applyFill="1" applyBorder="1"/>
    <xf numFmtId="169" fontId="0" fillId="8" borderId="9" xfId="0" applyNumberFormat="1" applyFont="1" applyFill="1" applyBorder="1"/>
    <xf numFmtId="169" fontId="0" fillId="9" borderId="9" xfId="0" applyNumberFormat="1" applyFont="1" applyFill="1" applyBorder="1"/>
    <xf numFmtId="169" fontId="0" fillId="8" borderId="13" xfId="0" applyNumberFormat="1" applyFont="1" applyFill="1" applyBorder="1"/>
    <xf numFmtId="169" fontId="0" fillId="9" borderId="13" xfId="0" applyNumberFormat="1" applyFont="1" applyFill="1" applyBorder="1"/>
    <xf numFmtId="169" fontId="0" fillId="8" borderId="14" xfId="0" applyNumberFormat="1" applyFont="1" applyFill="1" applyBorder="1"/>
    <xf numFmtId="170" fontId="0" fillId="9" borderId="14" xfId="1" applyNumberFormat="1" applyFont="1" applyFill="1" applyBorder="1" applyAlignment="1"/>
    <xf numFmtId="169" fontId="0" fillId="9" borderId="14" xfId="0" applyNumberFormat="1" applyFont="1" applyFill="1" applyBorder="1"/>
    <xf numFmtId="0" fontId="0" fillId="0" borderId="0" xfId="0" applyFont="1" applyBorder="1"/>
    <xf numFmtId="0" fontId="12" fillId="10" borderId="1" xfId="0" applyFont="1" applyFill="1" applyBorder="1"/>
    <xf numFmtId="0" fontId="13" fillId="11" borderId="2" xfId="0" applyFont="1" applyFill="1" applyBorder="1"/>
    <xf numFmtId="170" fontId="14" fillId="10" borderId="0" xfId="0" applyNumberFormat="1" applyFont="1" applyFill="1" applyAlignment="1"/>
    <xf numFmtId="171" fontId="14" fillId="10" borderId="0" xfId="0" applyNumberFormat="1" applyFont="1" applyFill="1" applyAlignment="1"/>
    <xf numFmtId="0" fontId="12" fillId="10" borderId="0" xfId="0" applyFont="1" applyFill="1"/>
    <xf numFmtId="0" fontId="15" fillId="10" borderId="0" xfId="0" applyFont="1" applyFill="1"/>
    <xf numFmtId="0" fontId="14" fillId="12" borderId="0" xfId="0" applyFont="1" applyFill="1" applyAlignment="1"/>
    <xf numFmtId="0" fontId="16" fillId="11" borderId="2" xfId="0" applyFont="1" applyFill="1" applyBorder="1"/>
    <xf numFmtId="170" fontId="14" fillId="12" borderId="0" xfId="0" applyNumberFormat="1" applyFont="1" applyFill="1" applyAlignment="1"/>
    <xf numFmtId="171" fontId="14" fillId="12" borderId="0" xfId="0" applyNumberFormat="1" applyFont="1" applyFill="1" applyAlignment="1"/>
    <xf numFmtId="0" fontId="17" fillId="12" borderId="0" xfId="0" applyFont="1" applyFill="1" applyAlignment="1"/>
    <xf numFmtId="0" fontId="15" fillId="12" borderId="0" xfId="0" applyFont="1" applyFill="1"/>
    <xf numFmtId="0" fontId="17" fillId="10" borderId="0" xfId="0" applyFont="1" applyFill="1" applyAlignment="1"/>
    <xf numFmtId="0" fontId="18" fillId="13" borderId="2" xfId="0" applyFont="1" applyFill="1" applyBorder="1"/>
    <xf numFmtId="0" fontId="14" fillId="10" borderId="0" xfId="0" applyFont="1" applyFill="1" applyAlignment="1"/>
    <xf numFmtId="0" fontId="12" fillId="10" borderId="0" xfId="0" applyFont="1" applyFill="1" applyAlignment="1"/>
    <xf numFmtId="0" fontId="12" fillId="12" borderId="0" xfId="0" applyFont="1" applyFill="1" applyAlignment="1"/>
    <xf numFmtId="0" fontId="0" fillId="12" borderId="0" xfId="0" applyFont="1" applyFill="1" applyAlignment="1"/>
    <xf numFmtId="0" fontId="0" fillId="10" borderId="0" xfId="0" applyFont="1" applyFill="1" applyAlignment="1"/>
    <xf numFmtId="0" fontId="0" fillId="0" borderId="0" xfId="0" applyFont="1" applyAlignment="1"/>
    <xf numFmtId="0" fontId="15" fillId="0" borderId="0" xfId="0" applyFont="1"/>
    <xf numFmtId="170" fontId="15" fillId="12" borderId="0" xfId="0" applyNumberFormat="1" applyFont="1" applyFill="1"/>
    <xf numFmtId="170" fontId="15" fillId="12" borderId="0" xfId="1" applyNumberFormat="1" applyFont="1" applyFill="1"/>
    <xf numFmtId="0" fontId="15" fillId="10" borderId="11" xfId="0" applyFont="1" applyFill="1" applyBorder="1"/>
    <xf numFmtId="2" fontId="15" fillId="0" borderId="0" xfId="0" applyNumberFormat="1" applyFont="1"/>
    <xf numFmtId="0" fontId="15" fillId="12" borderId="11" xfId="0" applyFont="1" applyFill="1" applyBorder="1"/>
    <xf numFmtId="169" fontId="15" fillId="0" borderId="0" xfId="0" applyNumberFormat="1" applyFont="1"/>
    <xf numFmtId="0" fontId="5" fillId="4" borderId="0" xfId="0" applyFont="1" applyFill="1"/>
    <xf numFmtId="0" fontId="0" fillId="9" borderId="17" xfId="0" applyFont="1" applyFill="1" applyBorder="1"/>
    <xf numFmtId="0" fontId="0" fillId="9" borderId="13" xfId="1" applyNumberFormat="1" applyFont="1" applyFill="1" applyBorder="1" applyAlignment="1"/>
    <xf numFmtId="172" fontId="0" fillId="9" borderId="13" xfId="0" applyNumberFormat="1" applyFont="1" applyFill="1" applyBorder="1"/>
    <xf numFmtId="172" fontId="0" fillId="8" borderId="16" xfId="0" applyNumberFormat="1" applyFont="1" applyFill="1" applyBorder="1"/>
    <xf numFmtId="172" fontId="0" fillId="9" borderId="16" xfId="0" applyNumberFormat="1" applyFont="1" applyFill="1" applyBorder="1"/>
    <xf numFmtId="172" fontId="0" fillId="8" borderId="13" xfId="0" applyNumberFormat="1" applyFont="1" applyFill="1" applyBorder="1"/>
    <xf numFmtId="0" fontId="0" fillId="0" borderId="0" xfId="0" applyNumberFormat="1"/>
    <xf numFmtId="172" fontId="0" fillId="8" borderId="16" xfId="0" applyNumberFormat="1" applyFont="1" applyFill="1" applyBorder="1" applyAlignment="1">
      <alignment horizontal="left"/>
    </xf>
    <xf numFmtId="173" fontId="0" fillId="9" borderId="13" xfId="0" applyNumberFormat="1" applyFont="1" applyFill="1" applyBorder="1"/>
    <xf numFmtId="173" fontId="0" fillId="8" borderId="16" xfId="0" applyNumberFormat="1" applyFont="1" applyFill="1" applyBorder="1"/>
    <xf numFmtId="173" fontId="0" fillId="9" borderId="16" xfId="0" applyNumberFormat="1" applyFont="1" applyFill="1" applyBorder="1"/>
    <xf numFmtId="173" fontId="0" fillId="8" borderId="16" xfId="0" applyNumberFormat="1" applyFont="1" applyFill="1" applyBorder="1" applyAlignment="1">
      <alignment horizontal="right"/>
    </xf>
    <xf numFmtId="173" fontId="0" fillId="8" borderId="13" xfId="0" applyNumberFormat="1" applyFont="1" applyFill="1" applyBorder="1"/>
    <xf numFmtId="0" fontId="2" fillId="7" borderId="0" xfId="2" applyFont="1" applyFill="1" applyBorder="1"/>
    <xf numFmtId="0" fontId="19" fillId="11" borderId="2" xfId="0" applyFont="1" applyFill="1" applyBorder="1"/>
    <xf numFmtId="0" fontId="19" fillId="11" borderId="0" xfId="0" applyFont="1" applyFill="1" applyBorder="1"/>
    <xf numFmtId="14" fontId="0" fillId="9" borderId="14" xfId="0" applyNumberFormat="1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34"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[$-3409]mmmm\ dd\,\ yyyy;@"/>
    </dxf>
    <dxf>
      <numFmt numFmtId="2" formatCode="0.00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BE5F1"/>
          <bgColor rgb="FFDBE5F1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70" formatCode="&quot;₱&quot;#,##0.00"/>
    </dxf>
    <dxf>
      <numFmt numFmtId="170" formatCode="&quot;₱&quot;#,##0.0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horizontal style="thin">
          <color rgb="FF000000"/>
        </horizontal>
      </border>
    </dxf>
  </dxfs>
  <tableStyles count="1" defaultTableStyle="TableStyleMedium9" defaultPivotStyle="PivotStyleLight16">
    <tableStyle name="TableStyleMedium1 2" pivot="0" count="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01" totalsRowShown="0" headerRowDxfId="26" tableBorderDxfId="25">
  <autoFilter ref="A1:G601" xr:uid="{00000000-0009-0000-0100-000001000000}"/>
  <tableColumns count="7">
    <tableColumn id="1" xr3:uid="{00000000-0010-0000-0000-000001000000}" name="Papa Benny"/>
    <tableColumn id="2" xr3:uid="{00000000-0010-0000-0000-000002000000}" name="Expenses"/>
    <tableColumn id="3" xr3:uid="{00000000-0010-0000-0000-000003000000}" name="in Pesos" dataDxfId="24"/>
    <tableColumn id="4" xr3:uid="{00000000-0010-0000-0000-000004000000}" name="Date"/>
    <tableColumn id="5" xr3:uid="{00000000-0010-0000-0000-000005000000}" name="Remarks"/>
    <tableColumn id="6" xr3:uid="{00000000-0010-0000-0000-000006000000}" name="Column1"/>
    <tableColumn id="7" xr3:uid="{00000000-0010-0000-0000-000007000000}" name="Column2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2:H23" totalsRowShown="0">
  <autoFilter ref="E2:H23" xr:uid="{00000000-0009-0000-0100-000002000000}"/>
  <sortState xmlns:xlrd2="http://schemas.microsoft.com/office/spreadsheetml/2017/richdata2" ref="E3:H23">
    <sortCondition ref="H2:H23"/>
  </sortState>
  <tableColumns count="4">
    <tableColumn id="1" xr3:uid="{00000000-0010-0000-0100-000001000000}" name="Raw PC" dataDxfId="22"/>
    <tableColumn id="2" xr3:uid="{00000000-0010-0000-0100-000002000000}" name="Location"/>
    <tableColumn id="3" xr3:uid="{00000000-0010-0000-0100-000003000000}" name="Name"/>
    <tableColumn id="4" xr3:uid="{00000000-0010-0000-0100-000004000000}" name="Raw Loca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35" displayName="Table35" ref="J2:T23" totalsRowCount="1">
  <autoFilter ref="J2:T22" xr:uid="{00000000-0009-0000-0100-000004000000}"/>
  <sortState xmlns:xlrd2="http://schemas.microsoft.com/office/spreadsheetml/2017/richdata2" ref="J3:T22">
    <sortCondition descending="1" ref="N2:N22"/>
  </sortState>
  <tableColumns count="11">
    <tableColumn id="1" xr3:uid="{00000000-0010-0000-0200-000001000000}" name="Raw Location" dataDxfId="21" totalsRowDxfId="20"/>
    <tableColumn id="9" xr3:uid="{00000000-0010-0000-0200-000009000000}" name="Raw PC" dataDxfId="19" totalsRowDxfId="18"/>
    <tableColumn id="2" xr3:uid="{00000000-0010-0000-0200-000002000000}" name="Raw Sum" totalsRowFunction="custom" dataDxfId="17" totalsRowDxfId="16">
      <totalsRowFormula>SUM(Table35[Raw Sum])</totalsRowFormula>
    </tableColumn>
    <tableColumn id="3" xr3:uid="{00000000-0010-0000-0200-000003000000}" name="Trimmed Sum" totalsRowFunction="custom" dataDxfId="15" totalsRowDxfId="14">
      <calculatedColumnFormula>ROUNDDOWN(L3/100,0)*100</calculatedColumnFormula>
      <totalsRowFormula>SUM(Table35[Trimmed Sum])</totalsRowFormula>
    </tableColumn>
    <tableColumn id="4" xr3:uid="{00000000-0010-0000-0200-000004000000}" name="Change" dataDxfId="13" totalsRowDxfId="12">
      <calculatedColumnFormula>L3-M3</calculatedColumnFormula>
    </tableColumn>
    <tableColumn id="5" xr3:uid="{00000000-0010-0000-0200-000005000000}" name="Add?" totalsRowFunction="custom" dataDxfId="11" totalsRowDxfId="10">
      <totalsRowFormula>ROUNDDOWN((Table35[[#Totals],[Raw Sum]]-Table35[[#Totals],[Trimmed Sum]])/100,0)*1</totalsRowFormula>
    </tableColumn>
    <tableColumn id="12" xr3:uid="{00000000-0010-0000-0200-00000C000000}" name="Column3" dataDxfId="9" totalsRowDxfId="8"/>
    <tableColumn id="11" xr3:uid="{00000000-0010-0000-0200-00000B000000}" name="Column2" dataDxfId="7" totalsRowDxfId="6"/>
    <tableColumn id="8" xr3:uid="{00000000-0010-0000-0200-000008000000}" name="Fixed Price" totalsRowFunction="custom" dataDxfId="5" totalsRowDxfId="4">
      <calculatedColumnFormula>IF(O3=1,M3+100,M3)</calculatedColumnFormula>
      <totalsRowFormula>SUM(Table35[Fixed Price])</totalsRowFormula>
    </tableColumn>
    <tableColumn id="7" xr3:uid="{00000000-0010-0000-0200-000007000000}" name="Column1" dataDxfId="3" totalsRowDxfId="2">
      <calculatedColumnFormula>$S$1</calculatedColumnFormula>
    </tableColumn>
    <tableColumn id="10" xr3:uid="{00000000-0010-0000-0200-00000A000000}" name="Fixed PC" dataDxfId="1" totalsRowDxfId="0">
      <calculatedColumnFormula>CONCATENATE(A2,K3)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K2:O21" totalsRowShown="0">
  <autoFilter ref="K2:O21" xr:uid="{00000000-0009-0000-0100-000003000000}"/>
  <sortState xmlns:xlrd2="http://schemas.microsoft.com/office/spreadsheetml/2017/richdata2" ref="K3:N21">
    <sortCondition descending="1" ref="N2:N21"/>
  </sortState>
  <tableColumns count="5">
    <tableColumn id="1" xr3:uid="{00000000-0010-0000-0300-000001000000}" name="Column1"/>
    <tableColumn id="2" xr3:uid="{00000000-0010-0000-0300-000002000000}" name="Column2"/>
    <tableColumn id="3" xr3:uid="{00000000-0010-0000-0300-000003000000}" name="Column3">
      <calculatedColumnFormula>ROUNDDOWN(L3/100,0)*100</calculatedColumnFormula>
    </tableColumn>
    <tableColumn id="4" xr3:uid="{00000000-0010-0000-0300-000004000000}" name="Column4">
      <calculatedColumnFormula>L3-M3</calculatedColumnFormula>
    </tableColumn>
    <tableColumn id="5" xr3:uid="{00000000-0010-0000-0300-000005000000}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05"/>
  <sheetViews>
    <sheetView tabSelected="1" topLeftCell="A582" zoomScaleNormal="100" workbookViewId="0">
      <selection activeCell="A597" sqref="A597"/>
    </sheetView>
  </sheetViews>
  <sheetFormatPr defaultRowHeight="15" x14ac:dyDescent="0.25"/>
  <cols>
    <col min="1" max="1" width="24.7109375" customWidth="1"/>
    <col min="2" max="2" width="10.42578125" customWidth="1"/>
    <col min="3" max="3" width="22.140625" customWidth="1"/>
    <col min="4" max="4" width="30.28515625" customWidth="1"/>
    <col min="5" max="5" width="31.85546875" customWidth="1"/>
    <col min="6" max="6" width="15.28515625" customWidth="1"/>
    <col min="7" max="7" width="11.7109375" customWidth="1"/>
    <col min="11" max="11" width="18" customWidth="1"/>
    <col min="12" max="12" width="24.7109375" customWidth="1"/>
    <col min="13" max="14" width="21" customWidth="1"/>
    <col min="15" max="15" width="9.140625" customWidth="1"/>
    <col min="43" max="43" width="12.7109375" customWidth="1"/>
  </cols>
  <sheetData>
    <row r="1" spans="1:45" x14ac:dyDescent="0.25">
      <c r="A1" t="s">
        <v>117</v>
      </c>
      <c r="B1" s="121" t="s">
        <v>211</v>
      </c>
      <c r="C1" s="34" t="s">
        <v>0</v>
      </c>
      <c r="D1" s="32" t="s">
        <v>1</v>
      </c>
      <c r="E1" s="35" t="s">
        <v>2</v>
      </c>
      <c r="F1" s="46" t="s">
        <v>83</v>
      </c>
      <c r="G1" s="106" t="s">
        <v>173</v>
      </c>
      <c r="H1" s="32" t="s">
        <v>85</v>
      </c>
      <c r="I1" s="32" t="s">
        <v>113</v>
      </c>
      <c r="J1" s="32" t="s">
        <v>114</v>
      </c>
      <c r="L1" s="32" t="s">
        <v>214</v>
      </c>
      <c r="U1">
        <v>5</v>
      </c>
      <c r="AE1">
        <v>10</v>
      </c>
    </row>
    <row r="2" spans="1:45" x14ac:dyDescent="0.25">
      <c r="A2" s="1" t="s">
        <v>118</v>
      </c>
      <c r="B2" s="2" t="s">
        <v>3</v>
      </c>
      <c r="C2" s="39">
        <f>1000+700+70+500</f>
        <v>2270</v>
      </c>
      <c r="D2" s="3">
        <v>42756</v>
      </c>
      <c r="E2" s="4" t="s">
        <v>4</v>
      </c>
      <c r="H2" t="s">
        <v>118</v>
      </c>
      <c r="I2">
        <v>19900</v>
      </c>
      <c r="J2">
        <v>1</v>
      </c>
      <c r="M2" s="16">
        <v>20400</v>
      </c>
      <c r="N2" s="19"/>
      <c r="O2">
        <v>21100</v>
      </c>
      <c r="Q2">
        <v>23100</v>
      </c>
      <c r="S2">
        <v>24200</v>
      </c>
      <c r="U2">
        <v>23900</v>
      </c>
      <c r="W2">
        <v>24300</v>
      </c>
      <c r="Y2">
        <v>22600</v>
      </c>
      <c r="AA2">
        <v>17800</v>
      </c>
      <c r="AC2">
        <v>17500</v>
      </c>
      <c r="AE2">
        <v>19450</v>
      </c>
      <c r="AG2">
        <v>19450</v>
      </c>
      <c r="AI2">
        <v>20000</v>
      </c>
      <c r="AK2">
        <v>25000</v>
      </c>
      <c r="AM2">
        <v>22400</v>
      </c>
      <c r="AP2" s="23" t="s">
        <v>82</v>
      </c>
      <c r="AQ2" s="23" t="s">
        <v>83</v>
      </c>
      <c r="AR2" s="24" t="s">
        <v>84</v>
      </c>
      <c r="AS2" s="24" t="s">
        <v>85</v>
      </c>
    </row>
    <row r="3" spans="1:45" x14ac:dyDescent="0.25">
      <c r="A3" s="1" t="s">
        <v>122</v>
      </c>
      <c r="B3" s="2" t="s">
        <v>3</v>
      </c>
      <c r="C3" s="39">
        <v>500</v>
      </c>
      <c r="D3" s="3">
        <v>42756</v>
      </c>
      <c r="E3" s="4" t="s">
        <v>4</v>
      </c>
      <c r="H3" t="s">
        <v>122</v>
      </c>
      <c r="I3">
        <v>500</v>
      </c>
      <c r="J3">
        <v>1</v>
      </c>
      <c r="K3" s="58">
        <v>42756</v>
      </c>
      <c r="AP3" t="s">
        <v>86</v>
      </c>
      <c r="AQ3" s="25">
        <v>1580.952380952381</v>
      </c>
      <c r="AR3" s="24" t="s">
        <v>87</v>
      </c>
      <c r="AS3" t="s">
        <v>88</v>
      </c>
    </row>
    <row r="4" spans="1:45" x14ac:dyDescent="0.25">
      <c r="A4" s="1" t="s">
        <v>118</v>
      </c>
      <c r="B4" s="2" t="s">
        <v>3</v>
      </c>
      <c r="C4" s="39">
        <v>1600</v>
      </c>
      <c r="D4" s="3">
        <v>42756</v>
      </c>
      <c r="E4" s="4" t="s">
        <v>4</v>
      </c>
      <c r="F4" s="20">
        <f>SUM(C2:C615)</f>
        <v>-1800</v>
      </c>
      <c r="H4" t="s">
        <v>118</v>
      </c>
      <c r="I4">
        <v>19600</v>
      </c>
      <c r="J4">
        <v>2</v>
      </c>
      <c r="L4" s="18"/>
      <c r="M4" s="16">
        <f>M8-M5</f>
        <v>-500</v>
      </c>
      <c r="N4" s="19" t="s">
        <v>118</v>
      </c>
      <c r="O4">
        <v>19600</v>
      </c>
      <c r="P4" t="s">
        <v>118</v>
      </c>
      <c r="Q4">
        <v>23100</v>
      </c>
      <c r="R4" t="s">
        <v>118</v>
      </c>
      <c r="S4">
        <v>24200</v>
      </c>
      <c r="T4" t="s">
        <v>118</v>
      </c>
      <c r="U4">
        <v>15900</v>
      </c>
      <c r="V4" t="s">
        <v>118</v>
      </c>
      <c r="W4">
        <v>21100</v>
      </c>
      <c r="X4" t="s">
        <v>118</v>
      </c>
      <c r="Y4">
        <v>20500</v>
      </c>
      <c r="Z4" t="s">
        <v>118</v>
      </c>
      <c r="AA4">
        <v>17700</v>
      </c>
      <c r="AB4" t="s">
        <v>118</v>
      </c>
      <c r="AC4">
        <v>16300</v>
      </c>
      <c r="AD4" t="s">
        <v>118</v>
      </c>
      <c r="AE4">
        <v>19450</v>
      </c>
      <c r="AF4" t="s">
        <v>118</v>
      </c>
      <c r="AG4">
        <v>19450</v>
      </c>
      <c r="AH4" t="s">
        <v>118</v>
      </c>
      <c r="AI4">
        <v>20000</v>
      </c>
      <c r="AJ4" t="s">
        <v>118</v>
      </c>
      <c r="AK4">
        <v>25000</v>
      </c>
      <c r="AL4" t="s">
        <v>118</v>
      </c>
      <c r="AM4">
        <v>22400</v>
      </c>
      <c r="AP4" t="s">
        <v>89</v>
      </c>
      <c r="AQ4" s="25">
        <v>1640</v>
      </c>
      <c r="AR4" s="24" t="s">
        <v>90</v>
      </c>
      <c r="AS4" t="s">
        <v>91</v>
      </c>
    </row>
    <row r="5" spans="1:45" x14ac:dyDescent="0.25">
      <c r="A5" s="1" t="s">
        <v>118</v>
      </c>
      <c r="B5" s="2" t="s">
        <v>3</v>
      </c>
      <c r="C5" s="39">
        <v>920</v>
      </c>
      <c r="D5" s="3">
        <v>42759</v>
      </c>
      <c r="E5" s="4" t="s">
        <v>4</v>
      </c>
      <c r="F5" s="20"/>
      <c r="H5" t="s">
        <v>123</v>
      </c>
      <c r="I5">
        <v>1500</v>
      </c>
      <c r="J5">
        <v>2</v>
      </c>
      <c r="K5" s="58">
        <v>42804</v>
      </c>
      <c r="L5" s="18"/>
      <c r="M5" s="17">
        <v>500</v>
      </c>
      <c r="N5" s="19" t="s">
        <v>123</v>
      </c>
      <c r="O5">
        <v>1500</v>
      </c>
      <c r="T5" t="s">
        <v>121</v>
      </c>
      <c r="U5">
        <v>8000</v>
      </c>
      <c r="V5" t="s">
        <v>122</v>
      </c>
      <c r="W5">
        <v>1200</v>
      </c>
      <c r="X5" t="s">
        <v>120</v>
      </c>
      <c r="Y5">
        <v>100</v>
      </c>
      <c r="Z5" t="s">
        <v>120</v>
      </c>
      <c r="AA5">
        <v>100</v>
      </c>
      <c r="AB5" t="s">
        <v>122</v>
      </c>
      <c r="AC5">
        <v>1000</v>
      </c>
      <c r="AP5" t="s">
        <v>92</v>
      </c>
      <c r="AQ5" s="25">
        <v>1500</v>
      </c>
      <c r="AR5" s="24" t="s">
        <v>87</v>
      </c>
      <c r="AS5" t="s">
        <v>88</v>
      </c>
    </row>
    <row r="6" spans="1:45" x14ac:dyDescent="0.25">
      <c r="A6" s="1" t="s">
        <v>118</v>
      </c>
      <c r="B6" s="2" t="s">
        <v>3</v>
      </c>
      <c r="C6" s="39">
        <v>210</v>
      </c>
      <c r="D6" s="3">
        <v>42765</v>
      </c>
      <c r="E6" s="4" t="s">
        <v>4</v>
      </c>
      <c r="H6" t="s">
        <v>118</v>
      </c>
      <c r="I6">
        <v>23100</v>
      </c>
      <c r="J6">
        <v>3</v>
      </c>
      <c r="V6" t="s">
        <v>123</v>
      </c>
      <c r="W6">
        <v>2000</v>
      </c>
      <c r="X6" t="s">
        <v>121</v>
      </c>
      <c r="Y6">
        <v>2000</v>
      </c>
      <c r="AB6" t="s">
        <v>120</v>
      </c>
      <c r="AC6">
        <v>200</v>
      </c>
      <c r="AP6" t="s">
        <v>93</v>
      </c>
      <c r="AQ6" s="25">
        <v>1789.2857142857142</v>
      </c>
      <c r="AR6" s="24" t="s">
        <v>94</v>
      </c>
      <c r="AS6" s="24" t="s">
        <v>95</v>
      </c>
    </row>
    <row r="7" spans="1:45" x14ac:dyDescent="0.25">
      <c r="A7" s="1" t="s">
        <v>119</v>
      </c>
      <c r="B7" s="2" t="s">
        <v>3</v>
      </c>
      <c r="C7" s="39">
        <v>10000</v>
      </c>
      <c r="D7" s="3">
        <v>42765</v>
      </c>
      <c r="E7" s="4" t="s">
        <v>4</v>
      </c>
      <c r="H7" t="s">
        <v>118</v>
      </c>
      <c r="I7">
        <v>24200</v>
      </c>
      <c r="J7">
        <v>4</v>
      </c>
      <c r="AP7" t="s">
        <v>96</v>
      </c>
      <c r="AQ7" s="25">
        <v>550</v>
      </c>
      <c r="AR7" s="24" t="s">
        <v>97</v>
      </c>
      <c r="AS7" s="24" t="s">
        <v>98</v>
      </c>
    </row>
    <row r="8" spans="1:45" x14ac:dyDescent="0.25">
      <c r="A8" s="1" t="s">
        <v>117</v>
      </c>
      <c r="B8" s="5" t="s">
        <v>5</v>
      </c>
      <c r="C8" s="39">
        <v>-15000</v>
      </c>
      <c r="D8" s="3">
        <v>42765</v>
      </c>
      <c r="E8" s="4" t="s">
        <v>4</v>
      </c>
      <c r="G8" s="20"/>
      <c r="H8" t="s">
        <v>118</v>
      </c>
      <c r="I8">
        <v>15900</v>
      </c>
      <c r="J8">
        <v>5</v>
      </c>
      <c r="AP8" t="s">
        <v>99</v>
      </c>
      <c r="AQ8" s="25">
        <v>1795</v>
      </c>
      <c r="AR8" s="24" t="s">
        <v>94</v>
      </c>
      <c r="AS8" s="24" t="s">
        <v>95</v>
      </c>
    </row>
    <row r="9" spans="1:45" x14ac:dyDescent="0.25">
      <c r="A9" s="1" t="s">
        <v>125</v>
      </c>
      <c r="B9" s="6" t="s">
        <v>6</v>
      </c>
      <c r="C9" s="39">
        <v>1000</v>
      </c>
      <c r="D9" s="3">
        <v>42786</v>
      </c>
      <c r="E9" s="4" t="s">
        <v>4</v>
      </c>
      <c r="H9" t="s">
        <v>121</v>
      </c>
      <c r="I9">
        <v>8000</v>
      </c>
      <c r="J9">
        <v>5</v>
      </c>
      <c r="K9" s="58">
        <v>43018</v>
      </c>
      <c r="AP9" t="s">
        <v>100</v>
      </c>
      <c r="AQ9" s="25">
        <v>680</v>
      </c>
      <c r="AR9" s="27" t="s">
        <v>90</v>
      </c>
      <c r="AS9" s="27" t="s">
        <v>105</v>
      </c>
    </row>
    <row r="10" spans="1:45" x14ac:dyDescent="0.25">
      <c r="A10" s="1" t="s">
        <v>118</v>
      </c>
      <c r="B10" s="2" t="s">
        <v>3</v>
      </c>
      <c r="C10" s="39">
        <v>650</v>
      </c>
      <c r="D10" s="3">
        <v>42786</v>
      </c>
      <c r="E10" s="4" t="s">
        <v>7</v>
      </c>
      <c r="H10" t="s">
        <v>118</v>
      </c>
      <c r="I10">
        <v>21100</v>
      </c>
      <c r="J10">
        <v>6</v>
      </c>
      <c r="M10" t="s">
        <v>122</v>
      </c>
      <c r="N10">
        <f>L3+L11+L19</f>
        <v>0</v>
      </c>
      <c r="O10">
        <v>3871.58</v>
      </c>
      <c r="P10">
        <f>I3+I11+I18</f>
        <v>2700</v>
      </c>
      <c r="AP10" s="26" t="s">
        <v>101</v>
      </c>
      <c r="AQ10" s="25">
        <v>1162.5</v>
      </c>
      <c r="AR10" s="27" t="s">
        <v>102</v>
      </c>
      <c r="AS10" s="27" t="s">
        <v>103</v>
      </c>
    </row>
    <row r="11" spans="1:45" x14ac:dyDescent="0.25">
      <c r="A11" s="1" t="s">
        <v>118</v>
      </c>
      <c r="B11" s="2" t="s">
        <v>3</v>
      </c>
      <c r="C11" s="39">
        <v>200</v>
      </c>
      <c r="D11" s="3">
        <v>42790</v>
      </c>
      <c r="E11" s="4" t="s">
        <v>7</v>
      </c>
      <c r="H11" t="s">
        <v>122</v>
      </c>
      <c r="I11">
        <v>1200</v>
      </c>
      <c r="J11">
        <v>6</v>
      </c>
      <c r="K11" s="67">
        <v>43048</v>
      </c>
      <c r="M11" t="s">
        <v>123</v>
      </c>
      <c r="N11">
        <f>L5+L12</f>
        <v>0</v>
      </c>
      <c r="O11">
        <v>5651.36</v>
      </c>
      <c r="P11">
        <f>I5+I12</f>
        <v>3500</v>
      </c>
      <c r="AP11" s="26" t="s">
        <v>104</v>
      </c>
      <c r="AQ11" s="28">
        <v>1400</v>
      </c>
      <c r="AR11" s="27" t="s">
        <v>90</v>
      </c>
      <c r="AS11" s="27" t="s">
        <v>105</v>
      </c>
    </row>
    <row r="12" spans="1:45" x14ac:dyDescent="0.25">
      <c r="A12" s="1" t="s">
        <v>125</v>
      </c>
      <c r="B12" s="2" t="s">
        <v>3</v>
      </c>
      <c r="C12" s="39">
        <v>4000</v>
      </c>
      <c r="D12" s="3">
        <v>42791</v>
      </c>
      <c r="E12" s="4" t="s">
        <v>7</v>
      </c>
      <c r="H12" t="s">
        <v>123</v>
      </c>
      <c r="I12">
        <v>2000</v>
      </c>
      <c r="J12">
        <v>6</v>
      </c>
      <c r="K12" s="68">
        <v>43048</v>
      </c>
      <c r="M12" t="s">
        <v>121</v>
      </c>
      <c r="N12">
        <f>L9+L15</f>
        <v>0</v>
      </c>
      <c r="O12">
        <v>6230.64</v>
      </c>
      <c r="P12">
        <f>I9+I14</f>
        <v>10000</v>
      </c>
      <c r="AP12" s="26" t="s">
        <v>106</v>
      </c>
      <c r="AQ12" s="28">
        <v>1500</v>
      </c>
      <c r="AR12" s="27" t="s">
        <v>90</v>
      </c>
      <c r="AS12" t="s">
        <v>91</v>
      </c>
    </row>
    <row r="13" spans="1:45" ht="15" customHeight="1" x14ac:dyDescent="0.25">
      <c r="A13" s="1" t="s">
        <v>117</v>
      </c>
      <c r="B13" s="5" t="s">
        <v>5</v>
      </c>
      <c r="C13" s="39">
        <v>-3500</v>
      </c>
      <c r="D13" s="3">
        <v>42791</v>
      </c>
      <c r="E13" s="33" t="s">
        <v>8</v>
      </c>
      <c r="H13" t="s">
        <v>118</v>
      </c>
      <c r="I13">
        <v>20500</v>
      </c>
      <c r="J13">
        <v>7</v>
      </c>
      <c r="M13" t="s">
        <v>120</v>
      </c>
      <c r="N13">
        <f>L14+L20+L36+L37</f>
        <v>0</v>
      </c>
      <c r="O13">
        <v>452.24</v>
      </c>
      <c r="P13" s="42" t="e">
        <f>#REF!+#REF!+#REF!+#REF!</f>
        <v>#REF!</v>
      </c>
      <c r="AP13" s="26" t="s">
        <v>107</v>
      </c>
      <c r="AQ13" s="28">
        <v>1500</v>
      </c>
      <c r="AR13" s="27" t="s">
        <v>90</v>
      </c>
      <c r="AS13" t="s">
        <v>91</v>
      </c>
    </row>
    <row r="14" spans="1:45" x14ac:dyDescent="0.25">
      <c r="A14" s="1" t="s">
        <v>117</v>
      </c>
      <c r="B14" s="5" t="s">
        <v>5</v>
      </c>
      <c r="C14" s="39">
        <v>-2300</v>
      </c>
      <c r="D14" s="3">
        <v>42801</v>
      </c>
      <c r="E14" s="4" t="s">
        <v>9</v>
      </c>
      <c r="H14" t="s">
        <v>121</v>
      </c>
      <c r="I14">
        <v>2000</v>
      </c>
      <c r="J14">
        <v>7</v>
      </c>
      <c r="K14" s="67">
        <v>43077</v>
      </c>
      <c r="M14" t="s">
        <v>150</v>
      </c>
      <c r="N14">
        <f>L26</f>
        <v>0</v>
      </c>
      <c r="O14">
        <v>435.9</v>
      </c>
      <c r="P14">
        <f>I24</f>
        <v>1000</v>
      </c>
      <c r="AP14" s="26" t="s">
        <v>108</v>
      </c>
      <c r="AR14" s="27" t="s">
        <v>90</v>
      </c>
      <c r="AS14" s="27" t="s">
        <v>105</v>
      </c>
    </row>
    <row r="15" spans="1:45" x14ac:dyDescent="0.25">
      <c r="A15" s="1" t="s">
        <v>123</v>
      </c>
      <c r="B15" s="2" t="s">
        <v>3</v>
      </c>
      <c r="C15" s="39">
        <v>1500</v>
      </c>
      <c r="D15" s="3">
        <v>42804</v>
      </c>
      <c r="E15" s="7" t="s">
        <v>9</v>
      </c>
      <c r="H15" t="s">
        <v>118</v>
      </c>
      <c r="I15">
        <v>17700</v>
      </c>
      <c r="J15">
        <v>8</v>
      </c>
      <c r="M15" s="65" t="s">
        <v>115</v>
      </c>
      <c r="N15">
        <f>L27</f>
        <v>0</v>
      </c>
      <c r="O15">
        <v>333.33</v>
      </c>
      <c r="P15">
        <f>I25</f>
        <v>1200</v>
      </c>
      <c r="AP15" s="26" t="s">
        <v>109</v>
      </c>
      <c r="AR15" s="27" t="s">
        <v>90</v>
      </c>
      <c r="AS15" s="27" t="s">
        <v>105</v>
      </c>
    </row>
    <row r="16" spans="1:45" x14ac:dyDescent="0.25">
      <c r="A16" s="1" t="s">
        <v>118</v>
      </c>
      <c r="B16" s="2" t="s">
        <v>3</v>
      </c>
      <c r="C16" s="39">
        <v>450</v>
      </c>
      <c r="D16" s="3">
        <v>42804</v>
      </c>
      <c r="E16" s="7" t="s">
        <v>10</v>
      </c>
      <c r="H16" t="s">
        <v>120</v>
      </c>
      <c r="I16">
        <v>100</v>
      </c>
      <c r="J16">
        <v>8</v>
      </c>
      <c r="K16" s="68">
        <v>43146</v>
      </c>
      <c r="AP16" s="26" t="s">
        <v>110</v>
      </c>
      <c r="AR16" s="27" t="s">
        <v>90</v>
      </c>
      <c r="AS16" s="27" t="s">
        <v>105</v>
      </c>
    </row>
    <row r="17" spans="1:45" x14ac:dyDescent="0.25">
      <c r="A17" s="1" t="s">
        <v>117</v>
      </c>
      <c r="B17" s="5" t="s">
        <v>5</v>
      </c>
      <c r="C17" s="39">
        <v>-1500</v>
      </c>
      <c r="D17" s="3">
        <v>42811</v>
      </c>
      <c r="E17" s="7" t="s">
        <v>11</v>
      </c>
      <c r="H17" t="s">
        <v>118</v>
      </c>
      <c r="I17">
        <v>16300</v>
      </c>
      <c r="J17">
        <v>9</v>
      </c>
      <c r="N17">
        <f>SUM(N10:N15)</f>
        <v>0</v>
      </c>
      <c r="O17">
        <f>SUM(O10:O15)</f>
        <v>16975.05</v>
      </c>
      <c r="AP17" s="36" t="s">
        <v>139</v>
      </c>
      <c r="AR17" s="29" t="s">
        <v>146</v>
      </c>
      <c r="AS17" s="29" t="s">
        <v>147</v>
      </c>
    </row>
    <row r="18" spans="1:45" x14ac:dyDescent="0.25">
      <c r="A18" s="1" t="s">
        <v>125</v>
      </c>
      <c r="B18" s="6" t="s">
        <v>6</v>
      </c>
      <c r="C18" s="39">
        <v>2000</v>
      </c>
      <c r="D18" s="3">
        <v>42814</v>
      </c>
      <c r="E18" s="7" t="s">
        <v>4</v>
      </c>
      <c r="H18" t="s">
        <v>122</v>
      </c>
      <c r="I18">
        <v>1000</v>
      </c>
      <c r="J18">
        <v>9</v>
      </c>
      <c r="K18" s="69">
        <v>43174</v>
      </c>
      <c r="AP18" s="36" t="s">
        <v>140</v>
      </c>
      <c r="AR18" s="29" t="s">
        <v>146</v>
      </c>
      <c r="AS18" s="29" t="s">
        <v>147</v>
      </c>
    </row>
    <row r="19" spans="1:45" x14ac:dyDescent="0.25">
      <c r="A19" s="1" t="s">
        <v>125</v>
      </c>
      <c r="B19" s="6" t="s">
        <v>6</v>
      </c>
      <c r="C19" s="39">
        <v>1100</v>
      </c>
      <c r="D19" s="3">
        <v>42819</v>
      </c>
      <c r="E19" s="22" t="s">
        <v>9</v>
      </c>
      <c r="H19" t="s">
        <v>118</v>
      </c>
      <c r="I19">
        <v>19450</v>
      </c>
      <c r="J19">
        <v>10</v>
      </c>
      <c r="AP19" s="36" t="s">
        <v>141</v>
      </c>
      <c r="AR19" s="29" t="s">
        <v>146</v>
      </c>
      <c r="AS19" s="29" t="s">
        <v>147</v>
      </c>
    </row>
    <row r="20" spans="1:45" x14ac:dyDescent="0.25">
      <c r="A20" s="1" t="s">
        <v>118</v>
      </c>
      <c r="B20" s="2" t="s">
        <v>3</v>
      </c>
      <c r="C20" s="39">
        <v>2000</v>
      </c>
      <c r="D20" s="3">
        <v>42833</v>
      </c>
      <c r="E20" s="8" t="s">
        <v>12</v>
      </c>
      <c r="H20" t="s">
        <v>118</v>
      </c>
      <c r="I20">
        <v>19450</v>
      </c>
      <c r="J20">
        <v>11</v>
      </c>
      <c r="AP20" s="36" t="s">
        <v>142</v>
      </c>
      <c r="AR20" s="24" t="s">
        <v>87</v>
      </c>
      <c r="AS20" t="s">
        <v>88</v>
      </c>
    </row>
    <row r="21" spans="1:45" x14ac:dyDescent="0.25">
      <c r="A21" s="1" t="s">
        <v>118</v>
      </c>
      <c r="B21" s="2" t="s">
        <v>3</v>
      </c>
      <c r="C21" s="39">
        <v>600</v>
      </c>
      <c r="D21" s="3">
        <v>42835</v>
      </c>
      <c r="E21" s="8" t="s">
        <v>12</v>
      </c>
      <c r="H21" t="s">
        <v>118</v>
      </c>
      <c r="I21">
        <v>20000</v>
      </c>
      <c r="J21">
        <v>12</v>
      </c>
      <c r="AP21" s="36" t="s">
        <v>143</v>
      </c>
      <c r="AR21" s="24" t="s">
        <v>87</v>
      </c>
      <c r="AS21" t="s">
        <v>88</v>
      </c>
    </row>
    <row r="22" spans="1:45" x14ac:dyDescent="0.25">
      <c r="A22" s="1" t="s">
        <v>125</v>
      </c>
      <c r="B22" s="6" t="s">
        <v>6</v>
      </c>
      <c r="C22" s="39">
        <v>2300</v>
      </c>
      <c r="D22" s="3">
        <v>42845</v>
      </c>
      <c r="E22" s="7" t="s">
        <v>4</v>
      </c>
      <c r="H22" t="s">
        <v>118</v>
      </c>
      <c r="I22">
        <v>25000</v>
      </c>
      <c r="J22">
        <v>13</v>
      </c>
      <c r="AP22" s="36" t="s">
        <v>144</v>
      </c>
    </row>
    <row r="23" spans="1:45" x14ac:dyDescent="0.25">
      <c r="A23" s="1" t="s">
        <v>125</v>
      </c>
      <c r="B23" s="6" t="s">
        <v>6</v>
      </c>
      <c r="C23" s="39">
        <v>2200</v>
      </c>
      <c r="D23" s="3">
        <v>42850</v>
      </c>
      <c r="E23" s="7" t="s">
        <v>9</v>
      </c>
      <c r="H23" t="s">
        <v>118</v>
      </c>
      <c r="I23">
        <v>22400</v>
      </c>
      <c r="J23">
        <v>14</v>
      </c>
      <c r="AP23" s="36" t="s">
        <v>145</v>
      </c>
    </row>
    <row r="24" spans="1:45" x14ac:dyDescent="0.25">
      <c r="A24" s="1" t="s">
        <v>117</v>
      </c>
      <c r="B24" s="5" t="s">
        <v>5</v>
      </c>
      <c r="C24" s="39">
        <v>-2500</v>
      </c>
      <c r="D24" s="3">
        <v>42853</v>
      </c>
      <c r="E24" s="8" t="s">
        <v>13</v>
      </c>
      <c r="H24" t="s">
        <v>150</v>
      </c>
      <c r="I24">
        <v>1000</v>
      </c>
      <c r="J24">
        <v>14</v>
      </c>
      <c r="K24" s="58">
        <v>43340</v>
      </c>
    </row>
    <row r="25" spans="1:45" x14ac:dyDescent="0.25">
      <c r="A25" s="1" t="s">
        <v>118</v>
      </c>
      <c r="B25" s="2" t="s">
        <v>3</v>
      </c>
      <c r="C25" s="39">
        <v>300</v>
      </c>
      <c r="D25" s="3">
        <v>42861</v>
      </c>
      <c r="E25" s="8" t="s">
        <v>12</v>
      </c>
      <c r="H25" s="65" t="s">
        <v>115</v>
      </c>
      <c r="I25">
        <v>1200</v>
      </c>
      <c r="J25">
        <v>15</v>
      </c>
      <c r="K25" s="56">
        <v>43465</v>
      </c>
    </row>
    <row r="26" spans="1:45" x14ac:dyDescent="0.25">
      <c r="A26" s="1" t="s">
        <v>118</v>
      </c>
      <c r="B26" s="2" t="s">
        <v>3</v>
      </c>
      <c r="C26" s="39">
        <v>200</v>
      </c>
      <c r="D26" s="3">
        <v>42868</v>
      </c>
      <c r="E26" s="8" t="s">
        <v>12</v>
      </c>
      <c r="H26" t="s">
        <v>118</v>
      </c>
      <c r="I26">
        <v>25800</v>
      </c>
      <c r="J26">
        <v>15</v>
      </c>
      <c r="K26" s="70"/>
    </row>
    <row r="27" spans="1:45" x14ac:dyDescent="0.25">
      <c r="A27" s="1" t="s">
        <v>118</v>
      </c>
      <c r="B27" s="2" t="s">
        <v>3</v>
      </c>
      <c r="C27" s="39">
        <v>9500</v>
      </c>
      <c r="D27" s="3">
        <v>42869</v>
      </c>
      <c r="E27" s="8" t="s">
        <v>14</v>
      </c>
      <c r="H27" t="s">
        <v>118</v>
      </c>
      <c r="I27">
        <v>27000</v>
      </c>
      <c r="J27">
        <v>16</v>
      </c>
    </row>
    <row r="28" spans="1:45" x14ac:dyDescent="0.25">
      <c r="A28" s="1" t="s">
        <v>125</v>
      </c>
      <c r="B28" s="6" t="s">
        <v>6</v>
      </c>
      <c r="C28" s="39">
        <v>2100</v>
      </c>
      <c r="D28" s="3">
        <v>42875</v>
      </c>
      <c r="E28" s="22" t="s">
        <v>7</v>
      </c>
      <c r="H28" t="s">
        <v>118</v>
      </c>
      <c r="I28">
        <v>27000</v>
      </c>
      <c r="J28">
        <v>17</v>
      </c>
    </row>
    <row r="29" spans="1:45" x14ac:dyDescent="0.25">
      <c r="A29" s="1" t="s">
        <v>117</v>
      </c>
      <c r="B29" s="5" t="s">
        <v>5</v>
      </c>
      <c r="C29" s="39">
        <v>-2500</v>
      </c>
      <c r="D29" s="3">
        <v>42878</v>
      </c>
      <c r="E29" s="8" t="s">
        <v>15</v>
      </c>
      <c r="H29" t="s">
        <v>118</v>
      </c>
      <c r="I29">
        <v>27000</v>
      </c>
      <c r="J29">
        <v>18</v>
      </c>
    </row>
    <row r="30" spans="1:45" x14ac:dyDescent="0.25">
      <c r="A30" s="1" t="s">
        <v>118</v>
      </c>
      <c r="B30" s="2" t="s">
        <v>3</v>
      </c>
      <c r="C30" s="39">
        <v>200</v>
      </c>
      <c r="D30" s="3">
        <v>42879</v>
      </c>
      <c r="E30" s="8" t="s">
        <v>12</v>
      </c>
      <c r="H30" t="s">
        <v>118</v>
      </c>
      <c r="I30">
        <v>27000</v>
      </c>
      <c r="J30">
        <v>19</v>
      </c>
    </row>
    <row r="31" spans="1:45" x14ac:dyDescent="0.25">
      <c r="A31" s="1" t="s">
        <v>125</v>
      </c>
      <c r="B31" s="6" t="s">
        <v>6</v>
      </c>
      <c r="C31" s="39">
        <v>2100</v>
      </c>
      <c r="D31" s="3">
        <v>42880</v>
      </c>
      <c r="E31" s="7" t="s">
        <v>4</v>
      </c>
      <c r="H31" t="s">
        <v>118</v>
      </c>
      <c r="I31">
        <v>27000</v>
      </c>
      <c r="J31">
        <v>20</v>
      </c>
    </row>
    <row r="32" spans="1:45" x14ac:dyDescent="0.25">
      <c r="A32" s="1" t="s">
        <v>117</v>
      </c>
      <c r="B32" s="5" t="s">
        <v>5</v>
      </c>
      <c r="C32" s="39">
        <v>-18100</v>
      </c>
      <c r="D32" s="3">
        <v>42884</v>
      </c>
      <c r="E32" s="8" t="s">
        <v>16</v>
      </c>
      <c r="H32" s="107" t="s">
        <v>120</v>
      </c>
      <c r="I32" s="60">
        <v>100</v>
      </c>
      <c r="K32" s="58">
        <v>43073</v>
      </c>
    </row>
    <row r="33" spans="1:11" x14ac:dyDescent="0.25">
      <c r="A33" s="1" t="s">
        <v>125</v>
      </c>
      <c r="B33" s="6" t="s">
        <v>6</v>
      </c>
      <c r="C33" s="39">
        <v>1800</v>
      </c>
      <c r="D33" s="3">
        <v>42908</v>
      </c>
      <c r="E33" s="7" t="s">
        <v>4</v>
      </c>
      <c r="H33" s="107" t="s">
        <v>120</v>
      </c>
      <c r="I33" s="60">
        <v>100</v>
      </c>
      <c r="K33" s="58">
        <v>43146</v>
      </c>
    </row>
    <row r="34" spans="1:11" x14ac:dyDescent="0.25">
      <c r="A34" s="1" t="s">
        <v>125</v>
      </c>
      <c r="B34" s="6" t="s">
        <v>6</v>
      </c>
      <c r="C34" s="39">
        <v>1800</v>
      </c>
      <c r="D34" s="3">
        <v>42912</v>
      </c>
      <c r="E34" s="7" t="s">
        <v>7</v>
      </c>
      <c r="H34" s="107" t="s">
        <v>120</v>
      </c>
      <c r="I34" s="60">
        <v>100</v>
      </c>
      <c r="K34" s="58">
        <v>43174</v>
      </c>
    </row>
    <row r="35" spans="1:11" x14ac:dyDescent="0.25">
      <c r="A35" s="1" t="s">
        <v>118</v>
      </c>
      <c r="B35" s="2" t="s">
        <v>3</v>
      </c>
      <c r="C35" s="39">
        <v>400</v>
      </c>
      <c r="D35" s="3">
        <v>42918</v>
      </c>
      <c r="E35" s="8" t="s">
        <v>12</v>
      </c>
      <c r="H35" s="107" t="s">
        <v>120</v>
      </c>
      <c r="I35" s="60">
        <v>200</v>
      </c>
      <c r="K35" s="58">
        <v>43245</v>
      </c>
    </row>
    <row r="36" spans="1:11" x14ac:dyDescent="0.25">
      <c r="A36" s="1" t="s">
        <v>124</v>
      </c>
      <c r="B36" s="5" t="s">
        <v>17</v>
      </c>
      <c r="C36" s="39">
        <v>-150</v>
      </c>
      <c r="D36" s="3">
        <v>42918</v>
      </c>
      <c r="E36" s="8" t="s">
        <v>18</v>
      </c>
    </row>
    <row r="37" spans="1:11" x14ac:dyDescent="0.25">
      <c r="A37" s="1" t="s">
        <v>118</v>
      </c>
      <c r="B37" s="2" t="s">
        <v>3</v>
      </c>
      <c r="C37" s="39">
        <v>400</v>
      </c>
      <c r="D37" s="3">
        <v>42918</v>
      </c>
      <c r="E37" s="8" t="s">
        <v>19</v>
      </c>
    </row>
    <row r="38" spans="1:11" x14ac:dyDescent="0.25">
      <c r="A38" s="1" t="s">
        <v>117</v>
      </c>
      <c r="B38" s="6" t="s">
        <v>20</v>
      </c>
      <c r="C38" s="39">
        <v>100</v>
      </c>
      <c r="D38" s="3">
        <v>42918</v>
      </c>
      <c r="E38" s="8" t="s">
        <v>21</v>
      </c>
    </row>
    <row r="39" spans="1:11" x14ac:dyDescent="0.25">
      <c r="A39" s="1" t="s">
        <v>117</v>
      </c>
      <c r="B39" s="5" t="s">
        <v>5</v>
      </c>
      <c r="C39" s="39">
        <v>-2000</v>
      </c>
      <c r="D39" s="3">
        <v>42918</v>
      </c>
      <c r="E39" s="8" t="s">
        <v>22</v>
      </c>
    </row>
    <row r="40" spans="1:11" x14ac:dyDescent="0.25">
      <c r="A40" s="1" t="s">
        <v>124</v>
      </c>
      <c r="B40" s="5" t="s">
        <v>5</v>
      </c>
      <c r="C40" s="39">
        <v>-500</v>
      </c>
      <c r="D40" s="3">
        <v>42919</v>
      </c>
      <c r="E40" s="8" t="s">
        <v>23</v>
      </c>
    </row>
    <row r="41" spans="1:11" x14ac:dyDescent="0.25">
      <c r="A41" s="1" t="s">
        <v>124</v>
      </c>
      <c r="B41" s="6" t="s">
        <v>20</v>
      </c>
      <c r="C41" s="39">
        <v>150</v>
      </c>
      <c r="D41" s="3">
        <v>42924</v>
      </c>
      <c r="E41" s="8" t="s">
        <v>24</v>
      </c>
    </row>
    <row r="42" spans="1:11" x14ac:dyDescent="0.25">
      <c r="A42" s="1" t="s">
        <v>124</v>
      </c>
      <c r="B42" s="5" t="s">
        <v>25</v>
      </c>
      <c r="C42" s="39">
        <v>-1800</v>
      </c>
      <c r="D42" s="3">
        <v>42933</v>
      </c>
      <c r="E42" s="8"/>
    </row>
    <row r="43" spans="1:11" x14ac:dyDescent="0.25">
      <c r="A43" s="1" t="s">
        <v>125</v>
      </c>
      <c r="B43" s="6" t="s">
        <v>6</v>
      </c>
      <c r="C43" s="39">
        <v>950</v>
      </c>
      <c r="D43" s="3">
        <v>42940</v>
      </c>
      <c r="E43" s="30" t="s">
        <v>14</v>
      </c>
    </row>
    <row r="44" spans="1:11" x14ac:dyDescent="0.25">
      <c r="A44" s="1" t="s">
        <v>125</v>
      </c>
      <c r="B44" s="6" t="s">
        <v>6</v>
      </c>
      <c r="C44" s="39">
        <v>950</v>
      </c>
      <c r="D44" s="3">
        <v>42940</v>
      </c>
      <c r="E44" s="30" t="s">
        <v>4</v>
      </c>
    </row>
    <row r="45" spans="1:11" x14ac:dyDescent="0.25">
      <c r="A45" s="1" t="s">
        <v>125</v>
      </c>
      <c r="B45" s="6" t="s">
        <v>6</v>
      </c>
      <c r="C45" s="39">
        <v>1600</v>
      </c>
      <c r="D45" s="3">
        <v>42941</v>
      </c>
      <c r="E45" s="8" t="s">
        <v>7</v>
      </c>
    </row>
    <row r="46" spans="1:11" x14ac:dyDescent="0.25">
      <c r="A46" s="1" t="s">
        <v>118</v>
      </c>
      <c r="B46" s="2" t="s">
        <v>3</v>
      </c>
      <c r="C46" s="39">
        <v>650</v>
      </c>
      <c r="D46" s="3">
        <v>42941</v>
      </c>
      <c r="E46" s="9" t="s">
        <v>12</v>
      </c>
    </row>
    <row r="47" spans="1:11" x14ac:dyDescent="0.25">
      <c r="A47" s="1" t="s">
        <v>118</v>
      </c>
      <c r="B47" s="2" t="s">
        <v>3</v>
      </c>
      <c r="C47" s="40">
        <v>200</v>
      </c>
      <c r="D47" s="3">
        <v>42945</v>
      </c>
      <c r="E47" s="10" t="s">
        <v>12</v>
      </c>
    </row>
    <row r="48" spans="1:11" x14ac:dyDescent="0.25">
      <c r="A48" s="1" t="s">
        <v>118</v>
      </c>
      <c r="B48" s="5" t="s">
        <v>5</v>
      </c>
      <c r="C48" s="39">
        <v>-500</v>
      </c>
      <c r="D48" s="3">
        <v>42946</v>
      </c>
      <c r="E48" s="10" t="s">
        <v>22</v>
      </c>
    </row>
    <row r="49" spans="1:5" x14ac:dyDescent="0.25">
      <c r="A49" s="1" t="s">
        <v>118</v>
      </c>
      <c r="B49" s="5" t="s">
        <v>5</v>
      </c>
      <c r="C49" s="39">
        <v>-2500</v>
      </c>
      <c r="D49" s="3">
        <v>42946</v>
      </c>
      <c r="E49" s="10" t="s">
        <v>22</v>
      </c>
    </row>
    <row r="50" spans="1:5" x14ac:dyDescent="0.25">
      <c r="A50" s="1" t="s">
        <v>125</v>
      </c>
      <c r="B50" s="2" t="s">
        <v>3</v>
      </c>
      <c r="C50" s="40">
        <v>19000</v>
      </c>
      <c r="D50" s="3">
        <v>42949</v>
      </c>
      <c r="E50" s="10" t="s">
        <v>26</v>
      </c>
    </row>
    <row r="51" spans="1:5" x14ac:dyDescent="0.25">
      <c r="A51" s="1" t="s">
        <v>118</v>
      </c>
      <c r="B51" s="5" t="s">
        <v>5</v>
      </c>
      <c r="C51" s="40">
        <v>-18200</v>
      </c>
      <c r="D51" s="3">
        <v>42955</v>
      </c>
      <c r="E51" s="10" t="s">
        <v>27</v>
      </c>
    </row>
    <row r="52" spans="1:5" x14ac:dyDescent="0.25">
      <c r="A52" s="1" t="s">
        <v>118</v>
      </c>
      <c r="B52" s="2" t="s">
        <v>3</v>
      </c>
      <c r="C52" s="40">
        <v>100</v>
      </c>
      <c r="D52" s="3">
        <v>42966</v>
      </c>
      <c r="E52" s="10" t="s">
        <v>12</v>
      </c>
    </row>
    <row r="53" spans="1:5" x14ac:dyDescent="0.25">
      <c r="A53" s="1" t="s">
        <v>125</v>
      </c>
      <c r="B53" s="6" t="s">
        <v>6</v>
      </c>
      <c r="C53" s="40">
        <v>1000</v>
      </c>
      <c r="D53" s="3">
        <v>42968</v>
      </c>
      <c r="E53" s="21" t="s">
        <v>4</v>
      </c>
    </row>
    <row r="54" spans="1:5" x14ac:dyDescent="0.25">
      <c r="A54" s="1" t="s">
        <v>125</v>
      </c>
      <c r="B54" s="6" t="s">
        <v>6</v>
      </c>
      <c r="C54" s="40">
        <v>1000</v>
      </c>
      <c r="D54" s="3">
        <v>42968</v>
      </c>
      <c r="E54" s="21" t="s">
        <v>14</v>
      </c>
    </row>
    <row r="55" spans="1:5" x14ac:dyDescent="0.25">
      <c r="A55" s="1" t="s">
        <v>118</v>
      </c>
      <c r="B55" s="5" t="s">
        <v>5</v>
      </c>
      <c r="C55" s="39">
        <v>-2500</v>
      </c>
      <c r="D55" s="3">
        <v>42969</v>
      </c>
      <c r="E55" s="10" t="s">
        <v>28</v>
      </c>
    </row>
    <row r="56" spans="1:5" x14ac:dyDescent="0.25">
      <c r="A56" s="1" t="s">
        <v>118</v>
      </c>
      <c r="B56" s="2" t="s">
        <v>3</v>
      </c>
      <c r="C56" s="40">
        <v>100</v>
      </c>
      <c r="D56" s="3">
        <v>42969</v>
      </c>
      <c r="E56" s="10" t="s">
        <v>12</v>
      </c>
    </row>
    <row r="57" spans="1:5" x14ac:dyDescent="0.25">
      <c r="A57" s="1" t="s">
        <v>118</v>
      </c>
      <c r="B57" s="2" t="s">
        <v>3</v>
      </c>
      <c r="C57" s="40">
        <v>150</v>
      </c>
      <c r="D57" s="3">
        <v>42970</v>
      </c>
      <c r="E57" s="10" t="s">
        <v>12</v>
      </c>
    </row>
    <row r="58" spans="1:5" x14ac:dyDescent="0.25">
      <c r="A58" s="1" t="s">
        <v>118</v>
      </c>
      <c r="B58" s="6" t="s">
        <v>6</v>
      </c>
      <c r="C58" s="40">
        <v>1700</v>
      </c>
      <c r="D58" s="3">
        <v>42972</v>
      </c>
      <c r="E58" s="10" t="s">
        <v>7</v>
      </c>
    </row>
    <row r="59" spans="1:5" x14ac:dyDescent="0.25">
      <c r="A59" s="1" t="s">
        <v>118</v>
      </c>
      <c r="B59" s="2" t="s">
        <v>3</v>
      </c>
      <c r="C59" s="40">
        <v>100</v>
      </c>
      <c r="D59" s="3">
        <v>42972</v>
      </c>
      <c r="E59" s="10" t="s">
        <v>12</v>
      </c>
    </row>
    <row r="60" spans="1:5" x14ac:dyDescent="0.25">
      <c r="A60" s="1" t="s">
        <v>125</v>
      </c>
      <c r="B60" s="2" t="s">
        <v>3</v>
      </c>
      <c r="C60" s="40">
        <v>4000</v>
      </c>
      <c r="D60" s="3">
        <v>42973</v>
      </c>
      <c r="E60" s="10" t="s">
        <v>26</v>
      </c>
    </row>
    <row r="61" spans="1:5" x14ac:dyDescent="0.25">
      <c r="A61" s="1" t="s">
        <v>118</v>
      </c>
      <c r="B61" s="2" t="s">
        <v>3</v>
      </c>
      <c r="C61" s="40">
        <v>200</v>
      </c>
      <c r="D61" s="3">
        <v>42974</v>
      </c>
      <c r="E61" s="10" t="s">
        <v>12</v>
      </c>
    </row>
    <row r="62" spans="1:5" x14ac:dyDescent="0.25">
      <c r="A62" s="1" t="s">
        <v>117</v>
      </c>
      <c r="B62" s="5" t="s">
        <v>5</v>
      </c>
      <c r="C62" s="40">
        <v>-500</v>
      </c>
      <c r="D62" s="3">
        <v>42974</v>
      </c>
      <c r="E62" s="10" t="s">
        <v>29</v>
      </c>
    </row>
    <row r="63" spans="1:5" x14ac:dyDescent="0.25">
      <c r="A63" s="1" t="s">
        <v>117</v>
      </c>
      <c r="B63" s="6" t="s">
        <v>30</v>
      </c>
      <c r="C63" s="40">
        <v>500</v>
      </c>
      <c r="D63" s="3">
        <v>42974</v>
      </c>
      <c r="E63" s="10" t="s">
        <v>31</v>
      </c>
    </row>
    <row r="64" spans="1:5" x14ac:dyDescent="0.25">
      <c r="A64" s="1" t="s">
        <v>118</v>
      </c>
      <c r="B64" s="2" t="s">
        <v>3</v>
      </c>
      <c r="C64" s="40">
        <v>100</v>
      </c>
      <c r="D64" s="3">
        <v>42979</v>
      </c>
      <c r="E64" s="10" t="s">
        <v>12</v>
      </c>
    </row>
    <row r="65" spans="1:5" x14ac:dyDescent="0.25">
      <c r="A65" s="1" t="s">
        <v>117</v>
      </c>
      <c r="B65" s="5" t="s">
        <v>5</v>
      </c>
      <c r="C65" s="40">
        <v>-1500</v>
      </c>
      <c r="D65" s="3">
        <v>42979</v>
      </c>
      <c r="E65" s="10" t="s">
        <v>32</v>
      </c>
    </row>
    <row r="66" spans="1:5" x14ac:dyDescent="0.25">
      <c r="A66" s="1" t="s">
        <v>117</v>
      </c>
      <c r="B66" s="5" t="s">
        <v>5</v>
      </c>
      <c r="C66" s="40">
        <v>-500</v>
      </c>
      <c r="D66" s="3">
        <v>42987</v>
      </c>
      <c r="E66" s="10" t="s">
        <v>33</v>
      </c>
    </row>
    <row r="67" spans="1:5" x14ac:dyDescent="0.25">
      <c r="A67" s="1" t="s">
        <v>118</v>
      </c>
      <c r="B67" s="2" t="s">
        <v>3</v>
      </c>
      <c r="C67" s="40">
        <v>300</v>
      </c>
      <c r="D67" s="3">
        <v>42994</v>
      </c>
      <c r="E67" s="10" t="s">
        <v>12</v>
      </c>
    </row>
    <row r="68" spans="1:5" x14ac:dyDescent="0.25">
      <c r="A68" s="1" t="s">
        <v>118</v>
      </c>
      <c r="B68" s="6" t="s">
        <v>34</v>
      </c>
      <c r="C68" s="40">
        <v>1800</v>
      </c>
      <c r="D68" s="3">
        <v>43000</v>
      </c>
      <c r="E68" s="10" t="s">
        <v>26</v>
      </c>
    </row>
    <row r="69" spans="1:5" x14ac:dyDescent="0.25">
      <c r="A69" s="1" t="s">
        <v>125</v>
      </c>
      <c r="B69" s="2" t="s">
        <v>3</v>
      </c>
      <c r="C69" s="40">
        <v>4000</v>
      </c>
      <c r="D69" s="3">
        <v>43000</v>
      </c>
      <c r="E69" s="10" t="s">
        <v>26</v>
      </c>
    </row>
    <row r="70" spans="1:5" x14ac:dyDescent="0.25">
      <c r="A70" s="1" t="s">
        <v>125</v>
      </c>
      <c r="B70" s="6" t="s">
        <v>6</v>
      </c>
      <c r="C70" s="40">
        <v>1850</v>
      </c>
      <c r="D70" s="3">
        <v>43000</v>
      </c>
      <c r="E70" s="21" t="s">
        <v>4</v>
      </c>
    </row>
    <row r="71" spans="1:5" x14ac:dyDescent="0.25">
      <c r="A71" s="1" t="s">
        <v>125</v>
      </c>
      <c r="B71" s="6" t="s">
        <v>6</v>
      </c>
      <c r="C71" s="40">
        <v>1850</v>
      </c>
      <c r="D71" s="3">
        <v>43000</v>
      </c>
      <c r="E71" s="21" t="s">
        <v>14</v>
      </c>
    </row>
    <row r="72" spans="1:5" x14ac:dyDescent="0.25">
      <c r="A72" s="1" t="s">
        <v>118</v>
      </c>
      <c r="B72" s="2" t="s">
        <v>3</v>
      </c>
      <c r="C72" s="40">
        <v>100</v>
      </c>
      <c r="D72" s="3">
        <v>43001</v>
      </c>
      <c r="E72" s="10" t="s">
        <v>12</v>
      </c>
    </row>
    <row r="73" spans="1:5" x14ac:dyDescent="0.25">
      <c r="A73" s="1" t="s">
        <v>125</v>
      </c>
      <c r="B73" s="6" t="s">
        <v>6</v>
      </c>
      <c r="C73" s="40">
        <v>1300</v>
      </c>
      <c r="D73" s="3">
        <v>43002</v>
      </c>
      <c r="E73" s="10" t="s">
        <v>35</v>
      </c>
    </row>
    <row r="74" spans="1:5" x14ac:dyDescent="0.25">
      <c r="A74" s="1" t="s">
        <v>125</v>
      </c>
      <c r="B74" s="6" t="s">
        <v>6</v>
      </c>
      <c r="C74" s="40">
        <v>1700</v>
      </c>
      <c r="D74" s="3">
        <v>43003</v>
      </c>
      <c r="E74" s="10" t="s">
        <v>7</v>
      </c>
    </row>
    <row r="75" spans="1:5" x14ac:dyDescent="0.25">
      <c r="A75" s="1" t="s">
        <v>118</v>
      </c>
      <c r="B75" s="2" t="s">
        <v>3</v>
      </c>
      <c r="C75" s="40">
        <v>200</v>
      </c>
      <c r="D75" s="3">
        <v>43004</v>
      </c>
      <c r="E75" s="10" t="s">
        <v>12</v>
      </c>
    </row>
    <row r="76" spans="1:5" x14ac:dyDescent="0.25">
      <c r="A76" s="1" t="s">
        <v>118</v>
      </c>
      <c r="B76" s="2" t="s">
        <v>3</v>
      </c>
      <c r="C76" s="40">
        <v>100</v>
      </c>
      <c r="D76" s="3">
        <v>43009</v>
      </c>
      <c r="E76" s="10" t="s">
        <v>12</v>
      </c>
    </row>
    <row r="77" spans="1:5" x14ac:dyDescent="0.25">
      <c r="A77" s="1" t="s">
        <v>121</v>
      </c>
      <c r="B77" s="2" t="s">
        <v>3</v>
      </c>
      <c r="C77" s="40">
        <v>3000</v>
      </c>
      <c r="D77" s="3">
        <v>43010</v>
      </c>
      <c r="E77" s="10" t="s">
        <v>36</v>
      </c>
    </row>
    <row r="78" spans="1:5" x14ac:dyDescent="0.25">
      <c r="A78" s="1" t="s">
        <v>118</v>
      </c>
      <c r="B78" s="2" t="s">
        <v>3</v>
      </c>
      <c r="C78" s="40">
        <v>200</v>
      </c>
      <c r="D78" s="3">
        <v>43010</v>
      </c>
      <c r="E78" s="10" t="s">
        <v>12</v>
      </c>
    </row>
    <row r="79" spans="1:5" x14ac:dyDescent="0.25">
      <c r="A79" s="1" t="s">
        <v>117</v>
      </c>
      <c r="B79" s="5" t="s">
        <v>5</v>
      </c>
      <c r="C79" s="40">
        <v>-18300</v>
      </c>
      <c r="D79" s="3">
        <v>43011</v>
      </c>
      <c r="E79" s="10" t="s">
        <v>37</v>
      </c>
    </row>
    <row r="80" spans="1:5" x14ac:dyDescent="0.25">
      <c r="A80" s="1" t="s">
        <v>117</v>
      </c>
      <c r="B80" s="5" t="s">
        <v>5</v>
      </c>
      <c r="C80" s="40">
        <v>-100</v>
      </c>
      <c r="D80" s="3">
        <v>43013</v>
      </c>
      <c r="E80" s="10" t="s">
        <v>38</v>
      </c>
    </row>
    <row r="81" spans="1:5" x14ac:dyDescent="0.25">
      <c r="A81" s="1" t="s">
        <v>117</v>
      </c>
      <c r="B81" s="5" t="s">
        <v>5</v>
      </c>
      <c r="C81" s="40">
        <v>-3500</v>
      </c>
      <c r="D81" s="3">
        <v>43015</v>
      </c>
      <c r="E81" s="10" t="s">
        <v>39</v>
      </c>
    </row>
    <row r="82" spans="1:5" x14ac:dyDescent="0.25">
      <c r="A82" s="1" t="s">
        <v>118</v>
      </c>
      <c r="B82" s="2" t="s">
        <v>3</v>
      </c>
      <c r="C82" s="40">
        <v>500</v>
      </c>
      <c r="D82" s="3">
        <v>43018</v>
      </c>
      <c r="E82" s="10" t="s">
        <v>12</v>
      </c>
    </row>
    <row r="83" spans="1:5" x14ac:dyDescent="0.25">
      <c r="A83" s="1" t="s">
        <v>121</v>
      </c>
      <c r="B83" s="2" t="s">
        <v>3</v>
      </c>
      <c r="C83" s="40">
        <v>5000</v>
      </c>
      <c r="D83" s="3">
        <v>43018</v>
      </c>
      <c r="E83" s="10" t="s">
        <v>36</v>
      </c>
    </row>
    <row r="84" spans="1:5" x14ac:dyDescent="0.25">
      <c r="A84" s="1" t="s">
        <v>118</v>
      </c>
      <c r="B84" s="2" t="s">
        <v>3</v>
      </c>
      <c r="C84" s="40">
        <v>200</v>
      </c>
      <c r="D84" s="3">
        <v>43020</v>
      </c>
      <c r="E84" s="10" t="s">
        <v>12</v>
      </c>
    </row>
    <row r="85" spans="1:5" x14ac:dyDescent="0.25">
      <c r="A85" s="1" t="s">
        <v>117</v>
      </c>
      <c r="B85" s="5" t="s">
        <v>5</v>
      </c>
      <c r="C85" s="40">
        <v>-2500</v>
      </c>
      <c r="D85" s="3">
        <v>43023</v>
      </c>
      <c r="E85" s="10" t="s">
        <v>40</v>
      </c>
    </row>
    <row r="86" spans="1:5" x14ac:dyDescent="0.25">
      <c r="A86" s="1" t="s">
        <v>125</v>
      </c>
      <c r="B86" s="6" t="s">
        <v>6</v>
      </c>
      <c r="C86" s="40">
        <v>1800</v>
      </c>
      <c r="D86" s="3">
        <v>43028</v>
      </c>
      <c r="E86" s="10" t="s">
        <v>35</v>
      </c>
    </row>
    <row r="87" spans="1:5" x14ac:dyDescent="0.25">
      <c r="A87" s="1" t="s">
        <v>117</v>
      </c>
      <c r="B87" s="5" t="s">
        <v>5</v>
      </c>
      <c r="C87" s="40">
        <v>-500</v>
      </c>
      <c r="D87" s="3">
        <v>43030</v>
      </c>
      <c r="E87" s="10" t="s">
        <v>41</v>
      </c>
    </row>
    <row r="88" spans="1:5" x14ac:dyDescent="0.25">
      <c r="A88" s="1" t="s">
        <v>125</v>
      </c>
      <c r="B88" s="6" t="s">
        <v>6</v>
      </c>
      <c r="C88" s="40">
        <v>1650</v>
      </c>
      <c r="D88" s="3">
        <v>43030</v>
      </c>
      <c r="E88" s="21" t="s">
        <v>4</v>
      </c>
    </row>
    <row r="89" spans="1:5" x14ac:dyDescent="0.25">
      <c r="A89" s="1" t="s">
        <v>125</v>
      </c>
      <c r="B89" s="6" t="s">
        <v>6</v>
      </c>
      <c r="C89" s="40">
        <v>1650</v>
      </c>
      <c r="D89" s="3">
        <v>43030</v>
      </c>
      <c r="E89" s="21" t="s">
        <v>14</v>
      </c>
    </row>
    <row r="90" spans="1:5" x14ac:dyDescent="0.25">
      <c r="A90" s="1" t="s">
        <v>118</v>
      </c>
      <c r="B90" s="2" t="s">
        <v>3</v>
      </c>
      <c r="C90" s="40">
        <v>200</v>
      </c>
      <c r="D90" s="3">
        <v>43030</v>
      </c>
      <c r="E90" s="10" t="s">
        <v>12</v>
      </c>
    </row>
    <row r="91" spans="1:5" x14ac:dyDescent="0.25">
      <c r="A91" s="1" t="s">
        <v>125</v>
      </c>
      <c r="B91" s="2" t="s">
        <v>3</v>
      </c>
      <c r="C91" s="40">
        <v>4000</v>
      </c>
      <c r="D91" s="3">
        <v>43035</v>
      </c>
      <c r="E91" s="10" t="s">
        <v>26</v>
      </c>
    </row>
    <row r="92" spans="1:5" x14ac:dyDescent="0.25">
      <c r="A92" s="1" t="s">
        <v>118</v>
      </c>
      <c r="B92" s="2" t="s">
        <v>3</v>
      </c>
      <c r="C92" s="40">
        <v>300</v>
      </c>
      <c r="D92" s="3">
        <v>43035</v>
      </c>
      <c r="E92" s="10" t="s">
        <v>12</v>
      </c>
    </row>
    <row r="93" spans="1:5" x14ac:dyDescent="0.25">
      <c r="A93" s="1" t="s">
        <v>125</v>
      </c>
      <c r="B93" s="6" t="s">
        <v>6</v>
      </c>
      <c r="C93" s="40">
        <v>1500</v>
      </c>
      <c r="D93" s="3">
        <v>43036</v>
      </c>
      <c r="E93" s="10" t="s">
        <v>7</v>
      </c>
    </row>
    <row r="94" spans="1:5" x14ac:dyDescent="0.25">
      <c r="A94" s="1" t="s">
        <v>117</v>
      </c>
      <c r="B94" s="5" t="s">
        <v>5</v>
      </c>
      <c r="C94" s="40">
        <v>-2500</v>
      </c>
      <c r="D94" s="3">
        <v>43037</v>
      </c>
      <c r="E94" s="10" t="s">
        <v>42</v>
      </c>
    </row>
    <row r="95" spans="1:5" x14ac:dyDescent="0.25">
      <c r="A95" s="1" t="s">
        <v>118</v>
      </c>
      <c r="B95" s="2" t="s">
        <v>3</v>
      </c>
      <c r="C95" s="40">
        <v>400</v>
      </c>
      <c r="D95" s="3">
        <v>43047</v>
      </c>
      <c r="E95" s="10" t="s">
        <v>12</v>
      </c>
    </row>
    <row r="96" spans="1:5" x14ac:dyDescent="0.25">
      <c r="A96" s="1" t="s">
        <v>122</v>
      </c>
      <c r="B96" s="2" t="s">
        <v>3</v>
      </c>
      <c r="C96" s="40">
        <v>1200</v>
      </c>
      <c r="D96" s="3">
        <v>43048</v>
      </c>
      <c r="E96" s="10" t="s">
        <v>43</v>
      </c>
    </row>
    <row r="97" spans="1:5" x14ac:dyDescent="0.25">
      <c r="A97" s="1" t="s">
        <v>123</v>
      </c>
      <c r="B97" s="2" t="s">
        <v>3</v>
      </c>
      <c r="C97" s="40">
        <v>2000</v>
      </c>
      <c r="D97" s="3">
        <v>43048</v>
      </c>
      <c r="E97" s="10" t="s">
        <v>43</v>
      </c>
    </row>
    <row r="98" spans="1:5" x14ac:dyDescent="0.25">
      <c r="A98" s="1" t="s">
        <v>117</v>
      </c>
      <c r="B98" s="5" t="s">
        <v>5</v>
      </c>
      <c r="C98" s="40">
        <v>-18200</v>
      </c>
      <c r="D98" s="3">
        <v>43049</v>
      </c>
      <c r="E98" s="10" t="s">
        <v>44</v>
      </c>
    </row>
    <row r="99" spans="1:5" x14ac:dyDescent="0.25">
      <c r="A99" s="1" t="s">
        <v>118</v>
      </c>
      <c r="B99" s="2" t="s">
        <v>3</v>
      </c>
      <c r="C99" s="40">
        <v>500</v>
      </c>
      <c r="D99" s="3">
        <v>43052</v>
      </c>
      <c r="E99" s="10" t="s">
        <v>12</v>
      </c>
    </row>
    <row r="100" spans="1:5" x14ac:dyDescent="0.25">
      <c r="A100" s="1" t="s">
        <v>117</v>
      </c>
      <c r="B100" s="5" t="s">
        <v>5</v>
      </c>
      <c r="C100" s="40">
        <v>-500</v>
      </c>
      <c r="D100" s="3">
        <v>43055</v>
      </c>
      <c r="E100" s="10" t="s">
        <v>44</v>
      </c>
    </row>
    <row r="101" spans="1:5" x14ac:dyDescent="0.25">
      <c r="A101" s="1" t="s">
        <v>117</v>
      </c>
      <c r="B101" s="5" t="s">
        <v>5</v>
      </c>
      <c r="C101" s="40">
        <v>-100</v>
      </c>
      <c r="D101" s="3">
        <v>43055</v>
      </c>
      <c r="E101" s="10" t="s">
        <v>45</v>
      </c>
    </row>
    <row r="102" spans="1:5" x14ac:dyDescent="0.25">
      <c r="A102" s="1" t="s">
        <v>125</v>
      </c>
      <c r="B102" s="6" t="s">
        <v>6</v>
      </c>
      <c r="C102" s="40">
        <v>2200</v>
      </c>
      <c r="D102" s="3">
        <v>43059</v>
      </c>
      <c r="E102" s="21" t="s">
        <v>35</v>
      </c>
    </row>
    <row r="103" spans="1:5" x14ac:dyDescent="0.25">
      <c r="A103" s="1" t="s">
        <v>125</v>
      </c>
      <c r="B103" s="6" t="s">
        <v>6</v>
      </c>
      <c r="C103" s="40">
        <v>800</v>
      </c>
      <c r="D103" s="3">
        <v>43059</v>
      </c>
      <c r="E103" s="21" t="s">
        <v>36</v>
      </c>
    </row>
    <row r="104" spans="1:5" x14ac:dyDescent="0.25">
      <c r="A104" s="1" t="s">
        <v>125</v>
      </c>
      <c r="B104" s="6" t="s">
        <v>6</v>
      </c>
      <c r="C104" s="40">
        <v>1150</v>
      </c>
      <c r="D104" s="3">
        <v>43061</v>
      </c>
      <c r="E104" s="10" t="s">
        <v>4</v>
      </c>
    </row>
    <row r="105" spans="1:5" x14ac:dyDescent="0.25">
      <c r="A105" s="1" t="s">
        <v>125</v>
      </c>
      <c r="B105" s="6" t="s">
        <v>6</v>
      </c>
      <c r="C105" s="40">
        <v>1150</v>
      </c>
      <c r="D105" s="3">
        <v>43061</v>
      </c>
      <c r="E105" s="10" t="s">
        <v>14</v>
      </c>
    </row>
    <row r="106" spans="1:5" x14ac:dyDescent="0.25">
      <c r="A106" s="1" t="s">
        <v>125</v>
      </c>
      <c r="B106" s="2" t="s">
        <v>3</v>
      </c>
      <c r="C106" s="40">
        <v>4000</v>
      </c>
      <c r="D106" s="3">
        <v>43064</v>
      </c>
      <c r="E106" s="10" t="s">
        <v>26</v>
      </c>
    </row>
    <row r="107" spans="1:5" x14ac:dyDescent="0.25">
      <c r="A107" s="1" t="s">
        <v>117</v>
      </c>
      <c r="B107" s="5" t="s">
        <v>5</v>
      </c>
      <c r="C107" s="40">
        <v>-500</v>
      </c>
      <c r="D107" s="3">
        <v>43073</v>
      </c>
      <c r="E107" s="11" t="s">
        <v>46</v>
      </c>
    </row>
    <row r="108" spans="1:5" x14ac:dyDescent="0.25">
      <c r="A108" s="1" t="s">
        <v>117</v>
      </c>
      <c r="B108" s="5" t="s">
        <v>5</v>
      </c>
      <c r="C108" s="40">
        <v>-2500</v>
      </c>
      <c r="D108" s="3">
        <v>43073</v>
      </c>
      <c r="E108" s="11" t="s">
        <v>47</v>
      </c>
    </row>
    <row r="109" spans="1:5" x14ac:dyDescent="0.25">
      <c r="A109" s="12" t="s">
        <v>120</v>
      </c>
      <c r="B109" s="2" t="s">
        <v>3</v>
      </c>
      <c r="C109" s="40">
        <v>100</v>
      </c>
      <c r="D109" s="3">
        <v>43073</v>
      </c>
      <c r="E109" s="13" t="s">
        <v>48</v>
      </c>
    </row>
    <row r="110" spans="1:5" x14ac:dyDescent="0.25">
      <c r="A110" s="1" t="s">
        <v>121</v>
      </c>
      <c r="B110" s="2" t="s">
        <v>3</v>
      </c>
      <c r="C110" s="40">
        <v>2000</v>
      </c>
      <c r="D110" s="3">
        <v>43077</v>
      </c>
      <c r="E110" s="13" t="s">
        <v>48</v>
      </c>
    </row>
    <row r="111" spans="1:5" x14ac:dyDescent="0.25">
      <c r="A111" s="1" t="s">
        <v>125</v>
      </c>
      <c r="B111" s="2" t="s">
        <v>3</v>
      </c>
      <c r="C111" s="40">
        <v>4000</v>
      </c>
      <c r="D111" s="3">
        <v>43083</v>
      </c>
      <c r="E111" s="10" t="s">
        <v>26</v>
      </c>
    </row>
    <row r="112" spans="1:5" x14ac:dyDescent="0.25">
      <c r="A112" s="1" t="s">
        <v>117</v>
      </c>
      <c r="B112" s="5" t="s">
        <v>49</v>
      </c>
      <c r="C112" s="40">
        <v>-2000</v>
      </c>
      <c r="D112" s="3">
        <v>43088</v>
      </c>
      <c r="E112" s="10" t="s">
        <v>49</v>
      </c>
    </row>
    <row r="113" spans="1:5" x14ac:dyDescent="0.25">
      <c r="A113" s="1" t="s">
        <v>125</v>
      </c>
      <c r="B113" s="6" t="s">
        <v>6</v>
      </c>
      <c r="C113" s="40">
        <v>1800</v>
      </c>
      <c r="D113" s="3">
        <v>43089</v>
      </c>
      <c r="E113" s="4" t="s">
        <v>35</v>
      </c>
    </row>
    <row r="114" spans="1:5" x14ac:dyDescent="0.25">
      <c r="A114" s="1" t="s">
        <v>125</v>
      </c>
      <c r="B114" s="6" t="s">
        <v>6</v>
      </c>
      <c r="C114" s="40">
        <v>1050</v>
      </c>
      <c r="D114" s="3">
        <v>43090</v>
      </c>
      <c r="E114" s="10" t="s">
        <v>14</v>
      </c>
    </row>
    <row r="115" spans="1:5" x14ac:dyDescent="0.25">
      <c r="A115" s="1" t="s">
        <v>125</v>
      </c>
      <c r="B115" s="6" t="s">
        <v>6</v>
      </c>
      <c r="C115" s="40">
        <v>1050</v>
      </c>
      <c r="D115" s="3">
        <v>43090</v>
      </c>
      <c r="E115" s="10" t="s">
        <v>4</v>
      </c>
    </row>
    <row r="116" spans="1:5" x14ac:dyDescent="0.25">
      <c r="A116" s="1" t="s">
        <v>125</v>
      </c>
      <c r="B116" s="6" t="s">
        <v>6</v>
      </c>
      <c r="C116" s="40">
        <v>1500</v>
      </c>
      <c r="D116" s="3">
        <v>43091</v>
      </c>
      <c r="E116" s="10" t="s">
        <v>7</v>
      </c>
    </row>
    <row r="117" spans="1:5" x14ac:dyDescent="0.25">
      <c r="A117" s="1" t="s">
        <v>125</v>
      </c>
      <c r="B117" s="6" t="s">
        <v>6</v>
      </c>
      <c r="C117" s="40">
        <v>600</v>
      </c>
      <c r="D117" s="3">
        <v>43091</v>
      </c>
      <c r="E117" s="21" t="s">
        <v>36</v>
      </c>
    </row>
    <row r="118" spans="1:5" x14ac:dyDescent="0.25">
      <c r="A118" s="1" t="s">
        <v>118</v>
      </c>
      <c r="B118" s="2" t="s">
        <v>3</v>
      </c>
      <c r="C118" s="40">
        <v>200</v>
      </c>
      <c r="D118" s="3">
        <v>43091</v>
      </c>
      <c r="E118" s="10" t="s">
        <v>12</v>
      </c>
    </row>
    <row r="119" spans="1:5" x14ac:dyDescent="0.25">
      <c r="A119" s="1" t="s">
        <v>118</v>
      </c>
      <c r="B119" s="6" t="s">
        <v>6</v>
      </c>
      <c r="C119" s="40">
        <v>1600</v>
      </c>
      <c r="D119" s="3">
        <v>43095</v>
      </c>
      <c r="E119" s="21" t="s">
        <v>7</v>
      </c>
    </row>
    <row r="120" spans="1:5" x14ac:dyDescent="0.25">
      <c r="A120" s="1" t="s">
        <v>117</v>
      </c>
      <c r="B120" s="6" t="s">
        <v>50</v>
      </c>
      <c r="C120" s="40">
        <v>2000</v>
      </c>
      <c r="D120" s="3">
        <v>43095</v>
      </c>
      <c r="E120" s="10" t="s">
        <v>51</v>
      </c>
    </row>
    <row r="121" spans="1:5" x14ac:dyDescent="0.25">
      <c r="A121" s="1" t="s">
        <v>118</v>
      </c>
      <c r="B121" s="2" t="s">
        <v>3</v>
      </c>
      <c r="C121" s="40">
        <v>200</v>
      </c>
      <c r="D121" s="3">
        <v>43096</v>
      </c>
      <c r="E121" s="10" t="s">
        <v>12</v>
      </c>
    </row>
    <row r="122" spans="1:5" x14ac:dyDescent="0.25">
      <c r="A122" s="1" t="s">
        <v>117</v>
      </c>
      <c r="B122" s="5" t="s">
        <v>5</v>
      </c>
      <c r="C122" s="40">
        <v>-17600</v>
      </c>
      <c r="D122" s="3">
        <v>43097</v>
      </c>
      <c r="E122" s="10" t="s">
        <v>52</v>
      </c>
    </row>
    <row r="123" spans="1:5" x14ac:dyDescent="0.25">
      <c r="A123" s="1" t="s">
        <v>117</v>
      </c>
      <c r="B123" s="5" t="s">
        <v>5</v>
      </c>
      <c r="C123" s="40">
        <v>-2500</v>
      </c>
      <c r="D123" s="3">
        <v>43097</v>
      </c>
      <c r="E123" s="10" t="s">
        <v>53</v>
      </c>
    </row>
    <row r="124" spans="1:5" x14ac:dyDescent="0.25">
      <c r="A124" s="1" t="s">
        <v>118</v>
      </c>
      <c r="B124" s="2" t="s">
        <v>3</v>
      </c>
      <c r="C124" s="40">
        <v>200</v>
      </c>
      <c r="D124" s="3">
        <v>43105</v>
      </c>
      <c r="E124" s="10" t="s">
        <v>12</v>
      </c>
    </row>
    <row r="125" spans="1:5" x14ac:dyDescent="0.25">
      <c r="A125" s="1" t="s">
        <v>118</v>
      </c>
      <c r="B125" s="2" t="s">
        <v>3</v>
      </c>
      <c r="C125" s="40">
        <v>300</v>
      </c>
      <c r="D125" s="3">
        <v>43108</v>
      </c>
      <c r="E125" s="10" t="s">
        <v>12</v>
      </c>
    </row>
    <row r="126" spans="1:5" x14ac:dyDescent="0.25">
      <c r="A126" s="1" t="s">
        <v>118</v>
      </c>
      <c r="B126" s="2" t="s">
        <v>3</v>
      </c>
      <c r="C126" s="40">
        <v>300</v>
      </c>
      <c r="D126" s="3">
        <v>43116</v>
      </c>
      <c r="E126" s="10" t="s">
        <v>12</v>
      </c>
    </row>
    <row r="127" spans="1:5" x14ac:dyDescent="0.25">
      <c r="A127" s="1" t="s">
        <v>118</v>
      </c>
      <c r="B127" s="2" t="s">
        <v>3</v>
      </c>
      <c r="C127" s="40">
        <v>300</v>
      </c>
      <c r="D127" s="3">
        <v>43119</v>
      </c>
      <c r="E127" s="10" t="s">
        <v>12</v>
      </c>
    </row>
    <row r="128" spans="1:5" x14ac:dyDescent="0.25">
      <c r="A128" s="1" t="s">
        <v>125</v>
      </c>
      <c r="B128" s="6" t="s">
        <v>6</v>
      </c>
      <c r="C128" s="40">
        <v>2200</v>
      </c>
      <c r="D128" s="3">
        <v>43120</v>
      </c>
      <c r="E128" s="10" t="s">
        <v>35</v>
      </c>
    </row>
    <row r="129" spans="1:5" x14ac:dyDescent="0.25">
      <c r="A129" s="1" t="s">
        <v>125</v>
      </c>
      <c r="B129" s="6" t="s">
        <v>6</v>
      </c>
      <c r="C129" s="40">
        <v>2200</v>
      </c>
      <c r="D129" s="3">
        <v>43120</v>
      </c>
      <c r="E129" s="10" t="s">
        <v>43</v>
      </c>
    </row>
    <row r="130" spans="1:5" x14ac:dyDescent="0.25">
      <c r="A130" s="1" t="s">
        <v>125</v>
      </c>
      <c r="B130" s="2" t="s">
        <v>3</v>
      </c>
      <c r="C130" s="40">
        <v>4000</v>
      </c>
      <c r="D130" s="3">
        <v>42756</v>
      </c>
      <c r="E130" s="10" t="s">
        <v>26</v>
      </c>
    </row>
    <row r="131" spans="1:5" x14ac:dyDescent="0.25">
      <c r="A131" s="1" t="s">
        <v>125</v>
      </c>
      <c r="B131" s="6" t="s">
        <v>6</v>
      </c>
      <c r="C131" s="40">
        <v>1500</v>
      </c>
      <c r="D131" s="3">
        <v>43121</v>
      </c>
      <c r="E131" s="10" t="s">
        <v>4</v>
      </c>
    </row>
    <row r="132" spans="1:5" x14ac:dyDescent="0.25">
      <c r="A132" s="1" t="s">
        <v>125</v>
      </c>
      <c r="B132" s="6" t="s">
        <v>6</v>
      </c>
      <c r="C132" s="40">
        <v>1500</v>
      </c>
      <c r="D132" s="3">
        <v>43121</v>
      </c>
      <c r="E132" s="10" t="s">
        <v>14</v>
      </c>
    </row>
    <row r="133" spans="1:5" x14ac:dyDescent="0.25">
      <c r="A133" s="1" t="s">
        <v>118</v>
      </c>
      <c r="B133" s="2" t="s">
        <v>3</v>
      </c>
      <c r="C133" s="40">
        <v>400</v>
      </c>
      <c r="D133" s="3">
        <v>43126</v>
      </c>
      <c r="E133" s="10" t="s">
        <v>12</v>
      </c>
    </row>
    <row r="134" spans="1:5" x14ac:dyDescent="0.25">
      <c r="A134" s="1" t="s">
        <v>125</v>
      </c>
      <c r="B134" s="6" t="s">
        <v>6</v>
      </c>
      <c r="C134" s="40">
        <v>2000</v>
      </c>
      <c r="D134" s="3">
        <v>43130</v>
      </c>
      <c r="E134" s="10" t="s">
        <v>7</v>
      </c>
    </row>
    <row r="135" spans="1:5" x14ac:dyDescent="0.25">
      <c r="A135" s="1" t="s">
        <v>125</v>
      </c>
      <c r="B135" s="6" t="s">
        <v>6</v>
      </c>
      <c r="C135" s="40">
        <v>700</v>
      </c>
      <c r="D135" s="3">
        <v>43130</v>
      </c>
      <c r="E135" s="10" t="s">
        <v>36</v>
      </c>
    </row>
    <row r="136" spans="1:5" x14ac:dyDescent="0.25">
      <c r="A136" s="1" t="s">
        <v>125</v>
      </c>
      <c r="B136" s="6" t="s">
        <v>6</v>
      </c>
      <c r="C136" s="40">
        <v>600</v>
      </c>
      <c r="D136" s="3">
        <v>43130</v>
      </c>
      <c r="E136" s="10" t="s">
        <v>48</v>
      </c>
    </row>
    <row r="137" spans="1:5" x14ac:dyDescent="0.25">
      <c r="A137" s="1" t="s">
        <v>118</v>
      </c>
      <c r="B137" s="2" t="s">
        <v>3</v>
      </c>
      <c r="C137" s="40">
        <v>800</v>
      </c>
      <c r="D137" s="3">
        <v>43133</v>
      </c>
      <c r="E137" s="10" t="s">
        <v>12</v>
      </c>
    </row>
    <row r="138" spans="1:5" x14ac:dyDescent="0.25">
      <c r="A138" s="1" t="s">
        <v>118</v>
      </c>
      <c r="B138" s="2" t="s">
        <v>3</v>
      </c>
      <c r="C138" s="40">
        <v>1800</v>
      </c>
      <c r="D138" s="3">
        <v>43144</v>
      </c>
      <c r="E138" s="10" t="s">
        <v>12</v>
      </c>
    </row>
    <row r="139" spans="1:5" x14ac:dyDescent="0.25">
      <c r="A139" s="1" t="s">
        <v>117</v>
      </c>
      <c r="B139" s="5" t="s">
        <v>5</v>
      </c>
      <c r="C139" s="40">
        <v>-17800</v>
      </c>
      <c r="D139" s="3">
        <v>43146</v>
      </c>
      <c r="E139" s="10" t="s">
        <v>54</v>
      </c>
    </row>
    <row r="140" spans="1:5" x14ac:dyDescent="0.25">
      <c r="A140" s="1" t="s">
        <v>125</v>
      </c>
      <c r="B140" s="6" t="s">
        <v>6</v>
      </c>
      <c r="C140" s="40">
        <v>1800</v>
      </c>
      <c r="D140" s="3">
        <v>43151</v>
      </c>
      <c r="E140" s="13" t="s">
        <v>35</v>
      </c>
    </row>
    <row r="141" spans="1:5" x14ac:dyDescent="0.25">
      <c r="A141" s="1" t="s">
        <v>125</v>
      </c>
      <c r="B141" s="6" t="s">
        <v>6</v>
      </c>
      <c r="C141" s="40">
        <v>100</v>
      </c>
      <c r="D141" s="3">
        <v>43151</v>
      </c>
      <c r="E141" s="13" t="s">
        <v>36</v>
      </c>
    </row>
    <row r="142" spans="1:5" x14ac:dyDescent="0.25">
      <c r="A142" s="1" t="s">
        <v>125</v>
      </c>
      <c r="B142" s="6" t="s">
        <v>6</v>
      </c>
      <c r="C142" s="40">
        <v>1800</v>
      </c>
      <c r="D142" s="3">
        <v>43151</v>
      </c>
      <c r="E142" s="13" t="s">
        <v>43</v>
      </c>
    </row>
    <row r="143" spans="1:5" x14ac:dyDescent="0.25">
      <c r="A143" s="1" t="s">
        <v>125</v>
      </c>
      <c r="B143" s="6" t="s">
        <v>6</v>
      </c>
      <c r="C143" s="40">
        <v>600</v>
      </c>
      <c r="D143" s="3">
        <v>43151</v>
      </c>
      <c r="E143" s="13" t="s">
        <v>48</v>
      </c>
    </row>
    <row r="144" spans="1:5" x14ac:dyDescent="0.25">
      <c r="A144" s="1" t="s">
        <v>125</v>
      </c>
      <c r="B144" s="6" t="s">
        <v>6</v>
      </c>
      <c r="C144" s="40">
        <v>1600</v>
      </c>
      <c r="D144" s="3">
        <v>43153</v>
      </c>
      <c r="E144" s="13" t="s">
        <v>4</v>
      </c>
    </row>
    <row r="145" spans="1:5" x14ac:dyDescent="0.25">
      <c r="A145" s="1" t="s">
        <v>125</v>
      </c>
      <c r="B145" s="6" t="s">
        <v>6</v>
      </c>
      <c r="C145" s="40">
        <v>1600</v>
      </c>
      <c r="D145" s="3">
        <v>43153</v>
      </c>
      <c r="E145" s="13" t="s">
        <v>14</v>
      </c>
    </row>
    <row r="146" spans="1:5" x14ac:dyDescent="0.25">
      <c r="A146" s="12" t="s">
        <v>125</v>
      </c>
      <c r="B146" s="6" t="s">
        <v>6</v>
      </c>
      <c r="C146" s="40">
        <v>1500</v>
      </c>
      <c r="D146" s="3">
        <v>43157</v>
      </c>
      <c r="E146" s="13" t="s">
        <v>7</v>
      </c>
    </row>
    <row r="147" spans="1:5" x14ac:dyDescent="0.25">
      <c r="A147" s="1" t="s">
        <v>120</v>
      </c>
      <c r="B147" s="2" t="s">
        <v>3</v>
      </c>
      <c r="C147" s="40">
        <v>100</v>
      </c>
      <c r="D147" s="3">
        <v>43146</v>
      </c>
      <c r="E147" s="10" t="s">
        <v>55</v>
      </c>
    </row>
    <row r="148" spans="1:5" x14ac:dyDescent="0.25">
      <c r="A148" s="1" t="s">
        <v>118</v>
      </c>
      <c r="B148" s="2" t="s">
        <v>3</v>
      </c>
      <c r="C148" s="40">
        <v>500</v>
      </c>
      <c r="D148" s="3">
        <v>43159</v>
      </c>
      <c r="E148" s="10" t="s">
        <v>12</v>
      </c>
    </row>
    <row r="149" spans="1:5" x14ac:dyDescent="0.25">
      <c r="A149" s="1" t="s">
        <v>118</v>
      </c>
      <c r="B149" s="2" t="s">
        <v>3</v>
      </c>
      <c r="C149" s="40">
        <v>4000</v>
      </c>
      <c r="D149" s="3">
        <v>43159</v>
      </c>
      <c r="E149" s="10" t="s">
        <v>12</v>
      </c>
    </row>
    <row r="150" spans="1:5" x14ac:dyDescent="0.25">
      <c r="A150" s="1" t="s">
        <v>118</v>
      </c>
      <c r="B150" s="2" t="s">
        <v>3</v>
      </c>
      <c r="C150" s="40">
        <v>600</v>
      </c>
      <c r="D150" s="3">
        <v>43169</v>
      </c>
      <c r="E150" s="10" t="s">
        <v>12</v>
      </c>
    </row>
    <row r="151" spans="1:5" x14ac:dyDescent="0.25">
      <c r="A151" s="1" t="s">
        <v>120</v>
      </c>
      <c r="B151" s="2" t="s">
        <v>3</v>
      </c>
      <c r="C151" s="40">
        <v>100</v>
      </c>
      <c r="D151" s="3">
        <v>43174</v>
      </c>
      <c r="E151" s="10" t="s">
        <v>12</v>
      </c>
    </row>
    <row r="152" spans="1:5" x14ac:dyDescent="0.25">
      <c r="A152" s="12" t="s">
        <v>125</v>
      </c>
      <c r="B152" s="6" t="s">
        <v>6</v>
      </c>
      <c r="C152" s="40">
        <v>1950</v>
      </c>
      <c r="D152" s="3">
        <v>43179</v>
      </c>
      <c r="E152" s="10" t="s">
        <v>35</v>
      </c>
    </row>
    <row r="153" spans="1:5" x14ac:dyDescent="0.25">
      <c r="A153" s="12" t="s">
        <v>125</v>
      </c>
      <c r="B153" s="6" t="s">
        <v>6</v>
      </c>
      <c r="C153" s="40">
        <v>1950</v>
      </c>
      <c r="D153" s="3">
        <v>43179</v>
      </c>
      <c r="E153" s="10" t="s">
        <v>43</v>
      </c>
    </row>
    <row r="154" spans="1:5" x14ac:dyDescent="0.25">
      <c r="A154" s="1" t="s">
        <v>118</v>
      </c>
      <c r="B154" s="2" t="s">
        <v>3</v>
      </c>
      <c r="C154" s="40">
        <v>200</v>
      </c>
      <c r="D154" s="3">
        <v>43180</v>
      </c>
      <c r="E154" s="10" t="s">
        <v>12</v>
      </c>
    </row>
    <row r="155" spans="1:5" x14ac:dyDescent="0.25">
      <c r="A155" s="1" t="s">
        <v>117</v>
      </c>
      <c r="B155" s="5" t="s">
        <v>5</v>
      </c>
      <c r="C155" s="40">
        <v>-15700</v>
      </c>
      <c r="D155" s="3">
        <v>43180</v>
      </c>
      <c r="E155" s="10" t="s">
        <v>56</v>
      </c>
    </row>
    <row r="156" spans="1:5" x14ac:dyDescent="0.25">
      <c r="A156" s="12" t="s">
        <v>125</v>
      </c>
      <c r="B156" s="6" t="s">
        <v>6</v>
      </c>
      <c r="C156" s="40">
        <v>1600</v>
      </c>
      <c r="D156" s="3">
        <v>43180</v>
      </c>
      <c r="E156" s="10" t="s">
        <v>55</v>
      </c>
    </row>
    <row r="157" spans="1:5" x14ac:dyDescent="0.25">
      <c r="A157" s="12" t="s">
        <v>125</v>
      </c>
      <c r="B157" s="6" t="s">
        <v>6</v>
      </c>
      <c r="C157" s="40">
        <v>1550</v>
      </c>
      <c r="D157" s="3">
        <v>43181</v>
      </c>
      <c r="E157" s="10" t="s">
        <v>4</v>
      </c>
    </row>
    <row r="158" spans="1:5" x14ac:dyDescent="0.25">
      <c r="A158" s="12" t="s">
        <v>125</v>
      </c>
      <c r="B158" s="6" t="s">
        <v>6</v>
      </c>
      <c r="C158" s="40">
        <v>1550</v>
      </c>
      <c r="D158" s="3">
        <v>43181</v>
      </c>
      <c r="E158" s="10" t="s">
        <v>14</v>
      </c>
    </row>
    <row r="159" spans="1:5" x14ac:dyDescent="0.25">
      <c r="A159" s="1" t="s">
        <v>117</v>
      </c>
      <c r="B159" s="5" t="s">
        <v>5</v>
      </c>
      <c r="C159" s="40">
        <v>-1800</v>
      </c>
      <c r="D159" s="3">
        <v>43181</v>
      </c>
      <c r="E159" s="10" t="s">
        <v>57</v>
      </c>
    </row>
    <row r="160" spans="1:5" x14ac:dyDescent="0.25">
      <c r="A160" s="12" t="s">
        <v>125</v>
      </c>
      <c r="B160" s="6" t="s">
        <v>6</v>
      </c>
      <c r="C160" s="40">
        <v>1200</v>
      </c>
      <c r="D160" s="3">
        <v>43184</v>
      </c>
      <c r="E160" s="10" t="s">
        <v>7</v>
      </c>
    </row>
    <row r="161" spans="1:6" x14ac:dyDescent="0.25">
      <c r="A161" s="12" t="s">
        <v>125</v>
      </c>
      <c r="B161" s="6" t="s">
        <v>6</v>
      </c>
      <c r="C161" s="40">
        <v>700</v>
      </c>
      <c r="D161" s="3">
        <v>43187</v>
      </c>
      <c r="E161" s="10" t="s">
        <v>36</v>
      </c>
    </row>
    <row r="162" spans="1:6" x14ac:dyDescent="0.25">
      <c r="A162" s="1" t="s">
        <v>125</v>
      </c>
      <c r="B162" s="6" t="s">
        <v>6</v>
      </c>
      <c r="C162" s="40">
        <v>1000</v>
      </c>
      <c r="D162" s="3">
        <v>43187</v>
      </c>
      <c r="E162" s="10" t="s">
        <v>48</v>
      </c>
    </row>
    <row r="163" spans="1:6" x14ac:dyDescent="0.25">
      <c r="A163" s="1" t="s">
        <v>118</v>
      </c>
      <c r="B163" s="2" t="s">
        <v>3</v>
      </c>
      <c r="C163" s="40">
        <v>4000</v>
      </c>
      <c r="D163" s="3">
        <v>43191</v>
      </c>
      <c r="E163" s="10" t="s">
        <v>12</v>
      </c>
    </row>
    <row r="164" spans="1:6" x14ac:dyDescent="0.25">
      <c r="A164" s="12" t="s">
        <v>125</v>
      </c>
      <c r="B164" s="6" t="s">
        <v>6</v>
      </c>
      <c r="C164" s="40">
        <v>1800</v>
      </c>
      <c r="D164" s="3">
        <v>43210</v>
      </c>
      <c r="E164" s="10" t="s">
        <v>35</v>
      </c>
    </row>
    <row r="165" spans="1:6" x14ac:dyDescent="0.25">
      <c r="A165" s="12" t="s">
        <v>125</v>
      </c>
      <c r="B165" s="6" t="s">
        <v>6</v>
      </c>
      <c r="C165" s="40">
        <v>1800</v>
      </c>
      <c r="D165" s="3">
        <v>43210</v>
      </c>
      <c r="E165" s="10" t="s">
        <v>43</v>
      </c>
    </row>
    <row r="166" spans="1:6" x14ac:dyDescent="0.25">
      <c r="A166" s="1" t="s">
        <v>125</v>
      </c>
      <c r="B166" s="6" t="s">
        <v>6</v>
      </c>
      <c r="C166" s="40">
        <v>900</v>
      </c>
      <c r="D166" s="3">
        <v>43213</v>
      </c>
      <c r="E166" s="10" t="s">
        <v>48</v>
      </c>
    </row>
    <row r="167" spans="1:6" x14ac:dyDescent="0.25">
      <c r="A167" s="1" t="s">
        <v>125</v>
      </c>
      <c r="B167" s="6" t="s">
        <v>6</v>
      </c>
      <c r="C167" s="40">
        <v>1700</v>
      </c>
      <c r="D167" s="3">
        <v>43214</v>
      </c>
      <c r="E167" s="10" t="s">
        <v>4</v>
      </c>
    </row>
    <row r="168" spans="1:6" x14ac:dyDescent="0.25">
      <c r="A168" s="1" t="s">
        <v>125</v>
      </c>
      <c r="B168" s="6" t="s">
        <v>6</v>
      </c>
      <c r="C168" s="40">
        <v>1700</v>
      </c>
      <c r="D168" s="3">
        <v>43214</v>
      </c>
      <c r="E168" s="10" t="s">
        <v>14</v>
      </c>
    </row>
    <row r="169" spans="1:6" x14ac:dyDescent="0.25">
      <c r="A169" s="1" t="s">
        <v>125</v>
      </c>
      <c r="B169" s="6" t="s">
        <v>6</v>
      </c>
      <c r="C169" s="40">
        <v>1800</v>
      </c>
      <c r="D169" s="3">
        <v>43215</v>
      </c>
      <c r="E169" s="10" t="s">
        <v>7</v>
      </c>
    </row>
    <row r="170" spans="1:6" x14ac:dyDescent="0.25">
      <c r="A170" s="1" t="s">
        <v>125</v>
      </c>
      <c r="B170" s="6" t="s">
        <v>6</v>
      </c>
      <c r="C170" s="40">
        <v>700</v>
      </c>
      <c r="D170" s="3">
        <v>43215</v>
      </c>
      <c r="E170" s="10" t="s">
        <v>36</v>
      </c>
    </row>
    <row r="171" spans="1:6" x14ac:dyDescent="0.25">
      <c r="A171" s="1" t="s">
        <v>125</v>
      </c>
      <c r="B171" s="6" t="s">
        <v>6</v>
      </c>
      <c r="C171" s="40">
        <v>1500</v>
      </c>
      <c r="D171" s="3">
        <v>43215</v>
      </c>
      <c r="E171" s="10" t="s">
        <v>55</v>
      </c>
    </row>
    <row r="172" spans="1:6" x14ac:dyDescent="0.25">
      <c r="A172" s="1" t="s">
        <v>122</v>
      </c>
      <c r="B172" s="2" t="s">
        <v>3</v>
      </c>
      <c r="C172" s="40">
        <v>1000</v>
      </c>
      <c r="D172" s="3">
        <v>43245</v>
      </c>
      <c r="E172" s="10" t="s">
        <v>12</v>
      </c>
      <c r="F172" t="s">
        <v>213</v>
      </c>
    </row>
    <row r="173" spans="1:6" x14ac:dyDescent="0.25">
      <c r="A173" s="1" t="s">
        <v>120</v>
      </c>
      <c r="B173" s="2" t="s">
        <v>3</v>
      </c>
      <c r="C173" s="40">
        <v>200</v>
      </c>
      <c r="D173" s="3">
        <v>43245</v>
      </c>
      <c r="E173" s="10" t="s">
        <v>12</v>
      </c>
      <c r="F173" t="s">
        <v>213</v>
      </c>
    </row>
    <row r="174" spans="1:6" x14ac:dyDescent="0.25">
      <c r="A174" s="1" t="s">
        <v>118</v>
      </c>
      <c r="B174" s="2" t="s">
        <v>3</v>
      </c>
      <c r="C174" s="40">
        <v>4000</v>
      </c>
      <c r="D174" s="3">
        <v>43245</v>
      </c>
      <c r="E174" s="10" t="s">
        <v>12</v>
      </c>
      <c r="F174" t="s">
        <v>213</v>
      </c>
    </row>
    <row r="175" spans="1:6" x14ac:dyDescent="0.25">
      <c r="A175" s="1" t="s">
        <v>118</v>
      </c>
      <c r="B175" s="2" t="s">
        <v>3</v>
      </c>
      <c r="C175" s="40">
        <v>3300</v>
      </c>
      <c r="D175" s="3">
        <v>43245</v>
      </c>
      <c r="E175" s="10" t="s">
        <v>12</v>
      </c>
      <c r="F175" t="s">
        <v>213</v>
      </c>
    </row>
    <row r="176" spans="1:6" x14ac:dyDescent="0.25">
      <c r="A176" s="1" t="s">
        <v>117</v>
      </c>
      <c r="B176" s="5" t="s">
        <v>5</v>
      </c>
      <c r="C176" s="40">
        <v>-34000</v>
      </c>
      <c r="D176" s="3">
        <v>43245</v>
      </c>
      <c r="E176" s="10" t="s">
        <v>59</v>
      </c>
      <c r="F176" t="s">
        <v>213</v>
      </c>
    </row>
    <row r="177" spans="1:6" x14ac:dyDescent="0.25">
      <c r="A177" s="1" t="s">
        <v>118</v>
      </c>
      <c r="B177" s="2" t="s">
        <v>3</v>
      </c>
      <c r="C177" s="40">
        <v>1000</v>
      </c>
      <c r="D177" s="3">
        <v>43245</v>
      </c>
      <c r="E177" s="10" t="s">
        <v>12</v>
      </c>
      <c r="F177" t="s">
        <v>213</v>
      </c>
    </row>
    <row r="178" spans="1:6" x14ac:dyDescent="0.25">
      <c r="A178" s="1" t="s">
        <v>117</v>
      </c>
      <c r="B178" s="5" t="s">
        <v>5</v>
      </c>
      <c r="C178" s="40">
        <v>-1000</v>
      </c>
      <c r="D178" s="3">
        <v>43245</v>
      </c>
      <c r="E178" s="10" t="s">
        <v>60</v>
      </c>
      <c r="F178" t="s">
        <v>213</v>
      </c>
    </row>
    <row r="179" spans="1:6" x14ac:dyDescent="0.25">
      <c r="A179" s="1" t="s">
        <v>125</v>
      </c>
      <c r="B179" s="6" t="s">
        <v>6</v>
      </c>
      <c r="C179" s="40">
        <v>1800</v>
      </c>
      <c r="D179" s="3">
        <v>43245</v>
      </c>
      <c r="E179" s="10" t="s">
        <v>4</v>
      </c>
      <c r="F179" t="s">
        <v>213</v>
      </c>
    </row>
    <row r="180" spans="1:6" x14ac:dyDescent="0.25">
      <c r="A180" s="1" t="s">
        <v>125</v>
      </c>
      <c r="B180" s="6" t="s">
        <v>6</v>
      </c>
      <c r="C180" s="40">
        <v>2000</v>
      </c>
      <c r="D180" s="3">
        <v>43245</v>
      </c>
      <c r="E180" s="10" t="s">
        <v>7</v>
      </c>
      <c r="F180" t="s">
        <v>213</v>
      </c>
    </row>
    <row r="181" spans="1:6" x14ac:dyDescent="0.25">
      <c r="A181" s="1" t="s">
        <v>125</v>
      </c>
      <c r="B181" s="6" t="s">
        <v>6</v>
      </c>
      <c r="C181" s="40">
        <v>1800</v>
      </c>
      <c r="D181" s="3">
        <v>43245</v>
      </c>
      <c r="E181" s="10" t="s">
        <v>14</v>
      </c>
      <c r="F181" t="s">
        <v>213</v>
      </c>
    </row>
    <row r="182" spans="1:6" x14ac:dyDescent="0.25">
      <c r="A182" s="1" t="s">
        <v>125</v>
      </c>
      <c r="B182" s="6" t="s">
        <v>6</v>
      </c>
      <c r="C182" s="40">
        <v>1700</v>
      </c>
      <c r="D182" s="3">
        <v>43245</v>
      </c>
      <c r="E182" s="10" t="s">
        <v>35</v>
      </c>
      <c r="F182" t="s">
        <v>213</v>
      </c>
    </row>
    <row r="183" spans="1:6" x14ac:dyDescent="0.25">
      <c r="A183" s="1" t="s">
        <v>125</v>
      </c>
      <c r="B183" s="6" t="s">
        <v>6</v>
      </c>
      <c r="C183" s="40">
        <v>600</v>
      </c>
      <c r="D183" s="3">
        <v>43245</v>
      </c>
      <c r="E183" s="10" t="s">
        <v>36</v>
      </c>
      <c r="F183" t="s">
        <v>213</v>
      </c>
    </row>
    <row r="184" spans="1:6" x14ac:dyDescent="0.25">
      <c r="A184" s="1" t="s">
        <v>125</v>
      </c>
      <c r="B184" s="6" t="s">
        <v>6</v>
      </c>
      <c r="C184" s="40">
        <v>1700</v>
      </c>
      <c r="D184" s="3">
        <v>43245</v>
      </c>
      <c r="E184" s="10" t="s">
        <v>43</v>
      </c>
      <c r="F184" t="s">
        <v>213</v>
      </c>
    </row>
    <row r="185" spans="1:6" x14ac:dyDescent="0.25">
      <c r="A185" s="1" t="s">
        <v>125</v>
      </c>
      <c r="B185" s="6" t="s">
        <v>6</v>
      </c>
      <c r="C185" s="40">
        <v>800</v>
      </c>
      <c r="D185" s="3">
        <v>43245</v>
      </c>
      <c r="E185" s="10" t="s">
        <v>48</v>
      </c>
      <c r="F185" t="s">
        <v>213</v>
      </c>
    </row>
    <row r="186" spans="1:6" x14ac:dyDescent="0.25">
      <c r="A186" s="1" t="s">
        <v>125</v>
      </c>
      <c r="B186" s="6" t="s">
        <v>6</v>
      </c>
      <c r="C186" s="40">
        <v>1800</v>
      </c>
      <c r="D186" s="3">
        <v>43245</v>
      </c>
      <c r="E186" s="10" t="s">
        <v>55</v>
      </c>
      <c r="F186" t="s">
        <v>213</v>
      </c>
    </row>
    <row r="187" spans="1:6" x14ac:dyDescent="0.25">
      <c r="A187" s="1" t="s">
        <v>125</v>
      </c>
      <c r="B187" s="6" t="s">
        <v>6</v>
      </c>
      <c r="C187" s="40">
        <v>1500</v>
      </c>
      <c r="D187" s="3">
        <v>43245</v>
      </c>
      <c r="E187" s="10" t="s">
        <v>61</v>
      </c>
      <c r="F187" t="s">
        <v>213</v>
      </c>
    </row>
    <row r="188" spans="1:6" x14ac:dyDescent="0.25">
      <c r="A188" s="1" t="s">
        <v>118</v>
      </c>
      <c r="B188" s="2" t="s">
        <v>3</v>
      </c>
      <c r="C188" s="40">
        <v>4000</v>
      </c>
      <c r="D188" s="3">
        <v>43255</v>
      </c>
      <c r="E188" s="10" t="s">
        <v>12</v>
      </c>
    </row>
    <row r="189" spans="1:6" x14ac:dyDescent="0.25">
      <c r="A189" s="1" t="s">
        <v>117</v>
      </c>
      <c r="B189" s="5" t="s">
        <v>5</v>
      </c>
      <c r="C189" s="40">
        <v>-3900</v>
      </c>
      <c r="D189" s="3">
        <v>43256</v>
      </c>
      <c r="E189" s="10" t="s">
        <v>62</v>
      </c>
    </row>
    <row r="190" spans="1:6" x14ac:dyDescent="0.25">
      <c r="A190" s="1" t="s">
        <v>117</v>
      </c>
      <c r="B190" s="5" t="s">
        <v>5</v>
      </c>
      <c r="C190" s="40">
        <v>-2800</v>
      </c>
      <c r="D190" s="3">
        <v>43260</v>
      </c>
      <c r="E190" s="10" t="s">
        <v>63</v>
      </c>
    </row>
    <row r="191" spans="1:6" x14ac:dyDescent="0.25">
      <c r="A191" s="1" t="s">
        <v>125</v>
      </c>
      <c r="B191" s="6" t="s">
        <v>6</v>
      </c>
      <c r="C191" s="40">
        <v>1600</v>
      </c>
      <c r="D191" s="3">
        <v>43271</v>
      </c>
      <c r="E191" s="10" t="s">
        <v>35</v>
      </c>
    </row>
    <row r="192" spans="1:6" x14ac:dyDescent="0.25">
      <c r="A192" s="1" t="s">
        <v>125</v>
      </c>
      <c r="B192" s="6" t="s">
        <v>6</v>
      </c>
      <c r="C192" s="40">
        <v>1600</v>
      </c>
      <c r="D192" s="3">
        <v>43271</v>
      </c>
      <c r="E192" s="10" t="s">
        <v>43</v>
      </c>
    </row>
    <row r="193" spans="1:5" x14ac:dyDescent="0.25">
      <c r="A193" s="1" t="s">
        <v>125</v>
      </c>
      <c r="B193" s="6" t="s">
        <v>6</v>
      </c>
      <c r="C193" s="40">
        <v>1600</v>
      </c>
      <c r="D193" s="3">
        <v>43274</v>
      </c>
      <c r="E193" s="10" t="s">
        <v>4</v>
      </c>
    </row>
    <row r="194" spans="1:5" x14ac:dyDescent="0.25">
      <c r="A194" s="1" t="s">
        <v>125</v>
      </c>
      <c r="B194" s="6" t="s">
        <v>6</v>
      </c>
      <c r="C194" s="40">
        <v>1600</v>
      </c>
      <c r="D194" s="3">
        <v>43274</v>
      </c>
      <c r="E194" s="10" t="s">
        <v>14</v>
      </c>
    </row>
    <row r="195" spans="1:5" x14ac:dyDescent="0.25">
      <c r="A195" s="1" t="s">
        <v>125</v>
      </c>
      <c r="B195" s="6" t="s">
        <v>6</v>
      </c>
      <c r="C195" s="40">
        <v>1600</v>
      </c>
      <c r="D195" s="3">
        <v>43276</v>
      </c>
      <c r="E195" s="10" t="s">
        <v>7</v>
      </c>
    </row>
    <row r="196" spans="1:5" x14ac:dyDescent="0.25">
      <c r="A196" s="1" t="s">
        <v>125</v>
      </c>
      <c r="B196" s="6" t="s">
        <v>6</v>
      </c>
      <c r="C196" s="40">
        <v>1600</v>
      </c>
      <c r="D196" s="3">
        <v>43276</v>
      </c>
      <c r="E196" s="10" t="s">
        <v>64</v>
      </c>
    </row>
    <row r="197" spans="1:5" x14ac:dyDescent="0.25">
      <c r="A197" s="1" t="s">
        <v>125</v>
      </c>
      <c r="B197" s="6" t="s">
        <v>6</v>
      </c>
      <c r="C197" s="40">
        <v>1600</v>
      </c>
      <c r="D197" s="3">
        <v>43276</v>
      </c>
      <c r="E197" s="10" t="s">
        <v>65</v>
      </c>
    </row>
    <row r="198" spans="1:5" x14ac:dyDescent="0.25">
      <c r="A198" s="1" t="s">
        <v>125</v>
      </c>
      <c r="B198" s="6" t="s">
        <v>6</v>
      </c>
      <c r="C198" s="40">
        <v>600</v>
      </c>
      <c r="D198" s="3">
        <v>43278</v>
      </c>
      <c r="E198" s="10" t="s">
        <v>48</v>
      </c>
    </row>
    <row r="199" spans="1:5" x14ac:dyDescent="0.25">
      <c r="A199" s="1" t="s">
        <v>125</v>
      </c>
      <c r="B199" s="6" t="s">
        <v>6</v>
      </c>
      <c r="C199" s="40">
        <v>1700</v>
      </c>
      <c r="D199" s="3">
        <v>43278</v>
      </c>
      <c r="E199" s="10" t="s">
        <v>61</v>
      </c>
    </row>
    <row r="200" spans="1:5" x14ac:dyDescent="0.25">
      <c r="A200" s="1" t="s">
        <v>118</v>
      </c>
      <c r="B200" s="2" t="s">
        <v>3</v>
      </c>
      <c r="C200" s="40">
        <v>1900</v>
      </c>
      <c r="D200" s="3">
        <v>43288</v>
      </c>
      <c r="E200" s="10" t="s">
        <v>12</v>
      </c>
    </row>
    <row r="201" spans="1:5" x14ac:dyDescent="0.25">
      <c r="A201" s="1" t="s">
        <v>117</v>
      </c>
      <c r="B201" s="5" t="s">
        <v>5</v>
      </c>
      <c r="C201" s="40">
        <v>-1000</v>
      </c>
      <c r="D201" s="3">
        <v>43292</v>
      </c>
      <c r="E201" s="10" t="s">
        <v>66</v>
      </c>
    </row>
    <row r="202" spans="1:5" x14ac:dyDescent="0.25">
      <c r="A202" s="1" t="s">
        <v>117</v>
      </c>
      <c r="B202" s="5" t="s">
        <v>5</v>
      </c>
      <c r="C202" s="40">
        <v>-20000</v>
      </c>
      <c r="D202" s="3">
        <v>43298</v>
      </c>
      <c r="E202" s="10" t="s">
        <v>67</v>
      </c>
    </row>
    <row r="203" spans="1:5" x14ac:dyDescent="0.25">
      <c r="A203" s="1" t="s">
        <v>117</v>
      </c>
      <c r="B203" s="5" t="s">
        <v>5</v>
      </c>
      <c r="C203" s="40">
        <v>-2800</v>
      </c>
      <c r="D203" s="3">
        <v>43307</v>
      </c>
      <c r="E203" s="10" t="s">
        <v>68</v>
      </c>
    </row>
    <row r="204" spans="1:5" x14ac:dyDescent="0.25">
      <c r="A204" s="1" t="s">
        <v>125</v>
      </c>
      <c r="B204" s="6" t="s">
        <v>6</v>
      </c>
      <c r="C204" s="40">
        <v>1300</v>
      </c>
      <c r="D204" s="3">
        <v>43301</v>
      </c>
      <c r="E204" s="10" t="s">
        <v>35</v>
      </c>
    </row>
    <row r="205" spans="1:5" x14ac:dyDescent="0.25">
      <c r="A205" s="1" t="s">
        <v>125</v>
      </c>
      <c r="B205" s="6" t="s">
        <v>6</v>
      </c>
      <c r="C205" s="40">
        <v>1300</v>
      </c>
      <c r="D205" s="3">
        <v>43301</v>
      </c>
      <c r="E205" s="10" t="s">
        <v>43</v>
      </c>
    </row>
    <row r="206" spans="1:5" x14ac:dyDescent="0.25">
      <c r="A206" s="1" t="s">
        <v>125</v>
      </c>
      <c r="B206" s="6" t="s">
        <v>6</v>
      </c>
      <c r="C206" s="40">
        <v>1700</v>
      </c>
      <c r="D206" s="3">
        <v>43306</v>
      </c>
      <c r="E206" s="10" t="s">
        <v>4</v>
      </c>
    </row>
    <row r="207" spans="1:5" x14ac:dyDescent="0.25">
      <c r="A207" s="1" t="s">
        <v>125</v>
      </c>
      <c r="B207" s="6" t="s">
        <v>6</v>
      </c>
      <c r="C207" s="40">
        <v>1700</v>
      </c>
      <c r="D207" s="3">
        <v>43306</v>
      </c>
      <c r="E207" s="10" t="s">
        <v>14</v>
      </c>
    </row>
    <row r="208" spans="1:5" x14ac:dyDescent="0.25">
      <c r="A208" s="1" t="s">
        <v>125</v>
      </c>
      <c r="B208" s="6" t="s">
        <v>6</v>
      </c>
      <c r="C208" s="40">
        <v>1500</v>
      </c>
      <c r="D208" s="3">
        <v>43306</v>
      </c>
      <c r="E208" s="10" t="s">
        <v>7</v>
      </c>
    </row>
    <row r="209" spans="1:5" x14ac:dyDescent="0.25">
      <c r="A209" s="1" t="s">
        <v>125</v>
      </c>
      <c r="B209" s="6" t="s">
        <v>6</v>
      </c>
      <c r="C209" s="40">
        <v>1500</v>
      </c>
      <c r="D209" s="3">
        <v>43306</v>
      </c>
      <c r="E209" s="10" t="s">
        <v>64</v>
      </c>
    </row>
    <row r="210" spans="1:5" x14ac:dyDescent="0.25">
      <c r="A210" s="1" t="s">
        <v>125</v>
      </c>
      <c r="B210" s="6" t="s">
        <v>6</v>
      </c>
      <c r="C210" s="40">
        <v>1500</v>
      </c>
      <c r="D210" s="3">
        <v>43306</v>
      </c>
      <c r="E210" s="10" t="s">
        <v>65</v>
      </c>
    </row>
    <row r="211" spans="1:5" x14ac:dyDescent="0.25">
      <c r="A211" s="1" t="s">
        <v>125</v>
      </c>
      <c r="B211" s="6" t="s">
        <v>6</v>
      </c>
      <c r="C211" s="40">
        <v>1800</v>
      </c>
      <c r="D211" s="3">
        <v>43310</v>
      </c>
      <c r="E211" s="10" t="s">
        <v>61</v>
      </c>
    </row>
    <row r="212" spans="1:5" x14ac:dyDescent="0.25">
      <c r="A212" s="1" t="s">
        <v>125</v>
      </c>
      <c r="B212" s="6" t="s">
        <v>6</v>
      </c>
      <c r="C212" s="40">
        <v>600</v>
      </c>
      <c r="D212" s="3">
        <v>43310</v>
      </c>
      <c r="E212" s="10" t="s">
        <v>48</v>
      </c>
    </row>
    <row r="213" spans="1:5" x14ac:dyDescent="0.25">
      <c r="A213" s="1" t="s">
        <v>125</v>
      </c>
      <c r="B213" s="6" t="s">
        <v>6</v>
      </c>
      <c r="C213" s="40">
        <v>500</v>
      </c>
      <c r="D213" s="3">
        <v>43311</v>
      </c>
      <c r="E213" s="10" t="s">
        <v>36</v>
      </c>
    </row>
    <row r="214" spans="1:5" x14ac:dyDescent="0.25">
      <c r="A214" s="1" t="s">
        <v>125</v>
      </c>
      <c r="B214" s="6" t="s">
        <v>6</v>
      </c>
      <c r="C214" s="40">
        <v>1200</v>
      </c>
      <c r="D214" s="3">
        <v>43311</v>
      </c>
      <c r="E214" s="10" t="s">
        <v>55</v>
      </c>
    </row>
    <row r="215" spans="1:5" x14ac:dyDescent="0.25">
      <c r="A215" s="1" t="s">
        <v>118</v>
      </c>
      <c r="B215" s="2" t="s">
        <v>3</v>
      </c>
      <c r="C215" s="40">
        <v>5000</v>
      </c>
      <c r="D215" s="3">
        <v>43311</v>
      </c>
      <c r="E215" s="10" t="s">
        <v>12</v>
      </c>
    </row>
    <row r="216" spans="1:5" x14ac:dyDescent="0.25">
      <c r="A216" s="1" t="s">
        <v>69</v>
      </c>
      <c r="B216" s="14" t="s">
        <v>70</v>
      </c>
      <c r="C216" s="40">
        <v>0</v>
      </c>
      <c r="D216" s="3">
        <v>43319</v>
      </c>
      <c r="E216" s="10">
        <v>100</v>
      </c>
    </row>
    <row r="217" spans="1:5" x14ac:dyDescent="0.25">
      <c r="A217" s="1" t="s">
        <v>117</v>
      </c>
      <c r="B217" s="5" t="s">
        <v>5</v>
      </c>
      <c r="C217" s="40">
        <v>-22000</v>
      </c>
      <c r="D217" s="3">
        <v>43320</v>
      </c>
      <c r="E217" s="10" t="s">
        <v>71</v>
      </c>
    </row>
    <row r="218" spans="1:5" x14ac:dyDescent="0.25">
      <c r="A218" s="1" t="s">
        <v>123</v>
      </c>
      <c r="B218" s="15" t="s">
        <v>70</v>
      </c>
      <c r="C218" s="40">
        <v>0</v>
      </c>
      <c r="D218" s="3">
        <v>43323</v>
      </c>
      <c r="E218" s="10">
        <v>-3350</v>
      </c>
    </row>
    <row r="219" spans="1:5" x14ac:dyDescent="0.25">
      <c r="A219" s="1" t="s">
        <v>118</v>
      </c>
      <c r="B219" s="15" t="s">
        <v>70</v>
      </c>
      <c r="C219" s="40">
        <v>0</v>
      </c>
      <c r="D219" s="3">
        <v>43323</v>
      </c>
      <c r="E219" s="10">
        <v>-150</v>
      </c>
    </row>
    <row r="220" spans="1:5" x14ac:dyDescent="0.25">
      <c r="A220" s="1" t="s">
        <v>125</v>
      </c>
      <c r="B220" s="6" t="s">
        <v>6</v>
      </c>
      <c r="C220" s="40">
        <v>2200</v>
      </c>
      <c r="D220" s="3">
        <v>43332</v>
      </c>
      <c r="E220" s="10" t="s">
        <v>35</v>
      </c>
    </row>
    <row r="221" spans="1:5" x14ac:dyDescent="0.25">
      <c r="A221" s="1" t="s">
        <v>125</v>
      </c>
      <c r="B221" s="6" t="s">
        <v>6</v>
      </c>
      <c r="C221" s="40">
        <v>2200</v>
      </c>
      <c r="D221" s="3">
        <v>43332</v>
      </c>
      <c r="E221" s="10" t="s">
        <v>43</v>
      </c>
    </row>
    <row r="222" spans="1:5" x14ac:dyDescent="0.25">
      <c r="A222" s="1" t="s">
        <v>125</v>
      </c>
      <c r="B222" s="6" t="s">
        <v>6</v>
      </c>
      <c r="C222" s="40">
        <v>1600</v>
      </c>
      <c r="D222" s="3">
        <v>43334</v>
      </c>
      <c r="E222" s="10" t="s">
        <v>4</v>
      </c>
    </row>
    <row r="223" spans="1:5" x14ac:dyDescent="0.25">
      <c r="A223" s="1" t="s">
        <v>125</v>
      </c>
      <c r="B223" s="6" t="s">
        <v>6</v>
      </c>
      <c r="C223" s="40">
        <v>1600</v>
      </c>
      <c r="D223" s="3">
        <v>43334</v>
      </c>
      <c r="E223" s="10" t="s">
        <v>14</v>
      </c>
    </row>
    <row r="224" spans="1:5" x14ac:dyDescent="0.25">
      <c r="A224" s="1" t="s">
        <v>118</v>
      </c>
      <c r="B224" s="2" t="s">
        <v>3</v>
      </c>
      <c r="C224" s="40">
        <v>600</v>
      </c>
      <c r="D224" s="3">
        <v>43335</v>
      </c>
      <c r="E224" s="10" t="s">
        <v>12</v>
      </c>
    </row>
    <row r="225" spans="1:5" x14ac:dyDescent="0.25">
      <c r="A225" s="1" t="s">
        <v>125</v>
      </c>
      <c r="B225" s="6" t="s">
        <v>6</v>
      </c>
      <c r="C225" s="40">
        <v>1400</v>
      </c>
      <c r="D225" s="3">
        <v>43337</v>
      </c>
      <c r="E225" s="4" t="s">
        <v>7</v>
      </c>
    </row>
    <row r="226" spans="1:5" x14ac:dyDescent="0.25">
      <c r="A226" s="1" t="s">
        <v>125</v>
      </c>
      <c r="B226" s="6" t="s">
        <v>6</v>
      </c>
      <c r="C226" s="40">
        <v>1400</v>
      </c>
      <c r="D226" s="3">
        <v>43337</v>
      </c>
      <c r="E226" s="10" t="s">
        <v>64</v>
      </c>
    </row>
    <row r="227" spans="1:5" x14ac:dyDescent="0.25">
      <c r="A227" s="1" t="s">
        <v>125</v>
      </c>
      <c r="B227" s="6" t="s">
        <v>6</v>
      </c>
      <c r="C227" s="40">
        <v>1400</v>
      </c>
      <c r="D227" s="3">
        <v>43337</v>
      </c>
      <c r="E227" s="10" t="s">
        <v>65</v>
      </c>
    </row>
    <row r="228" spans="1:5" x14ac:dyDescent="0.25">
      <c r="A228" s="1" t="s">
        <v>125</v>
      </c>
      <c r="B228" s="6" t="s">
        <v>6</v>
      </c>
      <c r="C228" s="40">
        <v>700</v>
      </c>
      <c r="D228" s="3">
        <v>43337</v>
      </c>
      <c r="E228" s="10" t="s">
        <v>48</v>
      </c>
    </row>
    <row r="229" spans="1:5" x14ac:dyDescent="0.25">
      <c r="A229" s="1" t="s">
        <v>150</v>
      </c>
      <c r="B229" s="2" t="s">
        <v>3</v>
      </c>
      <c r="C229" s="40">
        <v>1000</v>
      </c>
      <c r="D229" s="3">
        <v>43340</v>
      </c>
      <c r="E229" s="10" t="s">
        <v>72</v>
      </c>
    </row>
    <row r="230" spans="1:5" x14ac:dyDescent="0.25">
      <c r="A230" s="1" t="s">
        <v>125</v>
      </c>
      <c r="B230" s="6" t="s">
        <v>6</v>
      </c>
      <c r="C230" s="40">
        <v>1300</v>
      </c>
      <c r="D230" s="3">
        <v>43341</v>
      </c>
      <c r="E230" s="10" t="s">
        <v>61</v>
      </c>
    </row>
    <row r="231" spans="1:5" x14ac:dyDescent="0.25">
      <c r="A231" s="1" t="s">
        <v>125</v>
      </c>
      <c r="B231" s="6" t="s">
        <v>6</v>
      </c>
      <c r="C231" s="40">
        <v>800</v>
      </c>
      <c r="D231" s="3">
        <v>43341</v>
      </c>
      <c r="E231" s="10" t="s">
        <v>36</v>
      </c>
    </row>
    <row r="232" spans="1:5" x14ac:dyDescent="0.25">
      <c r="A232" s="1" t="s">
        <v>125</v>
      </c>
      <c r="B232" s="6" t="s">
        <v>6</v>
      </c>
      <c r="C232" s="40">
        <v>1100</v>
      </c>
      <c r="D232" s="3">
        <v>43342</v>
      </c>
      <c r="E232" s="10" t="s">
        <v>55</v>
      </c>
    </row>
    <row r="233" spans="1:5" x14ac:dyDescent="0.25">
      <c r="A233" s="1" t="s">
        <v>116</v>
      </c>
      <c r="B233" s="2" t="s">
        <v>3</v>
      </c>
      <c r="C233" s="40">
        <v>100</v>
      </c>
      <c r="D233" s="3">
        <v>43354</v>
      </c>
      <c r="E233" s="10"/>
    </row>
    <row r="234" spans="1:5" x14ac:dyDescent="0.25">
      <c r="A234" s="1" t="s">
        <v>118</v>
      </c>
      <c r="B234" s="2" t="s">
        <v>3</v>
      </c>
      <c r="C234" s="40">
        <v>6200</v>
      </c>
      <c r="D234" s="3">
        <v>43365</v>
      </c>
      <c r="E234" s="10"/>
    </row>
    <row r="235" spans="1:5" x14ac:dyDescent="0.25">
      <c r="A235" s="1" t="s">
        <v>118</v>
      </c>
      <c r="B235" s="2" t="s">
        <v>3</v>
      </c>
      <c r="C235" s="40">
        <v>4000</v>
      </c>
      <c r="D235" s="3">
        <v>43370</v>
      </c>
      <c r="E235" s="10"/>
    </row>
    <row r="236" spans="1:5" x14ac:dyDescent="0.25">
      <c r="A236" s="1" t="s">
        <v>151</v>
      </c>
      <c r="B236" s="6" t="s">
        <v>6</v>
      </c>
      <c r="C236" s="40">
        <v>2000</v>
      </c>
      <c r="D236" s="3">
        <v>43373</v>
      </c>
      <c r="E236" s="21" t="s">
        <v>4</v>
      </c>
    </row>
    <row r="237" spans="1:5" x14ac:dyDescent="0.25">
      <c r="A237" s="1" t="s">
        <v>125</v>
      </c>
      <c r="B237" s="6" t="s">
        <v>6</v>
      </c>
      <c r="C237" s="40">
        <v>1600</v>
      </c>
      <c r="D237" s="3">
        <v>43373</v>
      </c>
      <c r="E237" s="21" t="s">
        <v>7</v>
      </c>
    </row>
    <row r="238" spans="1:5" x14ac:dyDescent="0.25">
      <c r="A238" s="1" t="s">
        <v>125</v>
      </c>
      <c r="B238" s="6" t="s">
        <v>6</v>
      </c>
      <c r="C238" s="40">
        <v>2000</v>
      </c>
      <c r="D238" s="3">
        <v>43373</v>
      </c>
      <c r="E238" s="21" t="s">
        <v>14</v>
      </c>
    </row>
    <row r="239" spans="1:5" x14ac:dyDescent="0.25">
      <c r="A239" s="1" t="s">
        <v>125</v>
      </c>
      <c r="B239" s="6" t="s">
        <v>6</v>
      </c>
      <c r="C239" s="40">
        <v>1900</v>
      </c>
      <c r="D239" s="3">
        <v>43373</v>
      </c>
      <c r="E239" s="21" t="s">
        <v>35</v>
      </c>
    </row>
    <row r="240" spans="1:5" x14ac:dyDescent="0.25">
      <c r="A240" s="1" t="s">
        <v>125</v>
      </c>
      <c r="B240" s="6" t="s">
        <v>6</v>
      </c>
      <c r="C240" s="40">
        <v>700</v>
      </c>
      <c r="D240" s="3">
        <v>43373</v>
      </c>
      <c r="E240" s="21" t="s">
        <v>36</v>
      </c>
    </row>
    <row r="241" spans="1:5" x14ac:dyDescent="0.25">
      <c r="A241" s="1" t="s">
        <v>125</v>
      </c>
      <c r="B241" s="6" t="s">
        <v>6</v>
      </c>
      <c r="C241" s="40">
        <v>1900</v>
      </c>
      <c r="D241" s="3">
        <v>43373</v>
      </c>
      <c r="E241" s="21" t="s">
        <v>43</v>
      </c>
    </row>
    <row r="242" spans="1:5" x14ac:dyDescent="0.25">
      <c r="A242" s="1" t="s">
        <v>125</v>
      </c>
      <c r="B242" s="6" t="s">
        <v>6</v>
      </c>
      <c r="C242" s="40">
        <v>500</v>
      </c>
      <c r="D242" s="3">
        <v>43373</v>
      </c>
      <c r="E242" s="21" t="s">
        <v>48</v>
      </c>
    </row>
    <row r="243" spans="1:5" x14ac:dyDescent="0.25">
      <c r="A243" s="1" t="s">
        <v>125</v>
      </c>
      <c r="B243" s="6" t="s">
        <v>6</v>
      </c>
      <c r="C243" s="40">
        <v>1100</v>
      </c>
      <c r="D243" s="3">
        <v>43373</v>
      </c>
      <c r="E243" s="21" t="s">
        <v>55</v>
      </c>
    </row>
    <row r="244" spans="1:5" x14ac:dyDescent="0.25">
      <c r="A244" s="1" t="s">
        <v>125</v>
      </c>
      <c r="B244" s="6" t="s">
        <v>6</v>
      </c>
      <c r="C244" s="40">
        <v>900</v>
      </c>
      <c r="D244" s="3">
        <v>43373</v>
      </c>
      <c r="E244" s="21" t="s">
        <v>61</v>
      </c>
    </row>
    <row r="245" spans="1:5" x14ac:dyDescent="0.25">
      <c r="A245" s="1" t="s">
        <v>125</v>
      </c>
      <c r="B245" s="6" t="s">
        <v>6</v>
      </c>
      <c r="C245" s="40">
        <v>1600</v>
      </c>
      <c r="D245" s="3">
        <v>43373</v>
      </c>
      <c r="E245" s="21" t="s">
        <v>64</v>
      </c>
    </row>
    <row r="246" spans="1:5" x14ac:dyDescent="0.25">
      <c r="A246" s="1" t="s">
        <v>125</v>
      </c>
      <c r="B246" s="6" t="s">
        <v>6</v>
      </c>
      <c r="C246" s="40">
        <v>1600</v>
      </c>
      <c r="D246" s="3">
        <v>43373</v>
      </c>
      <c r="E246" s="21" t="s">
        <v>65</v>
      </c>
    </row>
    <row r="247" spans="1:5" x14ac:dyDescent="0.25">
      <c r="A247" s="1" t="s">
        <v>117</v>
      </c>
      <c r="B247" s="6" t="s">
        <v>6</v>
      </c>
      <c r="C247" s="40">
        <v>1100</v>
      </c>
      <c r="D247" s="3">
        <v>43373</v>
      </c>
      <c r="E247" s="10"/>
    </row>
    <row r="248" spans="1:5" x14ac:dyDescent="0.25">
      <c r="A248" s="1" t="s">
        <v>117</v>
      </c>
      <c r="B248" s="5" t="s">
        <v>5</v>
      </c>
      <c r="C248" s="40">
        <v>-10000</v>
      </c>
      <c r="D248" s="3">
        <v>43383</v>
      </c>
      <c r="E248" s="10"/>
    </row>
    <row r="249" spans="1:5" x14ac:dyDescent="0.25">
      <c r="A249" s="1" t="s">
        <v>125</v>
      </c>
      <c r="B249" s="6" t="s">
        <v>6</v>
      </c>
      <c r="C249" s="40">
        <v>1300</v>
      </c>
      <c r="D249" s="3">
        <v>43403</v>
      </c>
      <c r="E249" s="21" t="s">
        <v>4</v>
      </c>
    </row>
    <row r="250" spans="1:5" x14ac:dyDescent="0.25">
      <c r="A250" s="1" t="s">
        <v>125</v>
      </c>
      <c r="B250" s="6" t="s">
        <v>6</v>
      </c>
      <c r="C250" s="40">
        <v>1400</v>
      </c>
      <c r="D250" s="3">
        <v>43403</v>
      </c>
      <c r="E250" s="21" t="s">
        <v>7</v>
      </c>
    </row>
    <row r="251" spans="1:5" x14ac:dyDescent="0.25">
      <c r="A251" s="1" t="s">
        <v>125</v>
      </c>
      <c r="B251" s="6" t="s">
        <v>6</v>
      </c>
      <c r="C251" s="40">
        <v>1300</v>
      </c>
      <c r="D251" s="3">
        <v>43403</v>
      </c>
      <c r="E251" s="21" t="s">
        <v>14</v>
      </c>
    </row>
    <row r="252" spans="1:5" x14ac:dyDescent="0.25">
      <c r="A252" s="1" t="s">
        <v>125</v>
      </c>
      <c r="B252" s="6" t="s">
        <v>6</v>
      </c>
      <c r="C252" s="40">
        <v>1500</v>
      </c>
      <c r="D252" s="3">
        <v>43403</v>
      </c>
      <c r="E252" s="21" t="s">
        <v>35</v>
      </c>
    </row>
    <row r="253" spans="1:5" x14ac:dyDescent="0.25">
      <c r="A253" s="1" t="s">
        <v>125</v>
      </c>
      <c r="B253" s="6" t="s">
        <v>6</v>
      </c>
      <c r="C253" s="40">
        <v>400</v>
      </c>
      <c r="D253" s="3">
        <v>43403</v>
      </c>
      <c r="E253" s="21" t="s">
        <v>36</v>
      </c>
    </row>
    <row r="254" spans="1:5" x14ac:dyDescent="0.25">
      <c r="A254" s="1" t="s">
        <v>125</v>
      </c>
      <c r="B254" s="6" t="s">
        <v>6</v>
      </c>
      <c r="C254" s="40">
        <v>1500</v>
      </c>
      <c r="D254" s="3">
        <v>43403</v>
      </c>
      <c r="E254" s="21" t="s">
        <v>43</v>
      </c>
    </row>
    <row r="255" spans="1:5" x14ac:dyDescent="0.25">
      <c r="A255" s="1" t="s">
        <v>125</v>
      </c>
      <c r="B255" s="6" t="s">
        <v>6</v>
      </c>
      <c r="C255" s="40">
        <v>500</v>
      </c>
      <c r="D255" s="3">
        <v>43403</v>
      </c>
      <c r="E255" s="21" t="s">
        <v>48</v>
      </c>
    </row>
    <row r="256" spans="1:5" x14ac:dyDescent="0.25">
      <c r="A256" s="1" t="s">
        <v>125</v>
      </c>
      <c r="B256" s="6" t="s">
        <v>6</v>
      </c>
      <c r="C256" s="40">
        <v>1000</v>
      </c>
      <c r="D256" s="3">
        <v>43403</v>
      </c>
      <c r="E256" s="21" t="s">
        <v>55</v>
      </c>
    </row>
    <row r="257" spans="1:5" x14ac:dyDescent="0.25">
      <c r="A257" s="1" t="s">
        <v>125</v>
      </c>
      <c r="B257" s="6" t="s">
        <v>6</v>
      </c>
      <c r="C257" s="40">
        <v>1200</v>
      </c>
      <c r="D257" s="3">
        <v>43403</v>
      </c>
      <c r="E257" s="21" t="s">
        <v>61</v>
      </c>
    </row>
    <row r="258" spans="1:5" x14ac:dyDescent="0.25">
      <c r="A258" s="1" t="s">
        <v>125</v>
      </c>
      <c r="B258" s="6" t="s">
        <v>6</v>
      </c>
      <c r="C258" s="40">
        <v>1400</v>
      </c>
      <c r="D258" s="3">
        <v>43403</v>
      </c>
      <c r="E258" s="21" t="s">
        <v>64</v>
      </c>
    </row>
    <row r="259" spans="1:5" x14ac:dyDescent="0.25">
      <c r="A259" s="1" t="s">
        <v>125</v>
      </c>
      <c r="B259" s="6" t="s">
        <v>6</v>
      </c>
      <c r="C259" s="40">
        <v>1400</v>
      </c>
      <c r="D259" s="3">
        <v>43403</v>
      </c>
      <c r="E259" s="21" t="s">
        <v>65</v>
      </c>
    </row>
    <row r="260" spans="1:5" x14ac:dyDescent="0.25">
      <c r="A260" s="1" t="s">
        <v>125</v>
      </c>
      <c r="B260" s="6" t="s">
        <v>6</v>
      </c>
      <c r="C260" s="40">
        <v>1200</v>
      </c>
      <c r="D260" s="3">
        <v>43403</v>
      </c>
      <c r="E260" s="21" t="s">
        <v>76</v>
      </c>
    </row>
    <row r="261" spans="1:5" x14ac:dyDescent="0.25">
      <c r="A261" s="1" t="s">
        <v>118</v>
      </c>
      <c r="B261" s="2" t="s">
        <v>3</v>
      </c>
      <c r="C261" s="40">
        <v>2000</v>
      </c>
      <c r="D261" s="3">
        <v>43403</v>
      </c>
      <c r="E261" s="10"/>
    </row>
    <row r="262" spans="1:5" x14ac:dyDescent="0.25">
      <c r="A262" s="1" t="s">
        <v>117</v>
      </c>
      <c r="B262" s="5" t="s">
        <v>5</v>
      </c>
      <c r="C262" s="40">
        <v>-5000</v>
      </c>
      <c r="D262" s="3">
        <v>43418</v>
      </c>
      <c r="E262" s="10" t="s">
        <v>73</v>
      </c>
    </row>
    <row r="263" spans="1:5" x14ac:dyDescent="0.25">
      <c r="A263" s="1" t="s">
        <v>123</v>
      </c>
      <c r="B263" s="5" t="s">
        <v>5</v>
      </c>
      <c r="C263" s="40">
        <v>-3500</v>
      </c>
      <c r="D263" s="3">
        <v>43418</v>
      </c>
      <c r="E263" s="10" t="s">
        <v>74</v>
      </c>
    </row>
    <row r="264" spans="1:5" x14ac:dyDescent="0.25">
      <c r="A264" s="1" t="s">
        <v>123</v>
      </c>
      <c r="B264" s="6" t="s">
        <v>75</v>
      </c>
      <c r="C264" s="40">
        <v>3500</v>
      </c>
      <c r="D264" s="3">
        <v>43426</v>
      </c>
      <c r="E264" s="10"/>
    </row>
    <row r="265" spans="1:5" x14ac:dyDescent="0.25">
      <c r="A265" s="1" t="s">
        <v>118</v>
      </c>
      <c r="B265" s="2" t="s">
        <v>3</v>
      </c>
      <c r="C265" s="40">
        <v>4900</v>
      </c>
      <c r="D265" s="3">
        <v>43426</v>
      </c>
      <c r="E265" s="10"/>
    </row>
    <row r="266" spans="1:5" x14ac:dyDescent="0.25">
      <c r="A266" s="1" t="s">
        <v>125</v>
      </c>
      <c r="B266" s="6" t="s">
        <v>6</v>
      </c>
      <c r="C266" s="40">
        <v>1800</v>
      </c>
      <c r="D266" s="3">
        <v>43434</v>
      </c>
      <c r="E266" s="21" t="s">
        <v>35</v>
      </c>
    </row>
    <row r="267" spans="1:5" x14ac:dyDescent="0.25">
      <c r="A267" s="1" t="s">
        <v>125</v>
      </c>
      <c r="B267" s="6" t="s">
        <v>6</v>
      </c>
      <c r="C267" s="40">
        <v>1800</v>
      </c>
      <c r="D267" s="3">
        <v>43434</v>
      </c>
      <c r="E267" s="21" t="s">
        <v>43</v>
      </c>
    </row>
    <row r="268" spans="1:5" x14ac:dyDescent="0.25">
      <c r="A268" s="1" t="s">
        <v>125</v>
      </c>
      <c r="B268" s="6" t="s">
        <v>6</v>
      </c>
      <c r="C268" s="40">
        <v>1000</v>
      </c>
      <c r="D268" s="3">
        <v>43434</v>
      </c>
      <c r="E268" s="21" t="s">
        <v>61</v>
      </c>
    </row>
    <row r="269" spans="1:5" x14ac:dyDescent="0.25">
      <c r="A269" s="1" t="s">
        <v>125</v>
      </c>
      <c r="B269" s="6" t="s">
        <v>6</v>
      </c>
      <c r="C269" s="40">
        <v>1000</v>
      </c>
      <c r="D269" s="3">
        <v>43434</v>
      </c>
      <c r="E269" s="21" t="s">
        <v>76</v>
      </c>
    </row>
    <row r="270" spans="1:5" x14ac:dyDescent="0.25">
      <c r="A270" s="1" t="s">
        <v>125</v>
      </c>
      <c r="B270" s="6" t="s">
        <v>6</v>
      </c>
      <c r="C270" s="40">
        <v>1000</v>
      </c>
      <c r="D270" s="3">
        <v>43434</v>
      </c>
      <c r="E270" s="21" t="s">
        <v>77</v>
      </c>
    </row>
    <row r="271" spans="1:5" x14ac:dyDescent="0.25">
      <c r="A271" s="1" t="s">
        <v>125</v>
      </c>
      <c r="B271" s="6" t="s">
        <v>6</v>
      </c>
      <c r="C271" s="40">
        <v>400</v>
      </c>
      <c r="D271" s="3">
        <v>43434</v>
      </c>
      <c r="E271" s="21" t="s">
        <v>48</v>
      </c>
    </row>
    <row r="272" spans="1:5" x14ac:dyDescent="0.25">
      <c r="A272" s="1" t="s">
        <v>125</v>
      </c>
      <c r="B272" s="6" t="s">
        <v>6</v>
      </c>
      <c r="C272" s="40">
        <v>300</v>
      </c>
      <c r="D272" s="3">
        <v>43434</v>
      </c>
      <c r="E272" s="21" t="s">
        <v>36</v>
      </c>
    </row>
    <row r="273" spans="1:5" x14ac:dyDescent="0.25">
      <c r="A273" s="1" t="s">
        <v>125</v>
      </c>
      <c r="B273" s="6" t="s">
        <v>6</v>
      </c>
      <c r="C273" s="40">
        <v>1600</v>
      </c>
      <c r="D273" s="3">
        <v>43434</v>
      </c>
      <c r="E273" s="21" t="s">
        <v>14</v>
      </c>
    </row>
    <row r="274" spans="1:5" x14ac:dyDescent="0.25">
      <c r="A274" s="1" t="s">
        <v>125</v>
      </c>
      <c r="B274" s="6" t="s">
        <v>6</v>
      </c>
      <c r="C274" s="40">
        <v>1600</v>
      </c>
      <c r="D274" s="3">
        <v>43434</v>
      </c>
      <c r="E274" s="21" t="s">
        <v>4</v>
      </c>
    </row>
    <row r="275" spans="1:5" x14ac:dyDescent="0.25">
      <c r="A275" s="1" t="s">
        <v>125</v>
      </c>
      <c r="B275" s="6" t="s">
        <v>6</v>
      </c>
      <c r="C275" s="40">
        <v>1300</v>
      </c>
      <c r="D275" s="3">
        <v>43434</v>
      </c>
      <c r="E275" s="21" t="s">
        <v>65</v>
      </c>
    </row>
    <row r="276" spans="1:5" x14ac:dyDescent="0.25">
      <c r="A276" s="1" t="s">
        <v>125</v>
      </c>
      <c r="B276" s="6" t="s">
        <v>6</v>
      </c>
      <c r="C276" s="40">
        <v>1300</v>
      </c>
      <c r="D276" s="3">
        <v>43434</v>
      </c>
      <c r="E276" s="21" t="s">
        <v>64</v>
      </c>
    </row>
    <row r="277" spans="1:5" x14ac:dyDescent="0.25">
      <c r="A277" s="1" t="s">
        <v>125</v>
      </c>
      <c r="B277" s="6" t="s">
        <v>6</v>
      </c>
      <c r="C277" s="40">
        <v>1300</v>
      </c>
      <c r="D277" s="3">
        <v>43434</v>
      </c>
      <c r="E277" s="21" t="s">
        <v>7</v>
      </c>
    </row>
    <row r="278" spans="1:5" x14ac:dyDescent="0.25">
      <c r="A278" s="1" t="s">
        <v>125</v>
      </c>
      <c r="B278" s="6" t="s">
        <v>6</v>
      </c>
      <c r="C278" s="40">
        <v>1000</v>
      </c>
      <c r="D278" s="3">
        <v>43434</v>
      </c>
      <c r="E278" s="21" t="s">
        <v>55</v>
      </c>
    </row>
    <row r="279" spans="1:5" x14ac:dyDescent="0.25">
      <c r="A279" s="1" t="s">
        <v>117</v>
      </c>
      <c r="B279" s="5" t="s">
        <v>5</v>
      </c>
      <c r="C279" s="40">
        <v>-22400</v>
      </c>
      <c r="D279" s="3">
        <v>43446</v>
      </c>
      <c r="E279" s="21" t="s">
        <v>81</v>
      </c>
    </row>
    <row r="280" spans="1:5" x14ac:dyDescent="0.25">
      <c r="A280" s="1" t="s">
        <v>117</v>
      </c>
      <c r="B280" s="5" t="s">
        <v>5</v>
      </c>
      <c r="C280" s="40">
        <v>-25000</v>
      </c>
      <c r="D280" s="3">
        <v>43451</v>
      </c>
      <c r="E280" s="21" t="s">
        <v>80</v>
      </c>
    </row>
    <row r="281" spans="1:5" x14ac:dyDescent="0.25">
      <c r="A281" s="1" t="s">
        <v>118</v>
      </c>
      <c r="B281" s="2" t="s">
        <v>3</v>
      </c>
      <c r="C281" s="41">
        <v>4000</v>
      </c>
      <c r="D281" s="3">
        <v>43463</v>
      </c>
      <c r="E281" t="s">
        <v>26</v>
      </c>
    </row>
    <row r="282" spans="1:5" x14ac:dyDescent="0.25">
      <c r="A282" s="1" t="s">
        <v>118</v>
      </c>
      <c r="B282" s="2" t="s">
        <v>3</v>
      </c>
      <c r="C282" s="41">
        <v>800</v>
      </c>
      <c r="D282" s="3">
        <v>43463</v>
      </c>
    </row>
    <row r="283" spans="1:5" x14ac:dyDescent="0.25">
      <c r="A283" s="1" t="s">
        <v>125</v>
      </c>
      <c r="B283" s="6" t="s">
        <v>6</v>
      </c>
      <c r="C283" s="40">
        <v>1300</v>
      </c>
      <c r="D283" s="3">
        <v>43463</v>
      </c>
      <c r="E283" t="s">
        <v>35</v>
      </c>
    </row>
    <row r="284" spans="1:5" x14ac:dyDescent="0.25">
      <c r="A284" s="1" t="s">
        <v>125</v>
      </c>
      <c r="B284" s="6" t="s">
        <v>6</v>
      </c>
      <c r="C284" s="40">
        <v>1300</v>
      </c>
      <c r="D284" s="3">
        <v>43463</v>
      </c>
      <c r="E284" t="s">
        <v>43</v>
      </c>
    </row>
    <row r="285" spans="1:5" x14ac:dyDescent="0.25">
      <c r="A285" s="1" t="s">
        <v>125</v>
      </c>
      <c r="B285" s="6" t="s">
        <v>6</v>
      </c>
      <c r="C285" s="40">
        <v>1700</v>
      </c>
      <c r="D285" s="3">
        <v>43463</v>
      </c>
      <c r="E285" t="s">
        <v>4</v>
      </c>
    </row>
    <row r="286" spans="1:5" x14ac:dyDescent="0.25">
      <c r="A286" s="1" t="s">
        <v>125</v>
      </c>
      <c r="B286" s="6" t="s">
        <v>6</v>
      </c>
      <c r="C286" s="40">
        <v>1700</v>
      </c>
      <c r="D286" s="3">
        <v>43463</v>
      </c>
      <c r="E286" t="s">
        <v>14</v>
      </c>
    </row>
    <row r="287" spans="1:5" x14ac:dyDescent="0.25">
      <c r="A287" s="1" t="s">
        <v>125</v>
      </c>
      <c r="B287" s="6" t="s">
        <v>6</v>
      </c>
      <c r="C287" s="40">
        <v>600</v>
      </c>
      <c r="D287" s="3">
        <v>43463</v>
      </c>
      <c r="E287" t="s">
        <v>36</v>
      </c>
    </row>
    <row r="288" spans="1:5" x14ac:dyDescent="0.25">
      <c r="A288" s="1" t="s">
        <v>125</v>
      </c>
      <c r="B288" s="6" t="s">
        <v>6</v>
      </c>
      <c r="C288" s="40">
        <v>1200</v>
      </c>
      <c r="D288" s="3">
        <v>43463</v>
      </c>
      <c r="E288" t="s">
        <v>61</v>
      </c>
    </row>
    <row r="289" spans="1:5" x14ac:dyDescent="0.25">
      <c r="A289" s="1" t="s">
        <v>125</v>
      </c>
      <c r="B289" s="6" t="s">
        <v>6</v>
      </c>
      <c r="C289" s="40">
        <v>1200</v>
      </c>
      <c r="D289" s="3">
        <v>43463</v>
      </c>
      <c r="E289" t="s">
        <v>76</v>
      </c>
    </row>
    <row r="290" spans="1:5" x14ac:dyDescent="0.25">
      <c r="A290" s="1" t="s">
        <v>125</v>
      </c>
      <c r="B290" s="6" t="s">
        <v>6</v>
      </c>
      <c r="C290" s="40">
        <v>1200</v>
      </c>
      <c r="D290" s="3">
        <v>43463</v>
      </c>
      <c r="E290" t="s">
        <v>77</v>
      </c>
    </row>
    <row r="291" spans="1:5" x14ac:dyDescent="0.25">
      <c r="A291" s="1" t="s">
        <v>125</v>
      </c>
      <c r="B291" s="6" t="s">
        <v>6</v>
      </c>
      <c r="C291" s="40">
        <v>1200</v>
      </c>
      <c r="D291" s="3">
        <v>43463</v>
      </c>
      <c r="E291" t="s">
        <v>55</v>
      </c>
    </row>
    <row r="292" spans="1:5" x14ac:dyDescent="0.25">
      <c r="A292" s="1" t="s">
        <v>125</v>
      </c>
      <c r="B292" s="6" t="s">
        <v>6</v>
      </c>
      <c r="C292" s="40">
        <v>1300</v>
      </c>
      <c r="D292" s="3">
        <v>43463</v>
      </c>
      <c r="E292" t="s">
        <v>7</v>
      </c>
    </row>
    <row r="293" spans="1:5" x14ac:dyDescent="0.25">
      <c r="A293" s="1" t="s">
        <v>125</v>
      </c>
      <c r="B293" s="6" t="s">
        <v>6</v>
      </c>
      <c r="C293" s="40">
        <v>1300</v>
      </c>
      <c r="D293" s="3">
        <v>43463</v>
      </c>
      <c r="E293" t="s">
        <v>64</v>
      </c>
    </row>
    <row r="294" spans="1:5" x14ac:dyDescent="0.25">
      <c r="A294" s="1" t="s">
        <v>125</v>
      </c>
      <c r="B294" s="6" t="s">
        <v>6</v>
      </c>
      <c r="C294" s="40">
        <v>1300</v>
      </c>
      <c r="D294" s="3">
        <v>43463</v>
      </c>
      <c r="E294" t="s">
        <v>65</v>
      </c>
    </row>
    <row r="295" spans="1:5" x14ac:dyDescent="0.25">
      <c r="A295" s="1" t="s">
        <v>125</v>
      </c>
      <c r="B295" s="6" t="s">
        <v>6</v>
      </c>
      <c r="C295" s="40">
        <v>300</v>
      </c>
      <c r="D295" s="3">
        <v>43463</v>
      </c>
      <c r="E295" t="s">
        <v>48</v>
      </c>
    </row>
    <row r="296" spans="1:5" x14ac:dyDescent="0.25">
      <c r="A296" s="1" t="s">
        <v>117</v>
      </c>
      <c r="B296" s="5" t="s">
        <v>5</v>
      </c>
      <c r="C296" s="41">
        <v>-16300</v>
      </c>
      <c r="D296" s="3">
        <v>43464</v>
      </c>
      <c r="E296" t="s">
        <v>79</v>
      </c>
    </row>
    <row r="297" spans="1:5" x14ac:dyDescent="0.25">
      <c r="A297" s="1" t="s">
        <v>117</v>
      </c>
      <c r="B297" s="5" t="s">
        <v>5</v>
      </c>
      <c r="C297" s="41">
        <v>-16300</v>
      </c>
      <c r="D297" s="3">
        <v>43464</v>
      </c>
      <c r="E297" t="s">
        <v>78</v>
      </c>
    </row>
    <row r="298" spans="1:5" x14ac:dyDescent="0.25">
      <c r="A298" s="31" t="s">
        <v>115</v>
      </c>
      <c r="B298" s="2" t="s">
        <v>3</v>
      </c>
      <c r="C298" s="41">
        <v>1200</v>
      </c>
      <c r="D298" s="3">
        <v>43465</v>
      </c>
      <c r="E298" t="s">
        <v>111</v>
      </c>
    </row>
    <row r="299" spans="1:5" x14ac:dyDescent="0.25">
      <c r="A299" s="31" t="s">
        <v>116</v>
      </c>
      <c r="B299" s="5" t="s">
        <v>5</v>
      </c>
      <c r="C299" s="41">
        <v>-100</v>
      </c>
      <c r="D299" s="3">
        <v>43468</v>
      </c>
      <c r="E299" t="s">
        <v>112</v>
      </c>
    </row>
    <row r="300" spans="1:5" x14ac:dyDescent="0.25">
      <c r="A300" s="1" t="s">
        <v>117</v>
      </c>
      <c r="B300" s="5" t="s">
        <v>5</v>
      </c>
      <c r="C300" s="41">
        <v>-1000</v>
      </c>
      <c r="D300" s="3">
        <v>43476</v>
      </c>
      <c r="E300" t="s">
        <v>126</v>
      </c>
    </row>
    <row r="301" spans="1:5" x14ac:dyDescent="0.25">
      <c r="A301" t="s">
        <v>120</v>
      </c>
      <c r="B301" s="5" t="s">
        <v>5</v>
      </c>
      <c r="C301" s="41">
        <v>-1400</v>
      </c>
      <c r="D301" s="3">
        <v>43478</v>
      </c>
      <c r="E301" t="s">
        <v>49</v>
      </c>
    </row>
    <row r="302" spans="1:5" x14ac:dyDescent="0.25">
      <c r="A302" t="s">
        <v>127</v>
      </c>
      <c r="B302" s="5" t="s">
        <v>5</v>
      </c>
      <c r="C302" s="41">
        <v>-1400</v>
      </c>
      <c r="D302" s="3">
        <v>43479</v>
      </c>
      <c r="E302" t="s">
        <v>129</v>
      </c>
    </row>
    <row r="303" spans="1:5" x14ac:dyDescent="0.25">
      <c r="A303" t="s">
        <v>127</v>
      </c>
      <c r="B303" s="5" t="s">
        <v>5</v>
      </c>
      <c r="C303" s="41">
        <v>-700</v>
      </c>
      <c r="D303" s="3">
        <v>43486</v>
      </c>
      <c r="E303" t="s">
        <v>130</v>
      </c>
    </row>
    <row r="304" spans="1:5" x14ac:dyDescent="0.25">
      <c r="A304" s="1" t="s">
        <v>118</v>
      </c>
      <c r="B304" s="2" t="s">
        <v>3</v>
      </c>
      <c r="C304" s="41">
        <v>4000</v>
      </c>
      <c r="D304" s="3">
        <v>43490</v>
      </c>
      <c r="E304" t="s">
        <v>131</v>
      </c>
    </row>
    <row r="305" spans="1:6" x14ac:dyDescent="0.25">
      <c r="A305" s="1" t="s">
        <v>125</v>
      </c>
      <c r="B305" s="6" t="s">
        <v>6</v>
      </c>
      <c r="C305" s="41">
        <v>2000</v>
      </c>
      <c r="D305" s="3">
        <v>43495</v>
      </c>
      <c r="E305" s="21" t="s">
        <v>35</v>
      </c>
    </row>
    <row r="306" spans="1:6" x14ac:dyDescent="0.25">
      <c r="A306" s="1" t="s">
        <v>125</v>
      </c>
      <c r="B306" s="6" t="s">
        <v>6</v>
      </c>
      <c r="C306" s="41">
        <v>2000</v>
      </c>
      <c r="D306" s="3">
        <v>43495</v>
      </c>
      <c r="E306" s="21" t="s">
        <v>43</v>
      </c>
    </row>
    <row r="307" spans="1:6" x14ac:dyDescent="0.25">
      <c r="A307" s="1" t="s">
        <v>125</v>
      </c>
      <c r="B307" s="6" t="s">
        <v>6</v>
      </c>
      <c r="C307" s="41">
        <v>1200</v>
      </c>
      <c r="D307" s="3">
        <v>43495</v>
      </c>
      <c r="E307" s="21" t="s">
        <v>7</v>
      </c>
    </row>
    <row r="308" spans="1:6" x14ac:dyDescent="0.25">
      <c r="A308" s="1" t="s">
        <v>125</v>
      </c>
      <c r="B308" s="6" t="s">
        <v>6</v>
      </c>
      <c r="C308" s="41">
        <v>1200</v>
      </c>
      <c r="D308" s="3">
        <v>43495</v>
      </c>
      <c r="E308" s="21" t="s">
        <v>64</v>
      </c>
    </row>
    <row r="309" spans="1:6" x14ac:dyDescent="0.25">
      <c r="A309" s="1" t="s">
        <v>125</v>
      </c>
      <c r="B309" s="6" t="s">
        <v>6</v>
      </c>
      <c r="C309" s="41">
        <v>1200</v>
      </c>
      <c r="D309" s="3">
        <v>43495</v>
      </c>
      <c r="E309" s="21" t="s">
        <v>65</v>
      </c>
    </row>
    <row r="310" spans="1:6" x14ac:dyDescent="0.25">
      <c r="A310" s="1" t="s">
        <v>125</v>
      </c>
      <c r="B310" s="6" t="s">
        <v>6</v>
      </c>
      <c r="C310" s="41">
        <v>800</v>
      </c>
      <c r="D310" s="3">
        <v>43495</v>
      </c>
      <c r="E310" s="21" t="s">
        <v>111</v>
      </c>
    </row>
    <row r="311" spans="1:6" x14ac:dyDescent="0.25">
      <c r="A311" s="1" t="s">
        <v>125</v>
      </c>
      <c r="B311" s="6" t="s">
        <v>6</v>
      </c>
      <c r="C311" s="41">
        <v>800</v>
      </c>
      <c r="D311" s="3">
        <v>43495</v>
      </c>
      <c r="E311" s="21" t="s">
        <v>36</v>
      </c>
    </row>
    <row r="312" spans="1:6" x14ac:dyDescent="0.25">
      <c r="A312" s="1" t="s">
        <v>125</v>
      </c>
      <c r="B312" s="6" t="s">
        <v>6</v>
      </c>
      <c r="C312" s="41">
        <v>1700</v>
      </c>
      <c r="D312" s="3">
        <v>43495</v>
      </c>
      <c r="E312" s="21" t="s">
        <v>4</v>
      </c>
    </row>
    <row r="313" spans="1:6" x14ac:dyDescent="0.25">
      <c r="A313" s="1" t="s">
        <v>125</v>
      </c>
      <c r="B313" s="6" t="s">
        <v>6</v>
      </c>
      <c r="C313" s="41">
        <v>1700</v>
      </c>
      <c r="D313" s="3">
        <v>43495</v>
      </c>
      <c r="E313" s="21" t="s">
        <v>14</v>
      </c>
    </row>
    <row r="314" spans="1:6" x14ac:dyDescent="0.25">
      <c r="A314" s="1" t="s">
        <v>125</v>
      </c>
      <c r="B314" s="6" t="s">
        <v>6</v>
      </c>
      <c r="C314" s="41">
        <v>900</v>
      </c>
      <c r="D314" s="3">
        <v>43495</v>
      </c>
      <c r="E314" s="21" t="s">
        <v>55</v>
      </c>
    </row>
    <row r="315" spans="1:6" x14ac:dyDescent="0.25">
      <c r="A315" s="1" t="s">
        <v>125</v>
      </c>
      <c r="B315" s="6" t="s">
        <v>6</v>
      </c>
      <c r="C315" s="41">
        <v>1500</v>
      </c>
      <c r="D315" s="3">
        <v>43495</v>
      </c>
      <c r="E315" s="21" t="s">
        <v>48</v>
      </c>
    </row>
    <row r="316" spans="1:6" x14ac:dyDescent="0.25">
      <c r="A316" s="1" t="s">
        <v>125</v>
      </c>
      <c r="B316" s="6" t="s">
        <v>6</v>
      </c>
      <c r="C316" s="41">
        <v>1500</v>
      </c>
      <c r="D316" s="3">
        <v>43495</v>
      </c>
      <c r="E316" s="21" t="s">
        <v>61</v>
      </c>
    </row>
    <row r="317" spans="1:6" x14ac:dyDescent="0.25">
      <c r="A317" s="1" t="s">
        <v>125</v>
      </c>
      <c r="B317" s="6" t="s">
        <v>6</v>
      </c>
      <c r="C317" s="41">
        <v>1500</v>
      </c>
      <c r="D317" s="3">
        <v>43495</v>
      </c>
      <c r="E317" t="s">
        <v>76</v>
      </c>
    </row>
    <row r="318" spans="1:6" x14ac:dyDescent="0.25">
      <c r="A318" t="s">
        <v>117</v>
      </c>
      <c r="B318" s="5" t="s">
        <v>5</v>
      </c>
      <c r="C318" s="41">
        <v>-18000</v>
      </c>
      <c r="D318" s="3">
        <v>43497</v>
      </c>
      <c r="E318" t="s">
        <v>138</v>
      </c>
    </row>
    <row r="319" spans="1:6" x14ac:dyDescent="0.25">
      <c r="A319" s="1" t="s">
        <v>118</v>
      </c>
      <c r="B319" s="5" t="s">
        <v>5</v>
      </c>
      <c r="C319" s="41">
        <v>-4600</v>
      </c>
      <c r="D319" s="3">
        <v>43510</v>
      </c>
      <c r="E319" t="s">
        <v>133</v>
      </c>
    </row>
    <row r="320" spans="1:6" x14ac:dyDescent="0.25">
      <c r="A320" s="1" t="s">
        <v>125</v>
      </c>
      <c r="B320" s="6" t="s">
        <v>6</v>
      </c>
      <c r="C320" s="41">
        <v>1400</v>
      </c>
      <c r="D320" s="3">
        <v>43524</v>
      </c>
      <c r="E320" t="s">
        <v>35</v>
      </c>
      <c r="F320" s="20"/>
    </row>
    <row r="321" spans="1:5" x14ac:dyDescent="0.25">
      <c r="A321" s="1" t="s">
        <v>125</v>
      </c>
      <c r="B321" s="6" t="s">
        <v>6</v>
      </c>
      <c r="C321" s="41">
        <v>1400</v>
      </c>
      <c r="D321" s="3">
        <v>43524</v>
      </c>
      <c r="E321" t="s">
        <v>43</v>
      </c>
    </row>
    <row r="322" spans="1:5" x14ac:dyDescent="0.25">
      <c r="A322" s="1" t="s">
        <v>125</v>
      </c>
      <c r="B322" s="6" t="s">
        <v>6</v>
      </c>
      <c r="C322" s="41">
        <v>900</v>
      </c>
      <c r="D322" s="3">
        <v>43524</v>
      </c>
      <c r="E322" t="s">
        <v>111</v>
      </c>
    </row>
    <row r="323" spans="1:5" x14ac:dyDescent="0.25">
      <c r="A323" s="1" t="s">
        <v>125</v>
      </c>
      <c r="B323" s="6" t="s">
        <v>6</v>
      </c>
      <c r="C323" s="41">
        <v>900</v>
      </c>
      <c r="D323" s="3">
        <v>43524</v>
      </c>
      <c r="E323" t="s">
        <v>136</v>
      </c>
    </row>
    <row r="324" spans="1:5" x14ac:dyDescent="0.25">
      <c r="A324" s="1" t="s">
        <v>125</v>
      </c>
      <c r="B324" s="6" t="s">
        <v>6</v>
      </c>
      <c r="C324" s="41">
        <v>1200</v>
      </c>
      <c r="D324" s="3">
        <v>43524</v>
      </c>
      <c r="E324" t="s">
        <v>48</v>
      </c>
    </row>
    <row r="325" spans="1:5" x14ac:dyDescent="0.25">
      <c r="A325" s="1" t="s">
        <v>125</v>
      </c>
      <c r="B325" s="6" t="s">
        <v>6</v>
      </c>
      <c r="C325" s="41">
        <v>1200</v>
      </c>
      <c r="D325" s="3">
        <v>43524</v>
      </c>
      <c r="E325" t="s">
        <v>61</v>
      </c>
    </row>
    <row r="326" spans="1:5" x14ac:dyDescent="0.25">
      <c r="A326" s="1" t="s">
        <v>125</v>
      </c>
      <c r="B326" s="6" t="s">
        <v>6</v>
      </c>
      <c r="C326" s="41">
        <v>1200</v>
      </c>
      <c r="D326" s="3">
        <v>43524</v>
      </c>
      <c r="E326" t="s">
        <v>76</v>
      </c>
    </row>
    <row r="327" spans="1:5" x14ac:dyDescent="0.25">
      <c r="A327" s="1" t="s">
        <v>125</v>
      </c>
      <c r="B327" s="6" t="s">
        <v>6</v>
      </c>
      <c r="C327" s="41">
        <v>1200</v>
      </c>
      <c r="D327" s="3">
        <v>43524</v>
      </c>
      <c r="E327" t="s">
        <v>77</v>
      </c>
    </row>
    <row r="328" spans="1:5" x14ac:dyDescent="0.25">
      <c r="A328" s="1" t="s">
        <v>125</v>
      </c>
      <c r="B328" s="6" t="s">
        <v>6</v>
      </c>
      <c r="C328" s="41">
        <v>1200</v>
      </c>
      <c r="D328" s="3">
        <v>43524</v>
      </c>
      <c r="E328" t="s">
        <v>81</v>
      </c>
    </row>
    <row r="329" spans="1:5" x14ac:dyDescent="0.25">
      <c r="A329" s="1" t="s">
        <v>125</v>
      </c>
      <c r="B329" s="6" t="s">
        <v>6</v>
      </c>
      <c r="C329" s="41">
        <v>600</v>
      </c>
      <c r="D329" s="3">
        <v>43524</v>
      </c>
      <c r="E329" t="s">
        <v>36</v>
      </c>
    </row>
    <row r="330" spans="1:5" x14ac:dyDescent="0.25">
      <c r="A330" s="1" t="s">
        <v>125</v>
      </c>
      <c r="B330" s="6" t="s">
        <v>6</v>
      </c>
      <c r="C330" s="41">
        <v>800</v>
      </c>
      <c r="D330" s="3">
        <v>43524</v>
      </c>
      <c r="E330" t="s">
        <v>4</v>
      </c>
    </row>
    <row r="331" spans="1:5" x14ac:dyDescent="0.25">
      <c r="A331" s="1" t="s">
        <v>125</v>
      </c>
      <c r="B331" s="6" t="s">
        <v>6</v>
      </c>
      <c r="C331" s="41">
        <v>800</v>
      </c>
      <c r="D331" s="3">
        <v>43524</v>
      </c>
      <c r="E331" t="s">
        <v>14</v>
      </c>
    </row>
    <row r="332" spans="1:5" x14ac:dyDescent="0.25">
      <c r="A332" s="1" t="s">
        <v>125</v>
      </c>
      <c r="B332" s="6" t="s">
        <v>6</v>
      </c>
      <c r="C332" s="41">
        <v>400</v>
      </c>
      <c r="D332" s="3">
        <v>43524</v>
      </c>
      <c r="E332" t="s">
        <v>55</v>
      </c>
    </row>
    <row r="333" spans="1:5" x14ac:dyDescent="0.25">
      <c r="A333" s="1" t="s">
        <v>125</v>
      </c>
      <c r="B333" s="6" t="s">
        <v>6</v>
      </c>
      <c r="C333" s="41">
        <v>1200</v>
      </c>
      <c r="D333" s="3">
        <v>43524</v>
      </c>
      <c r="E333" t="s">
        <v>7</v>
      </c>
    </row>
    <row r="334" spans="1:5" x14ac:dyDescent="0.25">
      <c r="A334" s="1" t="s">
        <v>125</v>
      </c>
      <c r="B334" s="6" t="s">
        <v>6</v>
      </c>
      <c r="C334" s="41">
        <v>1200</v>
      </c>
      <c r="D334" s="3">
        <v>43524</v>
      </c>
      <c r="E334" t="s">
        <v>64</v>
      </c>
    </row>
    <row r="335" spans="1:5" x14ac:dyDescent="0.25">
      <c r="A335" s="1" t="s">
        <v>125</v>
      </c>
      <c r="B335" s="6" t="s">
        <v>6</v>
      </c>
      <c r="C335" s="41">
        <v>1200</v>
      </c>
      <c r="D335" s="3">
        <v>43524</v>
      </c>
      <c r="E335" t="s">
        <v>65</v>
      </c>
    </row>
    <row r="336" spans="1:5" x14ac:dyDescent="0.25">
      <c r="A336" t="s">
        <v>128</v>
      </c>
      <c r="B336" s="5" t="s">
        <v>5</v>
      </c>
      <c r="C336" s="41">
        <v>-1100</v>
      </c>
      <c r="D336" s="3">
        <v>43533</v>
      </c>
      <c r="E336" t="s">
        <v>137</v>
      </c>
    </row>
    <row r="337" spans="1:8" x14ac:dyDescent="0.25">
      <c r="A337" t="s">
        <v>117</v>
      </c>
      <c r="B337" s="5" t="s">
        <v>5</v>
      </c>
      <c r="C337" s="41">
        <v>-1500</v>
      </c>
      <c r="D337" s="3">
        <v>43533</v>
      </c>
      <c r="E337" t="s">
        <v>134</v>
      </c>
    </row>
    <row r="338" spans="1:8" x14ac:dyDescent="0.25">
      <c r="A338" t="s">
        <v>117</v>
      </c>
      <c r="B338" s="5" t="s">
        <v>5</v>
      </c>
      <c r="C338" s="41">
        <v>-3800</v>
      </c>
      <c r="D338" s="3">
        <v>43533</v>
      </c>
      <c r="E338" t="s">
        <v>135</v>
      </c>
    </row>
    <row r="339" spans="1:8" x14ac:dyDescent="0.25">
      <c r="A339" t="s">
        <v>117</v>
      </c>
      <c r="B339" s="5" t="s">
        <v>5</v>
      </c>
      <c r="C339" s="41">
        <v>-13000</v>
      </c>
      <c r="D339" s="43">
        <v>43534</v>
      </c>
      <c r="E339" t="s">
        <v>149</v>
      </c>
    </row>
    <row r="340" spans="1:8" x14ac:dyDescent="0.25">
      <c r="A340" s="1" t="s">
        <v>125</v>
      </c>
      <c r="B340" s="6" t="s">
        <v>6</v>
      </c>
      <c r="C340" s="42">
        <v>900</v>
      </c>
      <c r="D340" s="38">
        <v>43549</v>
      </c>
      <c r="E340" t="s">
        <v>35</v>
      </c>
      <c r="H340" s="42">
        <f>SUM(C2:C348)</f>
        <v>6100</v>
      </c>
    </row>
    <row r="341" spans="1:8" x14ac:dyDescent="0.25">
      <c r="A341" s="1" t="s">
        <v>125</v>
      </c>
      <c r="B341" s="6" t="s">
        <v>6</v>
      </c>
      <c r="C341" s="42">
        <v>900</v>
      </c>
      <c r="D341" s="38">
        <v>43549</v>
      </c>
      <c r="E341" t="s">
        <v>43</v>
      </c>
      <c r="H341" s="124" t="s">
        <v>160</v>
      </c>
    </row>
    <row r="342" spans="1:8" x14ac:dyDescent="0.25">
      <c r="A342" s="1" t="s">
        <v>125</v>
      </c>
      <c r="B342" s="6" t="s">
        <v>6</v>
      </c>
      <c r="C342" s="42">
        <v>900</v>
      </c>
      <c r="D342" s="38">
        <v>43549</v>
      </c>
      <c r="E342" t="s">
        <v>111</v>
      </c>
      <c r="H342" s="124"/>
    </row>
    <row r="343" spans="1:8" x14ac:dyDescent="0.25">
      <c r="A343" s="1" t="s">
        <v>125</v>
      </c>
      <c r="B343" s="6" t="s">
        <v>6</v>
      </c>
      <c r="C343" s="42">
        <v>900</v>
      </c>
      <c r="D343" s="38">
        <v>43549</v>
      </c>
      <c r="E343" t="s">
        <v>136</v>
      </c>
      <c r="H343" s="124"/>
    </row>
    <row r="344" spans="1:8" x14ac:dyDescent="0.25">
      <c r="A344" s="1" t="s">
        <v>125</v>
      </c>
      <c r="B344" s="6" t="s">
        <v>6</v>
      </c>
      <c r="C344" s="42">
        <v>900</v>
      </c>
      <c r="D344" s="38">
        <v>43549</v>
      </c>
      <c r="E344" t="s">
        <v>48</v>
      </c>
      <c r="H344" s="124"/>
    </row>
    <row r="345" spans="1:8" x14ac:dyDescent="0.25">
      <c r="A345" s="1" t="s">
        <v>125</v>
      </c>
      <c r="B345" s="6" t="s">
        <v>6</v>
      </c>
      <c r="C345" s="42">
        <v>900</v>
      </c>
      <c r="D345" s="38">
        <v>43549</v>
      </c>
      <c r="E345" t="s">
        <v>7</v>
      </c>
      <c r="H345" s="124"/>
    </row>
    <row r="346" spans="1:8" x14ac:dyDescent="0.25">
      <c r="A346" s="1" t="s">
        <v>125</v>
      </c>
      <c r="B346" s="6" t="s">
        <v>6</v>
      </c>
      <c r="C346" s="42">
        <v>800</v>
      </c>
      <c r="D346" s="38">
        <v>43549</v>
      </c>
      <c r="E346" t="s">
        <v>64</v>
      </c>
      <c r="H346" s="124"/>
    </row>
    <row r="347" spans="1:8" x14ac:dyDescent="0.25">
      <c r="A347" s="1" t="s">
        <v>125</v>
      </c>
      <c r="B347" s="6" t="s">
        <v>6</v>
      </c>
      <c r="C347" s="42">
        <v>900</v>
      </c>
      <c r="D347" s="38">
        <v>43549</v>
      </c>
      <c r="E347" t="s">
        <v>65</v>
      </c>
      <c r="H347" s="124"/>
    </row>
    <row r="348" spans="1:8" x14ac:dyDescent="0.25">
      <c r="A348" t="s">
        <v>152</v>
      </c>
      <c r="B348" s="15" t="s">
        <v>49</v>
      </c>
      <c r="C348" s="42">
        <v>-1000</v>
      </c>
      <c r="D348" s="38">
        <v>43553</v>
      </c>
      <c r="E348" t="s">
        <v>153</v>
      </c>
      <c r="H348" s="124"/>
    </row>
    <row r="349" spans="1:8" x14ac:dyDescent="0.25">
      <c r="A349" s="1" t="s">
        <v>125</v>
      </c>
      <c r="B349" s="6" t="s">
        <v>6</v>
      </c>
      <c r="C349" s="42">
        <v>600</v>
      </c>
      <c r="D349" s="38">
        <v>43554</v>
      </c>
      <c r="E349" t="s">
        <v>36</v>
      </c>
      <c r="H349" s="124"/>
    </row>
    <row r="350" spans="1:8" x14ac:dyDescent="0.25">
      <c r="A350" s="1" t="s">
        <v>125</v>
      </c>
      <c r="B350" s="6" t="s">
        <v>6</v>
      </c>
      <c r="C350" s="42">
        <v>600</v>
      </c>
      <c r="D350" s="38">
        <v>43554</v>
      </c>
      <c r="E350" t="s">
        <v>4</v>
      </c>
      <c r="H350" s="124" t="s">
        <v>161</v>
      </c>
    </row>
    <row r="351" spans="1:8" x14ac:dyDescent="0.25">
      <c r="A351" s="1" t="s">
        <v>125</v>
      </c>
      <c r="B351" s="6" t="s">
        <v>6</v>
      </c>
      <c r="C351" s="42">
        <v>600</v>
      </c>
      <c r="D351" s="38">
        <v>43554</v>
      </c>
      <c r="E351" t="s">
        <v>14</v>
      </c>
      <c r="H351" s="124"/>
    </row>
    <row r="352" spans="1:8" x14ac:dyDescent="0.25">
      <c r="A352" s="1" t="s">
        <v>125</v>
      </c>
      <c r="B352" s="6" t="s">
        <v>6</v>
      </c>
      <c r="C352" s="42">
        <v>1200</v>
      </c>
      <c r="D352" s="38">
        <v>43554</v>
      </c>
      <c r="E352" t="s">
        <v>48</v>
      </c>
      <c r="H352" s="124"/>
    </row>
    <row r="353" spans="1:8" x14ac:dyDescent="0.25">
      <c r="A353" s="1" t="s">
        <v>125</v>
      </c>
      <c r="B353" s="6" t="s">
        <v>6</v>
      </c>
      <c r="C353" s="42">
        <v>1300</v>
      </c>
      <c r="D353" s="38">
        <v>43554</v>
      </c>
      <c r="E353" t="s">
        <v>61</v>
      </c>
      <c r="H353" s="124"/>
    </row>
    <row r="354" spans="1:8" x14ac:dyDescent="0.25">
      <c r="A354" s="1" t="s">
        <v>125</v>
      </c>
      <c r="B354" s="6" t="s">
        <v>6</v>
      </c>
      <c r="C354" s="42">
        <v>1200</v>
      </c>
      <c r="D354" s="38">
        <v>43554</v>
      </c>
      <c r="E354" t="s">
        <v>76</v>
      </c>
      <c r="H354" s="124"/>
    </row>
    <row r="355" spans="1:8" x14ac:dyDescent="0.25">
      <c r="A355" s="1" t="s">
        <v>125</v>
      </c>
      <c r="B355" s="6" t="s">
        <v>6</v>
      </c>
      <c r="C355" s="42">
        <v>1200</v>
      </c>
      <c r="D355" s="38">
        <v>43554</v>
      </c>
      <c r="E355" t="s">
        <v>77</v>
      </c>
      <c r="H355" s="124"/>
    </row>
    <row r="356" spans="1:8" x14ac:dyDescent="0.25">
      <c r="A356" s="1" t="s">
        <v>125</v>
      </c>
      <c r="B356" s="6" t="s">
        <v>6</v>
      </c>
      <c r="C356" s="42">
        <v>1200</v>
      </c>
      <c r="D356" s="38">
        <v>43554</v>
      </c>
      <c r="E356" t="s">
        <v>81</v>
      </c>
      <c r="H356" s="124"/>
    </row>
    <row r="357" spans="1:8" x14ac:dyDescent="0.25">
      <c r="A357" s="1" t="s">
        <v>125</v>
      </c>
      <c r="B357" s="6" t="s">
        <v>6</v>
      </c>
      <c r="C357" s="42">
        <v>600</v>
      </c>
      <c r="D357" s="38">
        <v>43554</v>
      </c>
      <c r="E357" t="s">
        <v>158</v>
      </c>
      <c r="H357" s="124"/>
    </row>
    <row r="358" spans="1:8" x14ac:dyDescent="0.25">
      <c r="A358" s="1" t="s">
        <v>125</v>
      </c>
      <c r="B358" s="6" t="s">
        <v>6</v>
      </c>
      <c r="C358" s="42">
        <v>600</v>
      </c>
      <c r="D358" s="38">
        <v>43554</v>
      </c>
      <c r="E358" t="s">
        <v>159</v>
      </c>
      <c r="F358" t="s">
        <v>162</v>
      </c>
      <c r="H358" s="124"/>
    </row>
    <row r="359" spans="1:8" x14ac:dyDescent="0.25">
      <c r="A359" t="s">
        <v>163</v>
      </c>
      <c r="B359" s="15" t="s">
        <v>49</v>
      </c>
      <c r="C359" s="42">
        <v>-5000</v>
      </c>
      <c r="D359" s="38">
        <v>43556</v>
      </c>
      <c r="H359" s="124"/>
    </row>
    <row r="360" spans="1:8" x14ac:dyDescent="0.25">
      <c r="A360" s="1" t="s">
        <v>118</v>
      </c>
      <c r="B360" s="2" t="s">
        <v>3</v>
      </c>
      <c r="C360" s="41">
        <v>4000</v>
      </c>
      <c r="D360" s="47">
        <v>43575</v>
      </c>
      <c r="E360" t="s">
        <v>131</v>
      </c>
    </row>
    <row r="361" spans="1:8" x14ac:dyDescent="0.25">
      <c r="A361" t="s">
        <v>117</v>
      </c>
      <c r="B361" s="5" t="s">
        <v>5</v>
      </c>
      <c r="C361" s="41">
        <v>-13000</v>
      </c>
      <c r="D361" s="47">
        <v>43579</v>
      </c>
      <c r="E361" t="s">
        <v>149</v>
      </c>
    </row>
    <row r="362" spans="1:8" x14ac:dyDescent="0.25">
      <c r="A362" t="s">
        <v>117</v>
      </c>
      <c r="B362" s="5" t="s">
        <v>5</v>
      </c>
      <c r="C362" s="41">
        <v>-5000</v>
      </c>
      <c r="D362" s="47">
        <v>43579</v>
      </c>
      <c r="E362" t="s">
        <v>166</v>
      </c>
    </row>
    <row r="363" spans="1:8" x14ac:dyDescent="0.25">
      <c r="A363" s="1" t="s">
        <v>125</v>
      </c>
      <c r="B363" s="6" t="s">
        <v>6</v>
      </c>
      <c r="C363" s="41">
        <v>1000</v>
      </c>
      <c r="D363" s="47">
        <v>43585</v>
      </c>
      <c r="E363" t="s">
        <v>55</v>
      </c>
    </row>
    <row r="364" spans="1:8" x14ac:dyDescent="0.25">
      <c r="A364" s="1" t="s">
        <v>125</v>
      </c>
      <c r="B364" s="6" t="s">
        <v>6</v>
      </c>
      <c r="C364" s="41">
        <v>900</v>
      </c>
      <c r="D364" s="47">
        <v>43585</v>
      </c>
      <c r="E364" t="s">
        <v>64</v>
      </c>
    </row>
    <row r="365" spans="1:8" x14ac:dyDescent="0.25">
      <c r="A365" s="1" t="s">
        <v>125</v>
      </c>
      <c r="B365" s="6" t="s">
        <v>6</v>
      </c>
      <c r="C365" s="41">
        <v>900</v>
      </c>
      <c r="D365" s="47">
        <v>43585</v>
      </c>
      <c r="E365" t="s">
        <v>65</v>
      </c>
    </row>
    <row r="366" spans="1:8" x14ac:dyDescent="0.25">
      <c r="A366" s="1" t="s">
        <v>125</v>
      </c>
      <c r="B366" s="6" t="s">
        <v>6</v>
      </c>
      <c r="C366" s="41">
        <v>900</v>
      </c>
      <c r="D366" s="47">
        <v>43585</v>
      </c>
      <c r="E366" t="s">
        <v>7</v>
      </c>
    </row>
    <row r="367" spans="1:8" x14ac:dyDescent="0.25">
      <c r="A367" s="1" t="s">
        <v>125</v>
      </c>
      <c r="B367" s="6" t="s">
        <v>6</v>
      </c>
      <c r="C367" s="41">
        <v>1100</v>
      </c>
      <c r="D367" s="47">
        <v>43585</v>
      </c>
      <c r="E367" t="s">
        <v>111</v>
      </c>
    </row>
    <row r="368" spans="1:8" x14ac:dyDescent="0.25">
      <c r="A368" s="1" t="s">
        <v>125</v>
      </c>
      <c r="B368" s="6" t="s">
        <v>6</v>
      </c>
      <c r="C368" s="41">
        <v>1100</v>
      </c>
      <c r="D368" s="47">
        <v>43585</v>
      </c>
      <c r="E368" t="s">
        <v>136</v>
      </c>
    </row>
    <row r="369" spans="1:5" x14ac:dyDescent="0.25">
      <c r="A369" s="1" t="s">
        <v>125</v>
      </c>
      <c r="B369" s="6" t="s">
        <v>6</v>
      </c>
      <c r="C369" s="41">
        <v>1100</v>
      </c>
      <c r="D369" s="47">
        <v>43585</v>
      </c>
      <c r="E369" t="s">
        <v>177</v>
      </c>
    </row>
    <row r="370" spans="1:5" x14ac:dyDescent="0.25">
      <c r="A370" s="1" t="s">
        <v>125</v>
      </c>
      <c r="B370" s="6" t="s">
        <v>6</v>
      </c>
      <c r="C370" s="41">
        <v>1100</v>
      </c>
      <c r="D370" s="47">
        <v>43585</v>
      </c>
      <c r="E370" t="s">
        <v>35</v>
      </c>
    </row>
    <row r="371" spans="1:5" x14ac:dyDescent="0.25">
      <c r="A371" s="1" t="s">
        <v>125</v>
      </c>
      <c r="B371" s="6" t="s">
        <v>6</v>
      </c>
      <c r="C371" s="41">
        <v>1100</v>
      </c>
      <c r="D371" s="47">
        <v>43585</v>
      </c>
      <c r="E371" t="s">
        <v>64</v>
      </c>
    </row>
    <row r="372" spans="1:5" x14ac:dyDescent="0.25">
      <c r="A372" s="1" t="s">
        <v>125</v>
      </c>
      <c r="B372" s="6" t="s">
        <v>6</v>
      </c>
      <c r="C372" s="41">
        <v>900</v>
      </c>
      <c r="D372" s="47">
        <v>43585</v>
      </c>
      <c r="E372" t="s">
        <v>36</v>
      </c>
    </row>
    <row r="373" spans="1:5" x14ac:dyDescent="0.25">
      <c r="A373" s="1" t="s">
        <v>125</v>
      </c>
      <c r="B373" s="6" t="s">
        <v>6</v>
      </c>
      <c r="C373" s="41">
        <v>1200</v>
      </c>
      <c r="D373" s="47">
        <v>43585</v>
      </c>
      <c r="E373" t="s">
        <v>4</v>
      </c>
    </row>
    <row r="374" spans="1:5" x14ac:dyDescent="0.25">
      <c r="A374" s="1" t="s">
        <v>125</v>
      </c>
      <c r="B374" s="6" t="s">
        <v>6</v>
      </c>
      <c r="C374" s="41">
        <v>1200</v>
      </c>
      <c r="D374" s="47">
        <v>43585</v>
      </c>
      <c r="E374" t="s">
        <v>158</v>
      </c>
    </row>
    <row r="375" spans="1:5" x14ac:dyDescent="0.25">
      <c r="A375" s="1" t="s">
        <v>125</v>
      </c>
      <c r="B375" s="6" t="s">
        <v>6</v>
      </c>
      <c r="C375" s="41">
        <v>1200</v>
      </c>
      <c r="D375" s="47">
        <v>43585</v>
      </c>
      <c r="E375" t="s">
        <v>159</v>
      </c>
    </row>
    <row r="376" spans="1:5" x14ac:dyDescent="0.25">
      <c r="A376" s="1" t="s">
        <v>125</v>
      </c>
      <c r="B376" s="6" t="s">
        <v>6</v>
      </c>
      <c r="C376" s="41">
        <v>1200</v>
      </c>
      <c r="D376" s="47">
        <v>43585</v>
      </c>
      <c r="E376" t="s">
        <v>14</v>
      </c>
    </row>
    <row r="377" spans="1:5" x14ac:dyDescent="0.25">
      <c r="A377" s="1" t="s">
        <v>125</v>
      </c>
      <c r="B377" s="6" t="s">
        <v>6</v>
      </c>
      <c r="C377" s="41">
        <v>1400</v>
      </c>
      <c r="D377" s="47">
        <v>43585</v>
      </c>
      <c r="E377" t="s">
        <v>76</v>
      </c>
    </row>
    <row r="378" spans="1:5" x14ac:dyDescent="0.25">
      <c r="A378" s="1" t="s">
        <v>125</v>
      </c>
      <c r="B378" s="6" t="s">
        <v>6</v>
      </c>
      <c r="C378" s="41">
        <v>1400</v>
      </c>
      <c r="D378" s="47">
        <v>43585</v>
      </c>
      <c r="E378" t="s">
        <v>77</v>
      </c>
    </row>
    <row r="379" spans="1:5" x14ac:dyDescent="0.25">
      <c r="A379" s="1" t="s">
        <v>125</v>
      </c>
      <c r="B379" s="6" t="s">
        <v>6</v>
      </c>
      <c r="C379" s="41">
        <v>1400</v>
      </c>
      <c r="D379" s="47">
        <v>43585</v>
      </c>
      <c r="E379" t="s">
        <v>81</v>
      </c>
    </row>
    <row r="380" spans="1:5" x14ac:dyDescent="0.25">
      <c r="A380" s="1" t="s">
        <v>125</v>
      </c>
      <c r="B380" s="6" t="s">
        <v>6</v>
      </c>
      <c r="C380" s="41">
        <v>1400</v>
      </c>
      <c r="D380" s="47">
        <v>43585</v>
      </c>
      <c r="E380" t="s">
        <v>48</v>
      </c>
    </row>
    <row r="381" spans="1:5" x14ac:dyDescent="0.25">
      <c r="A381" s="1" t="s">
        <v>125</v>
      </c>
      <c r="B381" s="6" t="s">
        <v>6</v>
      </c>
      <c r="C381" s="41">
        <v>1400</v>
      </c>
      <c r="D381" s="47">
        <v>43585</v>
      </c>
      <c r="E381" t="s">
        <v>61</v>
      </c>
    </row>
    <row r="382" spans="1:5" x14ac:dyDescent="0.25">
      <c r="A382" s="1" t="s">
        <v>125</v>
      </c>
      <c r="B382" s="6" t="s">
        <v>6</v>
      </c>
      <c r="C382" s="41">
        <v>1200</v>
      </c>
      <c r="D382" s="47">
        <v>43616</v>
      </c>
      <c r="E382" t="s">
        <v>76</v>
      </c>
    </row>
    <row r="383" spans="1:5" x14ac:dyDescent="0.25">
      <c r="A383" s="1" t="s">
        <v>125</v>
      </c>
      <c r="B383" s="6" t="s">
        <v>6</v>
      </c>
      <c r="C383" s="41">
        <v>1200</v>
      </c>
      <c r="D383" s="47">
        <v>43616</v>
      </c>
      <c r="E383" t="s">
        <v>77</v>
      </c>
    </row>
    <row r="384" spans="1:5" x14ac:dyDescent="0.25">
      <c r="A384" s="1" t="s">
        <v>125</v>
      </c>
      <c r="B384" s="6" t="s">
        <v>6</v>
      </c>
      <c r="C384" s="41">
        <v>1200</v>
      </c>
      <c r="D384" s="47">
        <v>43616</v>
      </c>
      <c r="E384" t="s">
        <v>81</v>
      </c>
    </row>
    <row r="385" spans="1:5" x14ac:dyDescent="0.25">
      <c r="A385" s="1" t="s">
        <v>125</v>
      </c>
      <c r="B385" s="6" t="s">
        <v>6</v>
      </c>
      <c r="C385" s="41">
        <v>1200</v>
      </c>
      <c r="D385" s="47">
        <v>43616</v>
      </c>
      <c r="E385" t="s">
        <v>48</v>
      </c>
    </row>
    <row r="386" spans="1:5" x14ac:dyDescent="0.25">
      <c r="A386" s="1" t="s">
        <v>125</v>
      </c>
      <c r="B386" s="6" t="s">
        <v>6</v>
      </c>
      <c r="C386" s="41">
        <v>1200</v>
      </c>
      <c r="D386" s="47">
        <v>43616</v>
      </c>
      <c r="E386" t="s">
        <v>61</v>
      </c>
    </row>
    <row r="387" spans="1:5" x14ac:dyDescent="0.25">
      <c r="A387" s="1" t="s">
        <v>125</v>
      </c>
      <c r="B387" s="6" t="s">
        <v>6</v>
      </c>
      <c r="C387" s="41">
        <v>1200</v>
      </c>
      <c r="D387" s="47">
        <v>43616</v>
      </c>
      <c r="E387" t="s">
        <v>189</v>
      </c>
    </row>
    <row r="388" spans="1:5" x14ac:dyDescent="0.25">
      <c r="A388" s="1" t="s">
        <v>125</v>
      </c>
      <c r="B388" s="6" t="s">
        <v>6</v>
      </c>
      <c r="C388" s="41">
        <v>800</v>
      </c>
      <c r="D388" s="47">
        <v>43616</v>
      </c>
      <c r="E388" t="s">
        <v>4</v>
      </c>
    </row>
    <row r="389" spans="1:5" x14ac:dyDescent="0.25">
      <c r="A389" s="1" t="s">
        <v>125</v>
      </c>
      <c r="B389" s="6" t="s">
        <v>6</v>
      </c>
      <c r="C389" s="41">
        <v>800</v>
      </c>
      <c r="D389" s="47">
        <v>43616</v>
      </c>
      <c r="E389" t="s">
        <v>158</v>
      </c>
    </row>
    <row r="390" spans="1:5" x14ac:dyDescent="0.25">
      <c r="A390" s="1" t="s">
        <v>125</v>
      </c>
      <c r="B390" s="6" t="s">
        <v>6</v>
      </c>
      <c r="C390" s="41">
        <v>800</v>
      </c>
      <c r="D390" s="47">
        <v>43616</v>
      </c>
      <c r="E390" t="s">
        <v>159</v>
      </c>
    </row>
    <row r="391" spans="1:5" x14ac:dyDescent="0.25">
      <c r="A391" s="1" t="s">
        <v>125</v>
      </c>
      <c r="B391" s="6" t="s">
        <v>6</v>
      </c>
      <c r="C391" s="41">
        <v>800</v>
      </c>
      <c r="D391" s="47">
        <v>43616</v>
      </c>
      <c r="E391" t="s">
        <v>14</v>
      </c>
    </row>
    <row r="392" spans="1:5" x14ac:dyDescent="0.25">
      <c r="A392" s="1" t="s">
        <v>125</v>
      </c>
      <c r="B392" s="6" t="s">
        <v>6</v>
      </c>
      <c r="C392" s="41">
        <v>1200</v>
      </c>
      <c r="D392" s="47">
        <v>43616</v>
      </c>
      <c r="E392" t="s">
        <v>35</v>
      </c>
    </row>
    <row r="393" spans="1:5" x14ac:dyDescent="0.25">
      <c r="A393" s="1" t="s">
        <v>125</v>
      </c>
      <c r="B393" s="6" t="s">
        <v>6</v>
      </c>
      <c r="C393" s="41">
        <v>1200</v>
      </c>
      <c r="D393" s="47">
        <v>43616</v>
      </c>
      <c r="E393" t="s">
        <v>43</v>
      </c>
    </row>
    <row r="394" spans="1:5" x14ac:dyDescent="0.25">
      <c r="A394" s="1" t="s">
        <v>125</v>
      </c>
      <c r="B394" s="6" t="s">
        <v>6</v>
      </c>
      <c r="C394" s="41">
        <v>1100</v>
      </c>
      <c r="D394" s="47">
        <v>43616</v>
      </c>
      <c r="E394" t="s">
        <v>55</v>
      </c>
    </row>
    <row r="395" spans="1:5" x14ac:dyDescent="0.25">
      <c r="A395" s="1" t="s">
        <v>125</v>
      </c>
      <c r="B395" s="6" t="s">
        <v>6</v>
      </c>
      <c r="C395" s="41">
        <v>1200</v>
      </c>
      <c r="D395" s="47">
        <v>43616</v>
      </c>
      <c r="E395" t="s">
        <v>111</v>
      </c>
    </row>
    <row r="396" spans="1:5" x14ac:dyDescent="0.25">
      <c r="A396" s="1" t="s">
        <v>125</v>
      </c>
      <c r="B396" s="6" t="s">
        <v>6</v>
      </c>
      <c r="C396" s="41">
        <v>1200</v>
      </c>
      <c r="D396" s="47">
        <v>43616</v>
      </c>
      <c r="E396" t="s">
        <v>136</v>
      </c>
    </row>
    <row r="397" spans="1:5" x14ac:dyDescent="0.25">
      <c r="A397" s="1" t="s">
        <v>125</v>
      </c>
      <c r="B397" s="6" t="s">
        <v>6</v>
      </c>
      <c r="C397" s="41">
        <v>1200</v>
      </c>
      <c r="D397" s="47">
        <v>43616</v>
      </c>
      <c r="E397" t="s">
        <v>177</v>
      </c>
    </row>
    <row r="398" spans="1:5" x14ac:dyDescent="0.25">
      <c r="A398" s="1" t="s">
        <v>125</v>
      </c>
      <c r="B398" s="6" t="s">
        <v>6</v>
      </c>
      <c r="C398" s="41">
        <v>300</v>
      </c>
      <c r="D398" s="47">
        <v>43616</v>
      </c>
      <c r="E398" t="s">
        <v>36</v>
      </c>
    </row>
    <row r="399" spans="1:5" x14ac:dyDescent="0.25">
      <c r="A399" s="1" t="s">
        <v>125</v>
      </c>
      <c r="B399" s="6" t="s">
        <v>6</v>
      </c>
      <c r="C399" s="41">
        <v>1000</v>
      </c>
      <c r="D399" s="47">
        <v>43616</v>
      </c>
      <c r="E399" t="s">
        <v>64</v>
      </c>
    </row>
    <row r="400" spans="1:5" x14ac:dyDescent="0.25">
      <c r="A400" s="1" t="s">
        <v>125</v>
      </c>
      <c r="B400" s="6" t="s">
        <v>6</v>
      </c>
      <c r="C400" s="41">
        <v>1000</v>
      </c>
      <c r="D400" s="47">
        <v>43616</v>
      </c>
      <c r="E400" t="s">
        <v>65</v>
      </c>
    </row>
    <row r="401" spans="1:5" x14ac:dyDescent="0.25">
      <c r="A401" s="1" t="s">
        <v>125</v>
      </c>
      <c r="B401" s="6" t="s">
        <v>6</v>
      </c>
      <c r="C401" s="41">
        <v>1000</v>
      </c>
      <c r="D401" s="47">
        <v>43616</v>
      </c>
      <c r="E401" t="s">
        <v>7</v>
      </c>
    </row>
    <row r="402" spans="1:5" x14ac:dyDescent="0.25">
      <c r="A402" t="s">
        <v>117</v>
      </c>
      <c r="B402" s="15" t="s">
        <v>49</v>
      </c>
      <c r="C402" s="41">
        <v>-18000</v>
      </c>
      <c r="D402" s="47">
        <v>43617</v>
      </c>
    </row>
    <row r="403" spans="1:5" x14ac:dyDescent="0.25">
      <c r="A403" t="s">
        <v>152</v>
      </c>
      <c r="B403" s="53" t="s">
        <v>190</v>
      </c>
      <c r="C403" s="41">
        <v>1000</v>
      </c>
      <c r="D403" s="47">
        <v>43618</v>
      </c>
    </row>
    <row r="404" spans="1:5" x14ac:dyDescent="0.25">
      <c r="A404" t="s">
        <v>117</v>
      </c>
      <c r="B404" s="15" t="s">
        <v>192</v>
      </c>
      <c r="C404" s="41">
        <v>-1000</v>
      </c>
      <c r="D404" s="47">
        <v>43641</v>
      </c>
      <c r="E404" t="s">
        <v>191</v>
      </c>
    </row>
    <row r="405" spans="1:5" x14ac:dyDescent="0.25">
      <c r="A405" s="1" t="s">
        <v>125</v>
      </c>
      <c r="B405" s="6" t="s">
        <v>6</v>
      </c>
      <c r="C405" s="41">
        <v>1200</v>
      </c>
      <c r="D405" s="47">
        <v>43655</v>
      </c>
      <c r="E405" t="s">
        <v>35</v>
      </c>
    </row>
    <row r="406" spans="1:5" x14ac:dyDescent="0.25">
      <c r="A406" s="1" t="s">
        <v>125</v>
      </c>
      <c r="B406" s="6" t="s">
        <v>6</v>
      </c>
      <c r="C406" s="41">
        <v>700</v>
      </c>
      <c r="D406" s="47">
        <v>43655</v>
      </c>
      <c r="E406" t="s">
        <v>55</v>
      </c>
    </row>
    <row r="407" spans="1:5" x14ac:dyDescent="0.25">
      <c r="A407" s="1" t="s">
        <v>125</v>
      </c>
      <c r="B407" s="6" t="s">
        <v>6</v>
      </c>
      <c r="C407" s="41">
        <v>1000</v>
      </c>
      <c r="D407" s="47">
        <v>43655</v>
      </c>
      <c r="E407" t="s">
        <v>64</v>
      </c>
    </row>
    <row r="408" spans="1:5" x14ac:dyDescent="0.25">
      <c r="A408" s="1" t="s">
        <v>125</v>
      </c>
      <c r="B408" s="6" t="s">
        <v>6</v>
      </c>
      <c r="C408" s="41">
        <v>1000</v>
      </c>
      <c r="D408" s="47">
        <v>43655</v>
      </c>
      <c r="E408" t="s">
        <v>65</v>
      </c>
    </row>
    <row r="409" spans="1:5" x14ac:dyDescent="0.25">
      <c r="A409" s="1" t="s">
        <v>125</v>
      </c>
      <c r="B409" s="6" t="s">
        <v>6</v>
      </c>
      <c r="C409" s="41">
        <v>1000</v>
      </c>
      <c r="D409" s="47">
        <v>43655</v>
      </c>
      <c r="E409" t="s">
        <v>7</v>
      </c>
    </row>
    <row r="410" spans="1:5" x14ac:dyDescent="0.25">
      <c r="A410" s="1" t="s">
        <v>125</v>
      </c>
      <c r="B410" s="6" t="s">
        <v>6</v>
      </c>
      <c r="C410" s="41">
        <v>900</v>
      </c>
      <c r="D410" s="47">
        <v>43655</v>
      </c>
      <c r="E410" t="s">
        <v>111</v>
      </c>
    </row>
    <row r="411" spans="1:5" x14ac:dyDescent="0.25">
      <c r="A411" s="1" t="s">
        <v>125</v>
      </c>
      <c r="B411" s="6" t="s">
        <v>6</v>
      </c>
      <c r="C411" s="41">
        <v>800</v>
      </c>
      <c r="D411" s="47">
        <v>43655</v>
      </c>
      <c r="E411" t="s">
        <v>136</v>
      </c>
    </row>
    <row r="412" spans="1:5" x14ac:dyDescent="0.25">
      <c r="A412" s="1" t="s">
        <v>125</v>
      </c>
      <c r="B412" s="6" t="s">
        <v>6</v>
      </c>
      <c r="C412" s="41">
        <v>800</v>
      </c>
      <c r="D412" s="47">
        <v>43655</v>
      </c>
      <c r="E412" t="s">
        <v>177</v>
      </c>
    </row>
    <row r="413" spans="1:5" x14ac:dyDescent="0.25">
      <c r="A413" s="1" t="s">
        <v>125</v>
      </c>
      <c r="B413" s="6" t="s">
        <v>6</v>
      </c>
      <c r="C413" s="41">
        <v>700</v>
      </c>
      <c r="D413" s="47">
        <v>43655</v>
      </c>
      <c r="E413" t="s">
        <v>36</v>
      </c>
    </row>
    <row r="414" spans="1:5" x14ac:dyDescent="0.25">
      <c r="A414" s="1" t="s">
        <v>125</v>
      </c>
      <c r="B414" s="6" t="s">
        <v>6</v>
      </c>
      <c r="C414" s="41">
        <v>900</v>
      </c>
      <c r="D414" s="47">
        <v>43655</v>
      </c>
      <c r="E414" t="s">
        <v>4</v>
      </c>
    </row>
    <row r="415" spans="1:5" x14ac:dyDescent="0.25">
      <c r="A415" s="1" t="s">
        <v>125</v>
      </c>
      <c r="B415" s="6" t="s">
        <v>6</v>
      </c>
      <c r="C415" s="41">
        <v>900</v>
      </c>
      <c r="D415" s="47">
        <v>43655</v>
      </c>
      <c r="E415" t="s">
        <v>158</v>
      </c>
    </row>
    <row r="416" spans="1:5" x14ac:dyDescent="0.25">
      <c r="A416" s="1" t="s">
        <v>125</v>
      </c>
      <c r="B416" s="6" t="s">
        <v>6</v>
      </c>
      <c r="C416" s="41">
        <v>900</v>
      </c>
      <c r="D416" s="47">
        <v>43655</v>
      </c>
      <c r="E416" t="s">
        <v>159</v>
      </c>
    </row>
    <row r="417" spans="1:6" x14ac:dyDescent="0.25">
      <c r="A417" s="1" t="s">
        <v>125</v>
      </c>
      <c r="B417" s="6" t="s">
        <v>6</v>
      </c>
      <c r="C417" s="41">
        <v>1100</v>
      </c>
      <c r="D417" s="47">
        <v>43655</v>
      </c>
      <c r="E417" t="s">
        <v>76</v>
      </c>
    </row>
    <row r="418" spans="1:6" x14ac:dyDescent="0.25">
      <c r="A418" s="1" t="s">
        <v>125</v>
      </c>
      <c r="B418" s="6" t="s">
        <v>6</v>
      </c>
      <c r="C418" s="41">
        <v>1100</v>
      </c>
      <c r="D418" s="47">
        <v>43655</v>
      </c>
      <c r="E418" t="s">
        <v>77</v>
      </c>
    </row>
    <row r="419" spans="1:6" x14ac:dyDescent="0.25">
      <c r="A419" s="1" t="s">
        <v>125</v>
      </c>
      <c r="B419" s="6" t="s">
        <v>6</v>
      </c>
      <c r="C419" s="41">
        <v>1100</v>
      </c>
      <c r="D419" s="47">
        <v>43655</v>
      </c>
      <c r="E419" t="s">
        <v>81</v>
      </c>
    </row>
    <row r="420" spans="1:6" x14ac:dyDescent="0.25">
      <c r="A420" s="1" t="s">
        <v>125</v>
      </c>
      <c r="B420" s="6" t="s">
        <v>6</v>
      </c>
      <c r="C420" s="41">
        <v>1100</v>
      </c>
      <c r="D420" s="47">
        <v>43655</v>
      </c>
      <c r="E420" t="s">
        <v>48</v>
      </c>
    </row>
    <row r="421" spans="1:6" x14ac:dyDescent="0.25">
      <c r="A421" s="1" t="s">
        <v>125</v>
      </c>
      <c r="B421" s="6" t="s">
        <v>6</v>
      </c>
      <c r="C421" s="41">
        <v>1100</v>
      </c>
      <c r="D421" s="47">
        <v>43655</v>
      </c>
      <c r="E421" t="s">
        <v>61</v>
      </c>
    </row>
    <row r="422" spans="1:6" x14ac:dyDescent="0.25">
      <c r="A422" s="1" t="s">
        <v>125</v>
      </c>
      <c r="B422" s="6" t="s">
        <v>6</v>
      </c>
      <c r="C422" s="41">
        <v>1100</v>
      </c>
      <c r="D422" s="47">
        <v>43655</v>
      </c>
      <c r="E422" t="s">
        <v>189</v>
      </c>
    </row>
    <row r="423" spans="1:6" x14ac:dyDescent="0.25">
      <c r="A423" t="s">
        <v>117</v>
      </c>
      <c r="B423" s="15" t="s">
        <v>192</v>
      </c>
      <c r="C423" s="41">
        <v>-4400</v>
      </c>
      <c r="D423" s="47">
        <v>43655</v>
      </c>
      <c r="E423" t="s">
        <v>191</v>
      </c>
    </row>
    <row r="424" spans="1:6" x14ac:dyDescent="0.25">
      <c r="A424" t="s">
        <v>117</v>
      </c>
      <c r="B424" s="53" t="s">
        <v>194</v>
      </c>
      <c r="C424" s="41">
        <v>-2300</v>
      </c>
      <c r="D424" s="54">
        <v>43675</v>
      </c>
      <c r="E424" t="s">
        <v>193</v>
      </c>
      <c r="F424" t="s">
        <v>196</v>
      </c>
    </row>
    <row r="425" spans="1:6" x14ac:dyDescent="0.25">
      <c r="A425" t="s">
        <v>117</v>
      </c>
      <c r="B425" s="53" t="s">
        <v>194</v>
      </c>
      <c r="C425" s="41">
        <v>-2300</v>
      </c>
      <c r="D425" s="54">
        <v>43675</v>
      </c>
      <c r="E425" t="s">
        <v>195</v>
      </c>
      <c r="F425" t="s">
        <v>196</v>
      </c>
    </row>
    <row r="426" spans="1:6" x14ac:dyDescent="0.25">
      <c r="A426" s="1" t="s">
        <v>125</v>
      </c>
      <c r="B426" s="6" t="s">
        <v>6</v>
      </c>
      <c r="C426" s="41">
        <v>900</v>
      </c>
      <c r="D426" s="54">
        <v>43679</v>
      </c>
      <c r="E426" t="s">
        <v>35</v>
      </c>
    </row>
    <row r="427" spans="1:6" x14ac:dyDescent="0.25">
      <c r="A427" s="1" t="s">
        <v>125</v>
      </c>
      <c r="B427" s="6" t="s">
        <v>6</v>
      </c>
      <c r="C427" s="41">
        <v>1100</v>
      </c>
      <c r="D427" s="54">
        <v>43679</v>
      </c>
      <c r="E427" t="s">
        <v>64</v>
      </c>
    </row>
    <row r="428" spans="1:6" x14ac:dyDescent="0.25">
      <c r="A428" s="1" t="s">
        <v>125</v>
      </c>
      <c r="B428" s="6" t="s">
        <v>6</v>
      </c>
      <c r="C428" s="41">
        <v>1100</v>
      </c>
      <c r="D428" s="54">
        <v>43679</v>
      </c>
      <c r="E428" t="s">
        <v>65</v>
      </c>
    </row>
    <row r="429" spans="1:6" x14ac:dyDescent="0.25">
      <c r="A429" s="1" t="s">
        <v>125</v>
      </c>
      <c r="B429" s="6" t="s">
        <v>6</v>
      </c>
      <c r="C429" s="41">
        <v>1100</v>
      </c>
      <c r="D429" s="54">
        <v>43679</v>
      </c>
      <c r="E429" t="s">
        <v>7</v>
      </c>
    </row>
    <row r="430" spans="1:6" x14ac:dyDescent="0.25">
      <c r="A430" s="1" t="s">
        <v>125</v>
      </c>
      <c r="B430" s="6" t="s">
        <v>6</v>
      </c>
      <c r="C430" s="41">
        <v>600</v>
      </c>
      <c r="D430" s="54">
        <v>43679</v>
      </c>
      <c r="E430" t="s">
        <v>111</v>
      </c>
    </row>
    <row r="431" spans="1:6" x14ac:dyDescent="0.25">
      <c r="A431" s="1" t="s">
        <v>125</v>
      </c>
      <c r="B431" s="6" t="s">
        <v>6</v>
      </c>
      <c r="C431" s="41">
        <v>600</v>
      </c>
      <c r="D431" s="54">
        <v>43679</v>
      </c>
      <c r="E431" t="s">
        <v>136</v>
      </c>
    </row>
    <row r="432" spans="1:6" x14ac:dyDescent="0.25">
      <c r="A432" s="1" t="s">
        <v>125</v>
      </c>
      <c r="B432" s="6" t="s">
        <v>6</v>
      </c>
      <c r="C432" s="41">
        <v>600</v>
      </c>
      <c r="D432" s="54">
        <v>43679</v>
      </c>
      <c r="E432" t="s">
        <v>177</v>
      </c>
    </row>
    <row r="433" spans="1:6" x14ac:dyDescent="0.25">
      <c r="A433" s="1" t="s">
        <v>125</v>
      </c>
      <c r="B433" s="6" t="s">
        <v>6</v>
      </c>
      <c r="C433" s="41">
        <v>900</v>
      </c>
      <c r="D433" s="54">
        <v>43679</v>
      </c>
      <c r="E433" t="s">
        <v>76</v>
      </c>
    </row>
    <row r="434" spans="1:6" x14ac:dyDescent="0.25">
      <c r="A434" s="1" t="s">
        <v>125</v>
      </c>
      <c r="B434" s="6" t="s">
        <v>6</v>
      </c>
      <c r="C434" s="41">
        <v>900</v>
      </c>
      <c r="D434" s="54">
        <v>43679</v>
      </c>
      <c r="E434" t="s">
        <v>77</v>
      </c>
    </row>
    <row r="435" spans="1:6" x14ac:dyDescent="0.25">
      <c r="A435" s="1" t="s">
        <v>125</v>
      </c>
      <c r="B435" s="6" t="s">
        <v>6</v>
      </c>
      <c r="C435" s="41">
        <v>900</v>
      </c>
      <c r="D435" s="54">
        <v>43679</v>
      </c>
      <c r="E435" t="s">
        <v>81</v>
      </c>
    </row>
    <row r="436" spans="1:6" x14ac:dyDescent="0.25">
      <c r="A436" s="1" t="s">
        <v>125</v>
      </c>
      <c r="B436" s="6" t="s">
        <v>6</v>
      </c>
      <c r="C436" s="41">
        <v>900</v>
      </c>
      <c r="D436" s="54">
        <v>43679</v>
      </c>
      <c r="E436" t="s">
        <v>48</v>
      </c>
    </row>
    <row r="437" spans="1:6" x14ac:dyDescent="0.25">
      <c r="A437" s="1" t="s">
        <v>125</v>
      </c>
      <c r="B437" s="6" t="s">
        <v>6</v>
      </c>
      <c r="C437" s="41">
        <v>900</v>
      </c>
      <c r="D437" s="54">
        <v>43679</v>
      </c>
      <c r="E437" t="s">
        <v>61</v>
      </c>
    </row>
    <row r="438" spans="1:6" x14ac:dyDescent="0.25">
      <c r="A438" s="1" t="s">
        <v>125</v>
      </c>
      <c r="B438" s="6" t="s">
        <v>6</v>
      </c>
      <c r="C438" s="41">
        <v>900</v>
      </c>
      <c r="D438" s="54">
        <v>43679</v>
      </c>
      <c r="E438" t="s">
        <v>189</v>
      </c>
    </row>
    <row r="439" spans="1:6" x14ac:dyDescent="0.25">
      <c r="A439" s="1" t="s">
        <v>125</v>
      </c>
      <c r="B439" s="6" t="s">
        <v>6</v>
      </c>
      <c r="C439" s="41">
        <v>500</v>
      </c>
      <c r="D439" s="54">
        <v>43679</v>
      </c>
      <c r="E439" t="s">
        <v>36</v>
      </c>
    </row>
    <row r="440" spans="1:6" x14ac:dyDescent="0.25">
      <c r="A440" s="1" t="s">
        <v>125</v>
      </c>
      <c r="B440" s="6" t="s">
        <v>6</v>
      </c>
      <c r="C440" s="41">
        <v>1100</v>
      </c>
      <c r="D440" s="54">
        <v>43679</v>
      </c>
      <c r="E440" t="s">
        <v>4</v>
      </c>
    </row>
    <row r="441" spans="1:6" x14ac:dyDescent="0.25">
      <c r="A441" s="1" t="s">
        <v>125</v>
      </c>
      <c r="B441" s="6" t="s">
        <v>6</v>
      </c>
      <c r="C441" s="41">
        <v>1100</v>
      </c>
      <c r="D441" s="54">
        <v>43679</v>
      </c>
      <c r="E441" t="s">
        <v>158</v>
      </c>
    </row>
    <row r="442" spans="1:6" x14ac:dyDescent="0.25">
      <c r="A442" s="1" t="s">
        <v>125</v>
      </c>
      <c r="B442" s="6" t="s">
        <v>6</v>
      </c>
      <c r="C442" s="41">
        <v>1100</v>
      </c>
      <c r="D442" s="54">
        <v>43679</v>
      </c>
      <c r="E442" t="s">
        <v>159</v>
      </c>
    </row>
    <row r="443" spans="1:6" x14ac:dyDescent="0.25">
      <c r="A443" s="1" t="s">
        <v>125</v>
      </c>
      <c r="B443" s="6" t="s">
        <v>6</v>
      </c>
      <c r="C443" s="41">
        <v>700</v>
      </c>
      <c r="D443" s="54">
        <v>43679</v>
      </c>
      <c r="E443" t="s">
        <v>55</v>
      </c>
    </row>
    <row r="444" spans="1:6" x14ac:dyDescent="0.25">
      <c r="A444" t="s">
        <v>117</v>
      </c>
      <c r="B444" s="6" t="s">
        <v>192</v>
      </c>
      <c r="C444" s="41">
        <v>500</v>
      </c>
      <c r="D444" s="54">
        <v>43679</v>
      </c>
      <c r="F444" t="s">
        <v>197</v>
      </c>
    </row>
    <row r="445" spans="1:6" x14ac:dyDescent="0.25">
      <c r="A445" t="s">
        <v>117</v>
      </c>
      <c r="B445" s="15" t="s">
        <v>49</v>
      </c>
      <c r="C445" s="41">
        <v>-36000</v>
      </c>
      <c r="D445" s="54">
        <v>43682</v>
      </c>
    </row>
    <row r="446" spans="1:6" x14ac:dyDescent="0.25">
      <c r="A446" s="1" t="s">
        <v>125</v>
      </c>
      <c r="B446" s="6" t="s">
        <v>6</v>
      </c>
      <c r="C446" s="41">
        <v>1100</v>
      </c>
      <c r="D446" s="54">
        <v>43708</v>
      </c>
      <c r="E446" t="s">
        <v>4</v>
      </c>
    </row>
    <row r="447" spans="1:6" x14ac:dyDescent="0.25">
      <c r="A447" s="1" t="s">
        <v>125</v>
      </c>
      <c r="B447" s="6" t="s">
        <v>6</v>
      </c>
      <c r="C447" s="41">
        <v>1100</v>
      </c>
      <c r="D447" s="54">
        <v>43708</v>
      </c>
      <c r="E447" t="s">
        <v>158</v>
      </c>
    </row>
    <row r="448" spans="1:6" x14ac:dyDescent="0.25">
      <c r="A448" s="1" t="s">
        <v>125</v>
      </c>
      <c r="B448" s="6" t="s">
        <v>6</v>
      </c>
      <c r="C448" s="41">
        <v>1100</v>
      </c>
      <c r="D448" s="54">
        <v>43708</v>
      </c>
      <c r="E448" t="s">
        <v>159</v>
      </c>
    </row>
    <row r="449" spans="1:5" x14ac:dyDescent="0.25">
      <c r="A449" s="1" t="s">
        <v>125</v>
      </c>
      <c r="B449" s="6" t="s">
        <v>6</v>
      </c>
      <c r="C449" s="41">
        <v>1100</v>
      </c>
      <c r="D449" s="54">
        <v>43708</v>
      </c>
      <c r="E449" t="s">
        <v>14</v>
      </c>
    </row>
    <row r="450" spans="1:5" x14ac:dyDescent="0.25">
      <c r="A450" s="1" t="s">
        <v>125</v>
      </c>
      <c r="B450" s="6" t="s">
        <v>6</v>
      </c>
      <c r="C450" s="41">
        <v>1000</v>
      </c>
      <c r="D450" s="54">
        <v>43708</v>
      </c>
      <c r="E450" t="s">
        <v>55</v>
      </c>
    </row>
    <row r="451" spans="1:5" x14ac:dyDescent="0.25">
      <c r="A451" s="1" t="s">
        <v>125</v>
      </c>
      <c r="B451" s="6" t="s">
        <v>6</v>
      </c>
      <c r="C451" s="41">
        <v>1100</v>
      </c>
      <c r="D451" s="54">
        <v>43708</v>
      </c>
      <c r="E451" t="s">
        <v>76</v>
      </c>
    </row>
    <row r="452" spans="1:5" x14ac:dyDescent="0.25">
      <c r="A452" s="1" t="s">
        <v>125</v>
      </c>
      <c r="B452" s="6" t="s">
        <v>6</v>
      </c>
      <c r="C452" s="41">
        <v>1100</v>
      </c>
      <c r="D452" s="54">
        <v>43708</v>
      </c>
      <c r="E452" t="s">
        <v>77</v>
      </c>
    </row>
    <row r="453" spans="1:5" x14ac:dyDescent="0.25">
      <c r="A453" s="1" t="s">
        <v>125</v>
      </c>
      <c r="B453" s="6" t="s">
        <v>6</v>
      </c>
      <c r="C453" s="41">
        <v>1100</v>
      </c>
      <c r="D453" s="54">
        <v>43708</v>
      </c>
      <c r="E453" t="s">
        <v>81</v>
      </c>
    </row>
    <row r="454" spans="1:5" x14ac:dyDescent="0.25">
      <c r="A454" s="1" t="s">
        <v>125</v>
      </c>
      <c r="B454" s="6" t="s">
        <v>6</v>
      </c>
      <c r="C454" s="41">
        <v>1100</v>
      </c>
      <c r="D454" s="54">
        <v>43708</v>
      </c>
      <c r="E454" t="s">
        <v>48</v>
      </c>
    </row>
    <row r="455" spans="1:5" x14ac:dyDescent="0.25">
      <c r="A455" s="1" t="s">
        <v>125</v>
      </c>
      <c r="B455" s="6" t="s">
        <v>6</v>
      </c>
      <c r="C455" s="41">
        <v>1100</v>
      </c>
      <c r="D455" s="54">
        <v>43708</v>
      </c>
      <c r="E455" t="s">
        <v>61</v>
      </c>
    </row>
    <row r="456" spans="1:5" x14ac:dyDescent="0.25">
      <c r="A456" s="1" t="s">
        <v>125</v>
      </c>
      <c r="B456" s="6" t="s">
        <v>6</v>
      </c>
      <c r="C456" s="41">
        <v>1100</v>
      </c>
      <c r="D456" s="54">
        <v>43708</v>
      </c>
      <c r="E456" t="s">
        <v>189</v>
      </c>
    </row>
    <row r="457" spans="1:5" x14ac:dyDescent="0.25">
      <c r="A457" s="1" t="s">
        <v>125</v>
      </c>
      <c r="B457" s="6" t="s">
        <v>6</v>
      </c>
      <c r="C457" s="41">
        <v>400</v>
      </c>
      <c r="D457" s="54">
        <v>43708</v>
      </c>
      <c r="E457" t="s">
        <v>111</v>
      </c>
    </row>
    <row r="458" spans="1:5" x14ac:dyDescent="0.25">
      <c r="A458" s="1" t="s">
        <v>125</v>
      </c>
      <c r="B458" s="6" t="s">
        <v>6</v>
      </c>
      <c r="C458" s="41">
        <v>300</v>
      </c>
      <c r="D458" s="54">
        <v>43708</v>
      </c>
      <c r="E458" t="s">
        <v>136</v>
      </c>
    </row>
    <row r="459" spans="1:5" x14ac:dyDescent="0.25">
      <c r="A459" s="1" t="s">
        <v>125</v>
      </c>
      <c r="B459" s="6" t="s">
        <v>6</v>
      </c>
      <c r="C459" s="41">
        <v>300</v>
      </c>
      <c r="D459" s="54">
        <v>43708</v>
      </c>
      <c r="E459" t="s">
        <v>177</v>
      </c>
    </row>
    <row r="460" spans="1:5" x14ac:dyDescent="0.25">
      <c r="A460" s="1" t="s">
        <v>125</v>
      </c>
      <c r="B460" s="6" t="s">
        <v>6</v>
      </c>
      <c r="C460" s="41">
        <v>1000</v>
      </c>
      <c r="D460" s="54">
        <v>43708</v>
      </c>
      <c r="E460" t="s">
        <v>64</v>
      </c>
    </row>
    <row r="461" spans="1:5" x14ac:dyDescent="0.25">
      <c r="A461" s="1" t="s">
        <v>125</v>
      </c>
      <c r="B461" s="6" t="s">
        <v>6</v>
      </c>
      <c r="C461" s="41">
        <v>1000</v>
      </c>
      <c r="D461" s="54">
        <v>43708</v>
      </c>
      <c r="E461" t="s">
        <v>65</v>
      </c>
    </row>
    <row r="462" spans="1:5" x14ac:dyDescent="0.25">
      <c r="A462" s="1" t="s">
        <v>125</v>
      </c>
      <c r="B462" s="6" t="s">
        <v>6</v>
      </c>
      <c r="C462" s="41">
        <v>1000</v>
      </c>
      <c r="D462" s="54">
        <v>43708</v>
      </c>
      <c r="E462" t="s">
        <v>7</v>
      </c>
    </row>
    <row r="463" spans="1:5" x14ac:dyDescent="0.25">
      <c r="A463" s="1" t="s">
        <v>125</v>
      </c>
      <c r="B463" s="6" t="s">
        <v>6</v>
      </c>
      <c r="C463" s="41">
        <v>1000</v>
      </c>
      <c r="D463" s="54">
        <v>43708</v>
      </c>
      <c r="E463" t="s">
        <v>35</v>
      </c>
    </row>
    <row r="464" spans="1:5" x14ac:dyDescent="0.25">
      <c r="A464" s="1" t="s">
        <v>125</v>
      </c>
      <c r="B464" s="6" t="s">
        <v>6</v>
      </c>
      <c r="C464" s="41">
        <v>1000</v>
      </c>
      <c r="D464" s="54">
        <v>43708</v>
      </c>
      <c r="E464" t="s">
        <v>43</v>
      </c>
    </row>
    <row r="465" spans="1:8" x14ac:dyDescent="0.25">
      <c r="A465" s="1" t="s">
        <v>125</v>
      </c>
      <c r="B465" s="6" t="s">
        <v>6</v>
      </c>
      <c r="C465" s="41">
        <v>400</v>
      </c>
      <c r="D465" s="54">
        <v>43708</v>
      </c>
      <c r="E465" t="s">
        <v>36</v>
      </c>
    </row>
    <row r="466" spans="1:8" x14ac:dyDescent="0.25">
      <c r="A466" s="1" t="s">
        <v>118</v>
      </c>
      <c r="B466" s="2" t="s">
        <v>3</v>
      </c>
      <c r="C466" s="41">
        <v>4000</v>
      </c>
      <c r="D466" s="54">
        <v>43708</v>
      </c>
    </row>
    <row r="467" spans="1:8" x14ac:dyDescent="0.25">
      <c r="A467" t="s">
        <v>117</v>
      </c>
      <c r="B467" s="15" t="s">
        <v>49</v>
      </c>
      <c r="C467" s="41">
        <v>-18000</v>
      </c>
      <c r="D467" s="54">
        <v>43708</v>
      </c>
    </row>
    <row r="468" spans="1:8" x14ac:dyDescent="0.25">
      <c r="A468" s="1" t="s">
        <v>118</v>
      </c>
      <c r="B468" s="15" t="s">
        <v>198</v>
      </c>
      <c r="C468" s="41">
        <v>-5600</v>
      </c>
      <c r="D468" s="54">
        <v>43713</v>
      </c>
      <c r="E468" t="s">
        <v>199</v>
      </c>
    </row>
    <row r="469" spans="1:8" x14ac:dyDescent="0.25">
      <c r="A469" t="s">
        <v>123</v>
      </c>
      <c r="B469" s="15" t="s">
        <v>200</v>
      </c>
      <c r="C469" s="41">
        <v>-3500</v>
      </c>
      <c r="D469" s="54">
        <v>43714</v>
      </c>
      <c r="E469" t="s">
        <v>201</v>
      </c>
    </row>
    <row r="470" spans="1:8" x14ac:dyDescent="0.25">
      <c r="A470" t="s">
        <v>123</v>
      </c>
      <c r="B470" s="53" t="s">
        <v>202</v>
      </c>
      <c r="C470" s="41">
        <v>3500</v>
      </c>
      <c r="D470" s="54">
        <v>43716</v>
      </c>
      <c r="E470" t="s">
        <v>203</v>
      </c>
    </row>
    <row r="471" spans="1:8" x14ac:dyDescent="0.25">
      <c r="A471" t="s">
        <v>117</v>
      </c>
      <c r="B471" s="6" t="s">
        <v>192</v>
      </c>
      <c r="C471" s="41">
        <v>400</v>
      </c>
      <c r="D471" s="54">
        <v>43716</v>
      </c>
      <c r="F471" t="s">
        <v>206</v>
      </c>
    </row>
    <row r="472" spans="1:8" x14ac:dyDescent="0.25">
      <c r="A472" t="s">
        <v>117</v>
      </c>
      <c r="B472" s="15" t="s">
        <v>204</v>
      </c>
      <c r="C472" s="41">
        <v>-2800</v>
      </c>
      <c r="D472" s="54">
        <v>43721</v>
      </c>
      <c r="F472" t="s">
        <v>205</v>
      </c>
      <c r="H472" t="s">
        <v>207</v>
      </c>
    </row>
    <row r="473" spans="1:8" x14ac:dyDescent="0.25">
      <c r="A473" t="s">
        <v>117</v>
      </c>
      <c r="B473" s="6" t="s">
        <v>6</v>
      </c>
      <c r="C473" s="41">
        <v>1100</v>
      </c>
      <c r="D473" s="54">
        <v>43738</v>
      </c>
      <c r="E473" t="s">
        <v>35</v>
      </c>
    </row>
    <row r="474" spans="1:8" x14ac:dyDescent="0.25">
      <c r="A474" t="s">
        <v>117</v>
      </c>
      <c r="B474" s="6" t="s">
        <v>6</v>
      </c>
      <c r="C474" s="41">
        <v>1100</v>
      </c>
      <c r="D474" s="54">
        <v>43738</v>
      </c>
      <c r="E474" t="s">
        <v>43</v>
      </c>
    </row>
    <row r="475" spans="1:8" x14ac:dyDescent="0.25">
      <c r="A475" t="s">
        <v>117</v>
      </c>
      <c r="B475" s="6" t="s">
        <v>6</v>
      </c>
      <c r="C475" s="41">
        <v>1100</v>
      </c>
      <c r="D475" s="54">
        <v>43738</v>
      </c>
      <c r="E475" t="s">
        <v>76</v>
      </c>
    </row>
    <row r="476" spans="1:8" x14ac:dyDescent="0.25">
      <c r="A476" t="s">
        <v>117</v>
      </c>
      <c r="B476" s="6" t="s">
        <v>6</v>
      </c>
      <c r="C476" s="41">
        <v>1100</v>
      </c>
      <c r="D476" s="54">
        <v>43738</v>
      </c>
      <c r="E476" t="s">
        <v>77</v>
      </c>
    </row>
    <row r="477" spans="1:8" x14ac:dyDescent="0.25">
      <c r="A477" t="s">
        <v>117</v>
      </c>
      <c r="B477" s="6" t="s">
        <v>6</v>
      </c>
      <c r="C477" s="41">
        <v>1100</v>
      </c>
      <c r="D477" s="54">
        <v>43738</v>
      </c>
      <c r="E477" t="s">
        <v>81</v>
      </c>
    </row>
    <row r="478" spans="1:8" x14ac:dyDescent="0.25">
      <c r="A478" t="s">
        <v>117</v>
      </c>
      <c r="B478" s="6" t="s">
        <v>6</v>
      </c>
      <c r="C478" s="41">
        <v>1100</v>
      </c>
      <c r="D478" s="54">
        <v>43738</v>
      </c>
      <c r="E478" t="s">
        <v>48</v>
      </c>
    </row>
    <row r="479" spans="1:8" x14ac:dyDescent="0.25">
      <c r="A479" t="s">
        <v>117</v>
      </c>
      <c r="B479" s="6" t="s">
        <v>6</v>
      </c>
      <c r="C479" s="41">
        <v>1100</v>
      </c>
      <c r="D479" s="54">
        <v>43738</v>
      </c>
      <c r="E479" t="s">
        <v>61</v>
      </c>
    </row>
    <row r="480" spans="1:8" x14ac:dyDescent="0.25">
      <c r="A480" t="s">
        <v>117</v>
      </c>
      <c r="B480" s="6" t="s">
        <v>6</v>
      </c>
      <c r="C480" s="41">
        <v>1100</v>
      </c>
      <c r="D480" s="54">
        <v>43738</v>
      </c>
      <c r="E480" t="s">
        <v>189</v>
      </c>
    </row>
    <row r="481" spans="1:5" x14ac:dyDescent="0.25">
      <c r="A481" t="s">
        <v>117</v>
      </c>
      <c r="B481" s="6" t="s">
        <v>6</v>
      </c>
      <c r="C481" s="41">
        <v>300</v>
      </c>
      <c r="D481" s="54">
        <v>43738</v>
      </c>
      <c r="E481" t="s">
        <v>111</v>
      </c>
    </row>
    <row r="482" spans="1:5" x14ac:dyDescent="0.25">
      <c r="A482" t="s">
        <v>117</v>
      </c>
      <c r="B482" s="6" t="s">
        <v>6</v>
      </c>
      <c r="C482" s="41">
        <v>300</v>
      </c>
      <c r="D482" s="54">
        <v>43738</v>
      </c>
      <c r="E482" t="s">
        <v>136</v>
      </c>
    </row>
    <row r="483" spans="1:5" x14ac:dyDescent="0.25">
      <c r="A483" t="s">
        <v>117</v>
      </c>
      <c r="B483" s="6" t="s">
        <v>6</v>
      </c>
      <c r="C483" s="41">
        <v>300</v>
      </c>
      <c r="D483" s="54">
        <v>43738</v>
      </c>
      <c r="E483" t="s">
        <v>177</v>
      </c>
    </row>
    <row r="484" spans="1:5" x14ac:dyDescent="0.25">
      <c r="A484" t="s">
        <v>117</v>
      </c>
      <c r="B484" s="6" t="s">
        <v>6</v>
      </c>
      <c r="C484" s="41">
        <v>900</v>
      </c>
      <c r="D484" s="54">
        <v>43738</v>
      </c>
      <c r="E484" t="s">
        <v>55</v>
      </c>
    </row>
    <row r="485" spans="1:5" x14ac:dyDescent="0.25">
      <c r="A485" t="s">
        <v>117</v>
      </c>
      <c r="B485" s="6" t="s">
        <v>6</v>
      </c>
      <c r="C485" s="41">
        <v>500</v>
      </c>
      <c r="D485" s="54">
        <v>43738</v>
      </c>
      <c r="E485" t="s">
        <v>36</v>
      </c>
    </row>
    <row r="486" spans="1:5" x14ac:dyDescent="0.25">
      <c r="A486" t="s">
        <v>117</v>
      </c>
      <c r="B486" s="6" t="s">
        <v>6</v>
      </c>
      <c r="C486" s="41">
        <v>900</v>
      </c>
      <c r="D486" s="54">
        <v>43738</v>
      </c>
      <c r="E486" t="s">
        <v>64</v>
      </c>
    </row>
    <row r="487" spans="1:5" x14ac:dyDescent="0.25">
      <c r="A487" t="s">
        <v>117</v>
      </c>
      <c r="B487" s="6" t="s">
        <v>6</v>
      </c>
      <c r="C487" s="41">
        <v>900</v>
      </c>
      <c r="D487" s="54">
        <v>43738</v>
      </c>
      <c r="E487" t="s">
        <v>65</v>
      </c>
    </row>
    <row r="488" spans="1:5" x14ac:dyDescent="0.25">
      <c r="A488" t="s">
        <v>117</v>
      </c>
      <c r="B488" s="6" t="s">
        <v>6</v>
      </c>
      <c r="C488" s="41">
        <v>900</v>
      </c>
      <c r="D488" s="54">
        <v>43738</v>
      </c>
      <c r="E488" t="s">
        <v>7</v>
      </c>
    </row>
    <row r="489" spans="1:5" x14ac:dyDescent="0.25">
      <c r="A489" t="s">
        <v>117</v>
      </c>
      <c r="B489" s="6" t="s">
        <v>6</v>
      </c>
      <c r="C489" s="41">
        <v>900</v>
      </c>
      <c r="D489" s="54">
        <v>43738</v>
      </c>
      <c r="E489" t="s">
        <v>4</v>
      </c>
    </row>
    <row r="490" spans="1:5" x14ac:dyDescent="0.25">
      <c r="A490" t="s">
        <v>117</v>
      </c>
      <c r="B490" s="6" t="s">
        <v>6</v>
      </c>
      <c r="C490" s="41">
        <v>900</v>
      </c>
      <c r="D490" s="54">
        <v>43738</v>
      </c>
      <c r="E490" t="s">
        <v>158</v>
      </c>
    </row>
    <row r="491" spans="1:5" x14ac:dyDescent="0.25">
      <c r="A491" t="s">
        <v>117</v>
      </c>
      <c r="B491" s="6" t="s">
        <v>6</v>
      </c>
      <c r="C491" s="41">
        <v>900</v>
      </c>
      <c r="D491" s="54">
        <v>43738</v>
      </c>
      <c r="E491" t="s">
        <v>159</v>
      </c>
    </row>
    <row r="492" spans="1:5" x14ac:dyDescent="0.25">
      <c r="A492" t="s">
        <v>117</v>
      </c>
      <c r="B492" s="6" t="s">
        <v>6</v>
      </c>
      <c r="C492" s="41">
        <v>900</v>
      </c>
      <c r="D492" s="54">
        <v>43738</v>
      </c>
      <c r="E492" t="s">
        <v>14</v>
      </c>
    </row>
    <row r="493" spans="1:5" x14ac:dyDescent="0.25">
      <c r="A493" t="s">
        <v>208</v>
      </c>
      <c r="B493" s="15" t="s">
        <v>49</v>
      </c>
      <c r="C493" s="42">
        <v>-3000</v>
      </c>
      <c r="D493" s="54">
        <v>43763</v>
      </c>
      <c r="E493" t="s">
        <v>153</v>
      </c>
    </row>
    <row r="494" spans="1:5" x14ac:dyDescent="0.25">
      <c r="A494" t="s">
        <v>124</v>
      </c>
      <c r="B494" s="15" t="s">
        <v>209</v>
      </c>
      <c r="C494" s="41">
        <v>-1000</v>
      </c>
      <c r="D494" s="54">
        <v>43764</v>
      </c>
      <c r="E494" t="s">
        <v>210</v>
      </c>
    </row>
    <row r="495" spans="1:5" x14ac:dyDescent="0.25">
      <c r="A495" t="s">
        <v>117</v>
      </c>
      <c r="B495" s="6" t="s">
        <v>6</v>
      </c>
      <c r="C495" s="41">
        <v>800</v>
      </c>
      <c r="D495" s="54">
        <v>43767</v>
      </c>
      <c r="E495" t="s">
        <v>35</v>
      </c>
    </row>
    <row r="496" spans="1:5" x14ac:dyDescent="0.25">
      <c r="A496" t="s">
        <v>117</v>
      </c>
      <c r="B496" s="6" t="s">
        <v>6</v>
      </c>
      <c r="C496" s="41">
        <v>800</v>
      </c>
      <c r="D496" s="54">
        <v>43767</v>
      </c>
      <c r="E496" t="s">
        <v>43</v>
      </c>
    </row>
    <row r="497" spans="1:5" x14ac:dyDescent="0.25">
      <c r="A497" t="s">
        <v>117</v>
      </c>
      <c r="B497" s="6" t="s">
        <v>6</v>
      </c>
      <c r="C497" s="41">
        <v>500</v>
      </c>
      <c r="D497" s="54">
        <v>43767</v>
      </c>
      <c r="E497" t="s">
        <v>36</v>
      </c>
    </row>
    <row r="498" spans="1:5" x14ac:dyDescent="0.25">
      <c r="A498" t="s">
        <v>117</v>
      </c>
      <c r="B498" s="6" t="s">
        <v>6</v>
      </c>
      <c r="C498" s="41">
        <v>800</v>
      </c>
      <c r="D498" s="54">
        <v>43767</v>
      </c>
      <c r="E498" t="s">
        <v>4</v>
      </c>
    </row>
    <row r="499" spans="1:5" x14ac:dyDescent="0.25">
      <c r="A499" t="s">
        <v>117</v>
      </c>
      <c r="B499" s="6" t="s">
        <v>6</v>
      </c>
      <c r="C499" s="41">
        <v>800</v>
      </c>
      <c r="D499" s="54">
        <v>43767</v>
      </c>
      <c r="E499" t="s">
        <v>158</v>
      </c>
    </row>
    <row r="500" spans="1:5" x14ac:dyDescent="0.25">
      <c r="A500" t="s">
        <v>117</v>
      </c>
      <c r="B500" s="6" t="s">
        <v>6</v>
      </c>
      <c r="C500" s="41">
        <v>800</v>
      </c>
      <c r="D500" s="54">
        <v>43767</v>
      </c>
      <c r="E500" t="s">
        <v>159</v>
      </c>
    </row>
    <row r="501" spans="1:5" x14ac:dyDescent="0.25">
      <c r="A501" t="s">
        <v>117</v>
      </c>
      <c r="B501" s="6" t="s">
        <v>6</v>
      </c>
      <c r="C501" s="41">
        <v>700</v>
      </c>
      <c r="D501" s="54">
        <v>43767</v>
      </c>
      <c r="E501" t="s">
        <v>14</v>
      </c>
    </row>
    <row r="502" spans="1:5" x14ac:dyDescent="0.25">
      <c r="A502" t="s">
        <v>117</v>
      </c>
      <c r="B502" s="6" t="s">
        <v>6</v>
      </c>
      <c r="C502" s="41">
        <v>800</v>
      </c>
      <c r="D502" s="54">
        <v>43767</v>
      </c>
      <c r="E502" t="s">
        <v>64</v>
      </c>
    </row>
    <row r="503" spans="1:5" x14ac:dyDescent="0.25">
      <c r="A503" t="s">
        <v>117</v>
      </c>
      <c r="B503" s="6" t="s">
        <v>6</v>
      </c>
      <c r="C503" s="41">
        <v>800</v>
      </c>
      <c r="D503" s="54">
        <v>43767</v>
      </c>
      <c r="E503" t="s">
        <v>65</v>
      </c>
    </row>
    <row r="504" spans="1:5" x14ac:dyDescent="0.25">
      <c r="A504" t="s">
        <v>117</v>
      </c>
      <c r="B504" s="6" t="s">
        <v>6</v>
      </c>
      <c r="C504" s="41">
        <v>800</v>
      </c>
      <c r="D504" s="54">
        <v>43767</v>
      </c>
      <c r="E504" t="s">
        <v>7</v>
      </c>
    </row>
    <row r="505" spans="1:5" x14ac:dyDescent="0.25">
      <c r="A505" t="s">
        <v>117</v>
      </c>
      <c r="B505" s="6" t="s">
        <v>6</v>
      </c>
      <c r="C505" s="41">
        <v>900</v>
      </c>
      <c r="D505" s="54">
        <v>43767</v>
      </c>
      <c r="E505" t="s">
        <v>55</v>
      </c>
    </row>
    <row r="506" spans="1:5" x14ac:dyDescent="0.25">
      <c r="A506" t="s">
        <v>117</v>
      </c>
      <c r="B506" s="6" t="s">
        <v>6</v>
      </c>
      <c r="C506" s="41">
        <v>400</v>
      </c>
      <c r="D506" s="54">
        <v>43767</v>
      </c>
      <c r="E506" t="s">
        <v>111</v>
      </c>
    </row>
    <row r="507" spans="1:5" x14ac:dyDescent="0.25">
      <c r="A507" t="s">
        <v>117</v>
      </c>
      <c r="B507" s="6" t="s">
        <v>6</v>
      </c>
      <c r="C507" s="41">
        <v>400</v>
      </c>
      <c r="D507" s="54">
        <v>43767</v>
      </c>
      <c r="E507" t="s">
        <v>136</v>
      </c>
    </row>
    <row r="508" spans="1:5" x14ac:dyDescent="0.25">
      <c r="A508" t="s">
        <v>117</v>
      </c>
      <c r="B508" s="6" t="s">
        <v>6</v>
      </c>
      <c r="C508" s="41">
        <v>400</v>
      </c>
      <c r="D508" s="54">
        <v>43767</v>
      </c>
      <c r="E508" t="s">
        <v>177</v>
      </c>
    </row>
    <row r="509" spans="1:5" x14ac:dyDescent="0.25">
      <c r="A509" t="s">
        <v>117</v>
      </c>
      <c r="B509" s="6" t="s">
        <v>6</v>
      </c>
      <c r="C509" s="41">
        <v>1000</v>
      </c>
      <c r="D509" s="54">
        <v>43767</v>
      </c>
      <c r="E509" t="s">
        <v>76</v>
      </c>
    </row>
    <row r="510" spans="1:5" x14ac:dyDescent="0.25">
      <c r="A510" t="s">
        <v>117</v>
      </c>
      <c r="B510" s="6" t="s">
        <v>6</v>
      </c>
      <c r="C510" s="41">
        <v>1000</v>
      </c>
      <c r="D510" s="54">
        <v>43767</v>
      </c>
      <c r="E510" t="s">
        <v>77</v>
      </c>
    </row>
    <row r="511" spans="1:5" x14ac:dyDescent="0.25">
      <c r="A511" t="s">
        <v>117</v>
      </c>
      <c r="B511" s="6" t="s">
        <v>6</v>
      </c>
      <c r="C511" s="41">
        <v>1000</v>
      </c>
      <c r="D511" s="54">
        <v>43767</v>
      </c>
      <c r="E511" t="s">
        <v>81</v>
      </c>
    </row>
    <row r="512" spans="1:5" x14ac:dyDescent="0.25">
      <c r="A512" t="s">
        <v>117</v>
      </c>
      <c r="B512" s="6" t="s">
        <v>6</v>
      </c>
      <c r="C512" s="41">
        <v>1000</v>
      </c>
      <c r="D512" s="54">
        <v>43767</v>
      </c>
      <c r="E512" t="s">
        <v>48</v>
      </c>
    </row>
    <row r="513" spans="1:7" x14ac:dyDescent="0.25">
      <c r="A513" t="s">
        <v>117</v>
      </c>
      <c r="B513" s="6" t="s">
        <v>6</v>
      </c>
      <c r="C513" s="41">
        <v>1000</v>
      </c>
      <c r="D513" s="54">
        <v>43767</v>
      </c>
      <c r="E513" t="s">
        <v>61</v>
      </c>
    </row>
    <row r="514" spans="1:7" x14ac:dyDescent="0.25">
      <c r="A514" t="s">
        <v>117</v>
      </c>
      <c r="B514" s="6" t="s">
        <v>6</v>
      </c>
      <c r="C514" s="41">
        <v>1000</v>
      </c>
      <c r="D514" s="54">
        <v>43767</v>
      </c>
      <c r="E514" t="s">
        <v>189</v>
      </c>
    </row>
    <row r="515" spans="1:7" x14ac:dyDescent="0.25">
      <c r="A515" s="1" t="s">
        <v>118</v>
      </c>
      <c r="B515" s="2" t="s">
        <v>3</v>
      </c>
      <c r="C515" s="41">
        <v>4000</v>
      </c>
      <c r="D515" s="54">
        <v>43767</v>
      </c>
    </row>
    <row r="516" spans="1:7" x14ac:dyDescent="0.25">
      <c r="A516" t="s">
        <v>118</v>
      </c>
      <c r="B516" s="15" t="s">
        <v>211</v>
      </c>
      <c r="C516" s="42">
        <v>-7000</v>
      </c>
      <c r="D516" s="54">
        <v>43767</v>
      </c>
      <c r="E516" t="s">
        <v>212</v>
      </c>
    </row>
    <row r="517" spans="1:7" x14ac:dyDescent="0.25">
      <c r="A517" t="s">
        <v>216</v>
      </c>
      <c r="B517" s="15" t="s">
        <v>49</v>
      </c>
      <c r="C517" s="42">
        <v>-2000</v>
      </c>
      <c r="D517" s="54">
        <v>43779</v>
      </c>
      <c r="E517" t="s">
        <v>49</v>
      </c>
    </row>
    <row r="518" spans="1:7" x14ac:dyDescent="0.25">
      <c r="A518" t="s">
        <v>118</v>
      </c>
      <c r="B518" s="15" t="s">
        <v>211</v>
      </c>
      <c r="C518" s="42">
        <v>-1400</v>
      </c>
      <c r="D518" s="54">
        <v>43779</v>
      </c>
      <c r="E518" t="s">
        <v>215</v>
      </c>
    </row>
    <row r="519" spans="1:7" x14ac:dyDescent="0.25">
      <c r="A519" s="1" t="s">
        <v>118</v>
      </c>
      <c r="B519" s="2" t="s">
        <v>3</v>
      </c>
      <c r="C519" s="42">
        <v>4000</v>
      </c>
      <c r="D519" s="54">
        <v>43779</v>
      </c>
    </row>
    <row r="520" spans="1:7" x14ac:dyDescent="0.25">
      <c r="A520" s="1" t="s">
        <v>216</v>
      </c>
      <c r="B520" s="53" t="s">
        <v>149</v>
      </c>
      <c r="C520" s="42">
        <v>2000</v>
      </c>
      <c r="D520" s="54">
        <v>43780</v>
      </c>
    </row>
    <row r="521" spans="1:7" x14ac:dyDescent="0.25">
      <c r="A521" s="78" t="s">
        <v>217</v>
      </c>
      <c r="B521" s="53" t="s">
        <v>149</v>
      </c>
      <c r="C521" s="42">
        <v>3000</v>
      </c>
      <c r="D521" s="54">
        <v>43781</v>
      </c>
      <c r="E521" t="s">
        <v>218</v>
      </c>
    </row>
    <row r="522" spans="1:7" x14ac:dyDescent="0.25">
      <c r="A522" s="79" t="s">
        <v>216</v>
      </c>
      <c r="B522" s="80" t="s">
        <v>211</v>
      </c>
      <c r="C522" s="81">
        <v>-7000</v>
      </c>
      <c r="D522" s="82">
        <v>43783</v>
      </c>
      <c r="E522" s="83"/>
      <c r="F522" s="84"/>
    </row>
    <row r="523" spans="1:7" x14ac:dyDescent="0.25">
      <c r="A523" s="85" t="s">
        <v>219</v>
      </c>
      <c r="B523" s="86" t="s">
        <v>220</v>
      </c>
      <c r="C523" s="87">
        <v>-23000</v>
      </c>
      <c r="D523" s="88">
        <v>43784</v>
      </c>
      <c r="E523" s="89" t="s">
        <v>221</v>
      </c>
      <c r="F523" s="90"/>
    </row>
    <row r="524" spans="1:7" x14ac:dyDescent="0.25">
      <c r="A524" s="79" t="s">
        <v>216</v>
      </c>
      <c r="B524" s="86" t="s">
        <v>220</v>
      </c>
      <c r="C524" s="81">
        <v>-7000</v>
      </c>
      <c r="D524" s="82">
        <v>43786</v>
      </c>
      <c r="E524" s="91" t="s">
        <v>222</v>
      </c>
      <c r="F524" s="84"/>
    </row>
    <row r="525" spans="1:7" x14ac:dyDescent="0.25">
      <c r="A525" s="85" t="s">
        <v>219</v>
      </c>
      <c r="B525" s="92" t="s">
        <v>223</v>
      </c>
      <c r="C525" s="87">
        <v>23000</v>
      </c>
      <c r="D525" s="88">
        <v>43796</v>
      </c>
      <c r="E525" s="89"/>
      <c r="F525" s="96"/>
    </row>
    <row r="526" spans="1:7" x14ac:dyDescent="0.25">
      <c r="A526" s="93" t="s">
        <v>124</v>
      </c>
      <c r="B526" s="80" t="s">
        <v>211</v>
      </c>
      <c r="C526" s="81">
        <v>-800</v>
      </c>
      <c r="D526" s="82">
        <v>43799</v>
      </c>
      <c r="E526" s="94" t="s">
        <v>224</v>
      </c>
      <c r="F526" s="97"/>
    </row>
    <row r="527" spans="1:7" x14ac:dyDescent="0.25">
      <c r="A527" t="s">
        <v>117</v>
      </c>
      <c r="B527" s="6" t="s">
        <v>6</v>
      </c>
      <c r="C527" s="100">
        <v>600</v>
      </c>
      <c r="D527" s="88">
        <v>43799</v>
      </c>
      <c r="E527" t="s">
        <v>36</v>
      </c>
      <c r="F527" s="98"/>
      <c r="G527" s="42">
        <f>SUM(C527:C546)</f>
        <v>6800</v>
      </c>
    </row>
    <row r="528" spans="1:7" x14ac:dyDescent="0.25">
      <c r="A528" t="s">
        <v>117</v>
      </c>
      <c r="B528" s="6" t="s">
        <v>6</v>
      </c>
      <c r="C528" s="81">
        <v>700</v>
      </c>
      <c r="D528" s="82">
        <v>43799</v>
      </c>
      <c r="E528" t="s">
        <v>35</v>
      </c>
    </row>
    <row r="529" spans="1:6" x14ac:dyDescent="0.25">
      <c r="A529" t="s">
        <v>117</v>
      </c>
      <c r="B529" s="6" t="s">
        <v>6</v>
      </c>
      <c r="C529" s="100">
        <v>700</v>
      </c>
      <c r="D529" s="88">
        <v>43799</v>
      </c>
      <c r="E529" t="s">
        <v>43</v>
      </c>
    </row>
    <row r="530" spans="1:6" x14ac:dyDescent="0.25">
      <c r="A530" t="s">
        <v>117</v>
      </c>
      <c r="B530" s="6" t="s">
        <v>6</v>
      </c>
      <c r="C530" s="81">
        <v>400</v>
      </c>
      <c r="D530" s="82">
        <v>43799</v>
      </c>
      <c r="E530" t="s">
        <v>111</v>
      </c>
    </row>
    <row r="531" spans="1:6" x14ac:dyDescent="0.25">
      <c r="A531" t="s">
        <v>117</v>
      </c>
      <c r="B531" s="6" t="s">
        <v>6</v>
      </c>
      <c r="C531" s="100">
        <v>400</v>
      </c>
      <c r="D531" s="88">
        <v>43799</v>
      </c>
      <c r="E531" t="s">
        <v>136</v>
      </c>
    </row>
    <row r="532" spans="1:6" x14ac:dyDescent="0.25">
      <c r="A532" t="s">
        <v>117</v>
      </c>
      <c r="B532" s="6" t="s">
        <v>6</v>
      </c>
      <c r="C532" s="81">
        <v>400</v>
      </c>
      <c r="D532" s="82">
        <v>43799</v>
      </c>
      <c r="E532" t="s">
        <v>177</v>
      </c>
    </row>
    <row r="533" spans="1:6" x14ac:dyDescent="0.25">
      <c r="A533" t="s">
        <v>117</v>
      </c>
      <c r="B533" s="6" t="s">
        <v>6</v>
      </c>
      <c r="C533" s="100">
        <v>900</v>
      </c>
      <c r="D533" s="88">
        <v>43799</v>
      </c>
      <c r="E533" t="s">
        <v>55</v>
      </c>
    </row>
    <row r="534" spans="1:6" x14ac:dyDescent="0.25">
      <c r="A534" t="s">
        <v>117</v>
      </c>
      <c r="B534" s="6" t="s">
        <v>6</v>
      </c>
      <c r="C534" s="81">
        <v>100</v>
      </c>
      <c r="D534" s="82">
        <v>43799</v>
      </c>
      <c r="E534" t="s">
        <v>64</v>
      </c>
    </row>
    <row r="535" spans="1:6" x14ac:dyDescent="0.25">
      <c r="A535" t="s">
        <v>117</v>
      </c>
      <c r="B535" s="6" t="s">
        <v>6</v>
      </c>
      <c r="C535" s="100">
        <v>100</v>
      </c>
      <c r="D535" s="88">
        <v>43799</v>
      </c>
      <c r="E535" t="s">
        <v>65</v>
      </c>
    </row>
    <row r="536" spans="1:6" x14ac:dyDescent="0.25">
      <c r="A536" t="s">
        <v>117</v>
      </c>
      <c r="B536" s="6" t="s">
        <v>6</v>
      </c>
      <c r="C536" s="81">
        <v>100</v>
      </c>
      <c r="D536" s="82">
        <v>43799</v>
      </c>
      <c r="E536" t="s">
        <v>7</v>
      </c>
    </row>
    <row r="537" spans="1:6" x14ac:dyDescent="0.25">
      <c r="A537" t="s">
        <v>117</v>
      </c>
      <c r="B537" s="6" t="s">
        <v>6</v>
      </c>
      <c r="C537" s="100">
        <v>600</v>
      </c>
      <c r="D537" s="88">
        <v>43799</v>
      </c>
      <c r="E537" t="s">
        <v>4</v>
      </c>
    </row>
    <row r="538" spans="1:6" x14ac:dyDescent="0.25">
      <c r="A538" t="s">
        <v>117</v>
      </c>
      <c r="B538" s="6" t="s">
        <v>6</v>
      </c>
      <c r="C538" s="81">
        <v>600</v>
      </c>
      <c r="D538" s="82">
        <v>43799</v>
      </c>
      <c r="E538" t="s">
        <v>158</v>
      </c>
    </row>
    <row r="539" spans="1:6" x14ac:dyDescent="0.25">
      <c r="A539" t="s">
        <v>117</v>
      </c>
      <c r="B539" s="6" t="s">
        <v>6</v>
      </c>
      <c r="C539" s="100">
        <v>600</v>
      </c>
      <c r="D539" s="88">
        <v>43799</v>
      </c>
      <c r="E539" t="s">
        <v>159</v>
      </c>
      <c r="F539" s="96"/>
    </row>
    <row r="540" spans="1:6" x14ac:dyDescent="0.25">
      <c r="A540" t="s">
        <v>117</v>
      </c>
      <c r="B540" s="6" t="s">
        <v>6</v>
      </c>
      <c r="C540" s="81">
        <v>600</v>
      </c>
      <c r="D540" s="82">
        <v>43799</v>
      </c>
      <c r="E540" t="s">
        <v>14</v>
      </c>
      <c r="F540" s="97"/>
    </row>
    <row r="541" spans="1:6" x14ac:dyDescent="0.25">
      <c r="A541" t="s">
        <v>117</v>
      </c>
      <c r="B541" s="6" t="s">
        <v>6</v>
      </c>
      <c r="C541" s="100">
        <v>0</v>
      </c>
      <c r="D541" s="88">
        <v>43799</v>
      </c>
      <c r="E541" t="s">
        <v>76</v>
      </c>
      <c r="F541" s="98"/>
    </row>
    <row r="542" spans="1:6" x14ac:dyDescent="0.25">
      <c r="A542" t="s">
        <v>117</v>
      </c>
      <c r="B542" s="6" t="s">
        <v>6</v>
      </c>
      <c r="C542" s="81">
        <v>0</v>
      </c>
      <c r="D542" s="82">
        <v>43799</v>
      </c>
      <c r="E542" t="s">
        <v>77</v>
      </c>
    </row>
    <row r="543" spans="1:6" x14ac:dyDescent="0.25">
      <c r="A543" t="s">
        <v>117</v>
      </c>
      <c r="B543" s="6" t="s">
        <v>6</v>
      </c>
      <c r="C543" s="100">
        <v>0</v>
      </c>
      <c r="D543" s="88">
        <v>43799</v>
      </c>
      <c r="E543" t="s">
        <v>81</v>
      </c>
    </row>
    <row r="544" spans="1:6" x14ac:dyDescent="0.25">
      <c r="A544" t="s">
        <v>117</v>
      </c>
      <c r="B544" s="6" t="s">
        <v>6</v>
      </c>
      <c r="C544" s="81">
        <v>0</v>
      </c>
      <c r="D544" s="82">
        <v>43799</v>
      </c>
      <c r="E544" t="s">
        <v>48</v>
      </c>
    </row>
    <row r="545" spans="1:5" x14ac:dyDescent="0.25">
      <c r="A545" t="s">
        <v>117</v>
      </c>
      <c r="B545" s="6" t="s">
        <v>6</v>
      </c>
      <c r="C545" s="100">
        <v>0</v>
      </c>
      <c r="D545" s="88">
        <v>43799</v>
      </c>
      <c r="E545" t="s">
        <v>61</v>
      </c>
    </row>
    <row r="546" spans="1:5" x14ac:dyDescent="0.25">
      <c r="A546" t="s">
        <v>117</v>
      </c>
      <c r="B546" s="6" t="s">
        <v>6</v>
      </c>
      <c r="C546" s="81">
        <v>0</v>
      </c>
      <c r="D546" s="82">
        <v>43799</v>
      </c>
      <c r="E546" t="s">
        <v>189</v>
      </c>
    </row>
    <row r="547" spans="1:5" x14ac:dyDescent="0.25">
      <c r="A547" s="85" t="s">
        <v>219</v>
      </c>
      <c r="B547" s="86" t="s">
        <v>220</v>
      </c>
      <c r="C547" s="87">
        <v>-10000</v>
      </c>
      <c r="D547" s="88">
        <v>43812</v>
      </c>
      <c r="E547" s="95"/>
    </row>
    <row r="548" spans="1:5" x14ac:dyDescent="0.25">
      <c r="A548" s="93" t="s">
        <v>216</v>
      </c>
      <c r="B548" s="86" t="s">
        <v>220</v>
      </c>
      <c r="C548" s="81">
        <v>-3700</v>
      </c>
      <c r="D548" s="82">
        <v>43821</v>
      </c>
      <c r="E548" s="94"/>
    </row>
    <row r="549" spans="1:5" x14ac:dyDescent="0.25">
      <c r="A549" s="85" t="s">
        <v>219</v>
      </c>
      <c r="B549" s="86" t="s">
        <v>220</v>
      </c>
      <c r="C549" s="101">
        <v>-5000</v>
      </c>
      <c r="D549" s="88">
        <v>43825</v>
      </c>
      <c r="E549" s="98"/>
    </row>
    <row r="550" spans="1:5" x14ac:dyDescent="0.25">
      <c r="A550" t="s">
        <v>117</v>
      </c>
      <c r="B550" s="6" t="s">
        <v>6</v>
      </c>
      <c r="C550" s="42">
        <v>1000</v>
      </c>
      <c r="D550" s="38">
        <v>43830</v>
      </c>
      <c r="E550" t="s">
        <v>4</v>
      </c>
    </row>
    <row r="551" spans="1:5" x14ac:dyDescent="0.25">
      <c r="A551" t="s">
        <v>117</v>
      </c>
      <c r="B551" s="6" t="s">
        <v>6</v>
      </c>
      <c r="C551" s="42">
        <v>1000</v>
      </c>
      <c r="D551" s="38">
        <v>43830</v>
      </c>
      <c r="E551" t="s">
        <v>158</v>
      </c>
    </row>
    <row r="552" spans="1:5" x14ac:dyDescent="0.25">
      <c r="A552" t="s">
        <v>117</v>
      </c>
      <c r="B552" s="6" t="s">
        <v>6</v>
      </c>
      <c r="C552" s="42">
        <v>1000</v>
      </c>
      <c r="D552" s="38">
        <v>43830</v>
      </c>
      <c r="E552" t="s">
        <v>159</v>
      </c>
    </row>
    <row r="553" spans="1:5" x14ac:dyDescent="0.25">
      <c r="A553" t="s">
        <v>117</v>
      </c>
      <c r="B553" s="6" t="s">
        <v>6</v>
      </c>
      <c r="C553" s="42">
        <v>1000</v>
      </c>
      <c r="D553" s="38">
        <v>43830</v>
      </c>
      <c r="E553" t="s">
        <v>14</v>
      </c>
    </row>
    <row r="554" spans="1:5" x14ac:dyDescent="0.25">
      <c r="A554" t="s">
        <v>117</v>
      </c>
      <c r="B554" s="6" t="s">
        <v>6</v>
      </c>
      <c r="C554" s="42">
        <v>700</v>
      </c>
      <c r="D554" s="38">
        <v>43830</v>
      </c>
      <c r="E554" t="s">
        <v>64</v>
      </c>
    </row>
    <row r="555" spans="1:5" x14ac:dyDescent="0.25">
      <c r="A555" t="s">
        <v>117</v>
      </c>
      <c r="B555" s="6" t="s">
        <v>6</v>
      </c>
      <c r="C555" s="42">
        <v>700</v>
      </c>
      <c r="D555" s="38">
        <v>43830</v>
      </c>
      <c r="E555" t="s">
        <v>65</v>
      </c>
    </row>
    <row r="556" spans="1:5" x14ac:dyDescent="0.25">
      <c r="A556" t="s">
        <v>117</v>
      </c>
      <c r="B556" s="6" t="s">
        <v>6</v>
      </c>
      <c r="C556" s="42">
        <v>700</v>
      </c>
      <c r="D556" s="38">
        <v>43830</v>
      </c>
      <c r="E556" t="s">
        <v>7</v>
      </c>
    </row>
    <row r="557" spans="1:5" x14ac:dyDescent="0.25">
      <c r="A557" t="s">
        <v>117</v>
      </c>
      <c r="B557" s="6" t="s">
        <v>6</v>
      </c>
      <c r="C557" s="42">
        <v>300</v>
      </c>
      <c r="D557" s="38">
        <v>43830</v>
      </c>
      <c r="E557" t="s">
        <v>111</v>
      </c>
    </row>
    <row r="558" spans="1:5" x14ac:dyDescent="0.25">
      <c r="A558" t="s">
        <v>117</v>
      </c>
      <c r="B558" s="6" t="s">
        <v>6</v>
      </c>
      <c r="C558" s="42">
        <v>300</v>
      </c>
      <c r="D558" s="38">
        <v>43830</v>
      </c>
      <c r="E558" t="s">
        <v>136</v>
      </c>
    </row>
    <row r="559" spans="1:5" x14ac:dyDescent="0.25">
      <c r="A559" t="s">
        <v>117</v>
      </c>
      <c r="B559" s="6" t="s">
        <v>6</v>
      </c>
      <c r="C559" s="42">
        <v>300</v>
      </c>
      <c r="D559" s="38">
        <v>43830</v>
      </c>
      <c r="E559" t="s">
        <v>177</v>
      </c>
    </row>
    <row r="560" spans="1:5" x14ac:dyDescent="0.25">
      <c r="A560" t="s">
        <v>117</v>
      </c>
      <c r="B560" s="6" t="s">
        <v>6</v>
      </c>
      <c r="C560" s="42">
        <v>1100</v>
      </c>
      <c r="D560" s="38">
        <v>43830</v>
      </c>
      <c r="E560" t="s">
        <v>76</v>
      </c>
    </row>
    <row r="561" spans="1:7" x14ac:dyDescent="0.25">
      <c r="A561" t="s">
        <v>117</v>
      </c>
      <c r="B561" s="6" t="s">
        <v>6</v>
      </c>
      <c r="C561" s="42">
        <v>1100</v>
      </c>
      <c r="D561" s="38">
        <v>43830</v>
      </c>
      <c r="E561" t="s">
        <v>77</v>
      </c>
    </row>
    <row r="562" spans="1:7" x14ac:dyDescent="0.25">
      <c r="A562" t="s">
        <v>117</v>
      </c>
      <c r="B562" s="6" t="s">
        <v>6</v>
      </c>
      <c r="C562" s="42">
        <v>1100</v>
      </c>
      <c r="D562" s="38">
        <v>43830</v>
      </c>
      <c r="E562" t="s">
        <v>81</v>
      </c>
    </row>
    <row r="563" spans="1:7" x14ac:dyDescent="0.25">
      <c r="A563" t="s">
        <v>117</v>
      </c>
      <c r="B563" s="6" t="s">
        <v>6</v>
      </c>
      <c r="C563" s="42">
        <v>1100</v>
      </c>
      <c r="D563" s="38">
        <v>43830</v>
      </c>
      <c r="E563" t="s">
        <v>48</v>
      </c>
    </row>
    <row r="564" spans="1:7" x14ac:dyDescent="0.25">
      <c r="A564" t="s">
        <v>117</v>
      </c>
      <c r="B564" s="6" t="s">
        <v>6</v>
      </c>
      <c r="C564" s="42">
        <v>1000</v>
      </c>
      <c r="D564" s="38">
        <v>43830</v>
      </c>
      <c r="E564" t="s">
        <v>61</v>
      </c>
    </row>
    <row r="565" spans="1:7" x14ac:dyDescent="0.25">
      <c r="A565" t="s">
        <v>117</v>
      </c>
      <c r="B565" s="6" t="s">
        <v>6</v>
      </c>
      <c r="C565" s="42">
        <v>1000</v>
      </c>
      <c r="D565" s="38">
        <v>43830</v>
      </c>
      <c r="E565" t="s">
        <v>189</v>
      </c>
    </row>
    <row r="566" spans="1:7" x14ac:dyDescent="0.25">
      <c r="A566" t="s">
        <v>117</v>
      </c>
      <c r="B566" s="6" t="s">
        <v>6</v>
      </c>
      <c r="C566" s="42">
        <v>700</v>
      </c>
      <c r="D566" s="38">
        <v>43830</v>
      </c>
      <c r="E566" t="s">
        <v>35</v>
      </c>
    </row>
    <row r="567" spans="1:7" x14ac:dyDescent="0.25">
      <c r="A567" t="s">
        <v>117</v>
      </c>
      <c r="B567" s="6" t="s">
        <v>6</v>
      </c>
      <c r="C567" s="42">
        <v>700</v>
      </c>
      <c r="D567" s="38">
        <v>43830</v>
      </c>
      <c r="E567" t="s">
        <v>43</v>
      </c>
    </row>
    <row r="568" spans="1:7" x14ac:dyDescent="0.25">
      <c r="A568" t="s">
        <v>117</v>
      </c>
      <c r="B568" s="6" t="s">
        <v>6</v>
      </c>
      <c r="C568" s="42">
        <v>900</v>
      </c>
      <c r="D568" s="38">
        <v>43830</v>
      </c>
      <c r="E568" t="s">
        <v>36</v>
      </c>
    </row>
    <row r="569" spans="1:7" x14ac:dyDescent="0.25">
      <c r="A569" t="s">
        <v>117</v>
      </c>
      <c r="B569" s="6" t="s">
        <v>6</v>
      </c>
      <c r="C569" s="42">
        <v>900</v>
      </c>
      <c r="D569" s="38">
        <v>43830</v>
      </c>
      <c r="E569" t="s">
        <v>55</v>
      </c>
    </row>
    <row r="570" spans="1:7" x14ac:dyDescent="0.25">
      <c r="A570" s="1" t="s">
        <v>118</v>
      </c>
      <c r="B570" s="2" t="s">
        <v>3</v>
      </c>
      <c r="C570" s="42">
        <v>4000</v>
      </c>
      <c r="D570" s="38">
        <v>43831</v>
      </c>
      <c r="G570" s="42"/>
    </row>
    <row r="571" spans="1:7" x14ac:dyDescent="0.25">
      <c r="A571" t="s">
        <v>117</v>
      </c>
      <c r="B571" s="80" t="s">
        <v>211</v>
      </c>
      <c r="C571" s="42">
        <v>-1700</v>
      </c>
      <c r="D571" s="38">
        <v>43832</v>
      </c>
      <c r="E571" t="s">
        <v>236</v>
      </c>
      <c r="G571" s="42"/>
    </row>
    <row r="572" spans="1:7" x14ac:dyDescent="0.25">
      <c r="A572" t="s">
        <v>118</v>
      </c>
      <c r="B572" s="15" t="s">
        <v>192</v>
      </c>
      <c r="C572" s="42">
        <v>-455</v>
      </c>
      <c r="D572" s="38">
        <v>43832</v>
      </c>
      <c r="G572" s="42"/>
    </row>
    <row r="573" spans="1:7" x14ac:dyDescent="0.25">
      <c r="A573" t="s">
        <v>117</v>
      </c>
      <c r="B573" s="53" t="s">
        <v>237</v>
      </c>
      <c r="C573" s="42">
        <v>155</v>
      </c>
      <c r="D573" s="38">
        <v>43832</v>
      </c>
      <c r="E573" t="s">
        <v>238</v>
      </c>
      <c r="G573" s="42"/>
    </row>
    <row r="574" spans="1:7" x14ac:dyDescent="0.25">
      <c r="A574" t="s">
        <v>117</v>
      </c>
      <c r="B574" s="15" t="s">
        <v>211</v>
      </c>
      <c r="C574" s="42">
        <v>-1700</v>
      </c>
      <c r="D574" s="38">
        <v>43835</v>
      </c>
      <c r="G574" s="42"/>
    </row>
    <row r="575" spans="1:7" x14ac:dyDescent="0.25">
      <c r="A575" s="85" t="s">
        <v>219</v>
      </c>
      <c r="B575" s="86" t="s">
        <v>220</v>
      </c>
      <c r="C575" s="101">
        <v>-28000</v>
      </c>
      <c r="D575" s="38">
        <v>43837</v>
      </c>
      <c r="G575" s="42"/>
    </row>
    <row r="576" spans="1:7" x14ac:dyDescent="0.25">
      <c r="A576" t="s">
        <v>117</v>
      </c>
      <c r="B576" s="120" t="s">
        <v>6</v>
      </c>
      <c r="C576" s="42">
        <v>1100</v>
      </c>
      <c r="D576" s="38">
        <v>43866</v>
      </c>
      <c r="E576" t="s">
        <v>64</v>
      </c>
      <c r="G576" s="42"/>
    </row>
    <row r="577" spans="1:7" x14ac:dyDescent="0.25">
      <c r="A577" t="s">
        <v>117</v>
      </c>
      <c r="B577" s="120" t="s">
        <v>6</v>
      </c>
      <c r="C577" s="42">
        <v>1100</v>
      </c>
      <c r="D577" s="38">
        <v>43866</v>
      </c>
      <c r="E577" t="s">
        <v>65</v>
      </c>
      <c r="G577" s="42"/>
    </row>
    <row r="578" spans="1:7" x14ac:dyDescent="0.25">
      <c r="A578" t="s">
        <v>117</v>
      </c>
      <c r="B578" s="120" t="s">
        <v>6</v>
      </c>
      <c r="C578" s="42">
        <v>1100</v>
      </c>
      <c r="D578" s="38">
        <v>43866</v>
      </c>
      <c r="E578" t="s">
        <v>7</v>
      </c>
      <c r="G578" s="42"/>
    </row>
    <row r="579" spans="1:7" x14ac:dyDescent="0.25">
      <c r="A579" t="s">
        <v>117</v>
      </c>
      <c r="B579" s="120" t="s">
        <v>6</v>
      </c>
      <c r="C579" s="42">
        <v>500</v>
      </c>
      <c r="D579" s="38">
        <v>43866</v>
      </c>
      <c r="E579" t="s">
        <v>4</v>
      </c>
      <c r="G579" s="42"/>
    </row>
    <row r="580" spans="1:7" x14ac:dyDescent="0.25">
      <c r="A580" t="s">
        <v>117</v>
      </c>
      <c r="B580" s="120" t="s">
        <v>6</v>
      </c>
      <c r="C580" s="42">
        <v>500</v>
      </c>
      <c r="D580" s="38">
        <v>43866</v>
      </c>
      <c r="E580" t="s">
        <v>158</v>
      </c>
      <c r="G580" s="42"/>
    </row>
    <row r="581" spans="1:7" x14ac:dyDescent="0.25">
      <c r="A581" t="s">
        <v>117</v>
      </c>
      <c r="B581" s="120" t="s">
        <v>6</v>
      </c>
      <c r="C581" s="42">
        <v>500</v>
      </c>
      <c r="D581" s="38">
        <v>43866</v>
      </c>
      <c r="E581" t="s">
        <v>159</v>
      </c>
      <c r="G581" s="42"/>
    </row>
    <row r="582" spans="1:7" x14ac:dyDescent="0.25">
      <c r="A582" t="s">
        <v>117</v>
      </c>
      <c r="B582" s="120" t="s">
        <v>6</v>
      </c>
      <c r="C582" s="42">
        <v>400</v>
      </c>
      <c r="D582" s="38">
        <v>43866</v>
      </c>
      <c r="E582" t="s">
        <v>14</v>
      </c>
      <c r="G582" s="42"/>
    </row>
    <row r="583" spans="1:7" x14ac:dyDescent="0.25">
      <c r="A583" t="s">
        <v>117</v>
      </c>
      <c r="B583" s="120" t="s">
        <v>6</v>
      </c>
      <c r="C583" s="42">
        <v>500</v>
      </c>
      <c r="D583" s="38">
        <v>43866</v>
      </c>
      <c r="E583" t="s">
        <v>36</v>
      </c>
      <c r="G583" s="42"/>
    </row>
    <row r="584" spans="1:7" x14ac:dyDescent="0.25">
      <c r="A584" t="s">
        <v>117</v>
      </c>
      <c r="B584" s="120" t="s">
        <v>6</v>
      </c>
      <c r="C584" s="42">
        <v>1000</v>
      </c>
      <c r="D584" s="38">
        <v>43866</v>
      </c>
      <c r="E584" t="s">
        <v>76</v>
      </c>
      <c r="G584" s="42"/>
    </row>
    <row r="585" spans="1:7" x14ac:dyDescent="0.25">
      <c r="A585" t="s">
        <v>117</v>
      </c>
      <c r="B585" s="120" t="s">
        <v>6</v>
      </c>
      <c r="C585" s="42">
        <v>1000</v>
      </c>
      <c r="D585" s="38">
        <v>43866</v>
      </c>
      <c r="E585" t="s">
        <v>77</v>
      </c>
      <c r="G585" s="42"/>
    </row>
    <row r="586" spans="1:7" x14ac:dyDescent="0.25">
      <c r="A586" t="s">
        <v>117</v>
      </c>
      <c r="B586" s="120" t="s">
        <v>6</v>
      </c>
      <c r="C586" s="42">
        <v>1000</v>
      </c>
      <c r="D586" s="38">
        <v>43866</v>
      </c>
      <c r="E586" t="s">
        <v>81</v>
      </c>
      <c r="G586" s="42"/>
    </row>
    <row r="587" spans="1:7" x14ac:dyDescent="0.25">
      <c r="A587" t="s">
        <v>117</v>
      </c>
      <c r="B587" s="120" t="s">
        <v>6</v>
      </c>
      <c r="C587" s="42">
        <v>1000</v>
      </c>
      <c r="D587" s="38">
        <v>43866</v>
      </c>
      <c r="E587" t="s">
        <v>48</v>
      </c>
      <c r="G587" s="42"/>
    </row>
    <row r="588" spans="1:7" x14ac:dyDescent="0.25">
      <c r="A588" t="s">
        <v>117</v>
      </c>
      <c r="B588" s="120" t="s">
        <v>6</v>
      </c>
      <c r="C588" s="42">
        <v>1000</v>
      </c>
      <c r="D588" s="38">
        <v>43866</v>
      </c>
      <c r="E588" t="s">
        <v>61</v>
      </c>
      <c r="G588" s="42"/>
    </row>
    <row r="589" spans="1:7" x14ac:dyDescent="0.25">
      <c r="A589" t="s">
        <v>117</v>
      </c>
      <c r="B589" s="120" t="s">
        <v>6</v>
      </c>
      <c r="C589" s="42">
        <v>1000</v>
      </c>
      <c r="D589" s="38">
        <v>43866</v>
      </c>
      <c r="E589" t="s">
        <v>189</v>
      </c>
      <c r="G589" s="42"/>
    </row>
    <row r="590" spans="1:7" x14ac:dyDescent="0.25">
      <c r="A590" t="s">
        <v>117</v>
      </c>
      <c r="B590" s="120" t="s">
        <v>6</v>
      </c>
      <c r="C590" s="42">
        <v>1000</v>
      </c>
      <c r="D590" s="38">
        <v>43866</v>
      </c>
      <c r="E590" t="s">
        <v>35</v>
      </c>
      <c r="G590" s="42"/>
    </row>
    <row r="591" spans="1:7" x14ac:dyDescent="0.25">
      <c r="A591" t="s">
        <v>117</v>
      </c>
      <c r="B591" s="120" t="s">
        <v>6</v>
      </c>
      <c r="C591" s="42">
        <v>1000</v>
      </c>
      <c r="D591" s="38">
        <v>43866</v>
      </c>
      <c r="E591" t="s">
        <v>43</v>
      </c>
      <c r="G591" s="42"/>
    </row>
    <row r="592" spans="1:7" x14ac:dyDescent="0.25">
      <c r="A592" t="s">
        <v>117</v>
      </c>
      <c r="B592" s="120" t="s">
        <v>6</v>
      </c>
      <c r="C592" s="42">
        <v>1100</v>
      </c>
      <c r="D592" s="38">
        <v>43866</v>
      </c>
      <c r="E592" t="s">
        <v>55</v>
      </c>
      <c r="G592" s="42"/>
    </row>
    <row r="593" spans="1:7" x14ac:dyDescent="0.25">
      <c r="A593" t="s">
        <v>117</v>
      </c>
      <c r="B593" s="120" t="s">
        <v>6</v>
      </c>
      <c r="C593" s="42">
        <v>0</v>
      </c>
      <c r="D593" s="38">
        <v>43866</v>
      </c>
      <c r="E593" t="s">
        <v>111</v>
      </c>
      <c r="F593" t="s">
        <v>239</v>
      </c>
      <c r="G593" s="42"/>
    </row>
    <row r="594" spans="1:7" x14ac:dyDescent="0.25">
      <c r="A594" t="s">
        <v>117</v>
      </c>
      <c r="B594" s="120" t="s">
        <v>6</v>
      </c>
      <c r="C594" s="42">
        <v>0</v>
      </c>
      <c r="D594" s="38">
        <v>43866</v>
      </c>
      <c r="E594" t="s">
        <v>136</v>
      </c>
      <c r="F594" t="s">
        <v>240</v>
      </c>
      <c r="G594" s="42"/>
    </row>
    <row r="595" spans="1:7" x14ac:dyDescent="0.25">
      <c r="A595" t="s">
        <v>117</v>
      </c>
      <c r="B595" s="120" t="s">
        <v>6</v>
      </c>
      <c r="C595" s="42">
        <v>0</v>
      </c>
      <c r="D595" s="38">
        <v>43866</v>
      </c>
      <c r="E595" t="s">
        <v>177</v>
      </c>
      <c r="F595" t="s">
        <v>241</v>
      </c>
      <c r="G595" s="42"/>
    </row>
    <row r="596" spans="1:7" x14ac:dyDescent="0.25">
      <c r="A596" t="s">
        <v>117</v>
      </c>
      <c r="B596" s="121" t="s">
        <v>211</v>
      </c>
      <c r="C596" s="42">
        <v>-2500</v>
      </c>
      <c r="D596" s="38">
        <v>43866</v>
      </c>
      <c r="E596" t="s">
        <v>242</v>
      </c>
      <c r="G596" s="42"/>
    </row>
    <row r="597" spans="1:7" x14ac:dyDescent="0.25">
      <c r="A597" t="s">
        <v>122</v>
      </c>
      <c r="B597" s="122" t="s">
        <v>5</v>
      </c>
      <c r="C597" s="42">
        <v>-4500</v>
      </c>
      <c r="D597" s="38">
        <v>43866</v>
      </c>
      <c r="G597" s="42"/>
    </row>
    <row r="598" spans="1:7" x14ac:dyDescent="0.25">
      <c r="A598" t="s">
        <v>117</v>
      </c>
      <c r="B598" s="121" t="s">
        <v>211</v>
      </c>
      <c r="C598" s="42">
        <v>-400</v>
      </c>
      <c r="D598" s="38">
        <v>43870</v>
      </c>
      <c r="G598" s="42"/>
    </row>
    <row r="599" spans="1:7" x14ac:dyDescent="0.25">
      <c r="A599" t="s">
        <v>123</v>
      </c>
      <c r="B599" s="121" t="s">
        <v>243</v>
      </c>
      <c r="C599" s="42">
        <v>-1400</v>
      </c>
      <c r="D599" s="75">
        <v>43878</v>
      </c>
      <c r="F599" t="s">
        <v>244</v>
      </c>
      <c r="G599" s="42"/>
    </row>
    <row r="600" spans="1:7" x14ac:dyDescent="0.25">
      <c r="A600" t="s">
        <v>245</v>
      </c>
      <c r="B600" s="121" t="s">
        <v>243</v>
      </c>
      <c r="C600" s="42">
        <v>-1000</v>
      </c>
      <c r="D600" s="75">
        <v>43878</v>
      </c>
      <c r="G600" s="42"/>
    </row>
    <row r="601" spans="1:7" x14ac:dyDescent="0.25">
      <c r="C601" s="42"/>
      <c r="G601" s="42"/>
    </row>
    <row r="605" spans="1:7" x14ac:dyDescent="0.25">
      <c r="A605" t="s">
        <v>246</v>
      </c>
      <c r="C605">
        <v>-6800</v>
      </c>
      <c r="D605" s="123">
        <v>43950</v>
      </c>
    </row>
  </sheetData>
  <mergeCells count="2">
    <mergeCell ref="H341:H349"/>
    <mergeCell ref="H350:H359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"/>
  <sheetViews>
    <sheetView topLeftCell="H1" workbookViewId="0">
      <selection activeCell="P3" sqref="P3:T22"/>
    </sheetView>
  </sheetViews>
  <sheetFormatPr defaultRowHeight="15" x14ac:dyDescent="0.25"/>
  <cols>
    <col min="7" max="9" width="11" customWidth="1"/>
    <col min="11" max="11" width="11" customWidth="1"/>
    <col min="12" max="12" width="12.140625" customWidth="1"/>
    <col min="13" max="13" width="11.42578125" customWidth="1"/>
    <col min="14" max="14" width="10.140625" customWidth="1"/>
    <col min="15" max="15" width="7.85546875" customWidth="1"/>
    <col min="16" max="16" width="16.42578125" customWidth="1"/>
    <col min="17" max="17" width="18.7109375" customWidth="1"/>
    <col min="18" max="18" width="19.42578125" customWidth="1"/>
    <col min="19" max="19" width="23" customWidth="1"/>
    <col min="20" max="20" width="10.85546875" customWidth="1"/>
  </cols>
  <sheetData>
    <row r="1" spans="1:23" x14ac:dyDescent="0.25">
      <c r="A1" s="125" t="s">
        <v>178</v>
      </c>
      <c r="B1" s="125"/>
      <c r="C1" s="125"/>
      <c r="E1" s="125" t="s">
        <v>179</v>
      </c>
      <c r="F1" s="125"/>
      <c r="G1" s="125"/>
      <c r="I1" s="125"/>
      <c r="J1" s="125"/>
      <c r="R1" s="71">
        <v>43830</v>
      </c>
      <c r="S1" s="71">
        <f ca="1">TODAY()</f>
        <v>43961</v>
      </c>
    </row>
    <row r="2" spans="1:23" x14ac:dyDescent="0.25">
      <c r="A2" t="s">
        <v>132</v>
      </c>
      <c r="B2">
        <v>8</v>
      </c>
      <c r="C2" t="str">
        <f>CONCATENATE(A2,B2)</f>
        <v>PC 8</v>
      </c>
      <c r="E2" t="s">
        <v>186</v>
      </c>
      <c r="F2" s="37" t="s">
        <v>84</v>
      </c>
      <c r="G2" t="s">
        <v>148</v>
      </c>
      <c r="H2" t="s">
        <v>181</v>
      </c>
      <c r="J2" t="s">
        <v>181</v>
      </c>
      <c r="K2" t="s">
        <v>186</v>
      </c>
      <c r="L2" t="s">
        <v>182</v>
      </c>
      <c r="M2" t="s">
        <v>183</v>
      </c>
      <c r="N2" t="s">
        <v>184</v>
      </c>
      <c r="O2" t="s">
        <v>185</v>
      </c>
      <c r="P2" t="s">
        <v>174</v>
      </c>
      <c r="Q2" t="s">
        <v>173</v>
      </c>
      <c r="R2" t="s">
        <v>187</v>
      </c>
      <c r="S2" t="s">
        <v>83</v>
      </c>
      <c r="T2" t="s">
        <v>188</v>
      </c>
    </row>
    <row r="3" spans="1:23" x14ac:dyDescent="0.25">
      <c r="A3" t="s">
        <v>132</v>
      </c>
      <c r="B3">
        <v>10</v>
      </c>
      <c r="C3" t="str">
        <f t="shared" ref="C3:C22" si="0">CONCATENATE(A3,B3)</f>
        <v>PC 10</v>
      </c>
      <c r="E3" s="26">
        <v>12</v>
      </c>
      <c r="F3" s="27" t="s">
        <v>90</v>
      </c>
      <c r="G3" s="27" t="s">
        <v>105</v>
      </c>
      <c r="H3" t="s">
        <v>155</v>
      </c>
      <c r="J3" s="104" t="s">
        <v>180</v>
      </c>
      <c r="K3" s="99">
        <v>10</v>
      </c>
      <c r="L3" s="103">
        <f>((16200*0.65)-1950)/8</f>
        <v>1072.5</v>
      </c>
      <c r="M3" s="99">
        <f t="shared" ref="M3:M22" si="1">ROUNDDOWN(L3/100,0)*100</f>
        <v>1000</v>
      </c>
      <c r="N3" s="103">
        <f t="shared" ref="N3:N22" si="2">L3-M3</f>
        <v>72.5</v>
      </c>
      <c r="O3" s="99">
        <v>1</v>
      </c>
      <c r="P3" t="s">
        <v>117</v>
      </c>
      <c r="Q3" s="6" t="s">
        <v>6</v>
      </c>
      <c r="R3" s="99">
        <f t="shared" ref="R3:R22" si="3">IF(O3=1,M3+100,M3)</f>
        <v>1100</v>
      </c>
      <c r="S3" s="105">
        <f ca="1">$S$1</f>
        <v>43961</v>
      </c>
      <c r="T3" s="99" t="str">
        <f t="shared" ref="T3:T22" si="4">CONCATENATE(A2,K3)</f>
        <v>PC 10</v>
      </c>
    </row>
    <row r="4" spans="1:23" x14ac:dyDescent="0.25">
      <c r="A4" t="s">
        <v>132</v>
      </c>
      <c r="B4">
        <v>11</v>
      </c>
      <c r="C4" t="str">
        <f t="shared" si="0"/>
        <v>PC 11</v>
      </c>
      <c r="E4" s="26">
        <v>13</v>
      </c>
      <c r="F4" s="27" t="s">
        <v>90</v>
      </c>
      <c r="G4" s="27" t="s">
        <v>105</v>
      </c>
      <c r="H4" t="s">
        <v>155</v>
      </c>
      <c r="J4" s="104" t="s">
        <v>180</v>
      </c>
      <c r="K4" s="99">
        <v>11</v>
      </c>
      <c r="L4" s="103">
        <f>((16200*0.65)-1950)/8</f>
        <v>1072.5</v>
      </c>
      <c r="M4" s="99">
        <f t="shared" si="1"/>
        <v>1000</v>
      </c>
      <c r="N4" s="103">
        <f t="shared" si="2"/>
        <v>72.5</v>
      </c>
      <c r="O4" s="99">
        <v>1</v>
      </c>
      <c r="P4" t="s">
        <v>117</v>
      </c>
      <c r="Q4" s="6" t="s">
        <v>6</v>
      </c>
      <c r="R4" s="99">
        <f t="shared" si="3"/>
        <v>1100</v>
      </c>
      <c r="S4" s="105">
        <f t="shared" ref="S4:S22" ca="1" si="5">$S$1</f>
        <v>43961</v>
      </c>
      <c r="T4" s="99" t="str">
        <f t="shared" si="4"/>
        <v>PC 11</v>
      </c>
    </row>
    <row r="5" spans="1:23" x14ac:dyDescent="0.25">
      <c r="A5" t="s">
        <v>132</v>
      </c>
      <c r="B5">
        <v>2</v>
      </c>
      <c r="C5" t="str">
        <f t="shared" si="0"/>
        <v>PC 2</v>
      </c>
      <c r="E5" s="26">
        <v>14</v>
      </c>
      <c r="F5" s="27" t="s">
        <v>90</v>
      </c>
      <c r="G5" s="27" t="s">
        <v>105</v>
      </c>
      <c r="H5" t="s">
        <v>155</v>
      </c>
      <c r="J5" s="104" t="s">
        <v>180</v>
      </c>
      <c r="K5" s="99">
        <v>2</v>
      </c>
      <c r="L5" s="103">
        <f>((16200*0.65)-1950)/8</f>
        <v>1072.5</v>
      </c>
      <c r="M5" s="99">
        <f t="shared" si="1"/>
        <v>1000</v>
      </c>
      <c r="N5" s="103">
        <f t="shared" si="2"/>
        <v>72.5</v>
      </c>
      <c r="O5" s="99">
        <v>1</v>
      </c>
      <c r="P5" t="s">
        <v>117</v>
      </c>
      <c r="Q5" s="6" t="s">
        <v>6</v>
      </c>
      <c r="R5" s="99">
        <f t="shared" si="3"/>
        <v>1100</v>
      </c>
      <c r="S5" s="105">
        <f t="shared" ca="1" si="5"/>
        <v>43961</v>
      </c>
      <c r="T5" s="99" t="str">
        <f t="shared" si="4"/>
        <v>PC 2</v>
      </c>
    </row>
    <row r="6" spans="1:23" x14ac:dyDescent="0.25">
      <c r="A6" t="s">
        <v>132</v>
      </c>
      <c r="B6">
        <v>15</v>
      </c>
      <c r="C6" t="str">
        <f t="shared" si="0"/>
        <v>PC 15</v>
      </c>
      <c r="E6">
        <v>7</v>
      </c>
      <c r="F6" s="27" t="s">
        <v>90</v>
      </c>
      <c r="G6" s="27" t="s">
        <v>105</v>
      </c>
      <c r="H6" t="s">
        <v>155</v>
      </c>
      <c r="J6" s="104" t="s">
        <v>169</v>
      </c>
      <c r="K6" s="99">
        <v>1</v>
      </c>
      <c r="L6" s="103">
        <f>((7185*0.65)-1900)/6</f>
        <v>461.70833333333331</v>
      </c>
      <c r="M6" s="99">
        <f t="shared" si="1"/>
        <v>400</v>
      </c>
      <c r="N6" s="103">
        <f t="shared" si="2"/>
        <v>61.708333333333314</v>
      </c>
      <c r="O6" s="99">
        <v>1</v>
      </c>
      <c r="P6" t="s">
        <v>117</v>
      </c>
      <c r="Q6" s="6" t="s">
        <v>6</v>
      </c>
      <c r="R6" s="99">
        <f t="shared" si="3"/>
        <v>500</v>
      </c>
      <c r="S6" s="105">
        <f t="shared" ca="1" si="5"/>
        <v>43961</v>
      </c>
      <c r="T6" s="99" t="str">
        <f t="shared" si="4"/>
        <v>PC 1</v>
      </c>
    </row>
    <row r="7" spans="1:23" x14ac:dyDescent="0.25">
      <c r="A7" t="s">
        <v>132</v>
      </c>
      <c r="B7">
        <v>16</v>
      </c>
      <c r="C7" t="str">
        <f t="shared" si="0"/>
        <v>PC 16</v>
      </c>
      <c r="E7" s="26">
        <v>9</v>
      </c>
      <c r="F7" s="27" t="s">
        <v>90</v>
      </c>
      <c r="G7" s="27" t="s">
        <v>105</v>
      </c>
      <c r="H7" t="s">
        <v>155</v>
      </c>
      <c r="J7" s="104" t="s">
        <v>169</v>
      </c>
      <c r="K7" s="99">
        <v>18</v>
      </c>
      <c r="L7" s="103">
        <f>((7185*0.65)-1900)/6</f>
        <v>461.70833333333331</v>
      </c>
      <c r="M7" s="99">
        <f t="shared" si="1"/>
        <v>400</v>
      </c>
      <c r="N7" s="103">
        <f t="shared" si="2"/>
        <v>61.708333333333314</v>
      </c>
      <c r="O7" s="99">
        <v>1</v>
      </c>
      <c r="P7" t="s">
        <v>117</v>
      </c>
      <c r="Q7" s="6" t="s">
        <v>6</v>
      </c>
      <c r="R7" s="99">
        <f t="shared" si="3"/>
        <v>500</v>
      </c>
      <c r="S7" s="105">
        <f t="shared" ca="1" si="5"/>
        <v>43961</v>
      </c>
      <c r="T7" s="99" t="str">
        <f t="shared" si="4"/>
        <v>PC 18</v>
      </c>
    </row>
    <row r="8" spans="1:23" x14ac:dyDescent="0.25">
      <c r="A8" t="s">
        <v>132</v>
      </c>
      <c r="B8">
        <v>17</v>
      </c>
      <c r="C8" t="str">
        <f t="shared" si="0"/>
        <v>PC 17</v>
      </c>
      <c r="E8" s="36">
        <v>20</v>
      </c>
      <c r="F8" s="27" t="s">
        <v>90</v>
      </c>
      <c r="G8" s="27" t="s">
        <v>105</v>
      </c>
      <c r="H8" t="s">
        <v>155</v>
      </c>
      <c r="J8" s="104" t="s">
        <v>169</v>
      </c>
      <c r="K8" s="99">
        <v>19</v>
      </c>
      <c r="L8" s="103">
        <f>((7185*0.65)-1900)/6</f>
        <v>461.70833333333331</v>
      </c>
      <c r="M8" s="99">
        <f t="shared" si="1"/>
        <v>400</v>
      </c>
      <c r="N8" s="103">
        <f t="shared" si="2"/>
        <v>61.708333333333314</v>
      </c>
      <c r="O8" s="99">
        <v>1</v>
      </c>
      <c r="P8" t="s">
        <v>117</v>
      </c>
      <c r="Q8" s="6" t="s">
        <v>6</v>
      </c>
      <c r="R8" s="99">
        <f t="shared" si="3"/>
        <v>500</v>
      </c>
      <c r="S8" s="105">
        <f t="shared" ca="1" si="5"/>
        <v>43961</v>
      </c>
      <c r="T8" s="99" t="str">
        <f t="shared" si="4"/>
        <v>PC 19</v>
      </c>
    </row>
    <row r="9" spans="1:23" x14ac:dyDescent="0.25">
      <c r="A9" t="s">
        <v>132</v>
      </c>
      <c r="B9">
        <v>4</v>
      </c>
      <c r="C9" t="str">
        <f t="shared" si="0"/>
        <v>PC 4</v>
      </c>
      <c r="E9" s="36">
        <v>15</v>
      </c>
      <c r="F9" s="29" t="s">
        <v>146</v>
      </c>
      <c r="G9" s="29" t="s">
        <v>147</v>
      </c>
      <c r="H9" t="s">
        <v>168</v>
      </c>
      <c r="J9" s="104" t="s">
        <v>169</v>
      </c>
      <c r="K9" s="99">
        <v>3</v>
      </c>
      <c r="L9" s="103">
        <f>((7185*0.65)-1900)/6</f>
        <v>461.70833333333331</v>
      </c>
      <c r="M9" s="99">
        <f t="shared" si="1"/>
        <v>400</v>
      </c>
      <c r="N9" s="103">
        <f t="shared" si="2"/>
        <v>61.708333333333314</v>
      </c>
      <c r="O9" s="99"/>
      <c r="P9" t="s">
        <v>117</v>
      </c>
      <c r="Q9" s="6" t="s">
        <v>6</v>
      </c>
      <c r="R9" s="99">
        <f t="shared" si="3"/>
        <v>400</v>
      </c>
      <c r="S9" s="105">
        <f t="shared" ca="1" si="5"/>
        <v>43961</v>
      </c>
      <c r="T9" s="99" t="str">
        <f t="shared" si="4"/>
        <v>PC 3</v>
      </c>
    </row>
    <row r="10" spans="1:23" x14ac:dyDescent="0.25">
      <c r="A10" t="s">
        <v>132</v>
      </c>
      <c r="B10">
        <v>10</v>
      </c>
      <c r="C10" t="str">
        <f t="shared" si="0"/>
        <v>PC 10</v>
      </c>
      <c r="E10" s="36">
        <v>16</v>
      </c>
      <c r="F10" s="29" t="s">
        <v>146</v>
      </c>
      <c r="G10" s="29" t="s">
        <v>147</v>
      </c>
      <c r="H10" t="s">
        <v>168</v>
      </c>
      <c r="J10" s="104" t="s">
        <v>154</v>
      </c>
      <c r="K10" s="99">
        <v>5</v>
      </c>
      <c r="L10" s="103">
        <v>547</v>
      </c>
      <c r="M10" s="99">
        <f t="shared" si="1"/>
        <v>500</v>
      </c>
      <c r="N10" s="103">
        <f t="shared" si="2"/>
        <v>47</v>
      </c>
      <c r="O10" s="99"/>
      <c r="P10" t="s">
        <v>117</v>
      </c>
      <c r="Q10" s="6" t="s">
        <v>6</v>
      </c>
      <c r="R10" s="99">
        <f t="shared" si="3"/>
        <v>500</v>
      </c>
      <c r="S10" s="105">
        <f t="shared" ca="1" si="5"/>
        <v>43961</v>
      </c>
      <c r="T10" s="99" t="str">
        <f t="shared" si="4"/>
        <v>PC 5</v>
      </c>
    </row>
    <row r="11" spans="1:23" x14ac:dyDescent="0.25">
      <c r="A11" t="s">
        <v>132</v>
      </c>
      <c r="B11">
        <v>5</v>
      </c>
      <c r="C11" t="str">
        <f t="shared" si="0"/>
        <v>PC 5</v>
      </c>
      <c r="E11" s="36">
        <v>17</v>
      </c>
      <c r="F11" s="29" t="s">
        <v>146</v>
      </c>
      <c r="G11" s="29" t="s">
        <v>147</v>
      </c>
      <c r="H11" t="s">
        <v>168</v>
      </c>
      <c r="J11" s="104" t="s">
        <v>155</v>
      </c>
      <c r="K11" s="99">
        <v>12</v>
      </c>
      <c r="L11" s="103">
        <v>1018</v>
      </c>
      <c r="M11" s="99">
        <f t="shared" si="1"/>
        <v>1000</v>
      </c>
      <c r="N11" s="103">
        <f t="shared" si="2"/>
        <v>18</v>
      </c>
      <c r="O11" s="99"/>
      <c r="P11" t="s">
        <v>117</v>
      </c>
      <c r="Q11" s="6" t="s">
        <v>6</v>
      </c>
      <c r="R11" s="99">
        <f t="shared" si="3"/>
        <v>1000</v>
      </c>
      <c r="S11" s="105">
        <f t="shared" ca="1" si="5"/>
        <v>43961</v>
      </c>
      <c r="T11" s="99" t="str">
        <f t="shared" si="4"/>
        <v>PC 12</v>
      </c>
    </row>
    <row r="12" spans="1:23" x14ac:dyDescent="0.25">
      <c r="A12" t="s">
        <v>132</v>
      </c>
      <c r="B12">
        <v>1</v>
      </c>
      <c r="C12" t="str">
        <f t="shared" si="0"/>
        <v>PC 1</v>
      </c>
      <c r="E12">
        <v>4</v>
      </c>
      <c r="F12" s="24" t="s">
        <v>94</v>
      </c>
      <c r="G12" s="24" t="s">
        <v>95</v>
      </c>
      <c r="H12" t="s">
        <v>167</v>
      </c>
      <c r="J12" s="104" t="s">
        <v>155</v>
      </c>
      <c r="K12" s="99">
        <v>13</v>
      </c>
      <c r="L12" s="103">
        <v>1018</v>
      </c>
      <c r="M12" s="99">
        <f t="shared" si="1"/>
        <v>1000</v>
      </c>
      <c r="N12" s="103">
        <f t="shared" si="2"/>
        <v>18</v>
      </c>
      <c r="O12" s="99"/>
      <c r="P12" t="s">
        <v>117</v>
      </c>
      <c r="Q12" s="6" t="s">
        <v>6</v>
      </c>
      <c r="R12" s="99">
        <f t="shared" si="3"/>
        <v>1000</v>
      </c>
      <c r="S12" s="105">
        <f t="shared" ca="1" si="5"/>
        <v>43961</v>
      </c>
      <c r="T12" s="99" t="str">
        <f t="shared" si="4"/>
        <v>PC 13</v>
      </c>
    </row>
    <row r="13" spans="1:23" x14ac:dyDescent="0.25">
      <c r="A13" t="s">
        <v>132</v>
      </c>
      <c r="B13">
        <v>18</v>
      </c>
      <c r="C13" t="str">
        <f t="shared" si="0"/>
        <v>PC 18</v>
      </c>
      <c r="E13">
        <v>6</v>
      </c>
      <c r="F13" s="24" t="s">
        <v>94</v>
      </c>
      <c r="G13" s="24" t="s">
        <v>95</v>
      </c>
      <c r="H13" t="s">
        <v>167</v>
      </c>
      <c r="J13" s="104" t="s">
        <v>155</v>
      </c>
      <c r="K13" s="99">
        <v>14</v>
      </c>
      <c r="L13" s="103">
        <v>1018</v>
      </c>
      <c r="M13" s="99">
        <f t="shared" si="1"/>
        <v>1000</v>
      </c>
      <c r="N13" s="103">
        <f t="shared" si="2"/>
        <v>18</v>
      </c>
      <c r="O13" s="99"/>
      <c r="P13" t="s">
        <v>117</v>
      </c>
      <c r="Q13" s="6" t="s">
        <v>6</v>
      </c>
      <c r="R13" s="99">
        <f t="shared" si="3"/>
        <v>1000</v>
      </c>
      <c r="S13" s="105">
        <f t="shared" ca="1" si="5"/>
        <v>43961</v>
      </c>
      <c r="T13" s="99" t="str">
        <f t="shared" si="4"/>
        <v>PC 14</v>
      </c>
    </row>
    <row r="14" spans="1:23" x14ac:dyDescent="0.25">
      <c r="A14" t="s">
        <v>132</v>
      </c>
      <c r="B14">
        <v>19</v>
      </c>
      <c r="C14" t="str">
        <f t="shared" si="0"/>
        <v>PC 19</v>
      </c>
      <c r="E14">
        <v>5</v>
      </c>
      <c r="F14" s="24" t="s">
        <v>97</v>
      </c>
      <c r="G14" s="24" t="s">
        <v>98</v>
      </c>
      <c r="H14" t="s">
        <v>154</v>
      </c>
      <c r="J14" s="104" t="s">
        <v>155</v>
      </c>
      <c r="K14" s="99">
        <v>7</v>
      </c>
      <c r="L14" s="103">
        <v>1018</v>
      </c>
      <c r="M14" s="99">
        <f t="shared" si="1"/>
        <v>1000</v>
      </c>
      <c r="N14" s="103">
        <f t="shared" si="2"/>
        <v>18</v>
      </c>
      <c r="O14" s="99"/>
      <c r="P14" t="s">
        <v>117</v>
      </c>
      <c r="Q14" s="6" t="s">
        <v>6</v>
      </c>
      <c r="R14" s="99">
        <f t="shared" si="3"/>
        <v>1000</v>
      </c>
      <c r="S14" s="105">
        <f t="shared" ca="1" si="5"/>
        <v>43961</v>
      </c>
      <c r="T14" s="99" t="str">
        <f t="shared" si="4"/>
        <v>PC 7</v>
      </c>
    </row>
    <row r="15" spans="1:23" x14ac:dyDescent="0.25">
      <c r="A15" t="s">
        <v>132</v>
      </c>
      <c r="B15">
        <v>3</v>
      </c>
      <c r="C15" t="str">
        <f t="shared" si="0"/>
        <v>PC 3</v>
      </c>
      <c r="E15" s="26">
        <v>10</v>
      </c>
      <c r="F15" s="27" t="s">
        <v>90</v>
      </c>
      <c r="G15" t="s">
        <v>91</v>
      </c>
      <c r="H15" t="s">
        <v>180</v>
      </c>
      <c r="J15" s="104" t="s">
        <v>155</v>
      </c>
      <c r="K15" s="99">
        <v>9</v>
      </c>
      <c r="L15" s="103">
        <v>1018</v>
      </c>
      <c r="M15" s="99">
        <f t="shared" si="1"/>
        <v>1000</v>
      </c>
      <c r="N15" s="103">
        <f t="shared" si="2"/>
        <v>18</v>
      </c>
      <c r="O15" s="99"/>
      <c r="P15" t="s">
        <v>117</v>
      </c>
      <c r="Q15" s="6" t="s">
        <v>6</v>
      </c>
      <c r="R15" s="99">
        <f t="shared" si="3"/>
        <v>1000</v>
      </c>
      <c r="S15" s="105">
        <f t="shared" ca="1" si="5"/>
        <v>43961</v>
      </c>
      <c r="T15" s="99" t="str">
        <f t="shared" si="4"/>
        <v>PC 9</v>
      </c>
      <c r="W15">
        <v>17400</v>
      </c>
    </row>
    <row r="16" spans="1:23" x14ac:dyDescent="0.25">
      <c r="A16" t="s">
        <v>132</v>
      </c>
      <c r="B16">
        <v>12</v>
      </c>
      <c r="C16" t="str">
        <f t="shared" si="0"/>
        <v>PC 12</v>
      </c>
      <c r="E16" s="26">
        <v>11</v>
      </c>
      <c r="F16" s="27" t="s">
        <v>90</v>
      </c>
      <c r="G16" t="s">
        <v>91</v>
      </c>
      <c r="H16" t="s">
        <v>180</v>
      </c>
      <c r="J16" s="104" t="s">
        <v>155</v>
      </c>
      <c r="K16" s="99">
        <v>20</v>
      </c>
      <c r="L16" s="103">
        <v>1018</v>
      </c>
      <c r="M16" s="99">
        <f t="shared" si="1"/>
        <v>1000</v>
      </c>
      <c r="N16" s="103">
        <f t="shared" si="2"/>
        <v>18</v>
      </c>
      <c r="O16" s="99"/>
      <c r="P16" t="s">
        <v>117</v>
      </c>
      <c r="Q16" s="6" t="s">
        <v>6</v>
      </c>
      <c r="R16" s="99">
        <f t="shared" si="3"/>
        <v>1000</v>
      </c>
      <c r="S16" s="105">
        <f t="shared" ca="1" si="5"/>
        <v>43961</v>
      </c>
      <c r="T16" s="99" t="str">
        <f t="shared" si="4"/>
        <v>PC 20</v>
      </c>
      <c r="W16">
        <v>10900</v>
      </c>
    </row>
    <row r="17" spans="1:23" x14ac:dyDescent="0.25">
      <c r="A17" t="s">
        <v>132</v>
      </c>
      <c r="B17">
        <v>13</v>
      </c>
      <c r="C17" t="str">
        <f t="shared" si="0"/>
        <v>PC 13</v>
      </c>
      <c r="E17">
        <v>2</v>
      </c>
      <c r="F17" s="24" t="s">
        <v>90</v>
      </c>
      <c r="G17" t="s">
        <v>91</v>
      </c>
      <c r="H17" t="s">
        <v>180</v>
      </c>
      <c r="J17" s="102" t="s">
        <v>167</v>
      </c>
      <c r="K17" s="99">
        <v>4</v>
      </c>
      <c r="L17" s="103">
        <v>1003</v>
      </c>
      <c r="M17" s="99">
        <f t="shared" si="1"/>
        <v>1000</v>
      </c>
      <c r="N17" s="103">
        <f t="shared" si="2"/>
        <v>3</v>
      </c>
      <c r="O17" s="99"/>
      <c r="P17" t="s">
        <v>117</v>
      </c>
      <c r="Q17" s="6" t="s">
        <v>6</v>
      </c>
      <c r="R17" s="99">
        <f t="shared" si="3"/>
        <v>1000</v>
      </c>
      <c r="S17" s="105">
        <f t="shared" ca="1" si="5"/>
        <v>43961</v>
      </c>
      <c r="T17" s="99" t="str">
        <f t="shared" si="4"/>
        <v>PC 4</v>
      </c>
      <c r="W17">
        <f>W15-W16</f>
        <v>6500</v>
      </c>
    </row>
    <row r="18" spans="1:23" x14ac:dyDescent="0.25">
      <c r="A18" t="s">
        <v>132</v>
      </c>
      <c r="B18">
        <v>14</v>
      </c>
      <c r="C18" t="str">
        <f t="shared" si="0"/>
        <v>PC 14</v>
      </c>
      <c r="E18">
        <v>1</v>
      </c>
      <c r="F18" s="24" t="s">
        <v>87</v>
      </c>
      <c r="G18" t="s">
        <v>88</v>
      </c>
      <c r="H18" t="s">
        <v>169</v>
      </c>
      <c r="J18" s="102" t="s">
        <v>167</v>
      </c>
      <c r="K18" s="99">
        <v>6</v>
      </c>
      <c r="L18" s="103">
        <v>1003</v>
      </c>
      <c r="M18" s="99">
        <f t="shared" si="1"/>
        <v>1000</v>
      </c>
      <c r="N18" s="103">
        <f t="shared" si="2"/>
        <v>3</v>
      </c>
      <c r="O18" s="99"/>
      <c r="P18" t="s">
        <v>117</v>
      </c>
      <c r="Q18" s="6" t="s">
        <v>6</v>
      </c>
      <c r="R18" s="99">
        <f t="shared" si="3"/>
        <v>1000</v>
      </c>
      <c r="S18" s="105">
        <f t="shared" ca="1" si="5"/>
        <v>43961</v>
      </c>
      <c r="T18" s="99" t="str">
        <f t="shared" si="4"/>
        <v>PC 6</v>
      </c>
    </row>
    <row r="19" spans="1:23" x14ac:dyDescent="0.25">
      <c r="A19" t="s">
        <v>132</v>
      </c>
      <c r="B19">
        <v>7</v>
      </c>
      <c r="C19" t="str">
        <f t="shared" si="0"/>
        <v>PC 7</v>
      </c>
      <c r="E19" s="36">
        <v>18</v>
      </c>
      <c r="F19" s="24" t="s">
        <v>87</v>
      </c>
      <c r="G19" t="s">
        <v>88</v>
      </c>
      <c r="H19" t="s">
        <v>169</v>
      </c>
      <c r="J19" s="102" t="s">
        <v>170</v>
      </c>
      <c r="K19" s="99">
        <v>8</v>
      </c>
      <c r="L19" s="103">
        <v>1103</v>
      </c>
      <c r="M19" s="99">
        <f t="shared" si="1"/>
        <v>1100</v>
      </c>
      <c r="N19" s="103">
        <f t="shared" si="2"/>
        <v>3</v>
      </c>
      <c r="O19" s="99"/>
      <c r="P19" t="s">
        <v>117</v>
      </c>
      <c r="Q19" s="6" t="s">
        <v>6</v>
      </c>
      <c r="R19" s="99">
        <f t="shared" si="3"/>
        <v>1100</v>
      </c>
      <c r="S19" s="105">
        <f t="shared" ca="1" si="5"/>
        <v>43961</v>
      </c>
      <c r="T19" s="99" t="str">
        <f t="shared" si="4"/>
        <v>PC 8</v>
      </c>
    </row>
    <row r="20" spans="1:23" x14ac:dyDescent="0.25">
      <c r="A20" t="s">
        <v>132</v>
      </c>
      <c r="B20">
        <v>9</v>
      </c>
      <c r="C20" t="str">
        <f t="shared" si="0"/>
        <v>PC 9</v>
      </c>
      <c r="E20" s="36">
        <v>19</v>
      </c>
      <c r="F20" s="24" t="s">
        <v>87</v>
      </c>
      <c r="G20" t="s">
        <v>88</v>
      </c>
      <c r="H20" t="s">
        <v>169</v>
      </c>
      <c r="J20" s="102" t="s">
        <v>168</v>
      </c>
      <c r="K20" s="99">
        <v>15</v>
      </c>
      <c r="L20" s="103">
        <v>0</v>
      </c>
      <c r="M20" s="99">
        <f t="shared" si="1"/>
        <v>0</v>
      </c>
      <c r="N20" s="103">
        <f t="shared" si="2"/>
        <v>0</v>
      </c>
      <c r="O20" s="99"/>
      <c r="P20" t="s">
        <v>117</v>
      </c>
      <c r="Q20" s="6" t="s">
        <v>6</v>
      </c>
      <c r="R20" s="99">
        <f t="shared" si="3"/>
        <v>0</v>
      </c>
      <c r="S20" s="105">
        <f t="shared" ca="1" si="5"/>
        <v>43961</v>
      </c>
      <c r="T20" s="99" t="str">
        <f t="shared" si="4"/>
        <v>PC 15</v>
      </c>
    </row>
    <row r="21" spans="1:23" x14ac:dyDescent="0.25">
      <c r="A21" t="s">
        <v>132</v>
      </c>
      <c r="C21" t="str">
        <f t="shared" si="0"/>
        <v xml:space="preserve">PC </v>
      </c>
      <c r="E21">
        <v>3</v>
      </c>
      <c r="F21" s="24" t="s">
        <v>87</v>
      </c>
      <c r="G21" t="s">
        <v>88</v>
      </c>
      <c r="H21" t="s">
        <v>169</v>
      </c>
      <c r="J21" s="102" t="s">
        <v>168</v>
      </c>
      <c r="K21" s="99">
        <v>16</v>
      </c>
      <c r="L21" s="103">
        <v>0</v>
      </c>
      <c r="M21" s="99">
        <f t="shared" si="1"/>
        <v>0</v>
      </c>
      <c r="N21" s="103">
        <f t="shared" si="2"/>
        <v>0</v>
      </c>
      <c r="O21" s="99"/>
      <c r="P21" t="s">
        <v>117</v>
      </c>
      <c r="Q21" s="6" t="s">
        <v>6</v>
      </c>
      <c r="R21" s="99">
        <f t="shared" si="3"/>
        <v>0</v>
      </c>
      <c r="S21" s="105">
        <f t="shared" ca="1" si="5"/>
        <v>43961</v>
      </c>
      <c r="T21" s="99" t="str">
        <f t="shared" si="4"/>
        <v>PC 16</v>
      </c>
    </row>
    <row r="22" spans="1:23" x14ac:dyDescent="0.25">
      <c r="A22" t="s">
        <v>132</v>
      </c>
      <c r="C22" t="str">
        <f t="shared" si="0"/>
        <v xml:space="preserve">PC </v>
      </c>
      <c r="E22" s="26">
        <v>8</v>
      </c>
      <c r="F22" s="27" t="s">
        <v>102</v>
      </c>
      <c r="G22" s="27" t="s">
        <v>103</v>
      </c>
      <c r="H22" t="s">
        <v>170</v>
      </c>
      <c r="J22" s="102" t="s">
        <v>168</v>
      </c>
      <c r="K22" s="99">
        <v>17</v>
      </c>
      <c r="L22" s="103">
        <v>0</v>
      </c>
      <c r="M22" s="99">
        <f t="shared" si="1"/>
        <v>0</v>
      </c>
      <c r="N22" s="103">
        <f t="shared" si="2"/>
        <v>0</v>
      </c>
      <c r="O22" s="99"/>
      <c r="P22" t="s">
        <v>117</v>
      </c>
      <c r="Q22" s="6" t="s">
        <v>6</v>
      </c>
      <c r="R22" s="99">
        <f t="shared" si="3"/>
        <v>0</v>
      </c>
      <c r="S22" s="105">
        <f t="shared" ca="1" si="5"/>
        <v>43961</v>
      </c>
      <c r="T22" s="99" t="str">
        <f t="shared" si="4"/>
        <v>PC 17</v>
      </c>
    </row>
    <row r="23" spans="1:23" x14ac:dyDescent="0.25">
      <c r="E23" s="36"/>
      <c r="J23" s="49"/>
      <c r="K23" s="50"/>
      <c r="L23" s="51">
        <f>SUM(Table35[Raw Sum])</f>
        <v>14828.333333333332</v>
      </c>
      <c r="M23" s="26">
        <f>SUM(Table35[Trimmed Sum])</f>
        <v>14200</v>
      </c>
      <c r="N23" s="51"/>
      <c r="O23" s="26">
        <f>ROUNDDOWN((Table35[[#Totals],[Raw Sum]]-Table35[[#Totals],[Trimmed Sum]])/100,0)*1</f>
        <v>6</v>
      </c>
      <c r="P23" s="26"/>
      <c r="Q23" s="26"/>
      <c r="R23" s="51">
        <f>SUM(Table35[Fixed Price])</f>
        <v>14800</v>
      </c>
      <c r="S23" s="51"/>
      <c r="T23" s="52"/>
    </row>
  </sheetData>
  <mergeCells count="3">
    <mergeCell ref="A1:C1"/>
    <mergeCell ref="E1:G1"/>
    <mergeCell ref="I1:J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A6" sqref="A6"/>
    </sheetView>
  </sheetViews>
  <sheetFormatPr defaultRowHeight="15" x14ac:dyDescent="0.25"/>
  <sheetData>
    <row r="1" spans="1:11" x14ac:dyDescent="0.25">
      <c r="A1" s="44">
        <v>658</v>
      </c>
      <c r="B1">
        <v>5</v>
      </c>
      <c r="C1" t="s">
        <v>154</v>
      </c>
      <c r="D1">
        <v>67</v>
      </c>
    </row>
    <row r="2" spans="1:11" x14ac:dyDescent="0.25">
      <c r="A2">
        <f>(8838*0.65-1900)/6</f>
        <v>640.7833333333333</v>
      </c>
      <c r="B2">
        <v>1</v>
      </c>
      <c r="C2" t="s">
        <v>156</v>
      </c>
      <c r="F2" t="s">
        <v>157</v>
      </c>
      <c r="G2" t="s">
        <v>155</v>
      </c>
    </row>
    <row r="3" spans="1:11" x14ac:dyDescent="0.25">
      <c r="A3">
        <f>(8838*0.65-1900)/6</f>
        <v>640.7833333333333</v>
      </c>
      <c r="B3">
        <v>3</v>
      </c>
      <c r="C3" t="s">
        <v>156</v>
      </c>
    </row>
    <row r="4" spans="1:11" x14ac:dyDescent="0.25">
      <c r="A4" s="45">
        <v>1168</v>
      </c>
      <c r="B4">
        <v>7</v>
      </c>
      <c r="C4" t="s">
        <v>155</v>
      </c>
    </row>
    <row r="5" spans="1:11" x14ac:dyDescent="0.25">
      <c r="A5" s="45">
        <v>1168</v>
      </c>
      <c r="B5">
        <v>9</v>
      </c>
      <c r="C5" t="s">
        <v>155</v>
      </c>
    </row>
    <row r="6" spans="1:11" x14ac:dyDescent="0.25">
      <c r="A6" s="45">
        <v>1168</v>
      </c>
      <c r="B6">
        <v>12</v>
      </c>
      <c r="C6" t="s">
        <v>155</v>
      </c>
      <c r="J6">
        <f>(8838*0.65-1900)/6</f>
        <v>640.7833333333333</v>
      </c>
      <c r="K6" t="s">
        <v>156</v>
      </c>
    </row>
    <row r="7" spans="1:11" x14ac:dyDescent="0.25">
      <c r="A7" s="45">
        <v>1168</v>
      </c>
      <c r="B7">
        <v>13</v>
      </c>
      <c r="C7" t="s">
        <v>155</v>
      </c>
    </row>
    <row r="8" spans="1:11" x14ac:dyDescent="0.25">
      <c r="A8" s="45">
        <v>1168</v>
      </c>
      <c r="B8">
        <v>14</v>
      </c>
      <c r="C8" t="s">
        <v>155</v>
      </c>
    </row>
    <row r="9" spans="1:11" x14ac:dyDescent="0.25">
      <c r="A9">
        <f>(8838*0.65-1900)/6</f>
        <v>640.7833333333333</v>
      </c>
      <c r="B9">
        <v>18</v>
      </c>
      <c r="C9" t="s">
        <v>156</v>
      </c>
    </row>
    <row r="10" spans="1:11" x14ac:dyDescent="0.25">
      <c r="A10">
        <f>(8838*0.65-1900)/6</f>
        <v>640.7833333333333</v>
      </c>
      <c r="B10">
        <v>19</v>
      </c>
      <c r="C10" t="s">
        <v>156</v>
      </c>
    </row>
    <row r="11" spans="1:11" x14ac:dyDescent="0.25">
      <c r="A11">
        <v>67</v>
      </c>
    </row>
    <row r="12" spans="1:11" x14ac:dyDescent="0.25">
      <c r="A12" s="42">
        <f>SUM(A1:A10)</f>
        <v>9061.1333333333332</v>
      </c>
      <c r="D12">
        <v>9100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"/>
  <sheetViews>
    <sheetView topLeftCell="E1" workbookViewId="0">
      <selection activeCell="K6" sqref="K6"/>
    </sheetView>
  </sheetViews>
  <sheetFormatPr defaultRowHeight="15" x14ac:dyDescent="0.25"/>
  <cols>
    <col min="11" max="14" width="11" customWidth="1"/>
  </cols>
  <sheetData>
    <row r="1" spans="1:20" x14ac:dyDescent="0.25">
      <c r="A1" s="45">
        <v>658</v>
      </c>
      <c r="B1">
        <v>600</v>
      </c>
      <c r="C1">
        <v>600</v>
      </c>
      <c r="F1" s="44">
        <v>907</v>
      </c>
      <c r="G1">
        <v>900</v>
      </c>
      <c r="K1" t="s">
        <v>172</v>
      </c>
    </row>
    <row r="2" spans="1:20" x14ac:dyDescent="0.25">
      <c r="A2" s="44">
        <v>640.7833333333333</v>
      </c>
      <c r="B2">
        <v>600</v>
      </c>
      <c r="C2">
        <v>600</v>
      </c>
      <c r="F2" s="45">
        <v>907</v>
      </c>
      <c r="G2">
        <v>900</v>
      </c>
      <c r="K2" t="s">
        <v>83</v>
      </c>
      <c r="L2" t="s">
        <v>173</v>
      </c>
      <c r="M2" t="s">
        <v>174</v>
      </c>
      <c r="N2" t="s">
        <v>175</v>
      </c>
      <c r="O2" t="s">
        <v>176</v>
      </c>
      <c r="S2">
        <f>SUM(L3:L28)</f>
        <v>21812.116666666665</v>
      </c>
    </row>
    <row r="3" spans="1:20" x14ac:dyDescent="0.25">
      <c r="A3" s="45">
        <v>640.7833333333333</v>
      </c>
      <c r="B3">
        <v>600</v>
      </c>
      <c r="C3">
        <v>600</v>
      </c>
      <c r="F3" s="44">
        <v>925.5</v>
      </c>
      <c r="G3">
        <v>900</v>
      </c>
      <c r="K3" t="s">
        <v>170</v>
      </c>
      <c r="L3">
        <v>980</v>
      </c>
      <c r="M3">
        <f t="shared" ref="M3:M21" si="0">ROUNDDOWN(L3/100,0)*100</f>
        <v>900</v>
      </c>
      <c r="N3">
        <f t="shared" ref="N3:N21" si="1">L3-M3</f>
        <v>80</v>
      </c>
      <c r="O3">
        <v>1</v>
      </c>
      <c r="P3">
        <f t="shared" ref="P3:P20" si="2">IF(O3=1,M3+100,M3)</f>
        <v>1000</v>
      </c>
      <c r="S3">
        <v>21800</v>
      </c>
      <c r="T3">
        <v>21900</v>
      </c>
    </row>
    <row r="4" spans="1:20" x14ac:dyDescent="0.25">
      <c r="A4" s="44">
        <v>1168</v>
      </c>
      <c r="B4">
        <v>1100</v>
      </c>
      <c r="C4">
        <v>1200</v>
      </c>
      <c r="F4" s="45">
        <v>925.5</v>
      </c>
      <c r="G4">
        <v>900</v>
      </c>
      <c r="K4" t="s">
        <v>171</v>
      </c>
      <c r="L4">
        <f>(13808*0.65-1950)/8</f>
        <v>878.15000000000009</v>
      </c>
      <c r="M4">
        <f t="shared" si="0"/>
        <v>800</v>
      </c>
      <c r="N4">
        <f t="shared" si="1"/>
        <v>78.150000000000091</v>
      </c>
      <c r="O4">
        <v>1</v>
      </c>
      <c r="P4">
        <f t="shared" si="2"/>
        <v>900</v>
      </c>
      <c r="T4">
        <f>T3-15000</f>
        <v>6900</v>
      </c>
    </row>
    <row r="5" spans="1:20" x14ac:dyDescent="0.25">
      <c r="A5" s="45">
        <v>1168</v>
      </c>
      <c r="B5">
        <v>1100</v>
      </c>
      <c r="C5">
        <v>1200</v>
      </c>
      <c r="F5" s="44">
        <v>925.5</v>
      </c>
      <c r="G5">
        <v>900</v>
      </c>
      <c r="K5" t="s">
        <v>171</v>
      </c>
      <c r="L5">
        <f>(13808*0.65-1950)/8</f>
        <v>878.15000000000009</v>
      </c>
      <c r="M5">
        <f t="shared" si="0"/>
        <v>800</v>
      </c>
      <c r="N5">
        <f t="shared" si="1"/>
        <v>78.150000000000091</v>
      </c>
      <c r="O5">
        <v>1</v>
      </c>
      <c r="P5">
        <f t="shared" si="2"/>
        <v>900</v>
      </c>
    </row>
    <row r="6" spans="1:20" x14ac:dyDescent="0.25">
      <c r="A6" s="44">
        <v>1168</v>
      </c>
      <c r="B6">
        <v>1100</v>
      </c>
      <c r="C6">
        <v>1200</v>
      </c>
      <c r="F6" s="45">
        <v>859</v>
      </c>
      <c r="G6">
        <v>900</v>
      </c>
      <c r="K6" t="s">
        <v>171</v>
      </c>
      <c r="L6">
        <f>(13808*0.65-1950)/8</f>
        <v>878.15000000000009</v>
      </c>
      <c r="M6">
        <f t="shared" si="0"/>
        <v>800</v>
      </c>
      <c r="N6">
        <f t="shared" si="1"/>
        <v>78.150000000000091</v>
      </c>
      <c r="O6">
        <v>1</v>
      </c>
      <c r="P6">
        <f t="shared" si="2"/>
        <v>900</v>
      </c>
    </row>
    <row r="7" spans="1:20" x14ac:dyDescent="0.25">
      <c r="A7" s="45">
        <v>1168</v>
      </c>
      <c r="B7">
        <v>1100</v>
      </c>
      <c r="C7">
        <v>1200</v>
      </c>
      <c r="F7" s="44">
        <v>859</v>
      </c>
      <c r="G7">
        <v>800</v>
      </c>
      <c r="K7" t="s">
        <v>168</v>
      </c>
      <c r="L7">
        <v>1057</v>
      </c>
      <c r="M7">
        <f t="shared" si="0"/>
        <v>1000</v>
      </c>
      <c r="N7">
        <f t="shared" si="1"/>
        <v>57</v>
      </c>
      <c r="O7">
        <v>1</v>
      </c>
      <c r="P7">
        <f t="shared" si="2"/>
        <v>1100</v>
      </c>
    </row>
    <row r="8" spans="1:20" x14ac:dyDescent="0.25">
      <c r="A8" s="44">
        <v>1168</v>
      </c>
      <c r="B8">
        <v>1100</v>
      </c>
      <c r="C8">
        <v>1200</v>
      </c>
      <c r="F8" s="45">
        <v>859</v>
      </c>
      <c r="G8">
        <v>900</v>
      </c>
      <c r="K8" t="s">
        <v>168</v>
      </c>
      <c r="L8">
        <v>1057</v>
      </c>
      <c r="M8">
        <f t="shared" si="0"/>
        <v>1000</v>
      </c>
      <c r="N8">
        <f t="shared" si="1"/>
        <v>57</v>
      </c>
      <c r="O8">
        <v>1</v>
      </c>
      <c r="P8">
        <f t="shared" si="2"/>
        <v>1100</v>
      </c>
    </row>
    <row r="9" spans="1:20" x14ac:dyDescent="0.25">
      <c r="A9" s="45">
        <v>640.7833333333333</v>
      </c>
      <c r="B9">
        <v>600</v>
      </c>
      <c r="C9">
        <v>600</v>
      </c>
      <c r="F9" s="42">
        <f>SUM(F1:F8)</f>
        <v>7167.5</v>
      </c>
      <c r="G9" s="42">
        <f>SUM(G1:G8)</f>
        <v>7100</v>
      </c>
      <c r="I9" t="s">
        <v>164</v>
      </c>
      <c r="K9" t="s">
        <v>168</v>
      </c>
      <c r="L9">
        <v>1057</v>
      </c>
      <c r="M9">
        <f t="shared" si="0"/>
        <v>1000</v>
      </c>
      <c r="N9">
        <f t="shared" si="1"/>
        <v>57</v>
      </c>
      <c r="O9">
        <v>1</v>
      </c>
      <c r="P9">
        <f t="shared" si="2"/>
        <v>1100</v>
      </c>
    </row>
    <row r="10" spans="1:20" x14ac:dyDescent="0.25">
      <c r="A10" s="44">
        <v>640.7833333333333</v>
      </c>
      <c r="B10">
        <v>600</v>
      </c>
      <c r="C10">
        <v>600</v>
      </c>
      <c r="K10" t="s">
        <v>167</v>
      </c>
      <c r="L10">
        <v>1121</v>
      </c>
      <c r="M10">
        <f t="shared" si="0"/>
        <v>1100</v>
      </c>
      <c r="N10">
        <f t="shared" si="1"/>
        <v>21</v>
      </c>
      <c r="P10">
        <f t="shared" si="2"/>
        <v>1100</v>
      </c>
    </row>
    <row r="11" spans="1:20" x14ac:dyDescent="0.25">
      <c r="A11" s="42">
        <f>SUM(A1:A10)</f>
        <v>9061.1333333333332</v>
      </c>
      <c r="B11" s="42">
        <f>SUM(B1:B10)</f>
        <v>8500</v>
      </c>
      <c r="C11">
        <f>SUM(C1:C10)</f>
        <v>9000</v>
      </c>
      <c r="D11" s="48" t="s">
        <v>162</v>
      </c>
      <c r="K11" t="s">
        <v>167</v>
      </c>
      <c r="L11">
        <v>1121</v>
      </c>
      <c r="M11">
        <f t="shared" si="0"/>
        <v>1100</v>
      </c>
      <c r="N11">
        <f t="shared" si="1"/>
        <v>21</v>
      </c>
      <c r="P11">
        <f t="shared" si="2"/>
        <v>1100</v>
      </c>
    </row>
    <row r="12" spans="1:20" x14ac:dyDescent="0.25">
      <c r="B12" t="s">
        <v>165</v>
      </c>
      <c r="K12" t="s">
        <v>154</v>
      </c>
      <c r="L12">
        <v>821</v>
      </c>
      <c r="M12">
        <f t="shared" si="0"/>
        <v>800</v>
      </c>
      <c r="N12">
        <f t="shared" si="1"/>
        <v>21</v>
      </c>
      <c r="O12">
        <v>1</v>
      </c>
      <c r="P12">
        <f t="shared" si="2"/>
        <v>900</v>
      </c>
    </row>
    <row r="13" spans="1:20" x14ac:dyDescent="0.25">
      <c r="K13" t="s">
        <v>169</v>
      </c>
      <c r="L13">
        <f>((14920*0.65-1900)-480)/6</f>
        <v>1219.6666666666667</v>
      </c>
      <c r="M13">
        <f t="shared" si="0"/>
        <v>1200</v>
      </c>
      <c r="N13">
        <f t="shared" si="1"/>
        <v>19.666666666666742</v>
      </c>
      <c r="P13">
        <f t="shared" si="2"/>
        <v>1200</v>
      </c>
      <c r="S13">
        <f>((14920*0.65-1900)-480)/6</f>
        <v>1219.6666666666667</v>
      </c>
    </row>
    <row r="14" spans="1:20" x14ac:dyDescent="0.25">
      <c r="K14" t="s">
        <v>169</v>
      </c>
      <c r="L14">
        <f>((14920*0.65-1900)-480)/6</f>
        <v>1219.6666666666667</v>
      </c>
      <c r="M14">
        <f t="shared" si="0"/>
        <v>1200</v>
      </c>
      <c r="N14">
        <f t="shared" si="1"/>
        <v>19.666666666666742</v>
      </c>
      <c r="P14">
        <f t="shared" si="2"/>
        <v>1200</v>
      </c>
    </row>
    <row r="15" spans="1:20" x14ac:dyDescent="0.25">
      <c r="K15" t="s">
        <v>169</v>
      </c>
      <c r="L15">
        <f>((14920*0.65-1900)-480)/6</f>
        <v>1219.6666666666667</v>
      </c>
      <c r="M15">
        <f t="shared" si="0"/>
        <v>1200</v>
      </c>
      <c r="N15">
        <f t="shared" si="1"/>
        <v>19.666666666666742</v>
      </c>
      <c r="P15">
        <f t="shared" si="2"/>
        <v>1200</v>
      </c>
    </row>
    <row r="16" spans="1:20" x14ac:dyDescent="0.25">
      <c r="K16" t="s">
        <v>169</v>
      </c>
      <c r="L16">
        <f>((14920*0.65-1900)-480)/6</f>
        <v>1219.6666666666667</v>
      </c>
      <c r="M16">
        <f t="shared" si="0"/>
        <v>1200</v>
      </c>
      <c r="N16">
        <f t="shared" si="1"/>
        <v>19.666666666666742</v>
      </c>
      <c r="P16">
        <f t="shared" si="2"/>
        <v>1200</v>
      </c>
    </row>
    <row r="17" spans="11:19" x14ac:dyDescent="0.25">
      <c r="K17" t="s">
        <v>155</v>
      </c>
      <c r="L17">
        <v>1417</v>
      </c>
      <c r="M17">
        <f t="shared" si="0"/>
        <v>1400</v>
      </c>
      <c r="N17">
        <f t="shared" si="1"/>
        <v>17</v>
      </c>
      <c r="P17">
        <f t="shared" si="2"/>
        <v>1400</v>
      </c>
    </row>
    <row r="18" spans="11:19" x14ac:dyDescent="0.25">
      <c r="K18" t="s">
        <v>155</v>
      </c>
      <c r="L18">
        <v>1417</v>
      </c>
      <c r="M18">
        <f t="shared" si="0"/>
        <v>1400</v>
      </c>
      <c r="N18">
        <f t="shared" si="1"/>
        <v>17</v>
      </c>
      <c r="P18">
        <f t="shared" si="2"/>
        <v>1400</v>
      </c>
      <c r="S18">
        <f>(13808*0.65-1950)/8</f>
        <v>878.15000000000009</v>
      </c>
    </row>
    <row r="19" spans="11:19" x14ac:dyDescent="0.25">
      <c r="K19" t="s">
        <v>155</v>
      </c>
      <c r="L19">
        <v>1417</v>
      </c>
      <c r="M19">
        <f t="shared" si="0"/>
        <v>1400</v>
      </c>
      <c r="N19">
        <f t="shared" si="1"/>
        <v>17</v>
      </c>
      <c r="P19">
        <f t="shared" si="2"/>
        <v>1400</v>
      </c>
    </row>
    <row r="20" spans="11:19" x14ac:dyDescent="0.25">
      <c r="K20" t="s">
        <v>155</v>
      </c>
      <c r="L20">
        <v>1417</v>
      </c>
      <c r="M20">
        <f t="shared" si="0"/>
        <v>1400</v>
      </c>
      <c r="N20">
        <f t="shared" si="1"/>
        <v>17</v>
      </c>
      <c r="P20">
        <f t="shared" si="2"/>
        <v>1400</v>
      </c>
    </row>
    <row r="21" spans="11:19" x14ac:dyDescent="0.25">
      <c r="K21" t="s">
        <v>155</v>
      </c>
      <c r="L21">
        <v>1417</v>
      </c>
      <c r="M21">
        <f t="shared" si="0"/>
        <v>1400</v>
      </c>
      <c r="N21">
        <f t="shared" si="1"/>
        <v>17</v>
      </c>
      <c r="P21">
        <f>IF(O21=1,M21+100,M21)</f>
        <v>1400</v>
      </c>
    </row>
    <row r="22" spans="11:19" x14ac:dyDescent="0.25">
      <c r="M22">
        <f>SUM(M3:M21)</f>
        <v>21100</v>
      </c>
      <c r="P22">
        <f>SUM(P3:P21)</f>
        <v>21900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6"/>
  <sheetViews>
    <sheetView workbookViewId="0">
      <selection activeCell="A16" sqref="A16"/>
    </sheetView>
  </sheetViews>
  <sheetFormatPr defaultRowHeight="15" x14ac:dyDescent="0.25"/>
  <cols>
    <col min="1" max="1" width="30.7109375" customWidth="1"/>
  </cols>
  <sheetData>
    <row r="1" spans="1:1" x14ac:dyDescent="0.25">
      <c r="A1" s="59">
        <v>-10000</v>
      </c>
    </row>
    <row r="2" spans="1:1" x14ac:dyDescent="0.25">
      <c r="A2" s="59">
        <v>-25000</v>
      </c>
    </row>
    <row r="3" spans="1:1" x14ac:dyDescent="0.25">
      <c r="A3" s="66">
        <v>-16300</v>
      </c>
    </row>
    <row r="4" spans="1:1" x14ac:dyDescent="0.25">
      <c r="A4" s="64">
        <v>-16300</v>
      </c>
    </row>
    <row r="5" spans="1:1" x14ac:dyDescent="0.25">
      <c r="A5" s="66">
        <v>-1000</v>
      </c>
    </row>
    <row r="6" spans="1:1" x14ac:dyDescent="0.25">
      <c r="A6" s="66">
        <v>-18000</v>
      </c>
    </row>
    <row r="7" spans="1:1" x14ac:dyDescent="0.25">
      <c r="A7" s="64">
        <v>-13000</v>
      </c>
    </row>
    <row r="8" spans="1:1" x14ac:dyDescent="0.25">
      <c r="A8" s="64">
        <v>-13000</v>
      </c>
    </row>
    <row r="9" spans="1:1" x14ac:dyDescent="0.25">
      <c r="A9" s="66">
        <v>-5000</v>
      </c>
    </row>
    <row r="10" spans="1:1" x14ac:dyDescent="0.25">
      <c r="A10" s="66">
        <v>-18000</v>
      </c>
    </row>
    <row r="11" spans="1:1" x14ac:dyDescent="0.25">
      <c r="A11" s="64">
        <v>-36000</v>
      </c>
    </row>
    <row r="12" spans="1:1" x14ac:dyDescent="0.25">
      <c r="A12" s="64">
        <v>-18000</v>
      </c>
    </row>
    <row r="14" spans="1:1" x14ac:dyDescent="0.25">
      <c r="A14" s="42">
        <f>SUM(A1:A12)/7</f>
        <v>-27085.714285714286</v>
      </c>
    </row>
    <row r="16" spans="1:1" x14ac:dyDescent="0.25">
      <c r="A16">
        <v>27000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35"/>
  <sheetViews>
    <sheetView topLeftCell="A19" workbookViewId="0">
      <selection activeCell="F36" sqref="F36"/>
    </sheetView>
  </sheetViews>
  <sheetFormatPr defaultRowHeight="15" x14ac:dyDescent="0.25"/>
  <cols>
    <col min="3" max="3" width="10.28515625" bestFit="1" customWidth="1"/>
    <col min="4" max="4" width="25" customWidth="1"/>
    <col min="7" max="7" width="12.42578125" customWidth="1"/>
    <col min="8" max="8" width="23.42578125" customWidth="1"/>
  </cols>
  <sheetData>
    <row r="1" spans="2:8" x14ac:dyDescent="0.25">
      <c r="B1">
        <v>50</v>
      </c>
      <c r="C1" s="57">
        <f>19900+500</f>
        <v>20400</v>
      </c>
      <c r="D1" s="58" t="s">
        <v>4</v>
      </c>
      <c r="F1">
        <v>50</v>
      </c>
      <c r="G1" s="57">
        <f>19600+1500</f>
        <v>21100</v>
      </c>
      <c r="H1" s="58" t="s">
        <v>7</v>
      </c>
    </row>
    <row r="2" spans="2:8" x14ac:dyDescent="0.25">
      <c r="B2">
        <f>B1/$C$1*C2</f>
        <v>2.4509803921568629</v>
      </c>
      <c r="C2" s="55">
        <v>1000</v>
      </c>
      <c r="D2" s="56">
        <v>42786</v>
      </c>
      <c r="F2">
        <f>F1/G1*G2</f>
        <v>4.9763033175355451</v>
      </c>
      <c r="G2" s="55">
        <v>2100</v>
      </c>
      <c r="H2" s="56">
        <v>42875</v>
      </c>
    </row>
    <row r="3" spans="2:8" x14ac:dyDescent="0.25">
      <c r="B3">
        <f>$B$1/$C$1*C3+B2</f>
        <v>7.3529411764705888</v>
      </c>
      <c r="C3" s="57">
        <v>2000</v>
      </c>
      <c r="D3" s="58">
        <v>42814</v>
      </c>
      <c r="F3">
        <f>F1/G1*G3+F2</f>
        <v>9.24170616113744</v>
      </c>
      <c r="G3" s="57">
        <v>1800</v>
      </c>
      <c r="H3" s="58">
        <v>42912</v>
      </c>
    </row>
    <row r="4" spans="2:8" x14ac:dyDescent="0.25">
      <c r="B4">
        <f t="shared" ref="B4:B35" si="0">$B$1/$C$1*C4+B3</f>
        <v>12.990196078431373</v>
      </c>
      <c r="C4" s="55">
        <v>2300</v>
      </c>
      <c r="D4" s="56">
        <v>42845</v>
      </c>
      <c r="F4">
        <f t="shared" ref="F4:F32" si="1">$B$1/$C$1*G4+F3</f>
        <v>13.163274788588421</v>
      </c>
      <c r="G4" s="55">
        <v>1600</v>
      </c>
      <c r="H4" s="56">
        <v>42941</v>
      </c>
    </row>
    <row r="5" spans="2:8" x14ac:dyDescent="0.25">
      <c r="B5">
        <f t="shared" si="0"/>
        <v>18.137254901960784</v>
      </c>
      <c r="C5" s="57">
        <v>2100</v>
      </c>
      <c r="D5" s="58">
        <v>42880</v>
      </c>
      <c r="F5">
        <f t="shared" si="1"/>
        <v>17.329941455255089</v>
      </c>
      <c r="G5" s="60">
        <v>1700</v>
      </c>
      <c r="H5" s="58">
        <v>42972</v>
      </c>
    </row>
    <row r="6" spans="2:8" x14ac:dyDescent="0.25">
      <c r="B6">
        <f t="shared" si="0"/>
        <v>22.549019607843135</v>
      </c>
      <c r="C6" s="55">
        <v>1800</v>
      </c>
      <c r="D6" s="56">
        <v>42908</v>
      </c>
      <c r="F6">
        <f t="shared" si="1"/>
        <v>21.496608121921756</v>
      </c>
      <c r="G6" s="59">
        <v>1700</v>
      </c>
      <c r="H6" s="56">
        <v>43003</v>
      </c>
    </row>
    <row r="7" spans="2:8" x14ac:dyDescent="0.25">
      <c r="B7">
        <f t="shared" si="0"/>
        <v>24.877450980392155</v>
      </c>
      <c r="C7" s="57">
        <v>950</v>
      </c>
      <c r="D7" s="58">
        <v>42940</v>
      </c>
      <c r="F7">
        <f t="shared" si="1"/>
        <v>25.17307871015705</v>
      </c>
      <c r="G7" s="60">
        <v>1500</v>
      </c>
      <c r="H7" s="58">
        <v>43036</v>
      </c>
    </row>
    <row r="8" spans="2:8" x14ac:dyDescent="0.25">
      <c r="B8">
        <f t="shared" si="0"/>
        <v>27.328431372549019</v>
      </c>
      <c r="C8" s="59">
        <v>1000</v>
      </c>
      <c r="D8" s="56">
        <v>42968</v>
      </c>
      <c r="F8">
        <f t="shared" si="1"/>
        <v>28.849549298392343</v>
      </c>
      <c r="G8" s="59">
        <v>1500</v>
      </c>
      <c r="H8" s="56">
        <v>43091</v>
      </c>
    </row>
    <row r="9" spans="2:8" x14ac:dyDescent="0.25">
      <c r="B9">
        <f t="shared" si="0"/>
        <v>31.862745098039216</v>
      </c>
      <c r="C9" s="60">
        <v>1850</v>
      </c>
      <c r="D9" s="58">
        <v>43000</v>
      </c>
      <c r="F9">
        <f t="shared" si="1"/>
        <v>32.771117925843321</v>
      </c>
      <c r="G9" s="60">
        <v>1600</v>
      </c>
      <c r="H9" s="58">
        <v>43095</v>
      </c>
    </row>
    <row r="10" spans="2:8" x14ac:dyDescent="0.25">
      <c r="B10">
        <f t="shared" si="0"/>
        <v>35.906862745098039</v>
      </c>
      <c r="C10" s="59">
        <v>1650</v>
      </c>
      <c r="D10" s="56">
        <v>43030</v>
      </c>
      <c r="F10">
        <f t="shared" si="1"/>
        <v>37.673078710157043</v>
      </c>
      <c r="G10" s="59">
        <v>2000</v>
      </c>
      <c r="H10" s="56">
        <v>43130</v>
      </c>
    </row>
    <row r="11" spans="2:8" x14ac:dyDescent="0.25">
      <c r="B11">
        <f t="shared" si="0"/>
        <v>38.725490196078432</v>
      </c>
      <c r="C11" s="60">
        <v>1150</v>
      </c>
      <c r="D11" s="58">
        <v>43061</v>
      </c>
      <c r="F11">
        <f t="shared" si="1"/>
        <v>41.34954929839234</v>
      </c>
      <c r="G11" s="60">
        <v>1500</v>
      </c>
      <c r="H11" s="58">
        <v>43157</v>
      </c>
    </row>
    <row r="12" spans="2:8" x14ac:dyDescent="0.25">
      <c r="B12">
        <f t="shared" si="0"/>
        <v>41.299019607843135</v>
      </c>
      <c r="C12" s="59">
        <v>1050</v>
      </c>
      <c r="D12" s="56">
        <v>43090</v>
      </c>
      <c r="F12">
        <f t="shared" si="1"/>
        <v>44.290725768980572</v>
      </c>
      <c r="G12" s="59">
        <v>1200</v>
      </c>
      <c r="H12" s="56">
        <v>43184</v>
      </c>
    </row>
    <row r="13" spans="2:8" x14ac:dyDescent="0.25">
      <c r="B13">
        <f t="shared" si="0"/>
        <v>44.975490196078432</v>
      </c>
      <c r="C13" s="60">
        <v>1500</v>
      </c>
      <c r="D13" s="58">
        <v>43121</v>
      </c>
      <c r="F13">
        <f t="shared" si="1"/>
        <v>48.702490474862927</v>
      </c>
      <c r="G13" s="60">
        <v>1800</v>
      </c>
      <c r="H13" s="58">
        <v>43215</v>
      </c>
    </row>
    <row r="14" spans="2:8" x14ac:dyDescent="0.25">
      <c r="B14">
        <f t="shared" si="0"/>
        <v>48.897058823529413</v>
      </c>
      <c r="C14" s="59">
        <v>1600</v>
      </c>
      <c r="D14" s="56">
        <v>43153</v>
      </c>
      <c r="F14">
        <f t="shared" si="1"/>
        <v>53.604451259176656</v>
      </c>
      <c r="G14" s="59">
        <v>2000</v>
      </c>
      <c r="H14" s="61" t="s">
        <v>58</v>
      </c>
    </row>
    <row r="15" spans="2:8" x14ac:dyDescent="0.25">
      <c r="B15">
        <f t="shared" si="0"/>
        <v>52.696078431372548</v>
      </c>
      <c r="C15" s="60">
        <v>1550</v>
      </c>
      <c r="D15" s="58">
        <v>43181</v>
      </c>
      <c r="F15">
        <f t="shared" si="1"/>
        <v>57.526019886627637</v>
      </c>
      <c r="G15" s="60">
        <v>1600</v>
      </c>
      <c r="H15" s="58">
        <v>43276</v>
      </c>
    </row>
    <row r="16" spans="2:8" x14ac:dyDescent="0.25">
      <c r="B16">
        <f t="shared" si="0"/>
        <v>56.862745098039213</v>
      </c>
      <c r="C16" s="59">
        <v>1700</v>
      </c>
      <c r="D16" s="56">
        <v>43214</v>
      </c>
      <c r="F16">
        <f t="shared" si="1"/>
        <v>61.202490474862934</v>
      </c>
      <c r="G16" s="59">
        <v>1500</v>
      </c>
      <c r="H16" s="56">
        <v>43306</v>
      </c>
    </row>
    <row r="17" spans="2:8" x14ac:dyDescent="0.25">
      <c r="B17">
        <f t="shared" si="0"/>
        <v>61.274509803921568</v>
      </c>
      <c r="C17" s="60">
        <v>1800</v>
      </c>
      <c r="D17" s="62" t="s">
        <v>58</v>
      </c>
      <c r="F17">
        <f t="shared" si="1"/>
        <v>64.63386302388254</v>
      </c>
      <c r="G17" s="60">
        <v>1400</v>
      </c>
      <c r="H17" s="58">
        <v>43337</v>
      </c>
    </row>
    <row r="18" spans="2:8" x14ac:dyDescent="0.25">
      <c r="B18">
        <f t="shared" si="0"/>
        <v>65.196078431372541</v>
      </c>
      <c r="C18" s="59">
        <v>1600</v>
      </c>
      <c r="D18" s="56">
        <v>43274</v>
      </c>
      <c r="F18">
        <f t="shared" si="1"/>
        <v>68.555431651333521</v>
      </c>
      <c r="G18" s="59">
        <v>1600</v>
      </c>
      <c r="H18" s="56">
        <v>43373</v>
      </c>
    </row>
    <row r="19" spans="2:8" x14ac:dyDescent="0.25">
      <c r="B19">
        <f t="shared" si="0"/>
        <v>69.362745098039213</v>
      </c>
      <c r="C19" s="60">
        <v>1700</v>
      </c>
      <c r="D19" s="58">
        <v>43306</v>
      </c>
      <c r="F19">
        <f t="shared" si="1"/>
        <v>71.986804200353134</v>
      </c>
      <c r="G19" s="60">
        <v>1400</v>
      </c>
      <c r="H19" s="58">
        <v>43403</v>
      </c>
    </row>
    <row r="20" spans="2:8" x14ac:dyDescent="0.25">
      <c r="B20">
        <f t="shared" si="0"/>
        <v>73.284313725490193</v>
      </c>
      <c r="C20" s="59">
        <v>1600</v>
      </c>
      <c r="D20" s="56">
        <v>43334</v>
      </c>
      <c r="F20">
        <f t="shared" si="1"/>
        <v>75.173078710157057</v>
      </c>
      <c r="G20" s="59">
        <v>1300</v>
      </c>
      <c r="H20" s="56">
        <v>43434</v>
      </c>
    </row>
    <row r="21" spans="2:8" x14ac:dyDescent="0.25">
      <c r="B21">
        <f t="shared" si="0"/>
        <v>78.186274509803923</v>
      </c>
      <c r="C21" s="60">
        <v>2000</v>
      </c>
      <c r="D21" s="58">
        <v>43373</v>
      </c>
      <c r="F21">
        <f t="shared" si="1"/>
        <v>78.35935321996098</v>
      </c>
      <c r="G21" s="60">
        <v>1300</v>
      </c>
      <c r="H21" s="58">
        <v>43463</v>
      </c>
    </row>
    <row r="22" spans="2:8" x14ac:dyDescent="0.25">
      <c r="B22">
        <f t="shared" si="0"/>
        <v>81.372549019607845</v>
      </c>
      <c r="C22" s="59">
        <v>1300</v>
      </c>
      <c r="D22" s="56">
        <v>43403</v>
      </c>
      <c r="F22">
        <f t="shared" si="1"/>
        <v>81.300529690549212</v>
      </c>
      <c r="G22" s="66">
        <v>1200</v>
      </c>
      <c r="H22" s="56">
        <v>43495</v>
      </c>
    </row>
    <row r="23" spans="2:8" x14ac:dyDescent="0.25">
      <c r="B23">
        <f t="shared" si="0"/>
        <v>85.294117647058826</v>
      </c>
      <c r="C23" s="60">
        <v>1600</v>
      </c>
      <c r="D23" s="58">
        <v>43434</v>
      </c>
      <c r="F23">
        <f t="shared" si="1"/>
        <v>84.241706161137444</v>
      </c>
      <c r="G23" s="64">
        <v>1200</v>
      </c>
      <c r="H23" s="58">
        <v>43524</v>
      </c>
    </row>
    <row r="24" spans="2:8" x14ac:dyDescent="0.25">
      <c r="B24">
        <f t="shared" si="0"/>
        <v>89.460784313725497</v>
      </c>
      <c r="C24" s="59">
        <v>1700</v>
      </c>
      <c r="D24" s="56">
        <v>43463</v>
      </c>
      <c r="F24">
        <f t="shared" si="1"/>
        <v>86.447588514078618</v>
      </c>
      <c r="G24" s="44">
        <v>900</v>
      </c>
      <c r="H24" s="71">
        <v>43549</v>
      </c>
    </row>
    <row r="25" spans="2:8" x14ac:dyDescent="0.25">
      <c r="B25">
        <f t="shared" si="0"/>
        <v>93.627450980392169</v>
      </c>
      <c r="C25" s="64">
        <v>1700</v>
      </c>
      <c r="D25" s="58">
        <v>43495</v>
      </c>
      <c r="F25">
        <f t="shared" si="1"/>
        <v>88.653470867019792</v>
      </c>
      <c r="G25" s="64">
        <v>900</v>
      </c>
      <c r="H25" s="74">
        <v>43585</v>
      </c>
    </row>
    <row r="26" spans="2:8" x14ac:dyDescent="0.25">
      <c r="B26">
        <f t="shared" si="0"/>
        <v>95.588235294117652</v>
      </c>
      <c r="C26" s="66">
        <v>800</v>
      </c>
      <c r="D26" s="56">
        <v>43524</v>
      </c>
      <c r="F26">
        <f t="shared" si="1"/>
        <v>91.104451259176656</v>
      </c>
      <c r="G26" s="66">
        <v>1000</v>
      </c>
      <c r="H26" s="73">
        <v>43616</v>
      </c>
    </row>
    <row r="27" spans="2:8" x14ac:dyDescent="0.25">
      <c r="B27">
        <f t="shared" si="0"/>
        <v>97.058823529411768</v>
      </c>
      <c r="C27" s="45">
        <v>600</v>
      </c>
      <c r="D27" s="72">
        <v>43554</v>
      </c>
      <c r="F27">
        <f t="shared" si="1"/>
        <v>93.555431651333521</v>
      </c>
      <c r="G27" s="64">
        <v>1000</v>
      </c>
      <c r="H27" s="74">
        <v>43655</v>
      </c>
    </row>
    <row r="28" spans="2:8" x14ac:dyDescent="0.25">
      <c r="B28">
        <f t="shared" si="0"/>
        <v>100</v>
      </c>
      <c r="C28" s="66">
        <v>1200</v>
      </c>
      <c r="D28" s="73">
        <v>43585</v>
      </c>
      <c r="F28">
        <f t="shared" si="1"/>
        <v>96.251510082706076</v>
      </c>
      <c r="G28" s="66">
        <v>1100</v>
      </c>
      <c r="H28" s="71">
        <v>43679</v>
      </c>
    </row>
    <row r="29" spans="2:8" x14ac:dyDescent="0.25">
      <c r="B29">
        <f t="shared" si="0"/>
        <v>101.96078431372548</v>
      </c>
      <c r="C29" s="64">
        <v>800</v>
      </c>
      <c r="D29" s="74">
        <v>43616</v>
      </c>
      <c r="F29">
        <f t="shared" si="1"/>
        <v>98.702490474862941</v>
      </c>
      <c r="G29" s="64">
        <v>1000</v>
      </c>
      <c r="H29" s="72">
        <v>43708</v>
      </c>
    </row>
    <row r="30" spans="2:8" x14ac:dyDescent="0.25">
      <c r="B30">
        <f t="shared" si="0"/>
        <v>104.16666666666666</v>
      </c>
      <c r="C30" s="66">
        <v>900</v>
      </c>
      <c r="D30" s="73">
        <v>43655</v>
      </c>
      <c r="F30">
        <f t="shared" si="1"/>
        <v>100.90837282780411</v>
      </c>
      <c r="G30" s="66">
        <v>900</v>
      </c>
      <c r="H30" s="71">
        <v>43738</v>
      </c>
    </row>
    <row r="31" spans="2:8" x14ac:dyDescent="0.25">
      <c r="B31">
        <f t="shared" si="0"/>
        <v>106.86274509803921</v>
      </c>
      <c r="C31" s="64">
        <v>1100</v>
      </c>
      <c r="D31" s="72">
        <v>43679</v>
      </c>
      <c r="F31">
        <f t="shared" si="1"/>
        <v>102.8691571415296</v>
      </c>
      <c r="G31" s="76">
        <v>800</v>
      </c>
      <c r="H31" s="77">
        <v>43767</v>
      </c>
    </row>
    <row r="32" spans="2:8" x14ac:dyDescent="0.25">
      <c r="B32">
        <f t="shared" si="0"/>
        <v>109.55882352941177</v>
      </c>
      <c r="C32" s="66">
        <v>1100</v>
      </c>
      <c r="D32" s="71">
        <v>43708</v>
      </c>
      <c r="F32">
        <f t="shared" si="1"/>
        <v>102.8691571415296</v>
      </c>
    </row>
    <row r="33" spans="2:4" x14ac:dyDescent="0.25">
      <c r="B33">
        <f t="shared" si="0"/>
        <v>111.76470588235294</v>
      </c>
      <c r="C33" s="64">
        <v>900</v>
      </c>
      <c r="D33" s="72">
        <v>43738</v>
      </c>
    </row>
    <row r="34" spans="2:4" x14ac:dyDescent="0.25">
      <c r="B34">
        <f t="shared" si="0"/>
        <v>113.72549019607843</v>
      </c>
      <c r="C34" s="63">
        <v>800</v>
      </c>
      <c r="D34" s="75">
        <v>43767</v>
      </c>
    </row>
    <row r="35" spans="2:4" x14ac:dyDescent="0.25">
      <c r="B35">
        <f t="shared" si="0"/>
        <v>113.72549019607843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E7" sqref="E7"/>
    </sheetView>
  </sheetViews>
  <sheetFormatPr defaultRowHeight="15" x14ac:dyDescent="0.25"/>
  <cols>
    <col min="3" max="3" width="46.42578125" customWidth="1"/>
    <col min="4" max="4" width="55.7109375" customWidth="1"/>
    <col min="5" max="5" width="43.85546875" customWidth="1"/>
  </cols>
  <sheetData>
    <row r="1" spans="1:5" x14ac:dyDescent="0.25">
      <c r="A1" t="s">
        <v>122</v>
      </c>
      <c r="B1">
        <v>500</v>
      </c>
      <c r="C1" s="109" t="s">
        <v>230</v>
      </c>
      <c r="D1" s="113" t="str">
        <f>"[['"&amp;A1&amp;"',"&amp;B1&amp;","&amp;C1&amp;"],"</f>
        <v>[['France',500,datetime.datetime( 2017, 1, 21)],</v>
      </c>
      <c r="E1" s="115">
        <v>42756</v>
      </c>
    </row>
    <row r="2" spans="1:5" x14ac:dyDescent="0.25">
      <c r="A2" t="s">
        <v>123</v>
      </c>
      <c r="B2">
        <v>1500</v>
      </c>
      <c r="C2" s="109" t="s">
        <v>231</v>
      </c>
      <c r="D2" s="113" t="str">
        <f>"['"&amp;A2&amp;"',"&amp;B2&amp;","&amp;C2&amp;"],"</f>
        <v>['Max',1500,datetime.datetime( 2017, 3, 10)],</v>
      </c>
      <c r="E2" s="115">
        <v>42804</v>
      </c>
    </row>
    <row r="3" spans="1:5" x14ac:dyDescent="0.25">
      <c r="A3" t="s">
        <v>121</v>
      </c>
      <c r="B3">
        <v>8000</v>
      </c>
      <c r="C3" s="109" t="s">
        <v>225</v>
      </c>
      <c r="D3" s="113" t="str">
        <f t="shared" ref="D3:D13" si="0">"['"&amp;A3&amp;"',"&amp;B3&amp;","&amp;C3&amp;"],"</f>
        <v>['Gedric',8000,datetime.datetime( 2017, 10, 10)],</v>
      </c>
      <c r="E3" s="115">
        <v>43018</v>
      </c>
    </row>
    <row r="4" spans="1:5" x14ac:dyDescent="0.25">
      <c r="A4" t="s">
        <v>122</v>
      </c>
      <c r="B4">
        <v>1200</v>
      </c>
      <c r="C4" s="110" t="s">
        <v>226</v>
      </c>
      <c r="D4" s="113" t="str">
        <f t="shared" si="0"/>
        <v>['France',1200,datetime.datetime( 2017, 11, 9)],</v>
      </c>
      <c r="E4" s="116">
        <v>43048</v>
      </c>
    </row>
    <row r="5" spans="1:5" x14ac:dyDescent="0.25">
      <c r="A5" t="s">
        <v>123</v>
      </c>
      <c r="B5">
        <v>2000</v>
      </c>
      <c r="C5" s="111" t="s">
        <v>226</v>
      </c>
      <c r="D5" s="113" t="str">
        <f t="shared" si="0"/>
        <v>['Max',2000,datetime.datetime( 2017, 11, 9)],</v>
      </c>
      <c r="E5" s="117">
        <v>43048</v>
      </c>
    </row>
    <row r="6" spans="1:5" x14ac:dyDescent="0.25">
      <c r="A6" t="s">
        <v>121</v>
      </c>
      <c r="B6">
        <v>2000</v>
      </c>
      <c r="C6" s="110" t="s">
        <v>227</v>
      </c>
      <c r="D6" s="113" t="str">
        <f t="shared" si="0"/>
        <v>['Gedric',2000,datetime.datetime( 2017, 12, 8)],</v>
      </c>
      <c r="E6" s="116">
        <v>43077</v>
      </c>
    </row>
    <row r="7" spans="1:5" x14ac:dyDescent="0.25">
      <c r="A7" t="s">
        <v>120</v>
      </c>
      <c r="B7">
        <v>100</v>
      </c>
      <c r="C7" s="111" t="s">
        <v>232</v>
      </c>
      <c r="D7" s="113" t="str">
        <f t="shared" si="0"/>
        <v>['Andrei',100,datetime.datetime( 2018, 2, 15)],</v>
      </c>
      <c r="E7" s="117">
        <v>43146</v>
      </c>
    </row>
    <row r="8" spans="1:5" x14ac:dyDescent="0.25">
      <c r="A8" t="s">
        <v>122</v>
      </c>
      <c r="B8">
        <v>1000</v>
      </c>
      <c r="C8" s="114" t="s">
        <v>233</v>
      </c>
      <c r="D8" s="113" t="str">
        <f t="shared" si="0"/>
        <v>['France',1000,datetime.datetime( 2018, 3, 15)],</v>
      </c>
      <c r="E8" s="118">
        <v>43174</v>
      </c>
    </row>
    <row r="9" spans="1:5" x14ac:dyDescent="0.25">
      <c r="A9" t="s">
        <v>150</v>
      </c>
      <c r="B9">
        <v>1000</v>
      </c>
      <c r="C9" s="109" t="s">
        <v>234</v>
      </c>
      <c r="D9" s="113" t="str">
        <f t="shared" si="0"/>
        <v>['Jetro',1000,datetime.datetime( 2018, 8, 28)],</v>
      </c>
      <c r="E9" s="115">
        <v>43340</v>
      </c>
    </row>
    <row r="10" spans="1:5" x14ac:dyDescent="0.25">
      <c r="A10" s="65" t="s">
        <v>115</v>
      </c>
      <c r="B10">
        <v>1200</v>
      </c>
      <c r="C10" s="112" t="s">
        <v>228</v>
      </c>
      <c r="D10" s="113" t="str">
        <f t="shared" si="0"/>
        <v>['Keryn',1200,datetime.datetime( 2018, 12, 31)],</v>
      </c>
      <c r="E10" s="119">
        <v>43465</v>
      </c>
    </row>
    <row r="11" spans="1:5" x14ac:dyDescent="0.25">
      <c r="A11" s="107" t="s">
        <v>120</v>
      </c>
      <c r="B11" s="108">
        <v>100</v>
      </c>
      <c r="C11" s="109" t="s">
        <v>229</v>
      </c>
      <c r="D11" s="113" t="str">
        <f t="shared" si="0"/>
        <v>['Andrei',100,datetime.datetime( 2017, 12, 4)],</v>
      </c>
      <c r="E11" s="115">
        <v>43073</v>
      </c>
    </row>
    <row r="12" spans="1:5" x14ac:dyDescent="0.25">
      <c r="A12" s="107" t="s">
        <v>120</v>
      </c>
      <c r="B12" s="108">
        <v>100</v>
      </c>
      <c r="C12" s="109" t="s">
        <v>232</v>
      </c>
      <c r="D12" s="113" t="str">
        <f t="shared" si="0"/>
        <v>['Andrei',100,datetime.datetime( 2018, 2, 15)],</v>
      </c>
      <c r="E12" s="115">
        <v>43146</v>
      </c>
    </row>
    <row r="13" spans="1:5" x14ac:dyDescent="0.25">
      <c r="A13" s="107" t="s">
        <v>120</v>
      </c>
      <c r="B13" s="108">
        <v>100</v>
      </c>
      <c r="C13" s="109" t="s">
        <v>233</v>
      </c>
      <c r="D13" s="113" t="str">
        <f t="shared" si="0"/>
        <v>['Andrei',100,datetime.datetime( 2018, 3, 15)],</v>
      </c>
      <c r="E13" s="115">
        <v>43174</v>
      </c>
    </row>
    <row r="14" spans="1:5" x14ac:dyDescent="0.25">
      <c r="A14" s="107" t="s">
        <v>120</v>
      </c>
      <c r="B14" s="108">
        <v>200</v>
      </c>
      <c r="C14" s="109" t="s">
        <v>235</v>
      </c>
      <c r="D14" s="113" t="str">
        <f>"['"&amp;A14&amp;"',"&amp;B14&amp;","&amp;C14&amp;"]]"</f>
        <v>['Andrei',200,datetime.datetime( 2018, 5, 25)]]</v>
      </c>
      <c r="E14" s="115">
        <v>43245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Monthly Meeting</vt:lpstr>
      <vt:lpstr>Sheet3</vt:lpstr>
      <vt:lpstr>Temp</vt:lpstr>
      <vt:lpstr>Sheet2</vt:lpstr>
      <vt:lpstr>Return_Max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ismail - [2010]</cp:lastModifiedBy>
  <dcterms:created xsi:type="dcterms:W3CDTF">2018-12-29T04:16:59Z</dcterms:created>
  <dcterms:modified xsi:type="dcterms:W3CDTF">2020-05-11T07:20:06Z</dcterms:modified>
</cp:coreProperties>
</file>