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wabbott/Dropbox (reason)/R wd/Funding Model/data/"/>
    </mc:Choice>
  </mc:AlternateContent>
  <xr:revisionPtr revIDLastSave="0" documentId="13_ncr:1_{41A615B5-933D-9B40-8E37-42E6AA4FC695}" xr6:coauthVersionLast="40" xr6:coauthVersionMax="40" xr10:uidLastSave="{00000000-0000-0000-0000-000000000000}"/>
  <bookViews>
    <workbookView xWindow="10060" yWindow="2380" windowWidth="31340" windowHeight="1936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6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BU10" i="1"/>
  <c r="BU11" i="1"/>
  <c r="BU12" i="1"/>
  <c r="BU13" i="1"/>
  <c r="BU14" i="1"/>
  <c r="BU15" i="1"/>
  <c r="BU3" i="1"/>
  <c r="BU4" i="1"/>
  <c r="BU5" i="1"/>
  <c r="BU6" i="1"/>
  <c r="BU7" i="1"/>
  <c r="BU8" i="1"/>
  <c r="BU9" i="1"/>
  <c r="BU2" i="1"/>
  <c r="X3" i="1"/>
  <c r="X2" i="1"/>
  <c r="AC15" i="1"/>
  <c r="U15" i="1"/>
  <c r="U14" i="1"/>
  <c r="U2" i="1"/>
  <c r="U3" i="1"/>
  <c r="U4" i="1"/>
  <c r="U5" i="1"/>
  <c r="U6" i="1"/>
  <c r="U7" i="1"/>
  <c r="U8" i="1"/>
  <c r="U9" i="1"/>
  <c r="U10" i="1"/>
  <c r="U11" i="1"/>
  <c r="U12" i="1"/>
  <c r="U13" i="1"/>
  <c r="O2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3" i="1"/>
  <c r="ED2" i="1"/>
  <c r="BV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M. Randazzo</author>
    <author>Daniel Takash</author>
  </authors>
  <commentList>
    <comment ref="H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 xml:space="preserve">FNP = </t>
        </r>
        <r>
          <rPr>
            <sz val="9"/>
            <color indexed="81"/>
            <rFont val="Calibri"/>
            <family val="2"/>
          </rPr>
          <t>Market value of assets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 xml:space="preserve">TPL = </t>
        </r>
        <r>
          <rPr>
            <sz val="9"/>
            <color indexed="81"/>
            <rFont val="Calibri"/>
            <family val="2"/>
          </rPr>
          <t xml:space="preserve">Actuarial present value of projected benefit payments 
allocated during past periods of employee service  </t>
        </r>
      </text>
    </comment>
    <comment ref="N1" authorId="1" shapeId="0" xr:uid="{00000000-0006-0000-0000-000003000000}">
      <text>
        <r>
          <rPr>
            <b/>
            <sz val="9"/>
            <color rgb="FF000000"/>
            <rFont val="Calibri"/>
            <family val="2"/>
          </rPr>
          <t>Daniel Takash: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NC calls it annual pension cost</t>
        </r>
      </text>
    </comment>
    <comment ref="AI1" authorId="1" shapeId="0" xr:uid="{00000000-0006-0000-0000-000004000000}">
      <text>
        <r>
          <rPr>
            <b/>
            <sz val="9"/>
            <color indexed="81"/>
            <rFont val="Calibri"/>
            <family val="2"/>
          </rPr>
          <t>Daniel Takash:</t>
        </r>
        <r>
          <rPr>
            <sz val="9"/>
            <color indexed="81"/>
            <rFont val="Calibri"/>
            <family val="2"/>
          </rPr>
          <t xml:space="preserve">
valuation reports list employee contributiosn as contribution to annuity savings account</t>
        </r>
      </text>
    </comment>
    <comment ref="BJ1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EAN: Entry Age Normal
PUC: Projected Unit Credit
AGC: Aggregate Cost
FIL: Frozen Initial Liability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K1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EAN: Entry Age Normal
PUC: Projected Unit Credit
AGC: Aggregate Cost
FIL: Frozen Initial Liability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N1" authorId="0" shapeId="0" xr:uid="{00000000-0006-0000-0000-000007000000}">
      <text>
        <r>
          <rPr>
            <sz val="9"/>
            <color indexed="81"/>
            <rFont val="Calibri"/>
            <family val="2"/>
          </rPr>
          <t>If the plan uses different discount rates for the active member liability versus retired member liability, then report the cumulative/average rate described in the plan report here. If no average is given, then report the rate used for the active population, and inlcude a note on the cell about the different rates.</t>
        </r>
      </text>
    </comment>
  </commentList>
</comments>
</file>

<file path=xl/sharedStrings.xml><?xml version="1.0" encoding="utf-8"?>
<sst xmlns="http://schemas.openxmlformats.org/spreadsheetml/2006/main" count="157" uniqueCount="124">
  <si>
    <t>State Name</t>
  </si>
  <si>
    <t>Plan Name, Shortened</t>
  </si>
  <si>
    <t>Fiscal Year End</t>
  </si>
  <si>
    <t>Actuarially Determined Employer Contribution (GASB 67/68)</t>
  </si>
  <si>
    <t>Total ADEC Paid (GASB 67/68)</t>
  </si>
  <si>
    <t>Total ADEC Missed (GASB 67/68)</t>
  </si>
  <si>
    <t>Percent of ADEC Paid (GASB 67)</t>
  </si>
  <si>
    <t>Fiduciary Net Position (formerly MVA)</t>
  </si>
  <si>
    <t>Total Pension Liability (formerly AAL)</t>
  </si>
  <si>
    <t>Net Pension Liability (formerly UAL)</t>
  </si>
  <si>
    <t>GASB 67/68 Funded Ratio</t>
  </si>
  <si>
    <t>Net Pension Liability Using Lower Bound Discount Rate (-1%)</t>
  </si>
  <si>
    <t>Net Pension Liability Using Upper Bound Discount Rate (+1%)</t>
  </si>
  <si>
    <t>Actuarially Required Contribution (GASB 25)</t>
  </si>
  <si>
    <t>Total ARC Paid (GASB 25)</t>
  </si>
  <si>
    <t>Total ARC Missed 
(GASB 25)</t>
  </si>
  <si>
    <t>Percent of ARC Paid (GASB 25)</t>
  </si>
  <si>
    <t>Actuarial Value of Assets</t>
  </si>
  <si>
    <t>Unfunded Accrued Liability</t>
  </si>
  <si>
    <t>GASB 25 Funded Ratio</t>
  </si>
  <si>
    <t>Covered Payroll</t>
  </si>
  <si>
    <t>ADEC as a Percent of Payroll</t>
  </si>
  <si>
    <t>ARC as a Percent of Payroll</t>
  </si>
  <si>
    <t>Market Value of Assets</t>
  </si>
  <si>
    <t>Market Value Funded Ratio</t>
  </si>
  <si>
    <t>Total Actuarial Gain/Loss</t>
  </si>
  <si>
    <t>Benefit Payments</t>
  </si>
  <si>
    <t>Refunds</t>
  </si>
  <si>
    <t>Administrative Expenses</t>
  </si>
  <si>
    <t>Total Outflow (Benefits + Refunds + Admin)</t>
  </si>
  <si>
    <t>Pension Expense (GASB 67/68)</t>
  </si>
  <si>
    <t>Normal Cost, Total</t>
  </si>
  <si>
    <t>Normal Cost, Employer</t>
  </si>
  <si>
    <t>Normal Cost, Employee</t>
  </si>
  <si>
    <t>Amortization Payment, Total</t>
  </si>
  <si>
    <t>Amortization Payment, Employer</t>
  </si>
  <si>
    <t>Amortization Payment, Employee</t>
  </si>
  <si>
    <t>Health Care Premium (ex. 401h), Employer</t>
  </si>
  <si>
    <t>DB Employer Contribution, Total</t>
  </si>
  <si>
    <t>DB Employee Contribution, Total</t>
  </si>
  <si>
    <t>DB Multiplier, Specified or Range</t>
  </si>
  <si>
    <t>DC Employer Rate</t>
  </si>
  <si>
    <t>DC Employee Rate</t>
  </si>
  <si>
    <t>COLA or PBI Offered?</t>
  </si>
  <si>
    <t>COLA Benefit: Percentage Range, Percentage Maximum, CPI Anchor, Adhoc</t>
  </si>
  <si>
    <t>DROP Available for New Hires?</t>
  </si>
  <si>
    <t>Employees Are Covered by Social Security (Yes, No, Mix)</t>
  </si>
  <si>
    <t>Health Benefit Offered? (ex. 401a, or health insurance supplement)</t>
  </si>
  <si>
    <t>DB Plan Associated With a Hybrid DC?</t>
  </si>
  <si>
    <t>DB Plan Associated With a Optional 457 or Other DC?</t>
  </si>
  <si>
    <t>Inflation Rate Assumption</t>
  </si>
  <si>
    <t>Interest Rate Assumption</t>
  </si>
  <si>
    <t>Payroll Growth Assumption</t>
  </si>
  <si>
    <t>Salary / Wage Growth Assumption</t>
  </si>
  <si>
    <t>Separation / Termination Rate Assumption</t>
  </si>
  <si>
    <t>Retirement Rate Assumption</t>
  </si>
  <si>
    <t>Mortality Table (Year, Adjustments)</t>
  </si>
  <si>
    <t>Amortizaton Method: Level percent of payroll ("Level Percent"), level dollar ("Level Dollar"); "Open" or "Closed"</t>
  </si>
  <si>
    <t>Number of Years Remaining on Amortization Schedule</t>
  </si>
  <si>
    <t>Actuarial Cost Method in Funding Policy, CAFR (EAN, PUC, AGC, FIL)</t>
  </si>
  <si>
    <t>Actuarial Cost Method in Valaution (EAN, PUC, AGC, FIL)</t>
  </si>
  <si>
    <t>Definition of Disability</t>
  </si>
  <si>
    <t>Determiniation of Disability</t>
  </si>
  <si>
    <t>Discount Rate Assumption</t>
  </si>
  <si>
    <t>Does the Plan Apply Different Discount Rates to Different Sets of Liabilities?</t>
  </si>
  <si>
    <t>Single Discount Rate (GASB 67/68)</t>
  </si>
  <si>
    <t>Rate of Return Assumption</t>
  </si>
  <si>
    <t>Number of Years Used for Smoothing Actuarial Return</t>
  </si>
  <si>
    <t>Actuarial Investment Return (AVA Basis)</t>
  </si>
  <si>
    <t>Market Investment Return (MVA Basis)</t>
  </si>
  <si>
    <t>Adjusted Market Investment Return (MVA Basis)</t>
  </si>
  <si>
    <t>Geometric Average Five-Years (MVA)</t>
  </si>
  <si>
    <t>Geometric Average Ten-Years (MVA)</t>
  </si>
  <si>
    <t>Geometric Average Fifteen-Years (MVA)</t>
  </si>
  <si>
    <t>Are the Plan's Assets Commingled With Other State Plan Assets, Are They Jointly Managed? 
(0 = No, 1 = Commingled, 2 = Joint Management Without Commingling)</t>
  </si>
  <si>
    <t>Total Percentage of Investments in: Equities</t>
  </si>
  <si>
    <t>Total Percentage of Investments in: Fixed Income</t>
  </si>
  <si>
    <t>Total Percentage of Investments in: Real Estate</t>
  </si>
  <si>
    <t>Total Percentage of Investments in: Cash / Short-Term</t>
  </si>
  <si>
    <t>Total Percentage of Investments in: Foreign Equities</t>
  </si>
  <si>
    <t>Total Percentage of Investments in: Foreign Fixed Income</t>
  </si>
  <si>
    <t>Total Percentage of Investments in: Foreign Currency</t>
  </si>
  <si>
    <t>Total Percentage of Investments in: Alternative / Exotic</t>
  </si>
  <si>
    <t>Total Percentage of Investments in: Other</t>
  </si>
  <si>
    <t>Board Structure: Single Primary Board? (Single); Single Board With Local Boards? (Multiple)</t>
  </si>
  <si>
    <t>Board Structure: Number of Local Boards</t>
  </si>
  <si>
    <t>Board Structure: Titles of Primary Board Members</t>
  </si>
  <si>
    <t>Board Structure: Number of Members on Primary Board</t>
  </si>
  <si>
    <t>Board Structure: Number of Elected Officials as Primary Board Members</t>
  </si>
  <si>
    <t>Board Structure: Number of Union/Employee Representatives as Primary Board Members</t>
  </si>
  <si>
    <t>Board Structure: Number of Independent Professionals as Primary Board Members</t>
  </si>
  <si>
    <t>Fiduciary Guidelines and Definitions: Summary Text (To Be Coded)</t>
  </si>
  <si>
    <t>Fiduciary Guidelines and Definitions: URL Link to Statute(s)</t>
  </si>
  <si>
    <t>Is There a Constitutional Protection of Benefits; If So What Language</t>
  </si>
  <si>
    <t>Is There an Employer Contribution Rate that is Legislatively Established?</t>
  </si>
  <si>
    <t>If There is a Legislativedly Established Employer Rate, What is It Linked To? The ADEC, a Funded Ratio, Other (Specify)?</t>
  </si>
  <si>
    <t>Is there a Minimum Employer Rate Legislatively Established?</t>
  </si>
  <si>
    <t>OPEB Required Employer Contribution</t>
  </si>
  <si>
    <t>Total OPEB ARC Paid</t>
  </si>
  <si>
    <t xml:space="preserve">Total OPEB ARC Missed </t>
  </si>
  <si>
    <t>Percent of OPEB ARC Paid</t>
  </si>
  <si>
    <t>Value of OPEB Assets</t>
  </si>
  <si>
    <t>Actuarial Acrrued OPEB Liability</t>
  </si>
  <si>
    <t>Unfunded Accrued OPEB Liability</t>
  </si>
  <si>
    <t>OPEB Funded Ratio</t>
  </si>
  <si>
    <t>Internal Reason Plan ID #</t>
  </si>
  <si>
    <t>Formal Plan Name</t>
  </si>
  <si>
    <t>Plan Fiscal Year End Date (Mar-31, June-30, Aug-31, Sept-31, Dec-31)</t>
  </si>
  <si>
    <t>Is the State a Contributing Employer or Administrator (Muni)?</t>
  </si>
  <si>
    <t>Type of Employees Covered by the Plan</t>
  </si>
  <si>
    <t>Name of the State, City, or County Managing Trustee</t>
  </si>
  <si>
    <t>Plan Employer Structure: Agent Multi-Employer (AME), Cost-Sharing Multi-Employer (CSME), Single Employer (Single)</t>
  </si>
  <si>
    <t>Name of Plan Actuarial Firm</t>
  </si>
  <si>
    <t>DB Plan Open or Closed</t>
  </si>
  <si>
    <t>URL Link to the CAFR</t>
  </si>
  <si>
    <t>URL Link to the Valuation</t>
  </si>
  <si>
    <t>URL Link to the GASB68 Report (if Separate)</t>
  </si>
  <si>
    <t>Adjusted Actuarial Investment Return (AVA Basis)</t>
  </si>
  <si>
    <t>Geometric Average Five-Years</t>
  </si>
  <si>
    <t>Geometric Average Ten-Years</t>
  </si>
  <si>
    <t>Geometric Average Fifteen-Years</t>
  </si>
  <si>
    <t>Public Employees</t>
  </si>
  <si>
    <t>North Carolina</t>
  </si>
  <si>
    <t>Actuarial Accrued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</si>
</sst>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[Red]\-&quot;$&quot;#,##0"/>
    <numFmt numFmtId="165" formatCode="&quot;$&quot;#,##0.00;[Red]&quot;$&quot;#,##0.00"/>
    <numFmt numFmtId="166" formatCode="&quot;$&quot;#,##0;[Red]&quot;$&quot;#,##0"/>
    <numFmt numFmtId="167" formatCode="0.0%"/>
    <numFmt numFmtId="168" formatCode="&quot;$&quot;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Calibri"/>
      <family val="2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68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9" fontId="0" fillId="0" borderId="0" xfId="1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165" fontId="5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right" wrapText="1"/>
    </xf>
    <xf numFmtId="166" fontId="5" fillId="0" borderId="0" xfId="0" applyNumberFormat="1" applyFont="1" applyFill="1" applyBorder="1"/>
    <xf numFmtId="9" fontId="5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right" wrapText="1"/>
    </xf>
    <xf numFmtId="167" fontId="6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10" fontId="0" fillId="0" borderId="0" xfId="1" applyNumberFormat="1" applyFont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0" applyNumberFormat="1" applyFont="1" applyBorder="1" applyAlignment="1">
      <alignment horizontal="center" wrapText="1"/>
    </xf>
    <xf numFmtId="9" fontId="8" fillId="0" borderId="0" xfId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0" fillId="2" borderId="0" xfId="2" applyFont="1" applyFill="1" applyBorder="1"/>
    <xf numFmtId="10" fontId="5" fillId="0" borderId="0" xfId="1" applyNumberFormat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/>
    <xf numFmtId="10" fontId="0" fillId="0" borderId="0" xfId="0" applyNumberFormat="1"/>
    <xf numFmtId="9" fontId="7" fillId="0" borderId="0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68" fontId="6" fillId="0" borderId="0" xfId="1" applyNumberFormat="1" applyFont="1" applyFill="1" applyBorder="1" applyAlignment="1">
      <alignment horizontal="right" wrapText="1"/>
    </xf>
    <xf numFmtId="2" fontId="0" fillId="0" borderId="0" xfId="0" applyNumberFormat="1" applyFill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right" wrapText="1"/>
    </xf>
    <xf numFmtId="2" fontId="0" fillId="0" borderId="0" xfId="0" applyNumberFormat="1"/>
  </cellXfs>
  <cellStyles count="16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reeze">
      <a:dk1>
        <a:sysClr val="windowText" lastClr="000000"/>
      </a:dk1>
      <a:lt1>
        <a:sysClr val="window" lastClr="FFFFFF"/>
      </a:lt1>
      <a:dk2>
        <a:srgbClr val="09213B"/>
      </a:dk2>
      <a:lt2>
        <a:srgbClr val="D5EDF4"/>
      </a:lt2>
      <a:accent1>
        <a:srgbClr val="2C7C9F"/>
      </a:accent1>
      <a:accent2>
        <a:srgbClr val="244A58"/>
      </a:accent2>
      <a:accent3>
        <a:srgbClr val="E2751D"/>
      </a:accent3>
      <a:accent4>
        <a:srgbClr val="FFB400"/>
      </a:accent4>
      <a:accent5>
        <a:srgbClr val="7EB606"/>
      </a:accent5>
      <a:accent6>
        <a:srgbClr val="C00000"/>
      </a:accent6>
      <a:hlink>
        <a:srgbClr val="7030A0"/>
      </a:hlink>
      <a:folHlink>
        <a:srgbClr val="00B0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18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R1" sqref="R1:S1048576"/>
    </sheetView>
  </sheetViews>
  <sheetFormatPr baseColWidth="10" defaultRowHeight="16" x14ac:dyDescent="0.2"/>
  <cols>
    <col min="1" max="1" width="15.6640625" customWidth="1"/>
    <col min="2" max="2" width="23.33203125" customWidth="1"/>
    <col min="4" max="4" width="10.5" bestFit="1" customWidth="1"/>
    <col min="5" max="5" width="10.33203125" bestFit="1" customWidth="1"/>
    <col min="6" max="6" width="10.6640625" bestFit="1" customWidth="1"/>
    <col min="7" max="7" width="9.6640625" bestFit="1" customWidth="1"/>
    <col min="8" max="9" width="14.83203125" bestFit="1" customWidth="1"/>
    <col min="10" max="10" width="16.33203125" bestFit="1" customWidth="1"/>
    <col min="12" max="12" width="11.1640625" bestFit="1" customWidth="1"/>
    <col min="13" max="13" width="11.33203125" bestFit="1" customWidth="1"/>
    <col min="14" max="14" width="13.83203125" bestFit="1" customWidth="1"/>
    <col min="15" max="15" width="12.33203125" bestFit="1" customWidth="1"/>
    <col min="16" max="16" width="10.5" bestFit="1" customWidth="1"/>
    <col min="17" max="17" width="9.6640625" bestFit="1" customWidth="1"/>
    <col min="18" max="19" width="14.83203125" style="43" bestFit="1" customWidth="1"/>
    <col min="20" max="20" width="13.83203125" bestFit="1" customWidth="1"/>
    <col min="21" max="21" width="13.1640625" customWidth="1"/>
    <col min="22" max="22" width="14.83203125" bestFit="1" customWidth="1"/>
    <col min="23" max="23" width="14" customWidth="1"/>
    <col min="24" max="24" width="14.83203125" customWidth="1"/>
    <col min="25" max="25" width="14.83203125" bestFit="1" customWidth="1"/>
    <col min="26" max="26" width="17.6640625" customWidth="1"/>
    <col min="27" max="32" width="19.6640625" customWidth="1"/>
    <col min="33" max="37" width="14.83203125" customWidth="1"/>
    <col min="38" max="42" width="15.1640625" customWidth="1"/>
    <col min="43" max="46" width="15.5" customWidth="1"/>
    <col min="47" max="53" width="17" customWidth="1"/>
    <col min="54" max="54" width="14.6640625" customWidth="1"/>
    <col min="55" max="55" width="13.6640625" customWidth="1"/>
    <col min="56" max="56" width="12.6640625" customWidth="1"/>
    <col min="57" max="58" width="14.6640625" customWidth="1"/>
    <col min="59" max="59" width="17" customWidth="1"/>
    <col min="60" max="60" width="19" bestFit="1" customWidth="1"/>
    <col min="61" max="61" width="14.33203125" customWidth="1"/>
    <col min="62" max="62" width="15.1640625" customWidth="1"/>
    <col min="63" max="63" width="16.6640625" customWidth="1"/>
    <col min="66" max="66" width="15.1640625" customWidth="1"/>
    <col min="67" max="67" width="19" customWidth="1"/>
    <col min="68" max="68" width="15.1640625" customWidth="1"/>
    <col min="69" max="86" width="17.6640625" customWidth="1"/>
    <col min="100" max="101" width="15.33203125" customWidth="1"/>
    <col min="102" max="102" width="17.5" customWidth="1"/>
    <col min="103" max="107" width="15.33203125" customWidth="1"/>
    <col min="109" max="109" width="33.6640625" bestFit="1" customWidth="1"/>
    <col min="110" max="110" width="18.5" customWidth="1"/>
    <col min="111" max="111" width="14" customWidth="1"/>
    <col min="112" max="112" width="15.5" bestFit="1" customWidth="1"/>
    <col min="113" max="113" width="15" customWidth="1"/>
    <col min="114" max="114" width="25.5" customWidth="1"/>
    <col min="115" max="115" width="21" customWidth="1"/>
    <col min="116" max="116" width="17" customWidth="1"/>
  </cols>
  <sheetData>
    <row r="1" spans="1:138" s="1" customFormat="1" ht="9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41" t="s">
        <v>17</v>
      </c>
      <c r="S1" s="41" t="s">
        <v>123</v>
      </c>
      <c r="T1" s="3" t="s">
        <v>18</v>
      </c>
      <c r="U1" s="1" t="s">
        <v>19</v>
      </c>
      <c r="V1" s="3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4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32" t="s">
        <v>28</v>
      </c>
      <c r="AO1" s="1" t="s">
        <v>38</v>
      </c>
      <c r="AP1" s="1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5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3" t="s">
        <v>99</v>
      </c>
      <c r="CY1" s="1" t="s">
        <v>100</v>
      </c>
      <c r="CZ1" s="1" t="s">
        <v>101</v>
      </c>
      <c r="DA1" s="1" t="s">
        <v>102</v>
      </c>
      <c r="DB1" s="3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6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6"/>
      <c r="ED1" s="7" t="s">
        <v>117</v>
      </c>
      <c r="EF1" s="1" t="s">
        <v>118</v>
      </c>
      <c r="EG1" s="1" t="s">
        <v>119</v>
      </c>
      <c r="EH1" s="1" t="s">
        <v>120</v>
      </c>
    </row>
    <row r="2" spans="1:138" s="18" customFormat="1" x14ac:dyDescent="0.2">
      <c r="A2" s="8" t="s">
        <v>122</v>
      </c>
      <c r="B2" s="9" t="s">
        <v>121</v>
      </c>
      <c r="C2" s="8">
        <v>2001</v>
      </c>
      <c r="D2" s="10"/>
      <c r="E2" s="10"/>
      <c r="F2" s="10"/>
      <c r="G2" s="8"/>
      <c r="H2" s="10"/>
      <c r="I2" s="10"/>
      <c r="J2" s="11"/>
      <c r="K2" s="8"/>
      <c r="L2" s="8"/>
      <c r="M2" s="11"/>
      <c r="N2" s="12">
        <v>513907000</v>
      </c>
      <c r="O2" s="12">
        <f>Q2*N2</f>
        <v>305774665</v>
      </c>
      <c r="P2" s="13"/>
      <c r="Q2" s="14">
        <v>0.59499999999999997</v>
      </c>
      <c r="R2" s="42">
        <v>42104086026</v>
      </c>
      <c r="S2" s="42">
        <v>37713663200</v>
      </c>
      <c r="T2" s="13">
        <v>-4390422826</v>
      </c>
      <c r="U2" s="15">
        <f t="shared" ref="U2:U12" si="0">R2/S2</f>
        <v>1.116414647994205</v>
      </c>
      <c r="V2" s="16">
        <v>9494602568</v>
      </c>
      <c r="X2" s="15">
        <f>N2/V2</f>
        <v>5.4126225539133065E-2</v>
      </c>
      <c r="Y2" s="10">
        <v>44082657056</v>
      </c>
      <c r="Z2" s="17">
        <f t="shared" ref="Z2:Z14" si="1">Y2/S2</f>
        <v>1.1688776245952157</v>
      </c>
      <c r="AA2" s="10"/>
      <c r="AB2" s="18">
        <v>1825374227</v>
      </c>
      <c r="AH2" s="33">
        <v>6.7699999999999996E-2</v>
      </c>
      <c r="AI2" s="37">
        <v>0.06</v>
      </c>
      <c r="AJ2" s="33">
        <v>-6.7699999999999996E-2</v>
      </c>
      <c r="AK2" s="33">
        <v>-6.7699999999999996E-2</v>
      </c>
      <c r="AQ2" s="19"/>
      <c r="AR2" s="19"/>
      <c r="AS2" s="18">
        <v>5527713120</v>
      </c>
      <c r="AT2" s="19"/>
      <c r="AU2" s="19"/>
      <c r="AV2" s="19"/>
      <c r="AW2" s="19"/>
      <c r="AX2" s="19"/>
      <c r="AY2" s="8"/>
      <c r="AZ2" s="8"/>
      <c r="BA2" s="20">
        <v>3.7499999999999999E-2</v>
      </c>
      <c r="BB2" s="20"/>
      <c r="BC2" s="20"/>
      <c r="BD2" s="20"/>
      <c r="BE2" s="20"/>
      <c r="BF2" s="20"/>
      <c r="BG2" s="21"/>
      <c r="BH2"/>
      <c r="BI2" s="22"/>
      <c r="BJ2" s="22"/>
      <c r="BK2" s="22"/>
      <c r="BL2" s="23"/>
      <c r="BM2" s="23"/>
      <c r="BN2" s="20"/>
      <c r="BO2" s="22"/>
      <c r="BP2" s="20"/>
      <c r="BQ2" s="20">
        <v>7.2499999999999995E-2</v>
      </c>
      <c r="BR2" s="18">
        <v>5</v>
      </c>
      <c r="BS2" s="33">
        <v>8.5099999999999995E-2</v>
      </c>
      <c r="BT2" s="24">
        <v>-1.9E-2</v>
      </c>
      <c r="BU2" s="39">
        <f>1+BT2</f>
        <v>0.98099999999999998</v>
      </c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DD2" s="27"/>
      <c r="DE2" s="19"/>
      <c r="DF2" s="19"/>
      <c r="DG2" s="8"/>
      <c r="DH2" s="9"/>
      <c r="DI2" s="8"/>
      <c r="DJ2" s="8"/>
      <c r="DK2" s="8"/>
      <c r="DL2" s="8"/>
      <c r="DM2" s="28"/>
      <c r="DN2" s="26"/>
      <c r="DO2" s="26"/>
      <c r="ED2" s="25">
        <f t="shared" ref="ED2:ED16" si="2">BS2+1</f>
        <v>1.0851</v>
      </c>
    </row>
    <row r="3" spans="1:138" s="18" customFormat="1" x14ac:dyDescent="0.2">
      <c r="A3" s="8" t="s">
        <v>122</v>
      </c>
      <c r="B3" s="9" t="s">
        <v>121</v>
      </c>
      <c r="C3" s="8">
        <v>2002</v>
      </c>
      <c r="D3" s="10"/>
      <c r="E3" s="10"/>
      <c r="F3" s="10"/>
      <c r="G3" s="8"/>
      <c r="H3" s="10"/>
      <c r="I3" s="10"/>
      <c r="J3" s="11"/>
      <c r="K3" s="8"/>
      <c r="L3" s="8"/>
      <c r="M3" s="11"/>
      <c r="N3" s="12">
        <v>179903000</v>
      </c>
      <c r="O3" s="12"/>
      <c r="P3" s="13"/>
      <c r="Q3" s="14">
        <v>1.54</v>
      </c>
      <c r="R3" s="42">
        <v>43226837217</v>
      </c>
      <c r="S3" s="42">
        <v>39863983389</v>
      </c>
      <c r="T3" s="13">
        <v>-3362853828</v>
      </c>
      <c r="U3" s="15">
        <f t="shared" si="0"/>
        <v>1.0843581986071151</v>
      </c>
      <c r="V3" s="16">
        <v>9732447779</v>
      </c>
      <c r="X3" s="15">
        <f>N3/V3</f>
        <v>1.8484866714433567E-2</v>
      </c>
      <c r="Y3" s="10">
        <v>40584635407</v>
      </c>
      <c r="Z3" s="17">
        <f t="shared" si="1"/>
        <v>1.0180777723833503</v>
      </c>
      <c r="AA3" s="10"/>
      <c r="AB3" s="34">
        <v>2004346901</v>
      </c>
      <c r="AI3" s="37">
        <v>0.06</v>
      </c>
      <c r="AQ3" s="19"/>
      <c r="AR3" s="19"/>
      <c r="AS3" s="18">
        <v>5727430260</v>
      </c>
      <c r="AT3" s="19"/>
      <c r="AU3" s="19"/>
      <c r="AV3" s="19"/>
      <c r="AW3" s="19"/>
      <c r="AX3" s="19"/>
      <c r="AY3" s="8"/>
      <c r="AZ3" s="8"/>
      <c r="BA3" s="20">
        <v>3.7499999999999999E-2</v>
      </c>
      <c r="BB3" s="20"/>
      <c r="BC3" s="20"/>
      <c r="BD3" s="20"/>
      <c r="BE3" s="20"/>
      <c r="BF3" s="20"/>
      <c r="BG3" s="21"/>
      <c r="BH3"/>
      <c r="BI3" s="22"/>
      <c r="BJ3" s="22"/>
      <c r="BK3" s="22"/>
      <c r="BL3" s="23"/>
      <c r="BM3" s="23"/>
      <c r="BN3" s="20"/>
      <c r="BO3" s="22"/>
      <c r="BP3" s="20"/>
      <c r="BQ3" s="20">
        <v>7.2499999999999995E-2</v>
      </c>
      <c r="BR3" s="18">
        <v>5</v>
      </c>
      <c r="BS3" s="33">
        <v>5.6599999999999998E-2</v>
      </c>
      <c r="BT3" s="24">
        <v>-5.21E-2</v>
      </c>
      <c r="BU3" s="39">
        <f t="shared" ref="BU3:BU15" si="3">1+BT3</f>
        <v>0.94789999999999996</v>
      </c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DD3" s="27"/>
      <c r="DE3" s="19"/>
      <c r="DF3" s="19"/>
      <c r="DG3" s="8"/>
      <c r="DH3" s="9"/>
      <c r="DI3" s="8"/>
      <c r="DJ3" s="8"/>
      <c r="DK3" s="8"/>
      <c r="DL3" s="8"/>
      <c r="DM3" s="26"/>
      <c r="DN3" s="28"/>
      <c r="DO3" s="28"/>
      <c r="ED3" s="25">
        <f t="shared" si="2"/>
        <v>1.0566</v>
      </c>
    </row>
    <row r="4" spans="1:138" s="18" customFormat="1" x14ac:dyDescent="0.2">
      <c r="A4" s="8" t="s">
        <v>122</v>
      </c>
      <c r="B4" s="9" t="s">
        <v>121</v>
      </c>
      <c r="C4" s="8">
        <v>2003</v>
      </c>
      <c r="D4" s="10"/>
      <c r="E4" s="10"/>
      <c r="F4" s="10"/>
      <c r="G4" s="8"/>
      <c r="H4" s="10"/>
      <c r="I4" s="10"/>
      <c r="J4" s="11"/>
      <c r="K4" s="8"/>
      <c r="L4" s="8"/>
      <c r="M4" s="11"/>
      <c r="N4" s="12">
        <v>-8598000</v>
      </c>
      <c r="O4" s="12"/>
      <c r="P4" s="13"/>
      <c r="Q4" s="14">
        <v>0</v>
      </c>
      <c r="R4" s="42">
        <v>45117507733</v>
      </c>
      <c r="S4" s="42">
        <v>41733701348</v>
      </c>
      <c r="T4" s="13">
        <v>-3383806385</v>
      </c>
      <c r="U4" s="15">
        <f t="shared" si="0"/>
        <v>1.0810809076526389</v>
      </c>
      <c r="V4" s="16">
        <v>10082153001</v>
      </c>
      <c r="X4" s="15">
        <v>0</v>
      </c>
      <c r="Y4" s="10">
        <v>46350333984</v>
      </c>
      <c r="Z4" s="17">
        <f t="shared" si="1"/>
        <v>1.1106212122788683</v>
      </c>
      <c r="AA4" s="10"/>
      <c r="AB4" s="18">
        <v>2147805407</v>
      </c>
      <c r="AG4" s="33">
        <v>6.7000000000000004E-2</v>
      </c>
      <c r="AH4" s="33">
        <v>6.7000000000000004E-2</v>
      </c>
      <c r="AI4" s="37">
        <v>0.06</v>
      </c>
      <c r="AJ4" s="33">
        <v>-4.7300000000000002E-2</v>
      </c>
      <c r="AK4" s="33">
        <v>-4.7300000000000002E-2</v>
      </c>
      <c r="AQ4" s="19"/>
      <c r="AR4" s="19"/>
      <c r="AS4" s="18">
        <v>5898080946</v>
      </c>
      <c r="AT4" s="19"/>
      <c r="AU4" s="19"/>
      <c r="AV4" s="19"/>
      <c r="AW4" s="19"/>
      <c r="AX4" s="19"/>
      <c r="AY4" s="8"/>
      <c r="AZ4" s="8"/>
      <c r="BA4" s="20">
        <v>3.7499999999999999E-2</v>
      </c>
      <c r="BB4" s="20"/>
      <c r="BC4" s="20"/>
      <c r="BD4" s="20"/>
      <c r="BE4" s="20"/>
      <c r="BF4" s="20"/>
      <c r="BG4"/>
      <c r="BH4"/>
      <c r="BI4" s="22">
        <v>11</v>
      </c>
      <c r="BJ4" s="22"/>
      <c r="BK4" s="22"/>
      <c r="BL4" s="23"/>
      <c r="BM4" s="23"/>
      <c r="BN4" s="20"/>
      <c r="BO4" s="22"/>
      <c r="BP4" s="20"/>
      <c r="BQ4" s="20">
        <v>7.2499999999999995E-2</v>
      </c>
      <c r="BR4" s="18">
        <v>5</v>
      </c>
      <c r="BS4" s="33">
        <v>7.9799999999999996E-2</v>
      </c>
      <c r="BT4" s="24">
        <v>0.18229999999999999</v>
      </c>
      <c r="BU4" s="39">
        <f t="shared" si="3"/>
        <v>1.1822999999999999</v>
      </c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DD4" s="27"/>
      <c r="DE4" s="19"/>
      <c r="DF4" s="19"/>
      <c r="DG4" s="8"/>
      <c r="DH4" s="9"/>
      <c r="DI4" s="8"/>
      <c r="DJ4" s="8"/>
      <c r="DK4" s="8"/>
      <c r="DL4" s="8"/>
      <c r="DM4" s="28"/>
      <c r="DN4" s="26"/>
      <c r="DO4" s="26"/>
      <c r="ED4" s="25">
        <f t="shared" si="2"/>
        <v>1.0798000000000001</v>
      </c>
    </row>
    <row r="5" spans="1:138" s="18" customFormat="1" x14ac:dyDescent="0.2">
      <c r="A5" s="8" t="s">
        <v>122</v>
      </c>
      <c r="B5" s="9" t="s">
        <v>121</v>
      </c>
      <c r="C5" s="8">
        <v>2004</v>
      </c>
      <c r="D5" s="10"/>
      <c r="E5" s="10"/>
      <c r="F5" s="10"/>
      <c r="G5" s="8"/>
      <c r="H5" s="10"/>
      <c r="I5" s="10"/>
      <c r="J5" s="11"/>
      <c r="K5" s="8"/>
      <c r="L5" s="8"/>
      <c r="M5" s="11"/>
      <c r="N5" s="12">
        <v>14151000</v>
      </c>
      <c r="O5" s="12"/>
      <c r="P5" s="13"/>
      <c r="Q5" s="14">
        <v>3.7549999999999999</v>
      </c>
      <c r="R5" s="42">
        <v>47383509397</v>
      </c>
      <c r="S5" s="42">
        <v>43827854276</v>
      </c>
      <c r="T5" s="13">
        <v>-3555655121</v>
      </c>
      <c r="U5" s="15">
        <f t="shared" si="0"/>
        <v>1.0811277480893484</v>
      </c>
      <c r="V5" s="16">
        <v>10366136571</v>
      </c>
      <c r="X5" s="15">
        <v>0</v>
      </c>
      <c r="Y5" s="35">
        <v>49711421866</v>
      </c>
      <c r="Z5" s="17">
        <f t="shared" si="1"/>
        <v>1.1342426565751778</v>
      </c>
      <c r="AA5" s="10"/>
      <c r="AB5" s="18">
        <v>2315858563</v>
      </c>
      <c r="AG5" s="33">
        <v>6.7699999999999996E-2</v>
      </c>
      <c r="AH5" s="33">
        <v>6.7699999999999996E-2</v>
      </c>
      <c r="AI5" s="37">
        <v>0.06</v>
      </c>
      <c r="AJ5" s="33">
        <v>-6.7699999999999996E-2</v>
      </c>
      <c r="AK5" s="33">
        <v>-6.7699999999999996E-2</v>
      </c>
      <c r="AQ5" s="19"/>
      <c r="AR5" s="19"/>
      <c r="AS5" s="34">
        <v>6044472900</v>
      </c>
      <c r="AT5" s="19"/>
      <c r="AU5" s="19"/>
      <c r="AV5" s="19"/>
      <c r="AW5" s="19"/>
      <c r="AX5" s="19"/>
      <c r="AY5" s="8"/>
      <c r="AZ5" s="8"/>
      <c r="BA5" s="20">
        <v>3.7499999999999999E-2</v>
      </c>
      <c r="BB5" s="20"/>
      <c r="BC5" s="20"/>
      <c r="BD5" s="20"/>
      <c r="BE5" s="20"/>
      <c r="BF5" s="20"/>
      <c r="BG5"/>
      <c r="BH5"/>
      <c r="BI5" s="22">
        <v>10</v>
      </c>
      <c r="BJ5" s="22"/>
      <c r="BK5" s="22"/>
      <c r="BL5" s="23"/>
      <c r="BM5" s="23"/>
      <c r="BN5" s="20"/>
      <c r="BO5" s="22"/>
      <c r="BP5" s="20"/>
      <c r="BQ5" s="20">
        <v>7.2499999999999995E-2</v>
      </c>
      <c r="BR5" s="18">
        <v>5</v>
      </c>
      <c r="BS5" s="33">
        <v>8.5599999999999996E-2</v>
      </c>
      <c r="BT5" s="24">
        <v>0.10730000000000001</v>
      </c>
      <c r="BU5" s="39">
        <f t="shared" si="3"/>
        <v>1.1073</v>
      </c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DD5" s="27"/>
      <c r="DE5" s="19"/>
      <c r="DF5" s="19"/>
      <c r="DG5" s="8"/>
      <c r="DH5" s="9"/>
      <c r="DI5" s="8"/>
      <c r="DJ5" s="8"/>
      <c r="DK5" s="8"/>
      <c r="DL5" s="8"/>
      <c r="DM5" s="26"/>
      <c r="DN5" s="28"/>
      <c r="DO5" s="28"/>
      <c r="ED5" s="25">
        <f t="shared" si="2"/>
        <v>1.0855999999999999</v>
      </c>
    </row>
    <row r="6" spans="1:138" s="18" customFormat="1" x14ac:dyDescent="0.2">
      <c r="A6" s="8" t="s">
        <v>122</v>
      </c>
      <c r="B6" s="9" t="s">
        <v>121</v>
      </c>
      <c r="C6" s="8">
        <v>2005</v>
      </c>
      <c r="D6" s="10"/>
      <c r="E6" s="10"/>
      <c r="F6" s="10"/>
      <c r="G6" s="8"/>
      <c r="H6" s="10"/>
      <c r="I6" s="10"/>
      <c r="J6" s="11"/>
      <c r="K6" s="8"/>
      <c r="L6" s="8"/>
      <c r="M6" s="11"/>
      <c r="N6" s="12">
        <v>232249000</v>
      </c>
      <c r="O6" s="12"/>
      <c r="P6" s="13"/>
      <c r="Q6" s="14">
        <v>1.0209999999999999</v>
      </c>
      <c r="R6" s="42">
        <v>49670182206</v>
      </c>
      <c r="S6" s="42">
        <v>46624667789</v>
      </c>
      <c r="T6" s="13">
        <v>-3045514417</v>
      </c>
      <c r="U6" s="15">
        <f t="shared" si="0"/>
        <v>1.0653198094790182</v>
      </c>
      <c r="V6" s="16">
        <v>10990238891</v>
      </c>
      <c r="X6" s="15">
        <v>1.6400000000000001E-2</v>
      </c>
      <c r="Y6" s="10">
        <v>51558604486</v>
      </c>
      <c r="Z6" s="17">
        <f t="shared" si="1"/>
        <v>1.1058224525980225</v>
      </c>
      <c r="AA6" s="10"/>
      <c r="AB6" s="18">
        <v>2514627247</v>
      </c>
      <c r="AG6" s="33">
        <v>6.8099999999999994E-2</v>
      </c>
      <c r="AH6" s="33">
        <v>6.8099999999999994E-2</v>
      </c>
      <c r="AI6" s="37">
        <v>0.06</v>
      </c>
      <c r="AJ6" s="33">
        <v>-5.1700000000000003E-2</v>
      </c>
      <c r="AK6" s="33">
        <v>-5.1700000000000003E-2</v>
      </c>
      <c r="AQ6" s="19"/>
      <c r="AR6" s="19"/>
      <c r="AS6" s="18">
        <v>6652279194</v>
      </c>
      <c r="AT6" s="19"/>
      <c r="AU6" s="19"/>
      <c r="AV6" s="19"/>
      <c r="AW6" s="19"/>
      <c r="AX6" s="19"/>
      <c r="AY6" s="8"/>
      <c r="AZ6" s="8"/>
      <c r="BA6" s="20">
        <v>3.7499999999999999E-2</v>
      </c>
      <c r="BB6" s="20"/>
      <c r="BC6" s="20"/>
      <c r="BD6" s="20"/>
      <c r="BE6" s="20"/>
      <c r="BF6" s="20"/>
      <c r="BG6"/>
      <c r="BH6"/>
      <c r="BI6" s="22">
        <v>9</v>
      </c>
      <c r="BJ6" s="22"/>
      <c r="BK6" s="22"/>
      <c r="BL6" s="23"/>
      <c r="BM6" s="23"/>
      <c r="BN6" s="20"/>
      <c r="BO6" s="22"/>
      <c r="BP6" s="20"/>
      <c r="BQ6" s="20">
        <v>7.2499999999999995E-2</v>
      </c>
      <c r="BR6" s="18">
        <v>5</v>
      </c>
      <c r="BS6" s="33">
        <v>8.2600000000000007E-2</v>
      </c>
      <c r="BT6" s="24">
        <v>6.9699999999999998E-2</v>
      </c>
      <c r="BU6" s="39">
        <f t="shared" si="3"/>
        <v>1.0697000000000001</v>
      </c>
      <c r="BV6" s="29"/>
      <c r="BW6" s="27"/>
      <c r="BX6" s="27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DD6" s="27"/>
      <c r="DE6" s="19"/>
      <c r="DF6" s="19"/>
      <c r="DG6" s="8"/>
      <c r="DH6" s="9"/>
      <c r="DI6" s="8"/>
      <c r="DJ6" s="8"/>
      <c r="DK6" s="8"/>
      <c r="DL6" s="8"/>
      <c r="DM6" s="26"/>
      <c r="DN6" s="26"/>
      <c r="DO6" s="26"/>
      <c r="ED6" s="25">
        <f t="shared" si="2"/>
        <v>1.0826</v>
      </c>
    </row>
    <row r="7" spans="1:138" s="18" customFormat="1" x14ac:dyDescent="0.2">
      <c r="A7" s="8" t="s">
        <v>122</v>
      </c>
      <c r="B7" s="9" t="s">
        <v>121</v>
      </c>
      <c r="C7" s="8">
        <v>2006</v>
      </c>
      <c r="D7" s="10"/>
      <c r="E7" s="10"/>
      <c r="F7" s="10"/>
      <c r="G7" s="8"/>
      <c r="H7" s="10"/>
      <c r="I7" s="10"/>
      <c r="J7" s="11"/>
      <c r="K7" s="8"/>
      <c r="L7" s="8"/>
      <c r="M7" s="11"/>
      <c r="N7" s="12">
        <v>265046000</v>
      </c>
      <c r="O7" s="12"/>
      <c r="P7" s="13"/>
      <c r="Q7" s="14">
        <v>1.111</v>
      </c>
      <c r="R7" s="42">
        <v>52420807724</v>
      </c>
      <c r="S7" s="42">
        <v>49391906996</v>
      </c>
      <c r="T7" s="13">
        <v>-3028900728</v>
      </c>
      <c r="U7" s="15">
        <f t="shared" si="0"/>
        <v>1.0613238263557083</v>
      </c>
      <c r="V7" s="16">
        <v>11711385640</v>
      </c>
      <c r="X7" s="15">
        <v>1.7000000000000001E-2</v>
      </c>
      <c r="Y7" s="10">
        <v>55729371671</v>
      </c>
      <c r="Z7" s="17">
        <f t="shared" si="1"/>
        <v>1.1283097790800676</v>
      </c>
      <c r="AA7" s="10"/>
      <c r="AB7" s="18">
        <v>2702710327</v>
      </c>
      <c r="AG7" s="33">
        <v>6.7299999999999999E-2</v>
      </c>
      <c r="AH7" s="33">
        <v>6.7299999999999999E-2</v>
      </c>
      <c r="AI7" s="37">
        <v>0.06</v>
      </c>
      <c r="AJ7" s="33">
        <v>-5.0299999999999997E-2</v>
      </c>
      <c r="AK7" s="33">
        <v>-5.0299999999999997E-2</v>
      </c>
      <c r="AQ7" s="19"/>
      <c r="AR7" s="19"/>
      <c r="AS7" s="18">
        <v>7089000960</v>
      </c>
      <c r="AT7" s="19"/>
      <c r="AU7" s="19"/>
      <c r="AV7" s="19"/>
      <c r="AW7" s="19"/>
      <c r="AX7" s="19"/>
      <c r="AY7" s="8"/>
      <c r="AZ7" s="8"/>
      <c r="BA7" s="20">
        <v>3.7499999999999999E-2</v>
      </c>
      <c r="BB7" s="20"/>
      <c r="BC7" s="20"/>
      <c r="BD7" s="20"/>
      <c r="BE7" s="20"/>
      <c r="BF7" s="20"/>
      <c r="BG7"/>
      <c r="BH7"/>
      <c r="BI7" s="22">
        <v>8</v>
      </c>
      <c r="BJ7" s="22"/>
      <c r="BK7" s="22"/>
      <c r="BL7" s="23"/>
      <c r="BM7" s="23"/>
      <c r="BN7" s="20"/>
      <c r="BO7" s="22"/>
      <c r="BP7" s="20"/>
      <c r="BQ7" s="20">
        <v>7.2499999999999995E-2</v>
      </c>
      <c r="BR7" s="18">
        <v>5</v>
      </c>
      <c r="BS7" s="33">
        <v>8.9399999999999993E-2</v>
      </c>
      <c r="BT7" s="24">
        <v>0.11409999999999999</v>
      </c>
      <c r="BU7" s="39">
        <f t="shared" si="3"/>
        <v>1.1141000000000001</v>
      </c>
      <c r="BV7" s="29"/>
      <c r="BW7" s="27"/>
      <c r="BX7" s="27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DD7" s="27"/>
      <c r="DE7" s="19"/>
      <c r="DF7" s="19"/>
      <c r="DG7" s="8"/>
      <c r="DH7" s="9"/>
      <c r="DI7" s="8"/>
      <c r="DJ7" s="8"/>
      <c r="DK7" s="8"/>
      <c r="DL7" s="8"/>
      <c r="DM7" s="26"/>
      <c r="DN7" s="26"/>
      <c r="DO7" s="26"/>
      <c r="ED7" s="25">
        <f t="shared" si="2"/>
        <v>1.0893999999999999</v>
      </c>
    </row>
    <row r="8" spans="1:138" s="18" customFormat="1" x14ac:dyDescent="0.2">
      <c r="A8" s="8" t="s">
        <v>122</v>
      </c>
      <c r="B8" s="9" t="s">
        <v>121</v>
      </c>
      <c r="C8" s="8">
        <v>2007</v>
      </c>
      <c r="D8" s="10"/>
      <c r="E8" s="10"/>
      <c r="F8" s="10"/>
      <c r="G8" s="8"/>
      <c r="H8" s="10"/>
      <c r="I8" s="10"/>
      <c r="J8" s="11"/>
      <c r="K8" s="8"/>
      <c r="L8" s="8"/>
      <c r="M8" s="11"/>
      <c r="N8" s="12">
        <v>329890000</v>
      </c>
      <c r="O8" s="12"/>
      <c r="P8" s="13"/>
      <c r="Q8" s="14">
        <v>1.0980000000000001</v>
      </c>
      <c r="R8" s="42">
        <v>55283120813</v>
      </c>
      <c r="S8" s="42">
        <v>52815089477</v>
      </c>
      <c r="T8" s="13">
        <v>-2468031336</v>
      </c>
      <c r="U8" s="15">
        <f t="shared" si="0"/>
        <v>1.0467296630648479</v>
      </c>
      <c r="V8" s="16">
        <v>12701016741</v>
      </c>
      <c r="X8" s="15">
        <v>1.6E-2</v>
      </c>
      <c r="Y8" s="10">
        <v>58619737886</v>
      </c>
      <c r="Z8" s="17">
        <f t="shared" si="1"/>
        <v>1.1099051136044713</v>
      </c>
      <c r="AA8" s="10"/>
      <c r="AB8" s="18">
        <v>2885868222</v>
      </c>
      <c r="AG8" s="33">
        <v>6.7400000000000002E-2</v>
      </c>
      <c r="AH8" s="33">
        <v>6.7400000000000002E-2</v>
      </c>
      <c r="AI8" s="37">
        <v>0.06</v>
      </c>
      <c r="AJ8" s="33">
        <v>-5.1400000000000001E-2</v>
      </c>
      <c r="AK8" s="33">
        <v>-5.1400000000000001E-2</v>
      </c>
      <c r="AQ8" s="19"/>
      <c r="AR8" s="19"/>
      <c r="AS8" s="18">
        <v>7666167078</v>
      </c>
      <c r="AT8" s="19"/>
      <c r="AU8" s="19"/>
      <c r="AV8" s="19"/>
      <c r="AW8" s="19"/>
      <c r="AX8" s="19"/>
      <c r="AY8" s="8"/>
      <c r="AZ8" s="8"/>
      <c r="BA8" s="20">
        <v>3.7499999999999999E-2</v>
      </c>
      <c r="BB8" s="20"/>
      <c r="BC8" s="20"/>
      <c r="BD8" s="20"/>
      <c r="BE8" s="20"/>
      <c r="BF8" s="20"/>
      <c r="BG8"/>
      <c r="BH8"/>
      <c r="BI8" s="22">
        <v>9</v>
      </c>
      <c r="BJ8" s="22"/>
      <c r="BK8" s="22"/>
      <c r="BL8" s="23"/>
      <c r="BM8" s="23"/>
      <c r="BN8" s="20"/>
      <c r="BO8" s="22"/>
      <c r="BP8" s="20"/>
      <c r="BQ8" s="20">
        <v>7.2499999999999995E-2</v>
      </c>
      <c r="BR8" s="18">
        <v>5</v>
      </c>
      <c r="BS8" s="33">
        <v>8.8700000000000001E-2</v>
      </c>
      <c r="BT8" s="24">
        <v>8.3799999999999999E-2</v>
      </c>
      <c r="BU8" s="39">
        <f t="shared" si="3"/>
        <v>1.0838000000000001</v>
      </c>
      <c r="BV8" s="29"/>
      <c r="BW8" s="27"/>
      <c r="BX8" s="27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DD8" s="27"/>
      <c r="DE8" s="19"/>
      <c r="DF8" s="19"/>
      <c r="DG8" s="8"/>
      <c r="DH8" s="9"/>
      <c r="DI8" s="8"/>
      <c r="DJ8" s="8"/>
      <c r="DK8" s="8"/>
      <c r="DL8" s="8"/>
      <c r="DM8" s="26"/>
      <c r="DN8" s="26"/>
      <c r="DO8" s="26"/>
      <c r="ED8" s="25">
        <f t="shared" si="2"/>
        <v>1.0887</v>
      </c>
    </row>
    <row r="9" spans="1:138" s="18" customFormat="1" x14ac:dyDescent="0.2">
      <c r="A9" s="8" t="s">
        <v>122</v>
      </c>
      <c r="B9" s="9" t="s">
        <v>121</v>
      </c>
      <c r="C9" s="8">
        <v>2008</v>
      </c>
      <c r="D9" s="10"/>
      <c r="E9" s="10"/>
      <c r="F9" s="10"/>
      <c r="G9" s="8"/>
      <c r="H9" s="10"/>
      <c r="I9" s="10"/>
      <c r="J9" s="11"/>
      <c r="K9" s="8"/>
      <c r="L9" s="8"/>
      <c r="M9" s="11"/>
      <c r="N9" s="12">
        <v>406810000</v>
      </c>
      <c r="O9" s="12"/>
      <c r="P9" s="13"/>
      <c r="Q9" s="14">
        <v>1.097</v>
      </c>
      <c r="R9" s="42">
        <v>55127658183</v>
      </c>
      <c r="S9" s="42">
        <v>55518744699</v>
      </c>
      <c r="T9" s="13">
        <v>391086516</v>
      </c>
      <c r="U9" s="15">
        <f t="shared" si="0"/>
        <v>0.99295577524095124</v>
      </c>
      <c r="V9" s="16">
        <v>13267554255</v>
      </c>
      <c r="X9" s="15">
        <v>2.3199999999999998E-2</v>
      </c>
      <c r="Y9" s="10">
        <v>45629312989</v>
      </c>
      <c r="Z9" s="17">
        <f t="shared" si="1"/>
        <v>0.82187220255759619</v>
      </c>
      <c r="AA9" s="10"/>
      <c r="AB9" s="18">
        <v>3062394827</v>
      </c>
      <c r="AG9" s="33">
        <v>6.1499999999999999E-2</v>
      </c>
      <c r="AH9" s="33">
        <v>6.1499999999999999E-2</v>
      </c>
      <c r="AI9" s="37">
        <v>0.06</v>
      </c>
      <c r="AJ9" s="33">
        <v>-3.8300000000000001E-2</v>
      </c>
      <c r="AK9" s="33">
        <v>-3.8300000000000001E-2</v>
      </c>
      <c r="AQ9" s="19"/>
      <c r="AR9" s="19"/>
      <c r="AS9" s="18">
        <v>7905452496</v>
      </c>
      <c r="AT9" s="19"/>
      <c r="AU9" s="19"/>
      <c r="AV9" s="19"/>
      <c r="AW9" s="19"/>
      <c r="AX9" s="19"/>
      <c r="AY9" s="8"/>
      <c r="AZ9" s="8"/>
      <c r="BA9" s="20">
        <v>3.7499999999999999E-2</v>
      </c>
      <c r="BB9" s="20"/>
      <c r="BC9" s="20"/>
      <c r="BD9" s="20"/>
      <c r="BE9" s="20"/>
      <c r="BF9" s="20"/>
      <c r="BG9"/>
      <c r="BH9"/>
      <c r="BI9" s="22">
        <v>9</v>
      </c>
      <c r="BJ9" s="22"/>
      <c r="BK9" s="22"/>
      <c r="BL9" s="23"/>
      <c r="BM9" s="23"/>
      <c r="BN9" s="20"/>
      <c r="BO9" s="22"/>
      <c r="BP9" s="20"/>
      <c r="BQ9" s="20">
        <v>7.2499999999999995E-2</v>
      </c>
      <c r="BR9" s="18">
        <v>5</v>
      </c>
      <c r="BS9" s="33">
        <v>2.8899999999999999E-2</v>
      </c>
      <c r="BT9" s="24">
        <v>-0.19500000000000001</v>
      </c>
      <c r="BU9" s="39">
        <f t="shared" si="3"/>
        <v>0.80499999999999994</v>
      </c>
      <c r="BV9" s="29"/>
      <c r="BW9" s="27"/>
      <c r="BX9" s="27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DD9" s="27"/>
      <c r="DE9" s="19"/>
      <c r="DF9" s="19"/>
      <c r="DG9" s="8"/>
      <c r="DH9" s="9"/>
      <c r="DI9" s="8"/>
      <c r="DJ9" s="8"/>
      <c r="DK9" s="8"/>
      <c r="DL9" s="8"/>
      <c r="DM9" s="26"/>
      <c r="DN9" s="26"/>
      <c r="DO9" s="26"/>
      <c r="ED9" s="25">
        <f t="shared" si="2"/>
        <v>1.0288999999999999</v>
      </c>
    </row>
    <row r="10" spans="1:138" s="18" customFormat="1" x14ac:dyDescent="0.2">
      <c r="A10" s="8" t="s">
        <v>122</v>
      </c>
      <c r="B10" s="9" t="s">
        <v>121</v>
      </c>
      <c r="C10" s="8">
        <v>2009</v>
      </c>
      <c r="D10" s="10"/>
      <c r="E10" s="10"/>
      <c r="F10" s="10"/>
      <c r="G10" s="8"/>
      <c r="H10" s="10"/>
      <c r="I10" s="10"/>
      <c r="J10" s="11"/>
      <c r="K10" s="8"/>
      <c r="L10" s="8"/>
      <c r="M10" s="11"/>
      <c r="N10" s="12">
        <v>483205000</v>
      </c>
      <c r="O10" s="12"/>
      <c r="P10" s="13"/>
      <c r="Q10" s="14">
        <v>0.99299999999999999</v>
      </c>
      <c r="R10" s="42">
        <v>55818099117</v>
      </c>
      <c r="S10" s="42">
        <v>58178272142</v>
      </c>
      <c r="T10" s="13">
        <v>2360173025</v>
      </c>
      <c r="U10" s="15">
        <f t="shared" si="0"/>
        <v>0.95943205361549155</v>
      </c>
      <c r="V10" s="16">
        <v>13253029516</v>
      </c>
      <c r="X10" s="15">
        <v>2.63E-2</v>
      </c>
      <c r="Y10" s="12">
        <v>50382551504</v>
      </c>
      <c r="Z10" s="17">
        <f t="shared" si="1"/>
        <v>0.86600288473723641</v>
      </c>
      <c r="AA10" s="10"/>
      <c r="AB10" s="18">
        <v>3179802828</v>
      </c>
      <c r="AG10" s="33">
        <v>6.1899999999999997E-2</v>
      </c>
      <c r="AH10" s="33">
        <v>6.1899999999999997E-2</v>
      </c>
      <c r="AI10" s="37">
        <v>0.06</v>
      </c>
      <c r="AJ10" s="33">
        <v>-3.56E-2</v>
      </c>
      <c r="AK10" s="33">
        <v>-3.56E-2</v>
      </c>
      <c r="AQ10" s="19"/>
      <c r="AR10" s="19"/>
      <c r="AS10" s="18">
        <v>7067975174</v>
      </c>
      <c r="AT10" s="19"/>
      <c r="AU10" s="19"/>
      <c r="AV10" s="19"/>
      <c r="AW10" s="19"/>
      <c r="AX10" s="19"/>
      <c r="AY10" s="8"/>
      <c r="AZ10" s="8"/>
      <c r="BA10" s="20">
        <v>0.03</v>
      </c>
      <c r="BB10" s="20"/>
      <c r="BC10" s="20"/>
      <c r="BD10" s="20"/>
      <c r="BE10" s="20"/>
      <c r="BF10" s="20"/>
      <c r="BG10"/>
      <c r="BH10"/>
      <c r="BI10" s="22">
        <v>9</v>
      </c>
      <c r="BJ10" s="22"/>
      <c r="BK10" s="22"/>
      <c r="BL10" s="23"/>
      <c r="BM10" s="23"/>
      <c r="BN10" s="20"/>
      <c r="BO10" s="22"/>
      <c r="BP10" s="20"/>
      <c r="BQ10" s="20">
        <v>7.2499999999999995E-2</v>
      </c>
      <c r="BR10" s="18">
        <v>5</v>
      </c>
      <c r="BS10" s="33">
        <v>4.7399999999999998E-2</v>
      </c>
      <c r="BT10" s="24">
        <v>0.1484</v>
      </c>
      <c r="BU10" s="39">
        <f t="shared" si="3"/>
        <v>1.1484000000000001</v>
      </c>
      <c r="BV10" s="29">
        <f>PRODUCT(BU10:BU15)^(1/6)-1</f>
        <v>9.7057372991338653E-2</v>
      </c>
      <c r="BW10" s="27"/>
      <c r="BX10" s="27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DD10" s="27"/>
      <c r="DE10" s="19"/>
      <c r="DF10" s="19"/>
      <c r="DG10" s="8"/>
      <c r="DH10" s="9"/>
      <c r="DI10" s="8"/>
      <c r="DJ10" s="8"/>
      <c r="DK10" s="8"/>
      <c r="DL10" s="8"/>
      <c r="DM10" s="28"/>
      <c r="DN10" s="26"/>
      <c r="DO10" s="26"/>
      <c r="ED10" s="25">
        <f t="shared" si="2"/>
        <v>1.0474000000000001</v>
      </c>
    </row>
    <row r="11" spans="1:138" s="18" customFormat="1" x14ac:dyDescent="0.2">
      <c r="A11" s="8" t="s">
        <v>122</v>
      </c>
      <c r="B11" s="9" t="s">
        <v>121</v>
      </c>
      <c r="C11" s="8">
        <v>2010</v>
      </c>
      <c r="D11" s="10"/>
      <c r="E11" s="10"/>
      <c r="F11" s="10"/>
      <c r="G11" s="8"/>
      <c r="H11" s="10"/>
      <c r="I11" s="10"/>
      <c r="J11" s="11"/>
      <c r="K11" s="8"/>
      <c r="L11" s="8"/>
      <c r="M11" s="11"/>
      <c r="N11" s="12">
        <v>906060000</v>
      </c>
      <c r="O11" s="12"/>
      <c r="P11" s="13"/>
      <c r="Q11" s="14">
        <v>0.73199999999999998</v>
      </c>
      <c r="R11" s="42">
        <v>57102198448</v>
      </c>
      <c r="S11" s="42">
        <v>59876065931</v>
      </c>
      <c r="T11" s="13">
        <v>2773867483</v>
      </c>
      <c r="U11" s="15">
        <f t="shared" si="0"/>
        <v>0.95367318410336865</v>
      </c>
      <c r="V11" s="16">
        <v>13053830873</v>
      </c>
      <c r="X11" s="15">
        <v>3.5700000000000003E-2</v>
      </c>
      <c r="Y11" s="12">
        <v>54108134326</v>
      </c>
      <c r="Z11" s="17">
        <f t="shared" si="1"/>
        <v>0.9036688280147388</v>
      </c>
      <c r="AA11" s="10"/>
      <c r="AB11" s="18">
        <v>3334806219</v>
      </c>
      <c r="AG11" s="33">
        <v>6.2600000000000003E-2</v>
      </c>
      <c r="AH11" s="33">
        <v>6.2600000000000003E-2</v>
      </c>
      <c r="AI11" s="37">
        <v>0.06</v>
      </c>
      <c r="AJ11" s="33">
        <v>-2.69E-2</v>
      </c>
      <c r="AK11" s="33">
        <v>-2.69E-2</v>
      </c>
      <c r="AQ11" s="19"/>
      <c r="AR11" s="19"/>
      <c r="AS11" s="18">
        <v>6982786111</v>
      </c>
      <c r="AT11" s="19"/>
      <c r="AU11" s="19"/>
      <c r="AV11" s="19"/>
      <c r="AW11" s="19"/>
      <c r="AX11" s="19"/>
      <c r="AY11" s="8"/>
      <c r="AZ11" s="8"/>
      <c r="BA11" s="20">
        <v>0.03</v>
      </c>
      <c r="BB11" s="20"/>
      <c r="BC11" s="20"/>
      <c r="BD11" s="20"/>
      <c r="BE11" s="20"/>
      <c r="BF11" s="20"/>
      <c r="BG11"/>
      <c r="BH11"/>
      <c r="BI11" s="22">
        <v>12</v>
      </c>
      <c r="BJ11" s="22"/>
      <c r="BK11" s="22"/>
      <c r="BL11" s="23"/>
      <c r="BM11" s="23"/>
      <c r="BN11" s="20"/>
      <c r="BO11" s="22"/>
      <c r="BP11" s="20"/>
      <c r="BQ11" s="20">
        <v>7.2499999999999995E-2</v>
      </c>
      <c r="BR11" s="18">
        <v>5</v>
      </c>
      <c r="BS11" s="33">
        <v>5.8900000000000001E-2</v>
      </c>
      <c r="BT11" s="24">
        <v>0.1147</v>
      </c>
      <c r="BU11" s="39">
        <f t="shared" si="3"/>
        <v>1.1147</v>
      </c>
      <c r="BV11" s="29"/>
      <c r="BW11" s="29"/>
      <c r="BX11" s="27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DD11" s="27"/>
      <c r="DE11" s="19"/>
      <c r="DF11" s="19"/>
      <c r="DG11" s="8"/>
      <c r="DH11" s="9"/>
      <c r="DI11" s="8"/>
      <c r="DJ11" s="8"/>
      <c r="DK11" s="8"/>
      <c r="DL11" s="8"/>
      <c r="DM11" s="26"/>
      <c r="DN11" s="26"/>
      <c r="DO11" s="26"/>
      <c r="ED11" s="25">
        <f t="shared" si="2"/>
        <v>1.0589</v>
      </c>
    </row>
    <row r="12" spans="1:138" s="18" customFormat="1" x14ac:dyDescent="0.2">
      <c r="A12" s="8" t="s">
        <v>122</v>
      </c>
      <c r="B12" s="9" t="s">
        <v>121</v>
      </c>
      <c r="C12" s="8">
        <v>2011</v>
      </c>
      <c r="D12" s="10"/>
      <c r="E12" s="10"/>
      <c r="F12" s="10"/>
      <c r="G12" s="8"/>
      <c r="H12" s="10"/>
      <c r="I12" s="10"/>
      <c r="J12" s="11"/>
      <c r="K12" s="8"/>
      <c r="L12" s="8"/>
      <c r="M12" s="11"/>
      <c r="N12" s="12">
        <v>975124000</v>
      </c>
      <c r="O12" s="12"/>
      <c r="P12" s="13"/>
      <c r="Q12" s="14">
        <v>1.014</v>
      </c>
      <c r="R12" s="42">
        <v>58125010880</v>
      </c>
      <c r="S12" s="42">
        <v>61846696903</v>
      </c>
      <c r="T12" s="13">
        <v>3721686023</v>
      </c>
      <c r="U12" s="15">
        <f t="shared" si="0"/>
        <v>0.93982401309423091</v>
      </c>
      <c r="V12" s="16">
        <v>12801045514</v>
      </c>
      <c r="X12" s="15">
        <v>6.7100000000000007E-2</v>
      </c>
      <c r="Y12" s="12">
        <v>53402204951</v>
      </c>
      <c r="Z12" s="17">
        <f t="shared" si="1"/>
        <v>0.86346090616214655</v>
      </c>
      <c r="AA12" s="10"/>
      <c r="AB12" s="18">
        <v>3507222607</v>
      </c>
      <c r="AG12" s="33">
        <v>6.3E-2</v>
      </c>
      <c r="AH12" s="33">
        <v>6.3E-2</v>
      </c>
      <c r="AI12" s="37">
        <v>0.06</v>
      </c>
      <c r="AJ12" s="33">
        <v>4.1000000000000003E-3</v>
      </c>
      <c r="AK12" s="33">
        <v>4.1000000000000003E-3</v>
      </c>
      <c r="AQ12" s="19"/>
      <c r="AR12" s="19"/>
      <c r="AS12" s="18">
        <v>6805113560</v>
      </c>
      <c r="AT12" s="19"/>
      <c r="AU12" s="19"/>
      <c r="AV12" s="19"/>
      <c r="AW12" s="19"/>
      <c r="AX12" s="19"/>
      <c r="AY12" s="8"/>
      <c r="AZ12" s="8"/>
      <c r="BA12" s="20">
        <v>0.03</v>
      </c>
      <c r="BB12" s="20"/>
      <c r="BC12" s="20"/>
      <c r="BD12" s="20"/>
      <c r="BE12" s="20"/>
      <c r="BF12" s="20"/>
      <c r="BG12"/>
      <c r="BH12"/>
      <c r="BI12" s="22">
        <v>12</v>
      </c>
      <c r="BJ12" s="22"/>
      <c r="BK12" s="22"/>
      <c r="BL12" s="23"/>
      <c r="BM12" s="23"/>
      <c r="BN12" s="20"/>
      <c r="BO12" s="22"/>
      <c r="BP12" s="20"/>
      <c r="BQ12" s="20">
        <v>7.2499999999999995E-2</v>
      </c>
      <c r="BR12" s="18">
        <v>5</v>
      </c>
      <c r="BS12" s="33">
        <v>5.1499999999999997E-2</v>
      </c>
      <c r="BT12" s="24">
        <v>2.1899999999999999E-2</v>
      </c>
      <c r="BU12" s="39">
        <f t="shared" si="3"/>
        <v>1.0219</v>
      </c>
      <c r="BV12" s="29"/>
      <c r="BW12" s="29"/>
      <c r="BX12" s="27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DD12" s="27"/>
      <c r="DE12" s="19"/>
      <c r="DF12" s="19"/>
      <c r="DG12" s="8"/>
      <c r="DH12" s="9"/>
      <c r="DI12" s="8"/>
      <c r="DJ12" s="8"/>
      <c r="DK12" s="8"/>
      <c r="DL12" s="8"/>
      <c r="DM12" s="26"/>
      <c r="DN12" s="26"/>
      <c r="DO12" s="26"/>
      <c r="ED12" s="25">
        <f t="shared" si="2"/>
        <v>1.0515000000000001</v>
      </c>
    </row>
    <row r="13" spans="1:138" s="18" customFormat="1" x14ac:dyDescent="0.2">
      <c r="A13" s="8" t="s">
        <v>122</v>
      </c>
      <c r="B13" s="9" t="s">
        <v>121</v>
      </c>
      <c r="C13" s="8">
        <v>2012</v>
      </c>
      <c r="D13" s="10"/>
      <c r="E13" s="10"/>
      <c r="F13" s="10"/>
      <c r="G13" s="8"/>
      <c r="H13" s="10"/>
      <c r="I13" s="10"/>
      <c r="J13" s="11"/>
      <c r="K13" s="8"/>
      <c r="L13" s="8"/>
      <c r="M13" s="11"/>
      <c r="N13" s="12">
        <v>1040251000</v>
      </c>
      <c r="O13" s="12"/>
      <c r="P13" s="13"/>
      <c r="Q13" s="14">
        <v>1.0509999999999999</v>
      </c>
      <c r="R13" s="42">
        <v>59911833028</v>
      </c>
      <c r="S13" s="42">
        <v>63630278472</v>
      </c>
      <c r="T13" s="13">
        <v>3718445444</v>
      </c>
      <c r="U13" s="15">
        <f>R13/S13</f>
        <v>0.94156169777512022</v>
      </c>
      <c r="V13" s="16">
        <v>12774187282</v>
      </c>
      <c r="X13" s="15">
        <v>7.4399999999999994E-2</v>
      </c>
      <c r="Y13" s="12">
        <v>57780471482</v>
      </c>
      <c r="Z13" s="17">
        <f t="shared" si="1"/>
        <v>0.90806567045633535</v>
      </c>
      <c r="AA13" s="10"/>
      <c r="AB13" s="18">
        <v>3712698650</v>
      </c>
      <c r="AG13" s="33">
        <v>5.1200000000000002E-2</v>
      </c>
      <c r="AH13" s="33">
        <v>5.1200000000000002E-2</v>
      </c>
      <c r="AI13" s="37">
        <v>0.06</v>
      </c>
      <c r="AJ13" s="33">
        <v>2.8199999999999999E-2</v>
      </c>
      <c r="AK13" s="33">
        <v>2.8199999999999999E-2</v>
      </c>
      <c r="AQ13" s="19"/>
      <c r="AR13" s="19"/>
      <c r="AS13" s="18">
        <v>6819493041</v>
      </c>
      <c r="AT13" s="19"/>
      <c r="AU13" s="19"/>
      <c r="AV13" s="19"/>
      <c r="AW13" s="19"/>
      <c r="AX13" s="19"/>
      <c r="AY13" s="8"/>
      <c r="AZ13" s="8"/>
      <c r="BA13" s="20">
        <v>0.03</v>
      </c>
      <c r="BB13" s="20"/>
      <c r="BC13" s="20"/>
      <c r="BD13" s="20"/>
      <c r="BE13" s="20"/>
      <c r="BF13" s="20"/>
      <c r="BG13"/>
      <c r="BH13"/>
      <c r="BI13" s="22">
        <v>12</v>
      </c>
      <c r="BJ13" s="22"/>
      <c r="BK13" s="22"/>
      <c r="BL13" s="23"/>
      <c r="BM13" s="23"/>
      <c r="BN13" s="20"/>
      <c r="BO13" s="22"/>
      <c r="BP13" s="20"/>
      <c r="BQ13" s="20">
        <v>7.2499999999999995E-2</v>
      </c>
      <c r="BR13" s="18">
        <v>5</v>
      </c>
      <c r="BS13" s="33">
        <v>6.3200000000000006E-2</v>
      </c>
      <c r="BT13" s="24">
        <v>0.1182</v>
      </c>
      <c r="BU13" s="39">
        <f t="shared" si="3"/>
        <v>1.1182000000000001</v>
      </c>
      <c r="BV13" s="29"/>
      <c r="BW13" s="29"/>
      <c r="BX13" s="27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DD13" s="27"/>
      <c r="DE13" s="19"/>
      <c r="DF13" s="19"/>
      <c r="DG13" s="8"/>
      <c r="DH13" s="9"/>
      <c r="DI13" s="8"/>
      <c r="DJ13" s="8"/>
      <c r="DK13" s="8"/>
      <c r="DL13" s="8"/>
      <c r="DM13" s="26"/>
      <c r="DN13" s="26"/>
      <c r="DO13" s="26"/>
      <c r="ED13" s="25">
        <f t="shared" si="2"/>
        <v>1.0631999999999999</v>
      </c>
    </row>
    <row r="14" spans="1:138" s="18" customFormat="1" x14ac:dyDescent="0.2">
      <c r="A14" s="8" t="s">
        <v>122</v>
      </c>
      <c r="B14" s="9" t="s">
        <v>121</v>
      </c>
      <c r="C14" s="8">
        <v>2013</v>
      </c>
      <c r="D14" s="10"/>
      <c r="E14" s="10"/>
      <c r="F14" s="10"/>
      <c r="G14" s="8"/>
      <c r="H14" s="10"/>
      <c r="I14" s="10"/>
      <c r="J14" s="11"/>
      <c r="K14" s="8"/>
      <c r="L14" s="8"/>
      <c r="M14" s="11"/>
      <c r="N14" s="12">
        <v>1165285000</v>
      </c>
      <c r="O14" s="12"/>
      <c r="P14" s="13"/>
      <c r="Q14" s="14">
        <v>1.008</v>
      </c>
      <c r="R14" s="42">
        <v>62363807168</v>
      </c>
      <c r="S14" s="42">
        <v>65805555491</v>
      </c>
      <c r="T14" s="13">
        <v>3441748323</v>
      </c>
      <c r="U14" s="15">
        <f>R14/S14</f>
        <v>0.94769821032100066</v>
      </c>
      <c r="V14" s="16">
        <v>12834121020</v>
      </c>
      <c r="X14" s="15">
        <v>8.0199999999999994E-2</v>
      </c>
      <c r="Y14" s="12">
        <v>62789451194</v>
      </c>
      <c r="Z14" s="17">
        <f t="shared" si="1"/>
        <v>0.95416641840501593</v>
      </c>
      <c r="AA14" s="10"/>
      <c r="AB14" s="18">
        <v>3870867895</v>
      </c>
      <c r="AG14" s="33">
        <v>5.1200000000000002E-2</v>
      </c>
      <c r="AH14" s="33">
        <v>5.1200000000000002E-2</v>
      </c>
      <c r="AI14" s="37">
        <v>0.06</v>
      </c>
      <c r="AJ14" s="33">
        <v>2.5700000000000001E-2</v>
      </c>
      <c r="AK14" s="33">
        <v>2.5700000000000001E-2</v>
      </c>
      <c r="AQ14" s="19"/>
      <c r="AR14" s="19"/>
      <c r="AS14" s="18">
        <v>6806431685</v>
      </c>
      <c r="AT14" s="19"/>
      <c r="AU14" s="19"/>
      <c r="AV14" s="19"/>
      <c r="AW14" s="19"/>
      <c r="AX14" s="19"/>
      <c r="AY14" s="8"/>
      <c r="AZ14" s="8"/>
      <c r="BA14" s="20">
        <v>0.03</v>
      </c>
      <c r="BB14" s="20"/>
      <c r="BC14" s="20"/>
      <c r="BD14" s="20"/>
      <c r="BE14" s="20"/>
      <c r="BF14" s="20"/>
      <c r="BG14"/>
      <c r="BH14"/>
      <c r="BI14" s="22">
        <v>12</v>
      </c>
      <c r="BJ14" s="22"/>
      <c r="BK14" s="22"/>
      <c r="BL14" s="23"/>
      <c r="BM14" s="23"/>
      <c r="BN14" s="20"/>
      <c r="BO14" s="22"/>
      <c r="BP14" s="20"/>
      <c r="BQ14" s="20">
        <v>7.2499999999999995E-2</v>
      </c>
      <c r="BR14" s="18">
        <v>5</v>
      </c>
      <c r="BS14" s="33">
        <v>7.4300000000000005E-2</v>
      </c>
      <c r="BT14" s="24">
        <v>0.1221</v>
      </c>
      <c r="BU14" s="39">
        <f t="shared" si="3"/>
        <v>1.1221000000000001</v>
      </c>
      <c r="BV14" s="29"/>
      <c r="BW14" s="29"/>
      <c r="BX14" s="27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DD14" s="27"/>
      <c r="DE14" s="19"/>
      <c r="DF14" s="19"/>
      <c r="DG14" s="8"/>
      <c r="DH14" s="9"/>
      <c r="DI14" s="8"/>
      <c r="DJ14" s="8"/>
      <c r="DK14" s="8"/>
      <c r="DL14" s="8"/>
      <c r="DM14" s="28"/>
      <c r="DN14" s="26"/>
      <c r="DO14" s="26"/>
      <c r="ED14" s="25">
        <f t="shared" si="2"/>
        <v>1.0743</v>
      </c>
    </row>
    <row r="15" spans="1:138" s="18" customFormat="1" x14ac:dyDescent="0.2">
      <c r="A15" s="8" t="s">
        <v>122</v>
      </c>
      <c r="B15" s="9" t="s">
        <v>121</v>
      </c>
      <c r="C15" s="8">
        <v>2014</v>
      </c>
      <c r="D15" s="10"/>
      <c r="E15" s="10"/>
      <c r="F15" s="13"/>
      <c r="G15" s="30"/>
      <c r="H15" s="12"/>
      <c r="I15" s="12"/>
      <c r="J15" s="11"/>
      <c r="K15" s="15"/>
      <c r="L15" s="15"/>
      <c r="M15" s="11"/>
      <c r="N15" s="10"/>
      <c r="O15" s="10"/>
      <c r="P15" s="13"/>
      <c r="Q15" s="8"/>
      <c r="R15" s="42">
        <v>64734119837</v>
      </c>
      <c r="S15" s="42">
        <v>67715066544</v>
      </c>
      <c r="T15" s="13">
        <v>2980946707</v>
      </c>
      <c r="U15" s="15">
        <f>R15/S15</f>
        <v>0.95597808790362726</v>
      </c>
      <c r="V15" s="16">
        <v>12932045817</v>
      </c>
      <c r="X15" s="15">
        <v>8.6900000000000005E-2</v>
      </c>
      <c r="Y15" s="12">
        <v>64587417979</v>
      </c>
      <c r="Z15" s="17">
        <f>Y15/S15</f>
        <v>0.95381162975055611</v>
      </c>
      <c r="AA15" s="10"/>
      <c r="AB15" s="18">
        <v>4057596822</v>
      </c>
      <c r="AC15" s="18">
        <f>4184410000-AB15</f>
        <v>126813178</v>
      </c>
      <c r="AG15" s="33">
        <v>5.1400000000000001E-2</v>
      </c>
      <c r="AH15" s="33">
        <v>5.1400000000000001E-2</v>
      </c>
      <c r="AI15" s="37">
        <v>0.06</v>
      </c>
      <c r="AJ15" s="33">
        <v>3.5499999999999997E-2</v>
      </c>
      <c r="AK15" s="33">
        <v>3.5499999999999997E-2</v>
      </c>
      <c r="AQ15" s="19"/>
      <c r="AR15" s="19"/>
      <c r="AS15" s="18">
        <v>6862370246</v>
      </c>
      <c r="AT15" s="19"/>
      <c r="AU15" s="19"/>
      <c r="AV15" s="19"/>
      <c r="AW15" s="19"/>
      <c r="AX15" s="19"/>
      <c r="AY15" s="8"/>
      <c r="AZ15" s="8"/>
      <c r="BA15" s="20">
        <v>0.03</v>
      </c>
      <c r="BG15"/>
      <c r="BL15" s="26"/>
      <c r="BM15" s="26"/>
      <c r="BN15" s="20"/>
      <c r="BQ15" s="20">
        <v>7.2499999999999995E-2</v>
      </c>
      <c r="BR15" s="18">
        <v>5</v>
      </c>
      <c r="BS15" s="33">
        <v>7.1900000000000006E-2</v>
      </c>
      <c r="BT15" s="31">
        <v>6.2100000000000002E-2</v>
      </c>
      <c r="BU15" s="39">
        <f t="shared" si="3"/>
        <v>1.0621</v>
      </c>
      <c r="BV15" s="29"/>
      <c r="BW15" s="29"/>
      <c r="BX15" s="27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DD15" s="27"/>
      <c r="DE15" s="19"/>
      <c r="DF15" s="19"/>
      <c r="DG15" s="8"/>
      <c r="DH15" s="9"/>
      <c r="DI15" s="8"/>
      <c r="DJ15" s="8"/>
      <c r="DK15" s="8"/>
      <c r="DL15" s="8"/>
      <c r="DM15" s="28"/>
      <c r="DN15" s="28"/>
      <c r="DO15" s="28"/>
      <c r="ED15" s="25">
        <f t="shared" si="2"/>
        <v>1.0719000000000001</v>
      </c>
    </row>
    <row r="16" spans="1:138" s="18" customFormat="1" x14ac:dyDescent="0.2">
      <c r="A16" s="8" t="s">
        <v>122</v>
      </c>
      <c r="B16" s="9" t="s">
        <v>121</v>
      </c>
      <c r="C16" s="8">
        <v>2015</v>
      </c>
      <c r="D16" s="10"/>
      <c r="E16" s="10"/>
      <c r="F16" s="13"/>
      <c r="G16" s="30"/>
      <c r="H16" s="10"/>
      <c r="I16" s="10"/>
      <c r="J16" s="11"/>
      <c r="K16" s="15"/>
      <c r="L16" s="15"/>
      <c r="M16" s="11"/>
      <c r="N16" s="10"/>
      <c r="O16" s="10"/>
      <c r="P16" s="13"/>
      <c r="Q16" s="8"/>
      <c r="R16" s="42">
        <v>66169352203</v>
      </c>
      <c r="S16" s="42">
        <v>71521915397</v>
      </c>
      <c r="T16" s="12">
        <v>5352563194</v>
      </c>
      <c r="U16" s="15">
        <v>0.92500000000000004</v>
      </c>
      <c r="V16" s="13"/>
      <c r="W16" s="15"/>
      <c r="X16" s="38">
        <v>9.1499999999999998E-2</v>
      </c>
      <c r="Y16" s="10"/>
      <c r="Z16" s="40">
        <f>Y15-S15</f>
        <v>-3127648565</v>
      </c>
      <c r="AA16" s="10"/>
      <c r="AG16" s="33">
        <v>5.1499999999999997E-2</v>
      </c>
      <c r="AH16" s="33">
        <v>5.1499999999999997E-2</v>
      </c>
      <c r="AI16" s="37">
        <v>0.06</v>
      </c>
      <c r="AJ16" s="33">
        <v>3.61E-2</v>
      </c>
      <c r="AK16" s="33">
        <v>3.61E-2</v>
      </c>
      <c r="AQ16" s="19"/>
      <c r="AR16" s="19"/>
      <c r="AT16" s="19"/>
      <c r="AU16" s="19"/>
      <c r="AV16" s="19"/>
      <c r="AW16" s="19"/>
      <c r="AX16" s="19"/>
      <c r="AY16" s="8"/>
      <c r="AZ16" s="8"/>
      <c r="BG16"/>
      <c r="BL16" s="26"/>
      <c r="BM16" s="26"/>
      <c r="BT16" s="24"/>
      <c r="BU16" s="25"/>
      <c r="BV16" s="29"/>
      <c r="BW16" s="29"/>
      <c r="BX16" s="29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DD16" s="27"/>
      <c r="DE16" s="19"/>
      <c r="DF16" s="19"/>
      <c r="DG16" s="8"/>
      <c r="DH16" s="9"/>
      <c r="DI16" s="8"/>
      <c r="DJ16" s="8"/>
      <c r="DK16" s="8"/>
      <c r="DL16" s="8"/>
      <c r="DM16" s="28"/>
      <c r="DN16" s="26"/>
      <c r="DO16" s="26"/>
      <c r="ED16" s="25">
        <f t="shared" si="2"/>
        <v>1</v>
      </c>
    </row>
    <row r="17" spans="1:37" x14ac:dyDescent="0.2">
      <c r="A17" s="8" t="s">
        <v>122</v>
      </c>
      <c r="B17" s="9" t="s">
        <v>121</v>
      </c>
      <c r="C17" s="8">
        <v>2016</v>
      </c>
      <c r="R17" s="42">
        <v>67376892466</v>
      </c>
      <c r="S17" s="42">
        <v>74547855025</v>
      </c>
      <c r="T17" s="12">
        <v>7170962559</v>
      </c>
      <c r="U17" s="15">
        <v>0.90400000000000003</v>
      </c>
      <c r="AG17" s="36">
        <v>5.1900000000000002E-2</v>
      </c>
      <c r="AH17" s="36">
        <v>5.1900000000000002E-2</v>
      </c>
      <c r="AI17" s="37">
        <v>0.06</v>
      </c>
      <c r="AJ17" s="36">
        <v>3.5000000000000003E-2</v>
      </c>
      <c r="AK17" s="36">
        <v>3.5000000000000003E-2</v>
      </c>
    </row>
    <row r="18" spans="1:37" x14ac:dyDescent="0.2">
      <c r="A18" s="8" t="s">
        <v>122</v>
      </c>
      <c r="B18" s="9" t="s">
        <v>121</v>
      </c>
      <c r="C18" s="8">
        <v>2017</v>
      </c>
      <c r="AG18" s="36">
        <v>5.21E-2</v>
      </c>
      <c r="AH18" s="36">
        <v>5.21E-2</v>
      </c>
      <c r="AI18" s="37">
        <v>0.06</v>
      </c>
      <c r="AJ18" s="36">
        <v>3.2599999999999997E-2</v>
      </c>
      <c r="AK18" s="36">
        <v>3.2599999999999997E-2</v>
      </c>
    </row>
  </sheetData>
  <phoneticPr fontId="12" type="noConversion"/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Reason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M. Randazzo</dc:creator>
  <cp:lastModifiedBy>Andrew Abbott</cp:lastModifiedBy>
  <cp:lastPrinted>2016-10-30T21:39:51Z</cp:lastPrinted>
  <dcterms:created xsi:type="dcterms:W3CDTF">2016-05-26T14:15:22Z</dcterms:created>
  <dcterms:modified xsi:type="dcterms:W3CDTF">2018-11-26T21:23:20Z</dcterms:modified>
</cp:coreProperties>
</file>